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8985" tabRatio="819"/>
  </bookViews>
  <sheets>
    <sheet name="Consolidado " sheetId="1" r:id="rId1"/>
    <sheet name="Pertinencia" sheetId="15" r:id="rId2"/>
    <sheet name="Altas por especialidad" sheetId="16" r:id="rId3"/>
    <sheet name="Enero" sheetId="5" r:id="rId4"/>
    <sheet name="Febrero" sheetId="6" r:id="rId5"/>
    <sheet name="Marzo " sheetId="7" r:id="rId6"/>
    <sheet name="Abril " sheetId="13" r:id="rId7"/>
    <sheet name="Mayo " sheetId="12" r:id="rId8"/>
    <sheet name="Junio" sheetId="11" r:id="rId9"/>
    <sheet name="Julio" sheetId="10" r:id="rId10"/>
    <sheet name="Agosto" sheetId="9" r:id="rId11"/>
    <sheet name="Septiembre" sheetId="8" r:id="rId12"/>
    <sheet name="Octubre " sheetId="4" r:id="rId13"/>
    <sheet name="Noviembre" sheetId="2" r:id="rId14"/>
    <sheet name="Diciembre " sheetId="3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52511"/>
</workbook>
</file>

<file path=xl/calcChain.xml><?xml version="1.0" encoding="utf-8"?>
<calcChain xmlns="http://schemas.openxmlformats.org/spreadsheetml/2006/main">
  <c r="B195" i="2" l="1"/>
  <c r="E119" i="2"/>
  <c r="D119" i="2"/>
  <c r="C119" i="2"/>
  <c r="E118" i="2"/>
  <c r="D118" i="2"/>
  <c r="C118" i="2" s="1"/>
  <c r="E117" i="2"/>
  <c r="D117" i="2"/>
  <c r="C117" i="2" s="1"/>
  <c r="E116" i="2"/>
  <c r="D116" i="2"/>
  <c r="C116" i="2"/>
  <c r="E115" i="2"/>
  <c r="D115" i="2"/>
  <c r="C115" i="2"/>
  <c r="E114" i="2"/>
  <c r="D114" i="2"/>
  <c r="C114" i="2" s="1"/>
  <c r="E113" i="2"/>
  <c r="D113" i="2"/>
  <c r="C113" i="2" s="1"/>
  <c r="E112" i="2"/>
  <c r="D112" i="2"/>
  <c r="C112" i="2"/>
  <c r="E111" i="2"/>
  <c r="D111" i="2"/>
  <c r="C111" i="2"/>
  <c r="E110" i="2"/>
  <c r="D110" i="2"/>
  <c r="C110" i="2" s="1"/>
  <c r="E109" i="2"/>
  <c r="D109" i="2"/>
  <c r="C109" i="2" s="1"/>
  <c r="AQ104" i="2"/>
  <c r="AP104" i="2"/>
  <c r="AO104" i="2"/>
  <c r="AN104" i="2"/>
  <c r="AM104" i="2"/>
  <c r="AL104" i="2"/>
  <c r="AK104" i="2"/>
  <c r="AJ104" i="2"/>
  <c r="AI104" i="2"/>
  <c r="AH104" i="2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3" i="2"/>
  <c r="D103" i="2"/>
  <c r="C103" i="2" s="1"/>
  <c r="E102" i="2"/>
  <c r="D102" i="2"/>
  <c r="C102" i="2"/>
  <c r="E101" i="2"/>
  <c r="D101" i="2"/>
  <c r="C101" i="2"/>
  <c r="E100" i="2"/>
  <c r="D100" i="2"/>
  <c r="C100" i="2" s="1"/>
  <c r="E99" i="2"/>
  <c r="D99" i="2"/>
  <c r="C99" i="2" s="1"/>
  <c r="E98" i="2"/>
  <c r="D98" i="2"/>
  <c r="C98" i="2"/>
  <c r="E97" i="2"/>
  <c r="D97" i="2"/>
  <c r="C97" i="2"/>
  <c r="E96" i="2"/>
  <c r="D96" i="2"/>
  <c r="C96" i="2" s="1"/>
  <c r="E95" i="2"/>
  <c r="D95" i="2"/>
  <c r="C95" i="2" s="1"/>
  <c r="E94" i="2"/>
  <c r="C94" i="2"/>
  <c r="E93" i="2"/>
  <c r="E104" i="2" s="1"/>
  <c r="D93" i="2"/>
  <c r="D104" i="2" s="1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88" i="2" s="1"/>
  <c r="AW69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A69" i="2"/>
  <c r="Z69" i="2"/>
  <c r="Y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AB68" i="2"/>
  <c r="X68" i="2"/>
  <c r="B68" i="2"/>
  <c r="AB67" i="2"/>
  <c r="X67" i="2"/>
  <c r="B67" i="2"/>
  <c r="AB66" i="2"/>
  <c r="X66" i="2"/>
  <c r="B66" i="2"/>
  <c r="AB65" i="2"/>
  <c r="X65" i="2"/>
  <c r="B65" i="2"/>
  <c r="AB64" i="2"/>
  <c r="X64" i="2"/>
  <c r="B64" i="2"/>
  <c r="AB63" i="2"/>
  <c r="X63" i="2"/>
  <c r="B63" i="2"/>
  <c r="AB62" i="2"/>
  <c r="X62" i="2"/>
  <c r="B62" i="2"/>
  <c r="AB61" i="2"/>
  <c r="X61" i="2"/>
  <c r="B61" i="2"/>
  <c r="AB60" i="2"/>
  <c r="X60" i="2"/>
  <c r="B60" i="2"/>
  <c r="AB59" i="2"/>
  <c r="X59" i="2"/>
  <c r="B59" i="2"/>
  <c r="AB58" i="2"/>
  <c r="X58" i="2"/>
  <c r="B58" i="2"/>
  <c r="AB57" i="2"/>
  <c r="X57" i="2"/>
  <c r="B57" i="2"/>
  <c r="AB56" i="2"/>
  <c r="X56" i="2"/>
  <c r="B56" i="2"/>
  <c r="AB55" i="2"/>
  <c r="X55" i="2"/>
  <c r="B55" i="2"/>
  <c r="AB54" i="2"/>
  <c r="X54" i="2"/>
  <c r="B54" i="2"/>
  <c r="AB53" i="2"/>
  <c r="X53" i="2"/>
  <c r="B53" i="2"/>
  <c r="AB52" i="2"/>
  <c r="X52" i="2"/>
  <c r="B52" i="2"/>
  <c r="AB51" i="2"/>
  <c r="X51" i="2"/>
  <c r="B51" i="2"/>
  <c r="AB50" i="2"/>
  <c r="X50" i="2"/>
  <c r="B50" i="2"/>
  <c r="AB49" i="2"/>
  <c r="X49" i="2"/>
  <c r="B49" i="2"/>
  <c r="AB48" i="2"/>
  <c r="X48" i="2"/>
  <c r="B48" i="2"/>
  <c r="AB47" i="2"/>
  <c r="X47" i="2"/>
  <c r="B47" i="2"/>
  <c r="AB46" i="2"/>
  <c r="X46" i="2"/>
  <c r="B46" i="2"/>
  <c r="AB45" i="2"/>
  <c r="X45" i="2"/>
  <c r="B45" i="2"/>
  <c r="AB44" i="2"/>
  <c r="X44" i="2"/>
  <c r="B44" i="2"/>
  <c r="AB43" i="2"/>
  <c r="X43" i="2"/>
  <c r="B43" i="2"/>
  <c r="AB42" i="2"/>
  <c r="X42" i="2"/>
  <c r="B42" i="2"/>
  <c r="AB41" i="2"/>
  <c r="X41" i="2"/>
  <c r="B41" i="2"/>
  <c r="AB40" i="2"/>
  <c r="X40" i="2"/>
  <c r="B40" i="2"/>
  <c r="AB39" i="2"/>
  <c r="X39" i="2"/>
  <c r="B39" i="2"/>
  <c r="AB38" i="2"/>
  <c r="B38" i="2"/>
  <c r="AB37" i="2"/>
  <c r="X37" i="2"/>
  <c r="B37" i="2"/>
  <c r="AB36" i="2"/>
  <c r="X36" i="2"/>
  <c r="B36" i="2"/>
  <c r="AB35" i="2"/>
  <c r="X35" i="2"/>
  <c r="B35" i="2"/>
  <c r="AB34" i="2"/>
  <c r="X34" i="2"/>
  <c r="B34" i="2"/>
  <c r="AB33" i="2"/>
  <c r="X33" i="2"/>
  <c r="B33" i="2"/>
  <c r="AB32" i="2"/>
  <c r="X32" i="2"/>
  <c r="B32" i="2"/>
  <c r="AB31" i="2"/>
  <c r="X31" i="2"/>
  <c r="B31" i="2"/>
  <c r="AB30" i="2"/>
  <c r="X30" i="2"/>
  <c r="B30" i="2"/>
  <c r="AB29" i="2"/>
  <c r="X29" i="2"/>
  <c r="B29" i="2"/>
  <c r="AB28" i="2"/>
  <c r="X28" i="2"/>
  <c r="B28" i="2"/>
  <c r="AB27" i="2"/>
  <c r="X27" i="2"/>
  <c r="B27" i="2"/>
  <c r="AB26" i="2"/>
  <c r="X26" i="2"/>
  <c r="B26" i="2"/>
  <c r="AB25" i="2"/>
  <c r="X25" i="2"/>
  <c r="B25" i="2"/>
  <c r="AB24" i="2"/>
  <c r="X24" i="2"/>
  <c r="B24" i="2"/>
  <c r="AB23" i="2"/>
  <c r="X23" i="2"/>
  <c r="B23" i="2"/>
  <c r="AB22" i="2"/>
  <c r="X22" i="2"/>
  <c r="B22" i="2"/>
  <c r="AB21" i="2"/>
  <c r="X21" i="2"/>
  <c r="B21" i="2"/>
  <c r="AB20" i="2"/>
  <c r="X20" i="2"/>
  <c r="B20" i="2"/>
  <c r="AB19" i="2"/>
  <c r="X19" i="2"/>
  <c r="B19" i="2"/>
  <c r="AB18" i="2"/>
  <c r="X18" i="2"/>
  <c r="B18" i="2"/>
  <c r="AB17" i="2"/>
  <c r="X17" i="2"/>
  <c r="B17" i="2"/>
  <c r="AB16" i="2"/>
  <c r="X16" i="2"/>
  <c r="B16" i="2"/>
  <c r="AB15" i="2"/>
  <c r="X15" i="2"/>
  <c r="B15" i="2"/>
  <c r="AB14" i="2"/>
  <c r="X14" i="2"/>
  <c r="B14" i="2"/>
  <c r="B69" i="2" s="1"/>
  <c r="AB13" i="2"/>
  <c r="X13" i="2"/>
  <c r="B13" i="2"/>
  <c r="AB12" i="2"/>
  <c r="AB69" i="2" s="1"/>
  <c r="X12" i="2"/>
  <c r="X69" i="2" s="1"/>
  <c r="B12" i="2"/>
  <c r="A5" i="2"/>
  <c r="A4" i="2"/>
  <c r="A3" i="2"/>
  <c r="A2" i="2"/>
  <c r="C93" i="2" l="1"/>
  <c r="C104" i="2" s="1"/>
  <c r="A195" i="2" s="1"/>
  <c r="B195" i="4"/>
  <c r="E119" i="4"/>
  <c r="D119" i="4"/>
  <c r="C119" i="4" s="1"/>
  <c r="E118" i="4"/>
  <c r="D118" i="4"/>
  <c r="C118" i="4"/>
  <c r="E117" i="4"/>
  <c r="D117" i="4"/>
  <c r="C117" i="4"/>
  <c r="E116" i="4"/>
  <c r="C116" i="4" s="1"/>
  <c r="D116" i="4"/>
  <c r="E115" i="4"/>
  <c r="D115" i="4"/>
  <c r="C115" i="4" s="1"/>
  <c r="E114" i="4"/>
  <c r="D114" i="4"/>
  <c r="C114" i="4"/>
  <c r="E113" i="4"/>
  <c r="D113" i="4"/>
  <c r="C113" i="4"/>
  <c r="E112" i="4"/>
  <c r="C112" i="4" s="1"/>
  <c r="D112" i="4"/>
  <c r="E111" i="4"/>
  <c r="D111" i="4"/>
  <c r="C111" i="4" s="1"/>
  <c r="E110" i="4"/>
  <c r="D110" i="4"/>
  <c r="C110" i="4"/>
  <c r="E109" i="4"/>
  <c r="D109" i="4"/>
  <c r="C109" i="4"/>
  <c r="AQ104" i="4"/>
  <c r="AP104" i="4"/>
  <c r="AO104" i="4"/>
  <c r="AN104" i="4"/>
  <c r="AM104" i="4"/>
  <c r="AL104" i="4"/>
  <c r="AK104" i="4"/>
  <c r="AJ104" i="4"/>
  <c r="AI104" i="4"/>
  <c r="AH104" i="4"/>
  <c r="AG104" i="4"/>
  <c r="AF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3" i="4"/>
  <c r="D103" i="4"/>
  <c r="C103" i="4"/>
  <c r="E102" i="4"/>
  <c r="C102" i="4" s="1"/>
  <c r="D102" i="4"/>
  <c r="E101" i="4"/>
  <c r="D101" i="4"/>
  <c r="C101" i="4" s="1"/>
  <c r="E100" i="4"/>
  <c r="D100" i="4"/>
  <c r="C100" i="4"/>
  <c r="E99" i="4"/>
  <c r="D99" i="4"/>
  <c r="C99" i="4"/>
  <c r="E98" i="4"/>
  <c r="C98" i="4" s="1"/>
  <c r="D98" i="4"/>
  <c r="E97" i="4"/>
  <c r="D97" i="4"/>
  <c r="C97" i="4" s="1"/>
  <c r="E96" i="4"/>
  <c r="D96" i="4"/>
  <c r="C96" i="4"/>
  <c r="E95" i="4"/>
  <c r="D95" i="4"/>
  <c r="C95" i="4"/>
  <c r="E94" i="4"/>
  <c r="C94" i="4" s="1"/>
  <c r="E93" i="4"/>
  <c r="E104" i="4" s="1"/>
  <c r="D93" i="4"/>
  <c r="D104" i="4" s="1"/>
  <c r="C93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88" i="4" s="1"/>
  <c r="AW69" i="4"/>
  <c r="AV69" i="4"/>
  <c r="AU69" i="4"/>
  <c r="AT69" i="4"/>
  <c r="AS69" i="4"/>
  <c r="AR69" i="4"/>
  <c r="AQ69" i="4"/>
  <c r="AP69" i="4"/>
  <c r="AO69" i="4"/>
  <c r="AN69" i="4"/>
  <c r="AM69" i="4"/>
  <c r="AL69" i="4"/>
  <c r="AK69" i="4"/>
  <c r="AJ69" i="4"/>
  <c r="AI69" i="4"/>
  <c r="AH69" i="4"/>
  <c r="AG69" i="4"/>
  <c r="AF69" i="4"/>
  <c r="AE69" i="4"/>
  <c r="AD69" i="4"/>
  <c r="AC69" i="4"/>
  <c r="AA69" i="4"/>
  <c r="Z69" i="4"/>
  <c r="Y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AB68" i="4"/>
  <c r="X68" i="4"/>
  <c r="B68" i="4"/>
  <c r="AB67" i="4"/>
  <c r="X67" i="4"/>
  <c r="B67" i="4"/>
  <c r="AB66" i="4"/>
  <c r="X66" i="4"/>
  <c r="B66" i="4"/>
  <c r="AB65" i="4"/>
  <c r="X65" i="4"/>
  <c r="B65" i="4"/>
  <c r="AB64" i="4"/>
  <c r="X64" i="4"/>
  <c r="B64" i="4"/>
  <c r="AB63" i="4"/>
  <c r="X63" i="4"/>
  <c r="B63" i="4"/>
  <c r="AB62" i="4"/>
  <c r="X62" i="4"/>
  <c r="B62" i="4"/>
  <c r="AB61" i="4"/>
  <c r="X61" i="4"/>
  <c r="B61" i="4"/>
  <c r="AB60" i="4"/>
  <c r="X60" i="4"/>
  <c r="B60" i="4"/>
  <c r="AB59" i="4"/>
  <c r="X59" i="4"/>
  <c r="B59" i="4"/>
  <c r="AB58" i="4"/>
  <c r="X58" i="4"/>
  <c r="B58" i="4"/>
  <c r="AB57" i="4"/>
  <c r="X57" i="4"/>
  <c r="B57" i="4"/>
  <c r="AB56" i="4"/>
  <c r="X56" i="4"/>
  <c r="B56" i="4"/>
  <c r="AB55" i="4"/>
  <c r="X55" i="4"/>
  <c r="B55" i="4"/>
  <c r="AB54" i="4"/>
  <c r="X54" i="4"/>
  <c r="B54" i="4"/>
  <c r="AB53" i="4"/>
  <c r="X53" i="4"/>
  <c r="B53" i="4"/>
  <c r="AB52" i="4"/>
  <c r="X52" i="4"/>
  <c r="B52" i="4"/>
  <c r="AB51" i="4"/>
  <c r="X51" i="4"/>
  <c r="B51" i="4"/>
  <c r="AB50" i="4"/>
  <c r="X50" i="4"/>
  <c r="B50" i="4"/>
  <c r="AB49" i="4"/>
  <c r="X49" i="4"/>
  <c r="B49" i="4"/>
  <c r="AB48" i="4"/>
  <c r="X48" i="4"/>
  <c r="B48" i="4"/>
  <c r="AB47" i="4"/>
  <c r="X47" i="4"/>
  <c r="B47" i="4"/>
  <c r="AB46" i="4"/>
  <c r="X46" i="4"/>
  <c r="B46" i="4"/>
  <c r="AB45" i="4"/>
  <c r="X45" i="4"/>
  <c r="B45" i="4"/>
  <c r="AB44" i="4"/>
  <c r="X44" i="4"/>
  <c r="B44" i="4"/>
  <c r="AB43" i="4"/>
  <c r="X43" i="4"/>
  <c r="B43" i="4"/>
  <c r="AB42" i="4"/>
  <c r="X42" i="4"/>
  <c r="B42" i="4"/>
  <c r="AB41" i="4"/>
  <c r="X41" i="4"/>
  <c r="B41" i="4"/>
  <c r="AB40" i="4"/>
  <c r="X40" i="4"/>
  <c r="B40" i="4"/>
  <c r="AB39" i="4"/>
  <c r="X39" i="4"/>
  <c r="B39" i="4"/>
  <c r="AB38" i="4"/>
  <c r="B38" i="4"/>
  <c r="AB37" i="4"/>
  <c r="X37" i="4"/>
  <c r="B37" i="4"/>
  <c r="AB36" i="4"/>
  <c r="X36" i="4"/>
  <c r="B36" i="4"/>
  <c r="AB35" i="4"/>
  <c r="X35" i="4"/>
  <c r="B35" i="4"/>
  <c r="AB34" i="4"/>
  <c r="X34" i="4"/>
  <c r="B34" i="4"/>
  <c r="AB33" i="4"/>
  <c r="X33" i="4"/>
  <c r="B33" i="4"/>
  <c r="AB32" i="4"/>
  <c r="X32" i="4"/>
  <c r="B32" i="4"/>
  <c r="AB31" i="4"/>
  <c r="X31" i="4"/>
  <c r="B31" i="4"/>
  <c r="AB30" i="4"/>
  <c r="X30" i="4"/>
  <c r="B30" i="4"/>
  <c r="AB29" i="4"/>
  <c r="X29" i="4"/>
  <c r="B29" i="4"/>
  <c r="AB28" i="4"/>
  <c r="X28" i="4"/>
  <c r="B28" i="4"/>
  <c r="AB27" i="4"/>
  <c r="X27" i="4"/>
  <c r="B27" i="4"/>
  <c r="AB26" i="4"/>
  <c r="X26" i="4"/>
  <c r="B26" i="4"/>
  <c r="AB25" i="4"/>
  <c r="X25" i="4"/>
  <c r="B25" i="4"/>
  <c r="AB24" i="4"/>
  <c r="X24" i="4"/>
  <c r="B24" i="4"/>
  <c r="AB23" i="4"/>
  <c r="X23" i="4"/>
  <c r="B23" i="4"/>
  <c r="AB22" i="4"/>
  <c r="X22" i="4"/>
  <c r="B22" i="4"/>
  <c r="AB21" i="4"/>
  <c r="X21" i="4"/>
  <c r="B21" i="4"/>
  <c r="AB20" i="4"/>
  <c r="X20" i="4"/>
  <c r="B20" i="4"/>
  <c r="AB19" i="4"/>
  <c r="X19" i="4"/>
  <c r="B19" i="4"/>
  <c r="AB18" i="4"/>
  <c r="X18" i="4"/>
  <c r="B18" i="4"/>
  <c r="AB17" i="4"/>
  <c r="X17" i="4"/>
  <c r="B17" i="4"/>
  <c r="AB16" i="4"/>
  <c r="X16" i="4"/>
  <c r="B16" i="4"/>
  <c r="AB15" i="4"/>
  <c r="X15" i="4"/>
  <c r="B15" i="4"/>
  <c r="AB14" i="4"/>
  <c r="AB69" i="4" s="1"/>
  <c r="X14" i="4"/>
  <c r="B14" i="4"/>
  <c r="AB13" i="4"/>
  <c r="X13" i="4"/>
  <c r="X69" i="4" s="1"/>
  <c r="B13" i="4"/>
  <c r="AB12" i="4"/>
  <c r="X12" i="4"/>
  <c r="B12" i="4"/>
  <c r="B69" i="4" s="1"/>
  <c r="A5" i="4"/>
  <c r="A4" i="4"/>
  <c r="A3" i="4"/>
  <c r="A2" i="4"/>
  <c r="C104" i="4" l="1"/>
  <c r="A195" i="4" s="1"/>
  <c r="B195" i="8"/>
  <c r="E119" i="8"/>
  <c r="C119" i="8" s="1"/>
  <c r="D119" i="8"/>
  <c r="E118" i="8"/>
  <c r="D118" i="8"/>
  <c r="C118" i="8" s="1"/>
  <c r="E117" i="8"/>
  <c r="D117" i="8"/>
  <c r="C117" i="8"/>
  <c r="E116" i="8"/>
  <c r="D116" i="8"/>
  <c r="C116" i="8"/>
  <c r="E115" i="8"/>
  <c r="C115" i="8" s="1"/>
  <c r="D115" i="8"/>
  <c r="E114" i="8"/>
  <c r="D114" i="8"/>
  <c r="C114" i="8" s="1"/>
  <c r="E113" i="8"/>
  <c r="D113" i="8"/>
  <c r="C113" i="8"/>
  <c r="E112" i="8"/>
  <c r="D112" i="8"/>
  <c r="C112" i="8"/>
  <c r="E111" i="8"/>
  <c r="C111" i="8" s="1"/>
  <c r="D111" i="8"/>
  <c r="E110" i="8"/>
  <c r="D110" i="8"/>
  <c r="C110" i="8" s="1"/>
  <c r="E109" i="8"/>
  <c r="D109" i="8"/>
  <c r="C109" i="8"/>
  <c r="AQ104" i="8"/>
  <c r="AP104" i="8"/>
  <c r="AO104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3" i="8"/>
  <c r="D103" i="8"/>
  <c r="C103" i="8"/>
  <c r="E102" i="8"/>
  <c r="D102" i="8"/>
  <c r="C102" i="8"/>
  <c r="E101" i="8"/>
  <c r="C101" i="8" s="1"/>
  <c r="D101" i="8"/>
  <c r="E100" i="8"/>
  <c r="D100" i="8"/>
  <c r="C100" i="8" s="1"/>
  <c r="E99" i="8"/>
  <c r="D99" i="8"/>
  <c r="C99" i="8"/>
  <c r="E98" i="8"/>
  <c r="D98" i="8"/>
  <c r="C98" i="8"/>
  <c r="E97" i="8"/>
  <c r="C97" i="8" s="1"/>
  <c r="D97" i="8"/>
  <c r="E96" i="8"/>
  <c r="D96" i="8"/>
  <c r="C96" i="8" s="1"/>
  <c r="E95" i="8"/>
  <c r="D95" i="8"/>
  <c r="C95" i="8"/>
  <c r="E94" i="8"/>
  <c r="C94" i="8"/>
  <c r="E93" i="8"/>
  <c r="E104" i="8" s="1"/>
  <c r="D93" i="8"/>
  <c r="D104" i="8" s="1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88" i="8" s="1"/>
  <c r="AW69" i="8"/>
  <c r="AV69" i="8"/>
  <c r="AU69" i="8"/>
  <c r="AT69" i="8"/>
  <c r="AS69" i="8"/>
  <c r="AR69" i="8"/>
  <c r="AQ69" i="8"/>
  <c r="AP69" i="8"/>
  <c r="AO69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A69" i="8"/>
  <c r="Z69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B68" i="8"/>
  <c r="X68" i="8"/>
  <c r="B68" i="8"/>
  <c r="AB67" i="8"/>
  <c r="X67" i="8"/>
  <c r="B67" i="8"/>
  <c r="AB66" i="8"/>
  <c r="X66" i="8"/>
  <c r="B66" i="8"/>
  <c r="AB65" i="8"/>
  <c r="X65" i="8"/>
  <c r="B65" i="8"/>
  <c r="AB64" i="8"/>
  <c r="X64" i="8"/>
  <c r="B64" i="8"/>
  <c r="AB63" i="8"/>
  <c r="X63" i="8"/>
  <c r="B63" i="8"/>
  <c r="AB62" i="8"/>
  <c r="X62" i="8"/>
  <c r="B62" i="8"/>
  <c r="AB61" i="8"/>
  <c r="X61" i="8"/>
  <c r="B61" i="8"/>
  <c r="AB60" i="8"/>
  <c r="X60" i="8"/>
  <c r="B60" i="8"/>
  <c r="AB59" i="8"/>
  <c r="X59" i="8"/>
  <c r="B59" i="8"/>
  <c r="AB58" i="8"/>
  <c r="X58" i="8"/>
  <c r="B58" i="8"/>
  <c r="AB57" i="8"/>
  <c r="X57" i="8"/>
  <c r="B57" i="8"/>
  <c r="AB56" i="8"/>
  <c r="X56" i="8"/>
  <c r="B56" i="8"/>
  <c r="AB55" i="8"/>
  <c r="X55" i="8"/>
  <c r="B55" i="8"/>
  <c r="AB54" i="8"/>
  <c r="X54" i="8"/>
  <c r="B54" i="8"/>
  <c r="AB53" i="8"/>
  <c r="X53" i="8"/>
  <c r="B53" i="8"/>
  <c r="AB52" i="8"/>
  <c r="X52" i="8"/>
  <c r="B52" i="8"/>
  <c r="AB51" i="8"/>
  <c r="X51" i="8"/>
  <c r="B51" i="8"/>
  <c r="AB50" i="8"/>
  <c r="X50" i="8"/>
  <c r="B50" i="8"/>
  <c r="AB49" i="8"/>
  <c r="X49" i="8"/>
  <c r="B49" i="8"/>
  <c r="AB48" i="8"/>
  <c r="X48" i="8"/>
  <c r="B48" i="8"/>
  <c r="AB47" i="8"/>
  <c r="X47" i="8"/>
  <c r="B47" i="8"/>
  <c r="AB46" i="8"/>
  <c r="X46" i="8"/>
  <c r="B46" i="8"/>
  <c r="AB45" i="8"/>
  <c r="X45" i="8"/>
  <c r="B45" i="8"/>
  <c r="AB44" i="8"/>
  <c r="X44" i="8"/>
  <c r="B44" i="8"/>
  <c r="AB43" i="8"/>
  <c r="X43" i="8"/>
  <c r="B43" i="8"/>
  <c r="AB42" i="8"/>
  <c r="X42" i="8"/>
  <c r="B42" i="8"/>
  <c r="AB41" i="8"/>
  <c r="X41" i="8"/>
  <c r="B41" i="8"/>
  <c r="AB40" i="8"/>
  <c r="X40" i="8"/>
  <c r="B40" i="8"/>
  <c r="AB39" i="8"/>
  <c r="X39" i="8"/>
  <c r="B39" i="8"/>
  <c r="AB38" i="8"/>
  <c r="B38" i="8"/>
  <c r="AB37" i="8"/>
  <c r="X37" i="8"/>
  <c r="B37" i="8"/>
  <c r="AB36" i="8"/>
  <c r="X36" i="8"/>
  <c r="B36" i="8"/>
  <c r="AB35" i="8"/>
  <c r="X35" i="8"/>
  <c r="B35" i="8"/>
  <c r="AB34" i="8"/>
  <c r="X34" i="8"/>
  <c r="B34" i="8"/>
  <c r="AB33" i="8"/>
  <c r="X33" i="8"/>
  <c r="B33" i="8"/>
  <c r="AB32" i="8"/>
  <c r="X32" i="8"/>
  <c r="B32" i="8"/>
  <c r="AB31" i="8"/>
  <c r="X31" i="8"/>
  <c r="B31" i="8"/>
  <c r="AB30" i="8"/>
  <c r="X30" i="8"/>
  <c r="B30" i="8"/>
  <c r="AB29" i="8"/>
  <c r="X29" i="8"/>
  <c r="B29" i="8"/>
  <c r="AB28" i="8"/>
  <c r="X28" i="8"/>
  <c r="B28" i="8"/>
  <c r="AB27" i="8"/>
  <c r="X27" i="8"/>
  <c r="B27" i="8"/>
  <c r="AB26" i="8"/>
  <c r="X26" i="8"/>
  <c r="B26" i="8"/>
  <c r="AB25" i="8"/>
  <c r="X25" i="8"/>
  <c r="B25" i="8"/>
  <c r="AB24" i="8"/>
  <c r="X24" i="8"/>
  <c r="B24" i="8"/>
  <c r="AB23" i="8"/>
  <c r="X23" i="8"/>
  <c r="B23" i="8"/>
  <c r="AB22" i="8"/>
  <c r="X22" i="8"/>
  <c r="B22" i="8"/>
  <c r="AB21" i="8"/>
  <c r="X21" i="8"/>
  <c r="B21" i="8"/>
  <c r="AB20" i="8"/>
  <c r="X20" i="8"/>
  <c r="B20" i="8"/>
  <c r="AB19" i="8"/>
  <c r="X19" i="8"/>
  <c r="B19" i="8"/>
  <c r="AB18" i="8"/>
  <c r="X18" i="8"/>
  <c r="B18" i="8"/>
  <c r="AB17" i="8"/>
  <c r="X17" i="8"/>
  <c r="B17" i="8"/>
  <c r="AB16" i="8"/>
  <c r="X16" i="8"/>
  <c r="B16" i="8"/>
  <c r="AB15" i="8"/>
  <c r="X15" i="8"/>
  <c r="B15" i="8"/>
  <c r="AB14" i="8"/>
  <c r="X14" i="8"/>
  <c r="B14" i="8"/>
  <c r="B69" i="8" s="1"/>
  <c r="AB13" i="8"/>
  <c r="X13" i="8"/>
  <c r="B13" i="8"/>
  <c r="AB12" i="8"/>
  <c r="AB69" i="8" s="1"/>
  <c r="X12" i="8"/>
  <c r="X69" i="8" s="1"/>
  <c r="B12" i="8"/>
  <c r="A5" i="8"/>
  <c r="A4" i="8"/>
  <c r="A3" i="8"/>
  <c r="A2" i="8"/>
  <c r="C93" i="8" l="1"/>
  <c r="C104" i="8" s="1"/>
  <c r="A195" i="8" s="1"/>
  <c r="B195" i="9"/>
  <c r="E119" i="9"/>
  <c r="D119" i="9"/>
  <c r="C119" i="9"/>
  <c r="E118" i="9"/>
  <c r="C118" i="9" s="1"/>
  <c r="D118" i="9"/>
  <c r="E117" i="9"/>
  <c r="D117" i="9"/>
  <c r="C117" i="9" s="1"/>
  <c r="E116" i="9"/>
  <c r="D116" i="9"/>
  <c r="C116" i="9" s="1"/>
  <c r="E115" i="9"/>
  <c r="D115" i="9"/>
  <c r="C115" i="9" s="1"/>
  <c r="E114" i="9"/>
  <c r="D114" i="9"/>
  <c r="E113" i="9"/>
  <c r="D113" i="9"/>
  <c r="E112" i="9"/>
  <c r="D112" i="9"/>
  <c r="C112" i="9" s="1"/>
  <c r="E111" i="9"/>
  <c r="D111" i="9"/>
  <c r="C111" i="9"/>
  <c r="E110" i="9"/>
  <c r="C110" i="9" s="1"/>
  <c r="D110" i="9"/>
  <c r="E109" i="9"/>
  <c r="D109" i="9"/>
  <c r="C109" i="9" s="1"/>
  <c r="AQ104" i="9"/>
  <c r="AP104" i="9"/>
  <c r="AO104" i="9"/>
  <c r="AN104" i="9"/>
  <c r="AM104" i="9"/>
  <c r="AL104" i="9"/>
  <c r="AK104" i="9"/>
  <c r="AJ104" i="9"/>
  <c r="AI104" i="9"/>
  <c r="AH104" i="9"/>
  <c r="AG104" i="9"/>
  <c r="AF104" i="9"/>
  <c r="AE104" i="9"/>
  <c r="AD104" i="9"/>
  <c r="AC104" i="9"/>
  <c r="AB104" i="9"/>
  <c r="AA104" i="9"/>
  <c r="Z104" i="9"/>
  <c r="Y104" i="9"/>
  <c r="X104" i="9"/>
  <c r="W104" i="9"/>
  <c r="V104" i="9"/>
  <c r="U104" i="9"/>
  <c r="T104" i="9"/>
  <c r="S104" i="9"/>
  <c r="R104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E103" i="9"/>
  <c r="D103" i="9"/>
  <c r="C103" i="9" s="1"/>
  <c r="E102" i="9"/>
  <c r="D102" i="9"/>
  <c r="C102" i="9" s="1"/>
  <c r="E101" i="9"/>
  <c r="C101" i="9" s="1"/>
  <c r="D101" i="9"/>
  <c r="E100" i="9"/>
  <c r="D100" i="9"/>
  <c r="E99" i="9"/>
  <c r="D99" i="9"/>
  <c r="C99" i="9" s="1"/>
  <c r="E98" i="9"/>
  <c r="D98" i="9"/>
  <c r="C98" i="9" s="1"/>
  <c r="E97" i="9"/>
  <c r="D97" i="9"/>
  <c r="C97" i="9"/>
  <c r="E96" i="9"/>
  <c r="D96" i="9"/>
  <c r="E95" i="9"/>
  <c r="D95" i="9"/>
  <c r="C95" i="9" s="1"/>
  <c r="E94" i="9"/>
  <c r="C94" i="9"/>
  <c r="E93" i="9"/>
  <c r="D93" i="9"/>
  <c r="D104" i="9" s="1"/>
  <c r="S88" i="9"/>
  <c r="R88" i="9"/>
  <c r="Q88" i="9"/>
  <c r="P88" i="9"/>
  <c r="O88" i="9"/>
  <c r="N88" i="9"/>
  <c r="M88" i="9"/>
  <c r="L88" i="9"/>
  <c r="K88" i="9"/>
  <c r="J88" i="9"/>
  <c r="I88" i="9"/>
  <c r="H88" i="9"/>
  <c r="G88" i="9"/>
  <c r="F88" i="9"/>
  <c r="E88" i="9"/>
  <c r="D88" i="9"/>
  <c r="C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AW69" i="9"/>
  <c r="AV69" i="9"/>
  <c r="AU69" i="9"/>
  <c r="AT69" i="9"/>
  <c r="AS69" i="9"/>
  <c r="AR69" i="9"/>
  <c r="AQ69" i="9"/>
  <c r="AP69" i="9"/>
  <c r="AO69" i="9"/>
  <c r="AN69" i="9"/>
  <c r="AM69" i="9"/>
  <c r="AL69" i="9"/>
  <c r="AK69" i="9"/>
  <c r="AJ69" i="9"/>
  <c r="AI69" i="9"/>
  <c r="AH69" i="9"/>
  <c r="AG69" i="9"/>
  <c r="AF69" i="9"/>
  <c r="AE69" i="9"/>
  <c r="AD69" i="9"/>
  <c r="AC69" i="9"/>
  <c r="AA69" i="9"/>
  <c r="Z69" i="9"/>
  <c r="Y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AB68" i="9"/>
  <c r="X68" i="9"/>
  <c r="B68" i="9"/>
  <c r="AB67" i="9"/>
  <c r="X67" i="9"/>
  <c r="B67" i="9"/>
  <c r="AB66" i="9"/>
  <c r="X66" i="9"/>
  <c r="B66" i="9"/>
  <c r="AB65" i="9"/>
  <c r="X65" i="9"/>
  <c r="B65" i="9"/>
  <c r="AB64" i="9"/>
  <c r="X64" i="9"/>
  <c r="B64" i="9"/>
  <c r="AB63" i="9"/>
  <c r="X63" i="9"/>
  <c r="B63" i="9"/>
  <c r="AB62" i="9"/>
  <c r="X62" i="9"/>
  <c r="B62" i="9"/>
  <c r="AB61" i="9"/>
  <c r="X61" i="9"/>
  <c r="B61" i="9"/>
  <c r="AB60" i="9"/>
  <c r="X60" i="9"/>
  <c r="B60" i="9"/>
  <c r="AB59" i="9"/>
  <c r="X59" i="9"/>
  <c r="B59" i="9"/>
  <c r="AB58" i="9"/>
  <c r="X58" i="9"/>
  <c r="B58" i="9"/>
  <c r="AB57" i="9"/>
  <c r="X57" i="9"/>
  <c r="B57" i="9"/>
  <c r="AB56" i="9"/>
  <c r="X56" i="9"/>
  <c r="B56" i="9"/>
  <c r="AB55" i="9"/>
  <c r="X55" i="9"/>
  <c r="B55" i="9"/>
  <c r="AB54" i="9"/>
  <c r="X54" i="9"/>
  <c r="B54" i="9"/>
  <c r="AB53" i="9"/>
  <c r="X53" i="9"/>
  <c r="B53" i="9"/>
  <c r="AB52" i="9"/>
  <c r="X52" i="9"/>
  <c r="B52" i="9"/>
  <c r="AB51" i="9"/>
  <c r="X51" i="9"/>
  <c r="B51" i="9"/>
  <c r="AB50" i="9"/>
  <c r="X50" i="9"/>
  <c r="B50" i="9"/>
  <c r="AB49" i="9"/>
  <c r="X49" i="9"/>
  <c r="B49" i="9"/>
  <c r="AB48" i="9"/>
  <c r="X48" i="9"/>
  <c r="B48" i="9"/>
  <c r="AB47" i="9"/>
  <c r="X47" i="9"/>
  <c r="B47" i="9"/>
  <c r="AB46" i="9"/>
  <c r="X46" i="9"/>
  <c r="B46" i="9"/>
  <c r="AB45" i="9"/>
  <c r="X45" i="9"/>
  <c r="B45" i="9"/>
  <c r="AB44" i="9"/>
  <c r="X44" i="9"/>
  <c r="B44" i="9"/>
  <c r="AB43" i="9"/>
  <c r="X43" i="9"/>
  <c r="B43" i="9"/>
  <c r="AB42" i="9"/>
  <c r="X42" i="9"/>
  <c r="B42" i="9"/>
  <c r="AB41" i="9"/>
  <c r="X41" i="9"/>
  <c r="B41" i="9"/>
  <c r="AB40" i="9"/>
  <c r="X40" i="9"/>
  <c r="B40" i="9"/>
  <c r="AB39" i="9"/>
  <c r="X39" i="9"/>
  <c r="B39" i="9"/>
  <c r="AB38" i="9"/>
  <c r="B38" i="9"/>
  <c r="AB37" i="9"/>
  <c r="X37" i="9"/>
  <c r="B37" i="9"/>
  <c r="AB36" i="9"/>
  <c r="X36" i="9"/>
  <c r="B36" i="9"/>
  <c r="AB35" i="9"/>
  <c r="X35" i="9"/>
  <c r="B35" i="9"/>
  <c r="AB34" i="9"/>
  <c r="X34" i="9"/>
  <c r="B34" i="9"/>
  <c r="AB33" i="9"/>
  <c r="X33" i="9"/>
  <c r="B33" i="9"/>
  <c r="AB32" i="9"/>
  <c r="X32" i="9"/>
  <c r="B32" i="9"/>
  <c r="AB31" i="9"/>
  <c r="X31" i="9"/>
  <c r="B31" i="9"/>
  <c r="AB30" i="9"/>
  <c r="X30" i="9"/>
  <c r="B30" i="9"/>
  <c r="AB29" i="9"/>
  <c r="X29" i="9"/>
  <c r="B29" i="9"/>
  <c r="AB28" i="9"/>
  <c r="X28" i="9"/>
  <c r="B28" i="9"/>
  <c r="AB27" i="9"/>
  <c r="X27" i="9"/>
  <c r="B27" i="9"/>
  <c r="AB26" i="9"/>
  <c r="X26" i="9"/>
  <c r="B26" i="9"/>
  <c r="AB25" i="9"/>
  <c r="X25" i="9"/>
  <c r="B25" i="9"/>
  <c r="AB24" i="9"/>
  <c r="X24" i="9"/>
  <c r="B24" i="9"/>
  <c r="AB23" i="9"/>
  <c r="X23" i="9"/>
  <c r="B23" i="9"/>
  <c r="AB22" i="9"/>
  <c r="X22" i="9"/>
  <c r="B22" i="9"/>
  <c r="AB21" i="9"/>
  <c r="X21" i="9"/>
  <c r="B21" i="9"/>
  <c r="AB20" i="9"/>
  <c r="X20" i="9"/>
  <c r="B20" i="9"/>
  <c r="AB19" i="9"/>
  <c r="X19" i="9"/>
  <c r="B19" i="9"/>
  <c r="AB18" i="9"/>
  <c r="X18" i="9"/>
  <c r="B18" i="9"/>
  <c r="AB17" i="9"/>
  <c r="X17" i="9"/>
  <c r="B17" i="9"/>
  <c r="AB16" i="9"/>
  <c r="X16" i="9"/>
  <c r="B16" i="9"/>
  <c r="AB15" i="9"/>
  <c r="X15" i="9"/>
  <c r="B15" i="9"/>
  <c r="AB14" i="9"/>
  <c r="X14" i="9"/>
  <c r="B14" i="9"/>
  <c r="AB13" i="9"/>
  <c r="X13" i="9"/>
  <c r="B13" i="9"/>
  <c r="AB12" i="9"/>
  <c r="X12" i="9"/>
  <c r="B12" i="9"/>
  <c r="A5" i="9"/>
  <c r="A4" i="9"/>
  <c r="A3" i="9"/>
  <c r="A2" i="9"/>
  <c r="X69" i="9" l="1"/>
  <c r="E104" i="9"/>
  <c r="C100" i="9"/>
  <c r="C114" i="9"/>
  <c r="AB69" i="9"/>
  <c r="C113" i="9"/>
  <c r="B69" i="9"/>
  <c r="A195" i="9" s="1"/>
  <c r="B88" i="9"/>
  <c r="C96" i="9"/>
  <c r="C93" i="9"/>
  <c r="C104" i="9" s="1"/>
  <c r="D9" i="16" l="1"/>
  <c r="D10" i="16"/>
  <c r="D17" i="16"/>
  <c r="D18" i="16"/>
  <c r="D25" i="16"/>
  <c r="D26" i="16"/>
  <c r="D33" i="16"/>
  <c r="D34" i="16"/>
  <c r="D41" i="16"/>
  <c r="D42" i="16"/>
  <c r="D49" i="16"/>
  <c r="D50" i="16"/>
  <c r="D57" i="16"/>
  <c r="D58" i="16"/>
  <c r="K4" i="16"/>
  <c r="L4" i="16"/>
  <c r="K5" i="16"/>
  <c r="L5" i="16"/>
  <c r="K6" i="16"/>
  <c r="L6" i="16"/>
  <c r="D6" i="16" s="1"/>
  <c r="K7" i="16"/>
  <c r="L7" i="16"/>
  <c r="K8" i="16"/>
  <c r="L8" i="16"/>
  <c r="K9" i="16"/>
  <c r="L9" i="16"/>
  <c r="K10" i="16"/>
  <c r="L10" i="16"/>
  <c r="K11" i="16"/>
  <c r="L11" i="16"/>
  <c r="K12" i="16"/>
  <c r="L12" i="16"/>
  <c r="K13" i="16"/>
  <c r="L13" i="16"/>
  <c r="K14" i="16"/>
  <c r="L14" i="16"/>
  <c r="D14" i="16" s="1"/>
  <c r="K15" i="16"/>
  <c r="L15" i="16"/>
  <c r="K16" i="16"/>
  <c r="L16" i="16"/>
  <c r="K17" i="16"/>
  <c r="L17" i="16"/>
  <c r="K18" i="16"/>
  <c r="L18" i="16"/>
  <c r="K19" i="16"/>
  <c r="L19" i="16"/>
  <c r="K20" i="16"/>
  <c r="L20" i="16"/>
  <c r="K21" i="16"/>
  <c r="L21" i="16"/>
  <c r="K22" i="16"/>
  <c r="L22" i="16"/>
  <c r="D22" i="16" s="1"/>
  <c r="K23" i="16"/>
  <c r="L23" i="16"/>
  <c r="K24" i="16"/>
  <c r="L24" i="16"/>
  <c r="K25" i="16"/>
  <c r="L25" i="16"/>
  <c r="K26" i="16"/>
  <c r="L26" i="16"/>
  <c r="K27" i="16"/>
  <c r="L27" i="16"/>
  <c r="K28" i="16"/>
  <c r="L28" i="16"/>
  <c r="K29" i="16"/>
  <c r="L29" i="16"/>
  <c r="K30" i="16"/>
  <c r="L30" i="16"/>
  <c r="D30" i="16" s="1"/>
  <c r="K31" i="16"/>
  <c r="L31" i="16"/>
  <c r="K32" i="16"/>
  <c r="L32" i="16"/>
  <c r="K33" i="16"/>
  <c r="L33" i="16"/>
  <c r="K34" i="16"/>
  <c r="L34" i="16"/>
  <c r="K35" i="16"/>
  <c r="L35" i="16"/>
  <c r="K36" i="16"/>
  <c r="L36" i="16"/>
  <c r="K37" i="16"/>
  <c r="L37" i="16"/>
  <c r="K38" i="16"/>
  <c r="L38" i="16"/>
  <c r="D38" i="16" s="1"/>
  <c r="K39" i="16"/>
  <c r="L39" i="16"/>
  <c r="K40" i="16"/>
  <c r="L40" i="16"/>
  <c r="K41" i="16"/>
  <c r="L41" i="16"/>
  <c r="K42" i="16"/>
  <c r="L42" i="16"/>
  <c r="K43" i="16"/>
  <c r="L43" i="16"/>
  <c r="K44" i="16"/>
  <c r="L44" i="16"/>
  <c r="K45" i="16"/>
  <c r="L45" i="16"/>
  <c r="K46" i="16"/>
  <c r="L46" i="16"/>
  <c r="D46" i="16" s="1"/>
  <c r="K47" i="16"/>
  <c r="L47" i="16"/>
  <c r="K48" i="16"/>
  <c r="L48" i="16"/>
  <c r="K49" i="16"/>
  <c r="L49" i="16"/>
  <c r="K50" i="16"/>
  <c r="L50" i="16"/>
  <c r="K51" i="16"/>
  <c r="L51" i="16"/>
  <c r="K52" i="16"/>
  <c r="L52" i="16"/>
  <c r="K53" i="16"/>
  <c r="L53" i="16"/>
  <c r="K54" i="16"/>
  <c r="L54" i="16"/>
  <c r="D54" i="16" s="1"/>
  <c r="K55" i="16"/>
  <c r="L55" i="16"/>
  <c r="K56" i="16"/>
  <c r="L56" i="16"/>
  <c r="K57" i="16"/>
  <c r="L57" i="16"/>
  <c r="K58" i="16"/>
  <c r="L58" i="16"/>
  <c r="K59" i="16"/>
  <c r="L59" i="16"/>
  <c r="L3" i="16"/>
  <c r="K3" i="16"/>
  <c r="G4" i="16"/>
  <c r="H4" i="16"/>
  <c r="D4" i="16" s="1"/>
  <c r="G5" i="16"/>
  <c r="H5" i="16"/>
  <c r="D5" i="16" s="1"/>
  <c r="G6" i="16"/>
  <c r="H6" i="16"/>
  <c r="G7" i="16"/>
  <c r="H7" i="16"/>
  <c r="D7" i="16" s="1"/>
  <c r="G8" i="16"/>
  <c r="H8" i="16"/>
  <c r="D8" i="16" s="1"/>
  <c r="G9" i="16"/>
  <c r="H9" i="16"/>
  <c r="G10" i="16"/>
  <c r="H10" i="16"/>
  <c r="G11" i="16"/>
  <c r="H11" i="16"/>
  <c r="D11" i="16" s="1"/>
  <c r="G12" i="16"/>
  <c r="H12" i="16"/>
  <c r="D12" i="16" s="1"/>
  <c r="G13" i="16"/>
  <c r="H13" i="16"/>
  <c r="D13" i="16" s="1"/>
  <c r="G14" i="16"/>
  <c r="H14" i="16"/>
  <c r="G15" i="16"/>
  <c r="H15" i="16"/>
  <c r="D15" i="16" s="1"/>
  <c r="G16" i="16"/>
  <c r="H16" i="16"/>
  <c r="D16" i="16" s="1"/>
  <c r="G17" i="16"/>
  <c r="H17" i="16"/>
  <c r="G18" i="16"/>
  <c r="H18" i="16"/>
  <c r="G19" i="16"/>
  <c r="H19" i="16"/>
  <c r="D19" i="16" s="1"/>
  <c r="G20" i="16"/>
  <c r="H20" i="16"/>
  <c r="D20" i="16" s="1"/>
  <c r="G21" i="16"/>
  <c r="H21" i="16"/>
  <c r="D21" i="16" s="1"/>
  <c r="G22" i="16"/>
  <c r="H22" i="16"/>
  <c r="G23" i="16"/>
  <c r="H23" i="16"/>
  <c r="D23" i="16" s="1"/>
  <c r="G24" i="16"/>
  <c r="H24" i="16"/>
  <c r="D24" i="16" s="1"/>
  <c r="G25" i="16"/>
  <c r="H25" i="16"/>
  <c r="G26" i="16"/>
  <c r="H26" i="16"/>
  <c r="G27" i="16"/>
  <c r="H27" i="16"/>
  <c r="D27" i="16" s="1"/>
  <c r="G28" i="16"/>
  <c r="H28" i="16"/>
  <c r="D28" i="16" s="1"/>
  <c r="G29" i="16"/>
  <c r="H29" i="16"/>
  <c r="D29" i="16" s="1"/>
  <c r="G30" i="16"/>
  <c r="H30" i="16"/>
  <c r="G31" i="16"/>
  <c r="H31" i="16"/>
  <c r="D31" i="16" s="1"/>
  <c r="G32" i="16"/>
  <c r="H32" i="16"/>
  <c r="D32" i="16" s="1"/>
  <c r="G33" i="16"/>
  <c r="H33" i="16"/>
  <c r="G34" i="16"/>
  <c r="H34" i="16"/>
  <c r="G35" i="16"/>
  <c r="H35" i="16"/>
  <c r="D35" i="16" s="1"/>
  <c r="G36" i="16"/>
  <c r="H36" i="16"/>
  <c r="D36" i="16" s="1"/>
  <c r="G37" i="16"/>
  <c r="H37" i="16"/>
  <c r="D37" i="16" s="1"/>
  <c r="G38" i="16"/>
  <c r="H38" i="16"/>
  <c r="G39" i="16"/>
  <c r="H39" i="16"/>
  <c r="D39" i="16" s="1"/>
  <c r="G40" i="16"/>
  <c r="H40" i="16"/>
  <c r="D40" i="16" s="1"/>
  <c r="G41" i="16"/>
  <c r="H41" i="16"/>
  <c r="G42" i="16"/>
  <c r="H42" i="16"/>
  <c r="G43" i="16"/>
  <c r="H43" i="16"/>
  <c r="D43" i="16" s="1"/>
  <c r="G44" i="16"/>
  <c r="H44" i="16"/>
  <c r="D44" i="16" s="1"/>
  <c r="G45" i="16"/>
  <c r="H45" i="16"/>
  <c r="D45" i="16" s="1"/>
  <c r="G46" i="16"/>
  <c r="H46" i="16"/>
  <c r="G47" i="16"/>
  <c r="H47" i="16"/>
  <c r="D47" i="16" s="1"/>
  <c r="G48" i="16"/>
  <c r="H48" i="16"/>
  <c r="D48" i="16" s="1"/>
  <c r="G49" i="16"/>
  <c r="H49" i="16"/>
  <c r="G50" i="16"/>
  <c r="H50" i="16"/>
  <c r="G51" i="16"/>
  <c r="H51" i="16"/>
  <c r="D51" i="16" s="1"/>
  <c r="G52" i="16"/>
  <c r="H52" i="16"/>
  <c r="D52" i="16" s="1"/>
  <c r="G53" i="16"/>
  <c r="H53" i="16"/>
  <c r="D53" i="16" s="1"/>
  <c r="G54" i="16"/>
  <c r="H54" i="16"/>
  <c r="G55" i="16"/>
  <c r="H55" i="16"/>
  <c r="D55" i="16" s="1"/>
  <c r="G56" i="16"/>
  <c r="H56" i="16"/>
  <c r="D56" i="16" s="1"/>
  <c r="G57" i="16"/>
  <c r="H57" i="16"/>
  <c r="G58" i="16"/>
  <c r="H58" i="16"/>
  <c r="G59" i="16"/>
  <c r="H59" i="16"/>
  <c r="D59" i="16" s="1"/>
  <c r="H3" i="16"/>
  <c r="D3" i="16" s="1"/>
  <c r="G3" i="16"/>
  <c r="R59" i="16"/>
  <c r="O59" i="16"/>
  <c r="R58" i="16"/>
  <c r="O58" i="16"/>
  <c r="R57" i="16"/>
  <c r="O57" i="16"/>
  <c r="R56" i="16"/>
  <c r="O56" i="16"/>
  <c r="R55" i="16"/>
  <c r="O55" i="16"/>
  <c r="R54" i="16"/>
  <c r="O54" i="16"/>
  <c r="R53" i="16"/>
  <c r="O53" i="16"/>
  <c r="R52" i="16"/>
  <c r="O52" i="16"/>
  <c r="R51" i="16"/>
  <c r="O51" i="16"/>
  <c r="R50" i="16"/>
  <c r="O50" i="16"/>
  <c r="R49" i="16"/>
  <c r="O49" i="16"/>
  <c r="R48" i="16"/>
  <c r="O48" i="16"/>
  <c r="R47" i="16"/>
  <c r="O47" i="16"/>
  <c r="R46" i="16"/>
  <c r="O46" i="16"/>
  <c r="R45" i="16"/>
  <c r="O45" i="16"/>
  <c r="R44" i="16"/>
  <c r="O44" i="16"/>
  <c r="R43" i="16"/>
  <c r="O43" i="16"/>
  <c r="R42" i="16"/>
  <c r="O42" i="16"/>
  <c r="R41" i="16"/>
  <c r="O41" i="16"/>
  <c r="R40" i="16"/>
  <c r="O40" i="16"/>
  <c r="R39" i="16"/>
  <c r="O39" i="16"/>
  <c r="R38" i="16"/>
  <c r="O38" i="16"/>
  <c r="R37" i="16"/>
  <c r="O37" i="16"/>
  <c r="R36" i="16"/>
  <c r="O36" i="16"/>
  <c r="R35" i="16"/>
  <c r="O35" i="16"/>
  <c r="R34" i="16"/>
  <c r="O34" i="16"/>
  <c r="R33" i="16"/>
  <c r="O33" i="16"/>
  <c r="R32" i="16"/>
  <c r="O32" i="16"/>
  <c r="R31" i="16"/>
  <c r="O31" i="16"/>
  <c r="R30" i="16"/>
  <c r="O30" i="16"/>
  <c r="R29" i="16"/>
  <c r="O29" i="16"/>
  <c r="R28" i="16"/>
  <c r="O28" i="16"/>
  <c r="R27" i="16"/>
  <c r="O27" i="16"/>
  <c r="R26" i="16"/>
  <c r="O26" i="16"/>
  <c r="R25" i="16"/>
  <c r="O25" i="16"/>
  <c r="R24" i="16"/>
  <c r="O24" i="16"/>
  <c r="R23" i="16"/>
  <c r="O23" i="16"/>
  <c r="R22" i="16"/>
  <c r="O22" i="16"/>
  <c r="R21" i="16"/>
  <c r="O21" i="16"/>
  <c r="R20" i="16"/>
  <c r="O20" i="16"/>
  <c r="R19" i="16"/>
  <c r="O19" i="16"/>
  <c r="R18" i="16"/>
  <c r="O18" i="16"/>
  <c r="R17" i="16"/>
  <c r="O17" i="16"/>
  <c r="R16" i="16"/>
  <c r="O16" i="16"/>
  <c r="R15" i="16"/>
  <c r="O15" i="16"/>
  <c r="R14" i="16"/>
  <c r="O14" i="16"/>
  <c r="R13" i="16"/>
  <c r="O13" i="16"/>
  <c r="R12" i="16"/>
  <c r="O12" i="16"/>
  <c r="R11" i="16"/>
  <c r="O11" i="16"/>
  <c r="R10" i="16"/>
  <c r="O10" i="16"/>
  <c r="R9" i="16"/>
  <c r="O9" i="16"/>
  <c r="R8" i="16"/>
  <c r="O8" i="16"/>
  <c r="R7" i="16"/>
  <c r="O7" i="16"/>
  <c r="R6" i="16"/>
  <c r="O6" i="16"/>
  <c r="R5" i="16"/>
  <c r="O5" i="16"/>
  <c r="R4" i="16"/>
  <c r="O4" i="16"/>
  <c r="R3" i="16"/>
  <c r="O3" i="16"/>
  <c r="AE5" i="15"/>
  <c r="AF5" i="15"/>
  <c r="AG5" i="15"/>
  <c r="AH5" i="15"/>
  <c r="AE6" i="15"/>
  <c r="AF6" i="15"/>
  <c r="AG6" i="15"/>
  <c r="AH6" i="15"/>
  <c r="AE7" i="15"/>
  <c r="AF7" i="15"/>
  <c r="AG7" i="15"/>
  <c r="AH7" i="15"/>
  <c r="AE8" i="15"/>
  <c r="AF8" i="15"/>
  <c r="AG8" i="15"/>
  <c r="AH8" i="15"/>
  <c r="AE9" i="15"/>
  <c r="AF9" i="15"/>
  <c r="AG9" i="15"/>
  <c r="AH9" i="15"/>
  <c r="AE10" i="15"/>
  <c r="AF10" i="15"/>
  <c r="AG10" i="15"/>
  <c r="AH10" i="15"/>
  <c r="AE11" i="15"/>
  <c r="AF11" i="15"/>
  <c r="AG11" i="15"/>
  <c r="AH11" i="15"/>
  <c r="AE12" i="15"/>
  <c r="AF12" i="15"/>
  <c r="AG12" i="15"/>
  <c r="AI12" i="15" s="1"/>
  <c r="AH12" i="15"/>
  <c r="AE13" i="15"/>
  <c r="AF13" i="15"/>
  <c r="AG13" i="15"/>
  <c r="AH13" i="15"/>
  <c r="AE14" i="15"/>
  <c r="AF14" i="15"/>
  <c r="AG14" i="15"/>
  <c r="AH14" i="15"/>
  <c r="AE15" i="15"/>
  <c r="AF15" i="15"/>
  <c r="AG15" i="15"/>
  <c r="AH15" i="15"/>
  <c r="AE16" i="15"/>
  <c r="AF16" i="15"/>
  <c r="AG16" i="15"/>
  <c r="AH16" i="15"/>
  <c r="AE17" i="15"/>
  <c r="AF17" i="15"/>
  <c r="AG17" i="15"/>
  <c r="AH17" i="15"/>
  <c r="AE18" i="15"/>
  <c r="AF18" i="15"/>
  <c r="AG18" i="15"/>
  <c r="AH18" i="15"/>
  <c r="AE19" i="15"/>
  <c r="AF19" i="15"/>
  <c r="AG19" i="15"/>
  <c r="AH19" i="15"/>
  <c r="AE20" i="15"/>
  <c r="AF20" i="15"/>
  <c r="AG20" i="15"/>
  <c r="AH20" i="15"/>
  <c r="AE21" i="15"/>
  <c r="AF21" i="15"/>
  <c r="AG21" i="15"/>
  <c r="AH21" i="15"/>
  <c r="AE22" i="15"/>
  <c r="AF22" i="15"/>
  <c r="AG22" i="15"/>
  <c r="AH22" i="15"/>
  <c r="AE23" i="15"/>
  <c r="AF23" i="15"/>
  <c r="AG23" i="15"/>
  <c r="AH23" i="15"/>
  <c r="AE24" i="15"/>
  <c r="AF24" i="15"/>
  <c r="AG24" i="15"/>
  <c r="AI24" i="15" s="1"/>
  <c r="AH24" i="15"/>
  <c r="AE25" i="15"/>
  <c r="AF25" i="15"/>
  <c r="AG25" i="15"/>
  <c r="AH25" i="15"/>
  <c r="AI25" i="15" s="1"/>
  <c r="AE26" i="15"/>
  <c r="AF26" i="15"/>
  <c r="AG26" i="15"/>
  <c r="AH26" i="15"/>
  <c r="AE27" i="15"/>
  <c r="AF27" i="15"/>
  <c r="AG27" i="15"/>
  <c r="AH27" i="15"/>
  <c r="AI27" i="15" s="1"/>
  <c r="AE28" i="15"/>
  <c r="AF28" i="15"/>
  <c r="AG28" i="15"/>
  <c r="AH28" i="15"/>
  <c r="AI28" i="15" s="1"/>
  <c r="AE29" i="15"/>
  <c r="AF29" i="15"/>
  <c r="AG29" i="15"/>
  <c r="AH29" i="15"/>
  <c r="AE30" i="15"/>
  <c r="AF30" i="15"/>
  <c r="AG30" i="15"/>
  <c r="AH30" i="15"/>
  <c r="AE31" i="15"/>
  <c r="AF31" i="15"/>
  <c r="AG31" i="15"/>
  <c r="AH31" i="15"/>
  <c r="AE32" i="15"/>
  <c r="AF32" i="15"/>
  <c r="AG32" i="15"/>
  <c r="AH32" i="15"/>
  <c r="AE33" i="15"/>
  <c r="AF33" i="15"/>
  <c r="AG33" i="15"/>
  <c r="AH33" i="15"/>
  <c r="AE34" i="15"/>
  <c r="AF34" i="15"/>
  <c r="AG34" i="15"/>
  <c r="AH34" i="15"/>
  <c r="AE35" i="15"/>
  <c r="AF35" i="15"/>
  <c r="AG35" i="15"/>
  <c r="AH35" i="15"/>
  <c r="AE36" i="15"/>
  <c r="AF36" i="15"/>
  <c r="AG36" i="15"/>
  <c r="AH36" i="15"/>
  <c r="AE37" i="15"/>
  <c r="AF37" i="15"/>
  <c r="AG37" i="15"/>
  <c r="AH37" i="15"/>
  <c r="AE38" i="15"/>
  <c r="AF38" i="15"/>
  <c r="AG38" i="15"/>
  <c r="AH38" i="15"/>
  <c r="AE39" i="15"/>
  <c r="AF39" i="15"/>
  <c r="AG39" i="15"/>
  <c r="AH39" i="15"/>
  <c r="AE40" i="15"/>
  <c r="AF40" i="15"/>
  <c r="AG40" i="15"/>
  <c r="AH40" i="15"/>
  <c r="AE41" i="15"/>
  <c r="AF41" i="15"/>
  <c r="AG41" i="15"/>
  <c r="AH41" i="15"/>
  <c r="AE42" i="15"/>
  <c r="AF42" i="15"/>
  <c r="AG42" i="15"/>
  <c r="AH42" i="15"/>
  <c r="AE43" i="15"/>
  <c r="AF43" i="15"/>
  <c r="AG43" i="15"/>
  <c r="AH43" i="15"/>
  <c r="AE44" i="15"/>
  <c r="AF44" i="15"/>
  <c r="AG44" i="15"/>
  <c r="AI44" i="15" s="1"/>
  <c r="AH44" i="15"/>
  <c r="AE45" i="15"/>
  <c r="AF45" i="15"/>
  <c r="AG45" i="15"/>
  <c r="AH45" i="15"/>
  <c r="AE46" i="15"/>
  <c r="AF46" i="15"/>
  <c r="AG46" i="15"/>
  <c r="AH46" i="15"/>
  <c r="AE47" i="15"/>
  <c r="AF47" i="15"/>
  <c r="AG47" i="15"/>
  <c r="AH47" i="15"/>
  <c r="AE48" i="15"/>
  <c r="AF48" i="15"/>
  <c r="AG48" i="15"/>
  <c r="AH48" i="15"/>
  <c r="AE49" i="15"/>
  <c r="AF49" i="15"/>
  <c r="AG49" i="15"/>
  <c r="AH49" i="15"/>
  <c r="AE50" i="15"/>
  <c r="AF50" i="15"/>
  <c r="AG50" i="15"/>
  <c r="AH50" i="15"/>
  <c r="AE51" i="15"/>
  <c r="AF51" i="15"/>
  <c r="AG51" i="15"/>
  <c r="AH51" i="15"/>
  <c r="AE52" i="15"/>
  <c r="AF52" i="15"/>
  <c r="AG52" i="15"/>
  <c r="AH52" i="15"/>
  <c r="AE53" i="15"/>
  <c r="AF53" i="15"/>
  <c r="AG53" i="15"/>
  <c r="AH53" i="15"/>
  <c r="AE54" i="15"/>
  <c r="AF54" i="15"/>
  <c r="AG54" i="15"/>
  <c r="AH54" i="15"/>
  <c r="AE55" i="15"/>
  <c r="AF55" i="15"/>
  <c r="AG55" i="15"/>
  <c r="AH55" i="15"/>
  <c r="AE56" i="15"/>
  <c r="AF56" i="15"/>
  <c r="AG56" i="15"/>
  <c r="AH56" i="15"/>
  <c r="AI56" i="15"/>
  <c r="AE57" i="15"/>
  <c r="AF57" i="15"/>
  <c r="AG57" i="15"/>
  <c r="AH57" i="15"/>
  <c r="AI57" i="15" s="1"/>
  <c r="AE58" i="15"/>
  <c r="AF58" i="15"/>
  <c r="AG58" i="15"/>
  <c r="AH58" i="15"/>
  <c r="AE59" i="15"/>
  <c r="AF59" i="15"/>
  <c r="AG59" i="15"/>
  <c r="AH59" i="15"/>
  <c r="AI59" i="15" s="1"/>
  <c r="AE60" i="15"/>
  <c r="AF60" i="15"/>
  <c r="AG60" i="15"/>
  <c r="AH60" i="15"/>
  <c r="AI60" i="15" s="1"/>
  <c r="AG4" i="15"/>
  <c r="AF4" i="15"/>
  <c r="AE4" i="15"/>
  <c r="X5" i="15"/>
  <c r="Y5" i="15"/>
  <c r="AA5" i="15"/>
  <c r="X6" i="15"/>
  <c r="Y6" i="15"/>
  <c r="AA6" i="15"/>
  <c r="X7" i="15"/>
  <c r="Y7" i="15"/>
  <c r="AA7" i="15"/>
  <c r="X8" i="15"/>
  <c r="Y8" i="15"/>
  <c r="AA8" i="15"/>
  <c r="X9" i="15"/>
  <c r="Y9" i="15"/>
  <c r="AA9" i="15"/>
  <c r="X10" i="15"/>
  <c r="Y10" i="15"/>
  <c r="AA10" i="15"/>
  <c r="X11" i="15"/>
  <c r="Y11" i="15"/>
  <c r="AA11" i="15"/>
  <c r="X12" i="15"/>
  <c r="Y12" i="15"/>
  <c r="AA12" i="15"/>
  <c r="X13" i="15"/>
  <c r="Y13" i="15"/>
  <c r="AA13" i="15"/>
  <c r="X14" i="15"/>
  <c r="Y14" i="15"/>
  <c r="AA14" i="15"/>
  <c r="X15" i="15"/>
  <c r="Y15" i="15"/>
  <c r="AA15" i="15"/>
  <c r="X16" i="15"/>
  <c r="Y16" i="15"/>
  <c r="AA16" i="15"/>
  <c r="X17" i="15"/>
  <c r="Y17" i="15"/>
  <c r="AA17" i="15"/>
  <c r="X18" i="15"/>
  <c r="Y18" i="15"/>
  <c r="AA18" i="15"/>
  <c r="X19" i="15"/>
  <c r="Y19" i="15"/>
  <c r="AA19" i="15"/>
  <c r="X20" i="15"/>
  <c r="Y20" i="15"/>
  <c r="AA20" i="15"/>
  <c r="X21" i="15"/>
  <c r="Y21" i="15"/>
  <c r="AA21" i="15"/>
  <c r="X22" i="15"/>
  <c r="Y22" i="15"/>
  <c r="AA22" i="15"/>
  <c r="X23" i="15"/>
  <c r="Y23" i="15"/>
  <c r="AA23" i="15"/>
  <c r="X24" i="15"/>
  <c r="Y24" i="15"/>
  <c r="AA24" i="15"/>
  <c r="X25" i="15"/>
  <c r="Y25" i="15"/>
  <c r="AA25" i="15"/>
  <c r="X26" i="15"/>
  <c r="Y26" i="15"/>
  <c r="AA26" i="15"/>
  <c r="X27" i="15"/>
  <c r="Y27" i="15"/>
  <c r="AA27" i="15"/>
  <c r="X28" i="15"/>
  <c r="Y28" i="15"/>
  <c r="AA28" i="15"/>
  <c r="X29" i="15"/>
  <c r="Y29" i="15"/>
  <c r="AA29" i="15"/>
  <c r="X30" i="15"/>
  <c r="Y30" i="15"/>
  <c r="AA30" i="15"/>
  <c r="X31" i="15"/>
  <c r="Y31" i="15"/>
  <c r="AA31" i="15"/>
  <c r="X32" i="15"/>
  <c r="Y32" i="15"/>
  <c r="AA32" i="15"/>
  <c r="X33" i="15"/>
  <c r="Y33" i="15"/>
  <c r="AA33" i="15"/>
  <c r="X34" i="15"/>
  <c r="Y34" i="15"/>
  <c r="AA34" i="15"/>
  <c r="X35" i="15"/>
  <c r="Y35" i="15"/>
  <c r="AA35" i="15"/>
  <c r="X36" i="15"/>
  <c r="Y36" i="15"/>
  <c r="AA36" i="15"/>
  <c r="X37" i="15"/>
  <c r="Y37" i="15"/>
  <c r="AA37" i="15"/>
  <c r="X38" i="15"/>
  <c r="Y38" i="15"/>
  <c r="AA38" i="15"/>
  <c r="X39" i="15"/>
  <c r="Y39" i="15"/>
  <c r="D39" i="15" s="1"/>
  <c r="AA39" i="15"/>
  <c r="X40" i="15"/>
  <c r="Y40" i="15"/>
  <c r="AA40" i="15"/>
  <c r="X41" i="15"/>
  <c r="Y41" i="15"/>
  <c r="AA41" i="15"/>
  <c r="X42" i="15"/>
  <c r="Y42" i="15"/>
  <c r="AA42" i="15"/>
  <c r="X43" i="15"/>
  <c r="Y43" i="15"/>
  <c r="D43" i="15" s="1"/>
  <c r="AA43" i="15"/>
  <c r="X44" i="15"/>
  <c r="Y44" i="15"/>
  <c r="AA44" i="15"/>
  <c r="X45" i="15"/>
  <c r="Y45" i="15"/>
  <c r="AA45" i="15"/>
  <c r="X46" i="15"/>
  <c r="Y46" i="15"/>
  <c r="AA46" i="15"/>
  <c r="X47" i="15"/>
  <c r="Y47" i="15"/>
  <c r="AA47" i="15"/>
  <c r="X48" i="15"/>
  <c r="Y48" i="15"/>
  <c r="AA48" i="15"/>
  <c r="X49" i="15"/>
  <c r="Y49" i="15"/>
  <c r="AA49" i="15"/>
  <c r="F49" i="15" s="1"/>
  <c r="X50" i="15"/>
  <c r="Y50" i="15"/>
  <c r="AA50" i="15"/>
  <c r="X51" i="15"/>
  <c r="Y51" i="15"/>
  <c r="AA51" i="15"/>
  <c r="X52" i="15"/>
  <c r="Y52" i="15"/>
  <c r="AA52" i="15"/>
  <c r="X53" i="15"/>
  <c r="Y53" i="15"/>
  <c r="AA53" i="15"/>
  <c r="F53" i="15" s="1"/>
  <c r="X54" i="15"/>
  <c r="Y54" i="15"/>
  <c r="AA54" i="15"/>
  <c r="X55" i="15"/>
  <c r="Y55" i="15"/>
  <c r="AA55" i="15"/>
  <c r="X56" i="15"/>
  <c r="Y56" i="15"/>
  <c r="AA56" i="15"/>
  <c r="X57" i="15"/>
  <c r="Y57" i="15"/>
  <c r="AA57" i="15"/>
  <c r="X58" i="15"/>
  <c r="Y58" i="15"/>
  <c r="AA58" i="15"/>
  <c r="X59" i="15"/>
  <c r="Y59" i="15"/>
  <c r="D59" i="15" s="1"/>
  <c r="AA59" i="15"/>
  <c r="X60" i="15"/>
  <c r="Y60" i="15"/>
  <c r="AA60" i="15"/>
  <c r="Y4" i="15"/>
  <c r="X4" i="15"/>
  <c r="Q5" i="15"/>
  <c r="R5" i="15"/>
  <c r="T5" i="15"/>
  <c r="Q6" i="15"/>
  <c r="R6" i="15"/>
  <c r="T6" i="15"/>
  <c r="Q7" i="15"/>
  <c r="R7" i="15"/>
  <c r="T7" i="15"/>
  <c r="Q8" i="15"/>
  <c r="R8" i="15"/>
  <c r="T8" i="15"/>
  <c r="Q9" i="15"/>
  <c r="R9" i="15"/>
  <c r="T9" i="15"/>
  <c r="Q10" i="15"/>
  <c r="R10" i="15"/>
  <c r="S10" i="15" s="1"/>
  <c r="T10" i="15"/>
  <c r="Q11" i="15"/>
  <c r="R11" i="15"/>
  <c r="T11" i="15"/>
  <c r="Q12" i="15"/>
  <c r="R12" i="15"/>
  <c r="T12" i="15"/>
  <c r="Q13" i="15"/>
  <c r="R13" i="15"/>
  <c r="T13" i="15"/>
  <c r="Q14" i="15"/>
  <c r="R14" i="15"/>
  <c r="T14" i="15"/>
  <c r="Q15" i="15"/>
  <c r="R15" i="15"/>
  <c r="T15" i="15"/>
  <c r="Q16" i="15"/>
  <c r="R16" i="15"/>
  <c r="T16" i="15"/>
  <c r="Q17" i="15"/>
  <c r="R17" i="15"/>
  <c r="T17" i="15"/>
  <c r="Q18" i="15"/>
  <c r="R18" i="15"/>
  <c r="T18" i="15"/>
  <c r="Q19" i="15"/>
  <c r="R19" i="15"/>
  <c r="T19" i="15"/>
  <c r="Q20" i="15"/>
  <c r="R20" i="15"/>
  <c r="T20" i="15"/>
  <c r="Q21" i="15"/>
  <c r="R21" i="15"/>
  <c r="T21" i="15"/>
  <c r="Q22" i="15"/>
  <c r="R22" i="15"/>
  <c r="T22" i="15"/>
  <c r="Q23" i="15"/>
  <c r="S23" i="15" s="1"/>
  <c r="R23" i="15"/>
  <c r="T23" i="15"/>
  <c r="Q24" i="15"/>
  <c r="R24" i="15"/>
  <c r="T24" i="15"/>
  <c r="Q25" i="15"/>
  <c r="R25" i="15"/>
  <c r="T25" i="15"/>
  <c r="Q26" i="15"/>
  <c r="R26" i="15"/>
  <c r="S26" i="15" s="1"/>
  <c r="T26" i="15"/>
  <c r="Q27" i="15"/>
  <c r="R27" i="15"/>
  <c r="T27" i="15"/>
  <c r="Q28" i="15"/>
  <c r="R28" i="15"/>
  <c r="T28" i="15"/>
  <c r="Q29" i="15"/>
  <c r="R29" i="15"/>
  <c r="T29" i="15"/>
  <c r="Q30" i="15"/>
  <c r="R30" i="15"/>
  <c r="S30" i="15" s="1"/>
  <c r="T30" i="15"/>
  <c r="Q31" i="15"/>
  <c r="R31" i="15"/>
  <c r="T31" i="15"/>
  <c r="Q32" i="15"/>
  <c r="R32" i="15"/>
  <c r="T32" i="15"/>
  <c r="Q33" i="15"/>
  <c r="R33" i="15"/>
  <c r="T33" i="15"/>
  <c r="Q34" i="15"/>
  <c r="R34" i="15"/>
  <c r="T34" i="15"/>
  <c r="Q35" i="15"/>
  <c r="R35" i="15"/>
  <c r="T35" i="15"/>
  <c r="Q36" i="15"/>
  <c r="R36" i="15"/>
  <c r="T36" i="15"/>
  <c r="Q37" i="15"/>
  <c r="R37" i="15"/>
  <c r="S37" i="15" s="1"/>
  <c r="T37" i="15"/>
  <c r="Q38" i="15"/>
  <c r="R38" i="15"/>
  <c r="T38" i="15"/>
  <c r="Q39" i="15"/>
  <c r="R39" i="15"/>
  <c r="T39" i="15"/>
  <c r="Q40" i="15"/>
  <c r="R40" i="15"/>
  <c r="T40" i="15"/>
  <c r="Q41" i="15"/>
  <c r="R41" i="15"/>
  <c r="T41" i="15"/>
  <c r="Q42" i="15"/>
  <c r="R42" i="15"/>
  <c r="S42" i="15" s="1"/>
  <c r="T42" i="15"/>
  <c r="Q43" i="15"/>
  <c r="R43" i="15"/>
  <c r="T43" i="15"/>
  <c r="Q44" i="15"/>
  <c r="R44" i="15"/>
  <c r="T44" i="15"/>
  <c r="Q45" i="15"/>
  <c r="R45" i="15"/>
  <c r="T45" i="15"/>
  <c r="Q46" i="15"/>
  <c r="R46" i="15"/>
  <c r="S46" i="15"/>
  <c r="T46" i="15"/>
  <c r="Q47" i="15"/>
  <c r="R47" i="15"/>
  <c r="T47" i="15"/>
  <c r="Q48" i="15"/>
  <c r="R48" i="15"/>
  <c r="T48" i="15"/>
  <c r="Q49" i="15"/>
  <c r="R49" i="15"/>
  <c r="T49" i="15"/>
  <c r="Q50" i="15"/>
  <c r="R50" i="15"/>
  <c r="T50" i="15"/>
  <c r="Q51" i="15"/>
  <c r="R51" i="15"/>
  <c r="T51" i="15"/>
  <c r="Q52" i="15"/>
  <c r="S52" i="15" s="1"/>
  <c r="R52" i="15"/>
  <c r="T52" i="15"/>
  <c r="Q53" i="15"/>
  <c r="R53" i="15"/>
  <c r="T53" i="15"/>
  <c r="Q54" i="15"/>
  <c r="R54" i="15"/>
  <c r="T54" i="15"/>
  <c r="Q55" i="15"/>
  <c r="R55" i="15"/>
  <c r="T55" i="15"/>
  <c r="Q56" i="15"/>
  <c r="R56" i="15"/>
  <c r="T56" i="15"/>
  <c r="Q57" i="15"/>
  <c r="R57" i="15"/>
  <c r="T57" i="15"/>
  <c r="Q58" i="15"/>
  <c r="R58" i="15"/>
  <c r="S58" i="15" s="1"/>
  <c r="T58" i="15"/>
  <c r="Q59" i="15"/>
  <c r="R59" i="15"/>
  <c r="T59" i="15"/>
  <c r="Q60" i="15"/>
  <c r="S60" i="15" s="1"/>
  <c r="R60" i="15"/>
  <c r="T60" i="15"/>
  <c r="T4" i="15"/>
  <c r="R4" i="15"/>
  <c r="Q4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N28" i="15" s="1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4" i="15"/>
  <c r="K5" i="15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4" i="15"/>
  <c r="J5" i="15"/>
  <c r="J6" i="15"/>
  <c r="J7" i="15"/>
  <c r="J8" i="15"/>
  <c r="L8" i="15" s="1"/>
  <c r="J9" i="15"/>
  <c r="J10" i="15"/>
  <c r="J11" i="15"/>
  <c r="J12" i="15"/>
  <c r="L12" i="15" s="1"/>
  <c r="J13" i="15"/>
  <c r="J14" i="15"/>
  <c r="J15" i="15"/>
  <c r="J16" i="15"/>
  <c r="L16" i="15" s="1"/>
  <c r="J17" i="15"/>
  <c r="J18" i="15"/>
  <c r="J19" i="15"/>
  <c r="J20" i="15"/>
  <c r="L20" i="15" s="1"/>
  <c r="J21" i="15"/>
  <c r="J22" i="15"/>
  <c r="J23" i="15"/>
  <c r="J24" i="15"/>
  <c r="L24" i="15" s="1"/>
  <c r="J25" i="15"/>
  <c r="J26" i="15"/>
  <c r="J27" i="15"/>
  <c r="J28" i="15"/>
  <c r="L28" i="15" s="1"/>
  <c r="J29" i="15"/>
  <c r="J30" i="15"/>
  <c r="J31" i="15"/>
  <c r="J32" i="15"/>
  <c r="L32" i="15" s="1"/>
  <c r="J33" i="15"/>
  <c r="J34" i="15"/>
  <c r="J35" i="15"/>
  <c r="J36" i="15"/>
  <c r="L36" i="15" s="1"/>
  <c r="J37" i="15"/>
  <c r="J38" i="15"/>
  <c r="J39" i="15"/>
  <c r="J40" i="15"/>
  <c r="L40" i="15" s="1"/>
  <c r="J41" i="15"/>
  <c r="J42" i="15"/>
  <c r="J43" i="15"/>
  <c r="J44" i="15"/>
  <c r="L44" i="15" s="1"/>
  <c r="J45" i="15"/>
  <c r="J46" i="15"/>
  <c r="J47" i="15"/>
  <c r="J48" i="15"/>
  <c r="L48" i="15" s="1"/>
  <c r="J49" i="15"/>
  <c r="J50" i="15"/>
  <c r="J51" i="15"/>
  <c r="J52" i="15"/>
  <c r="L52" i="15" s="1"/>
  <c r="J53" i="15"/>
  <c r="J54" i="15"/>
  <c r="J55" i="15"/>
  <c r="J56" i="15"/>
  <c r="L56" i="15" s="1"/>
  <c r="J57" i="15"/>
  <c r="J58" i="15"/>
  <c r="J59" i="15"/>
  <c r="J60" i="15"/>
  <c r="L60" i="15" s="1"/>
  <c r="J4" i="15"/>
  <c r="AI23" i="15" l="1"/>
  <c r="AI21" i="15"/>
  <c r="AI16" i="15"/>
  <c r="AI15" i="15"/>
  <c r="AI13" i="15"/>
  <c r="AI8" i="15"/>
  <c r="AI7" i="15"/>
  <c r="AI5" i="15"/>
  <c r="C3" i="16"/>
  <c r="C5" i="16"/>
  <c r="C7" i="16"/>
  <c r="C9" i="16"/>
  <c r="C11" i="16"/>
  <c r="C13" i="16"/>
  <c r="C15" i="16"/>
  <c r="C17" i="16"/>
  <c r="C19" i="16"/>
  <c r="C21" i="16"/>
  <c r="C23" i="16"/>
  <c r="C25" i="16"/>
  <c r="C27" i="16"/>
  <c r="C29" i="16"/>
  <c r="C31" i="16"/>
  <c r="C33" i="16"/>
  <c r="C35" i="16"/>
  <c r="C37" i="16"/>
  <c r="C39" i="16"/>
  <c r="C41" i="16"/>
  <c r="C43" i="16"/>
  <c r="C45" i="16"/>
  <c r="C47" i="16"/>
  <c r="C49" i="16"/>
  <c r="C51" i="16"/>
  <c r="C53" i="16"/>
  <c r="C55" i="16"/>
  <c r="C57" i="16"/>
  <c r="C59" i="16"/>
  <c r="AI55" i="15"/>
  <c r="AI53" i="15"/>
  <c r="AI48" i="15"/>
  <c r="AI47" i="15"/>
  <c r="AI45" i="15"/>
  <c r="AI40" i="15"/>
  <c r="AI39" i="15"/>
  <c r="AI37" i="15"/>
  <c r="AI32" i="15"/>
  <c r="AI31" i="15"/>
  <c r="AI29" i="15"/>
  <c r="D47" i="15"/>
  <c r="F8" i="15"/>
  <c r="AI36" i="15"/>
  <c r="AI34" i="15"/>
  <c r="D48" i="15"/>
  <c r="D21" i="15"/>
  <c r="AI52" i="15"/>
  <c r="AI50" i="15"/>
  <c r="AI43" i="15"/>
  <c r="AI41" i="15"/>
  <c r="AI20" i="15"/>
  <c r="AI18" i="15"/>
  <c r="AI11" i="15"/>
  <c r="AI9" i="15"/>
  <c r="N31" i="15"/>
  <c r="D58" i="15"/>
  <c r="C56" i="15"/>
  <c r="Z56" i="15"/>
  <c r="AB56" i="15" s="1"/>
  <c r="C42" i="15"/>
  <c r="Z42" i="15"/>
  <c r="C38" i="15"/>
  <c r="Z38" i="15"/>
  <c r="C24" i="15"/>
  <c r="Z24" i="15"/>
  <c r="C20" i="15"/>
  <c r="Z20" i="15"/>
  <c r="AB20" i="15" s="1"/>
  <c r="F17" i="15"/>
  <c r="D14" i="15"/>
  <c r="C9" i="15"/>
  <c r="Z9" i="15"/>
  <c r="AB9" i="15" s="1"/>
  <c r="C5" i="15"/>
  <c r="Z5" i="15"/>
  <c r="S44" i="15"/>
  <c r="U44" i="15" s="1"/>
  <c r="S36" i="15"/>
  <c r="S12" i="15"/>
  <c r="C58" i="15"/>
  <c r="Z58" i="15"/>
  <c r="F45" i="15"/>
  <c r="C43" i="15"/>
  <c r="Z43" i="15"/>
  <c r="D40" i="15"/>
  <c r="F37" i="15"/>
  <c r="F33" i="15"/>
  <c r="C29" i="15"/>
  <c r="Z29" i="15"/>
  <c r="D26" i="15"/>
  <c r="C25" i="15"/>
  <c r="Z25" i="15"/>
  <c r="D22" i="15"/>
  <c r="C10" i="15"/>
  <c r="Z10" i="15"/>
  <c r="AB10" i="15" s="1"/>
  <c r="C6" i="15"/>
  <c r="Z6" i="15"/>
  <c r="D12" i="15"/>
  <c r="U30" i="15"/>
  <c r="U26" i="15"/>
  <c r="S17" i="15"/>
  <c r="D60" i="15"/>
  <c r="C59" i="15"/>
  <c r="Z59" i="15"/>
  <c r="F57" i="15"/>
  <c r="D55" i="15"/>
  <c r="D54" i="15"/>
  <c r="D53" i="15"/>
  <c r="C36" i="15"/>
  <c r="Z36" i="15"/>
  <c r="AB36" i="15" s="1"/>
  <c r="D33" i="15"/>
  <c r="D32" i="15"/>
  <c r="D31" i="15"/>
  <c r="C30" i="15"/>
  <c r="Z30" i="15"/>
  <c r="D27" i="15"/>
  <c r="C26" i="15"/>
  <c r="Z26" i="15"/>
  <c r="AB26" i="15" s="1"/>
  <c r="F24" i="15"/>
  <c r="C11" i="15"/>
  <c r="Z11" i="15"/>
  <c r="F9" i="15"/>
  <c r="C7" i="15"/>
  <c r="Z7" i="15"/>
  <c r="F5" i="15"/>
  <c r="F59" i="15"/>
  <c r="C57" i="15"/>
  <c r="Z57" i="15"/>
  <c r="AB57" i="15" s="1"/>
  <c r="C46" i="15"/>
  <c r="Z46" i="15"/>
  <c r="AB46" i="15" s="1"/>
  <c r="D16" i="15"/>
  <c r="C13" i="15"/>
  <c r="Z13" i="15"/>
  <c r="AB13" i="15" s="1"/>
  <c r="F7" i="15"/>
  <c r="AB7" i="15"/>
  <c r="E12" i="15"/>
  <c r="U58" i="15"/>
  <c r="U46" i="15"/>
  <c r="F55" i="15"/>
  <c r="D49" i="15"/>
  <c r="C47" i="15"/>
  <c r="Z47" i="15"/>
  <c r="D44" i="15"/>
  <c r="F41" i="15"/>
  <c r="C39" i="15"/>
  <c r="Z39" i="15"/>
  <c r="AB39" i="15" s="1"/>
  <c r="C35" i="15"/>
  <c r="Z35" i="15"/>
  <c r="D30" i="15"/>
  <c r="F23" i="15"/>
  <c r="C21" i="15"/>
  <c r="Z21" i="15"/>
  <c r="AI30" i="15"/>
  <c r="D15" i="15"/>
  <c r="N20" i="15"/>
  <c r="S38" i="15"/>
  <c r="U38" i="15" s="1"/>
  <c r="S34" i="15"/>
  <c r="S22" i="15"/>
  <c r="U22" i="15" s="1"/>
  <c r="S18" i="15"/>
  <c r="U18" i="15" s="1"/>
  <c r="S14" i="15"/>
  <c r="U14" i="15" s="1"/>
  <c r="S11" i="15"/>
  <c r="Z4" i="15"/>
  <c r="C60" i="15"/>
  <c r="Z60" i="15"/>
  <c r="E60" i="15" s="1"/>
  <c r="F58" i="15"/>
  <c r="D57" i="15"/>
  <c r="D56" i="15"/>
  <c r="C37" i="15"/>
  <c r="Z37" i="15"/>
  <c r="F35" i="15"/>
  <c r="C19" i="15"/>
  <c r="Z19" i="15"/>
  <c r="AB19" i="15" s="1"/>
  <c r="C18" i="15"/>
  <c r="Z18" i="15"/>
  <c r="AB18" i="15" s="1"/>
  <c r="D13" i="15"/>
  <c r="C12" i="15"/>
  <c r="Z12" i="15"/>
  <c r="F10" i="15"/>
  <c r="C8" i="15"/>
  <c r="Z8" i="15"/>
  <c r="AB8" i="15" s="1"/>
  <c r="F6" i="15"/>
  <c r="AI46" i="15"/>
  <c r="AI14" i="15"/>
  <c r="C55" i="15"/>
  <c r="Z55" i="15"/>
  <c r="C54" i="15"/>
  <c r="Z54" i="15"/>
  <c r="AB54" i="15" s="1"/>
  <c r="C53" i="15"/>
  <c r="Z53" i="15"/>
  <c r="C52" i="15"/>
  <c r="Z52" i="15"/>
  <c r="E52" i="15" s="1"/>
  <c r="C51" i="15"/>
  <c r="Z51" i="15"/>
  <c r="C50" i="15"/>
  <c r="Z50" i="15"/>
  <c r="AB50" i="15" s="1"/>
  <c r="F47" i="15"/>
  <c r="D46" i="15"/>
  <c r="C45" i="15"/>
  <c r="Z45" i="15"/>
  <c r="AB45" i="15" s="1"/>
  <c r="F43" i="15"/>
  <c r="D42" i="15"/>
  <c r="C41" i="15"/>
  <c r="Z41" i="15"/>
  <c r="AB41" i="15" s="1"/>
  <c r="F39" i="15"/>
  <c r="D38" i="15"/>
  <c r="D37" i="15"/>
  <c r="D36" i="15"/>
  <c r="D35" i="15"/>
  <c r="C34" i="15"/>
  <c r="Z34" i="15"/>
  <c r="F31" i="15"/>
  <c r="D29" i="15"/>
  <c r="C28" i="15"/>
  <c r="Z28" i="15"/>
  <c r="F26" i="15"/>
  <c r="D25" i="15"/>
  <c r="D24" i="15"/>
  <c r="C23" i="15"/>
  <c r="Z23" i="15"/>
  <c r="AB23" i="15" s="1"/>
  <c r="F21" i="15"/>
  <c r="D20" i="15"/>
  <c r="D19" i="15"/>
  <c r="D18" i="15"/>
  <c r="C17" i="15"/>
  <c r="Z17" i="15"/>
  <c r="F15" i="15"/>
  <c r="F13" i="15"/>
  <c r="D11" i="15"/>
  <c r="D10" i="15"/>
  <c r="D9" i="15"/>
  <c r="D8" i="15"/>
  <c r="D7" i="15"/>
  <c r="D6" i="15"/>
  <c r="D5" i="15"/>
  <c r="AI54" i="15"/>
  <c r="AI51" i="15"/>
  <c r="AI49" i="15"/>
  <c r="AI38" i="15"/>
  <c r="AI35" i="15"/>
  <c r="AI33" i="15"/>
  <c r="AI22" i="15"/>
  <c r="AI19" i="15"/>
  <c r="AI17" i="15"/>
  <c r="AI6" i="15"/>
  <c r="D52" i="15"/>
  <c r="D51" i="15"/>
  <c r="D50" i="15"/>
  <c r="C49" i="15"/>
  <c r="Z49" i="15"/>
  <c r="C48" i="15"/>
  <c r="Z48" i="15"/>
  <c r="AB48" i="15" s="1"/>
  <c r="D45" i="15"/>
  <c r="C44" i="15"/>
  <c r="Z44" i="15"/>
  <c r="E44" i="15" s="1"/>
  <c r="AB42" i="15"/>
  <c r="D41" i="15"/>
  <c r="C40" i="15"/>
  <c r="Z40" i="15"/>
  <c r="AB38" i="15"/>
  <c r="D34" i="15"/>
  <c r="C33" i="15"/>
  <c r="Z33" i="15"/>
  <c r="C32" i="15"/>
  <c r="Z32" i="15"/>
  <c r="E32" i="15" s="1"/>
  <c r="C31" i="15"/>
  <c r="Z31" i="15"/>
  <c r="AB31" i="15" s="1"/>
  <c r="F29" i="15"/>
  <c r="D28" i="15"/>
  <c r="C27" i="15"/>
  <c r="Z27" i="15"/>
  <c r="AB27" i="15" s="1"/>
  <c r="F25" i="15"/>
  <c r="D23" i="15"/>
  <c r="C22" i="15"/>
  <c r="Z22" i="15"/>
  <c r="F20" i="15"/>
  <c r="F18" i="15"/>
  <c r="D17" i="15"/>
  <c r="C16" i="15"/>
  <c r="Z16" i="15"/>
  <c r="AB16" i="15" s="1"/>
  <c r="C15" i="15"/>
  <c r="Z15" i="15"/>
  <c r="AB15" i="15" s="1"/>
  <c r="C14" i="15"/>
  <c r="Z14" i="15"/>
  <c r="F11" i="15"/>
  <c r="AI58" i="15"/>
  <c r="AI42" i="15"/>
  <c r="AI26" i="15"/>
  <c r="AI10" i="15"/>
  <c r="C4" i="16"/>
  <c r="C6" i="16"/>
  <c r="C8" i="16"/>
  <c r="C10" i="16"/>
  <c r="C12" i="16"/>
  <c r="C14" i="16"/>
  <c r="C16" i="16"/>
  <c r="C18" i="16"/>
  <c r="C20" i="16"/>
  <c r="C22" i="16"/>
  <c r="C24" i="16"/>
  <c r="C26" i="16"/>
  <c r="C28" i="16"/>
  <c r="C30" i="16"/>
  <c r="C32" i="16"/>
  <c r="C34" i="16"/>
  <c r="C36" i="16"/>
  <c r="C38" i="16"/>
  <c r="C40" i="16"/>
  <c r="C42" i="16"/>
  <c r="C44" i="16"/>
  <c r="C46" i="16"/>
  <c r="C48" i="16"/>
  <c r="C50" i="16"/>
  <c r="C52" i="16"/>
  <c r="C54" i="16"/>
  <c r="C56" i="16"/>
  <c r="C58" i="16"/>
  <c r="F36" i="15"/>
  <c r="AB55" i="15"/>
  <c r="AB33" i="15"/>
  <c r="AB34" i="15"/>
  <c r="F38" i="15"/>
  <c r="AB51" i="15"/>
  <c r="AB43" i="15"/>
  <c r="F34" i="15"/>
  <c r="AB35" i="15"/>
  <c r="F48" i="15"/>
  <c r="F27" i="15"/>
  <c r="F60" i="15"/>
  <c r="AB59" i="15"/>
  <c r="AB25" i="15"/>
  <c r="AB14" i="15"/>
  <c r="F14" i="15"/>
  <c r="AB12" i="15"/>
  <c r="F12" i="15"/>
  <c r="AB11" i="15"/>
  <c r="F51" i="15"/>
  <c r="F42" i="15"/>
  <c r="F16" i="15"/>
  <c r="AB44" i="15"/>
  <c r="F44" i="15"/>
  <c r="F50" i="15"/>
  <c r="F46" i="15"/>
  <c r="AB47" i="15"/>
  <c r="AB40" i="15"/>
  <c r="F40" i="15"/>
  <c r="F19" i="15"/>
  <c r="AB58" i="15"/>
  <c r="F54" i="15"/>
  <c r="AB52" i="15"/>
  <c r="AB32" i="15"/>
  <c r="AB30" i="15"/>
  <c r="AB28" i="15"/>
  <c r="F28" i="15"/>
  <c r="F56" i="15"/>
  <c r="F52" i="15"/>
  <c r="F32" i="15"/>
  <c r="F30" i="15"/>
  <c r="AB24" i="15"/>
  <c r="AB22" i="15"/>
  <c r="AB6" i="15"/>
  <c r="F22" i="15"/>
  <c r="U60" i="15"/>
  <c r="S39" i="15"/>
  <c r="U39" i="15" s="1"/>
  <c r="U11" i="15"/>
  <c r="AB49" i="15"/>
  <c r="AB17" i="15"/>
  <c r="S54" i="15"/>
  <c r="U54" i="15" s="1"/>
  <c r="S50" i="15"/>
  <c r="U50" i="15" s="1"/>
  <c r="U42" i="15"/>
  <c r="S41" i="15"/>
  <c r="U41" i="15" s="1"/>
  <c r="S28" i="15"/>
  <c r="U28" i="15" s="1"/>
  <c r="S6" i="15"/>
  <c r="U6" i="15" s="1"/>
  <c r="AB53" i="15"/>
  <c r="AB37" i="15"/>
  <c r="AB29" i="15"/>
  <c r="AB21" i="15"/>
  <c r="AB5" i="15"/>
  <c r="S55" i="15"/>
  <c r="U55" i="15" s="1"/>
  <c r="S47" i="15"/>
  <c r="U47" i="15" s="1"/>
  <c r="U34" i="15"/>
  <c r="U12" i="15"/>
  <c r="S59" i="15"/>
  <c r="U59" i="15" s="1"/>
  <c r="S53" i="15"/>
  <c r="S49" i="15"/>
  <c r="U49" i="15" s="1"/>
  <c r="S48" i="15"/>
  <c r="S43" i="15"/>
  <c r="U43" i="15" s="1"/>
  <c r="S33" i="15"/>
  <c r="U33" i="15" s="1"/>
  <c r="S32" i="15"/>
  <c r="U32" i="15" s="1"/>
  <c r="S27" i="15"/>
  <c r="U27" i="15" s="1"/>
  <c r="S21" i="15"/>
  <c r="U21" i="15" s="1"/>
  <c r="S16" i="15"/>
  <c r="U16" i="15" s="1"/>
  <c r="S7" i="15"/>
  <c r="U7" i="15" s="1"/>
  <c r="S5" i="15"/>
  <c r="U5" i="15" s="1"/>
  <c r="S56" i="15"/>
  <c r="U56" i="15" s="1"/>
  <c r="U53" i="15"/>
  <c r="S51" i="15"/>
  <c r="U51" i="15" s="1"/>
  <c r="S45" i="15"/>
  <c r="U45" i="15" s="1"/>
  <c r="S40" i="15"/>
  <c r="U40" i="15" s="1"/>
  <c r="U37" i="15"/>
  <c r="S35" i="15"/>
  <c r="S29" i="15"/>
  <c r="U29" i="15" s="1"/>
  <c r="S24" i="15"/>
  <c r="U24" i="15" s="1"/>
  <c r="S19" i="15"/>
  <c r="U19" i="15" s="1"/>
  <c r="S13" i="15"/>
  <c r="U13" i="15" s="1"/>
  <c r="U10" i="15"/>
  <c r="S8" i="15"/>
  <c r="S57" i="15"/>
  <c r="U57" i="15" s="1"/>
  <c r="U52" i="15"/>
  <c r="U36" i="15"/>
  <c r="S31" i="15"/>
  <c r="U31" i="15" s="1"/>
  <c r="S25" i="15"/>
  <c r="U25" i="15" s="1"/>
  <c r="U23" i="15"/>
  <c r="S20" i="15"/>
  <c r="U20" i="15" s="1"/>
  <c r="U17" i="15"/>
  <c r="S15" i="15"/>
  <c r="U15" i="15" s="1"/>
  <c r="S9" i="15"/>
  <c r="U9" i="15" s="1"/>
  <c r="U35" i="15"/>
  <c r="L58" i="15"/>
  <c r="E58" i="15" s="1"/>
  <c r="G58" i="15" s="1"/>
  <c r="L54" i="15"/>
  <c r="L50" i="15"/>
  <c r="L46" i="15"/>
  <c r="L42" i="15"/>
  <c r="E42" i="15" s="1"/>
  <c r="L38" i="15"/>
  <c r="L34" i="15"/>
  <c r="L30" i="15"/>
  <c r="E30" i="15" s="1"/>
  <c r="L26" i="15"/>
  <c r="L22" i="15"/>
  <c r="E22" i="15" s="1"/>
  <c r="L18" i="15"/>
  <c r="L14" i="15"/>
  <c r="L10" i="15"/>
  <c r="L6" i="15"/>
  <c r="N60" i="15"/>
  <c r="N56" i="15"/>
  <c r="N52" i="15"/>
  <c r="N48" i="15"/>
  <c r="N44" i="15"/>
  <c r="N40" i="15"/>
  <c r="N36" i="15"/>
  <c r="N32" i="15"/>
  <c r="N16" i="15"/>
  <c r="N12" i="15"/>
  <c r="N8" i="15"/>
  <c r="N54" i="15"/>
  <c r="N50" i="15"/>
  <c r="N38" i="15"/>
  <c r="N34" i="15"/>
  <c r="N18" i="15"/>
  <c r="N6" i="15"/>
  <c r="L57" i="15"/>
  <c r="L53" i="15"/>
  <c r="L49" i="15"/>
  <c r="L45" i="15"/>
  <c r="L41" i="15"/>
  <c r="L37" i="15"/>
  <c r="L33" i="15"/>
  <c r="L29" i="15"/>
  <c r="N29" i="15" s="1"/>
  <c r="L25" i="15"/>
  <c r="N25" i="15" s="1"/>
  <c r="L21" i="15"/>
  <c r="N21" i="15" s="1"/>
  <c r="L17" i="15"/>
  <c r="L13" i="15"/>
  <c r="L9" i="15"/>
  <c r="L5" i="15"/>
  <c r="L59" i="15"/>
  <c r="L55" i="15"/>
  <c r="L51" i="15"/>
  <c r="L47" i="15"/>
  <c r="N47" i="15" s="1"/>
  <c r="L43" i="15"/>
  <c r="L39" i="15"/>
  <c r="L35" i="15"/>
  <c r="L31" i="15"/>
  <c r="L27" i="15"/>
  <c r="N27" i="15" s="1"/>
  <c r="L23" i="15"/>
  <c r="N23" i="15" s="1"/>
  <c r="L19" i="15"/>
  <c r="L15" i="15"/>
  <c r="L11" i="15"/>
  <c r="L7" i="15"/>
  <c r="N7" i="15" s="1"/>
  <c r="B195" i="10"/>
  <c r="E119" i="10"/>
  <c r="D119" i="10"/>
  <c r="C119" i="10" s="1"/>
  <c r="E118" i="10"/>
  <c r="D118" i="10"/>
  <c r="C118" i="10" s="1"/>
  <c r="E117" i="10"/>
  <c r="D117" i="10"/>
  <c r="C117" i="10" s="1"/>
  <c r="E116" i="10"/>
  <c r="D116" i="10"/>
  <c r="C116" i="10" s="1"/>
  <c r="E115" i="10"/>
  <c r="D115" i="10"/>
  <c r="E114" i="10"/>
  <c r="D114" i="10"/>
  <c r="C114" i="10"/>
  <c r="E113" i="10"/>
  <c r="C113" i="10" s="1"/>
  <c r="D113" i="10"/>
  <c r="E112" i="10"/>
  <c r="D112" i="10"/>
  <c r="E111" i="10"/>
  <c r="D111" i="10"/>
  <c r="C111" i="10" s="1"/>
  <c r="E110" i="10"/>
  <c r="D110" i="10"/>
  <c r="C110" i="10" s="1"/>
  <c r="E109" i="10"/>
  <c r="D109" i="10"/>
  <c r="C109" i="10" s="1"/>
  <c r="AQ104" i="10"/>
  <c r="AP104" i="10"/>
  <c r="AO104" i="10"/>
  <c r="AN104" i="10"/>
  <c r="AM104" i="10"/>
  <c r="AL104" i="10"/>
  <c r="AK104" i="10"/>
  <c r="AJ104" i="10"/>
  <c r="AI104" i="10"/>
  <c r="AH104" i="10"/>
  <c r="AG104" i="10"/>
  <c r="AF104" i="10"/>
  <c r="AE104" i="10"/>
  <c r="AD104" i="10"/>
  <c r="AC104" i="10"/>
  <c r="AB104" i="10"/>
  <c r="AA104" i="10"/>
  <c r="Z104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3" i="10"/>
  <c r="D103" i="10"/>
  <c r="C103" i="10" s="1"/>
  <c r="E102" i="10"/>
  <c r="D102" i="10"/>
  <c r="C102" i="10" s="1"/>
  <c r="E101" i="10"/>
  <c r="D101" i="10"/>
  <c r="E100" i="10"/>
  <c r="D100" i="10"/>
  <c r="C100" i="10" s="1"/>
  <c r="E99" i="10"/>
  <c r="D99" i="10"/>
  <c r="C99" i="10"/>
  <c r="E98" i="10"/>
  <c r="D98" i="10"/>
  <c r="E97" i="10"/>
  <c r="D97" i="10"/>
  <c r="C97" i="10" s="1"/>
  <c r="E96" i="10"/>
  <c r="C96" i="10" s="1"/>
  <c r="D96" i="10"/>
  <c r="E95" i="10"/>
  <c r="D95" i="10"/>
  <c r="C95" i="10" s="1"/>
  <c r="E94" i="10"/>
  <c r="C94" i="10" s="1"/>
  <c r="E93" i="10"/>
  <c r="E104" i="10" s="1"/>
  <c r="D93" i="10"/>
  <c r="C93" i="10" s="1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AW69" i="10"/>
  <c r="AV69" i="10"/>
  <c r="AU69" i="10"/>
  <c r="AT69" i="10"/>
  <c r="AS69" i="10"/>
  <c r="AR69" i="10"/>
  <c r="AQ69" i="10"/>
  <c r="AP69" i="10"/>
  <c r="AO69" i="10"/>
  <c r="AN69" i="10"/>
  <c r="AM69" i="10"/>
  <c r="AL69" i="10"/>
  <c r="AK69" i="10"/>
  <c r="AJ69" i="10"/>
  <c r="AI69" i="10"/>
  <c r="AH69" i="10"/>
  <c r="AG69" i="10"/>
  <c r="AF69" i="10"/>
  <c r="AE69" i="10"/>
  <c r="AD69" i="10"/>
  <c r="AC69" i="10"/>
  <c r="AA69" i="10"/>
  <c r="Z69" i="10"/>
  <c r="Y69" i="10"/>
  <c r="W69" i="10"/>
  <c r="V69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AB68" i="10"/>
  <c r="X68" i="10"/>
  <c r="B68" i="10"/>
  <c r="AB67" i="10"/>
  <c r="X67" i="10"/>
  <c r="B67" i="10"/>
  <c r="AB66" i="10"/>
  <c r="X66" i="10"/>
  <c r="B66" i="10"/>
  <c r="AB65" i="10"/>
  <c r="X65" i="10"/>
  <c r="B65" i="10"/>
  <c r="AB64" i="10"/>
  <c r="X64" i="10"/>
  <c r="B64" i="10"/>
  <c r="AB63" i="10"/>
  <c r="X63" i="10"/>
  <c r="B63" i="10"/>
  <c r="AB62" i="10"/>
  <c r="X62" i="10"/>
  <c r="B62" i="10"/>
  <c r="AB61" i="10"/>
  <c r="X61" i="10"/>
  <c r="B61" i="10"/>
  <c r="AB60" i="10"/>
  <c r="X60" i="10"/>
  <c r="B60" i="10"/>
  <c r="AB59" i="10"/>
  <c r="X59" i="10"/>
  <c r="B59" i="10"/>
  <c r="AB58" i="10"/>
  <c r="X58" i="10"/>
  <c r="B58" i="10"/>
  <c r="AB57" i="10"/>
  <c r="X57" i="10"/>
  <c r="B57" i="10"/>
  <c r="AB56" i="10"/>
  <c r="X56" i="10"/>
  <c r="B56" i="10"/>
  <c r="AB55" i="10"/>
  <c r="X55" i="10"/>
  <c r="B55" i="10"/>
  <c r="AB54" i="10"/>
  <c r="X54" i="10"/>
  <c r="B54" i="10"/>
  <c r="AB53" i="10"/>
  <c r="X53" i="10"/>
  <c r="B53" i="10"/>
  <c r="AB52" i="10"/>
  <c r="X52" i="10"/>
  <c r="B52" i="10"/>
  <c r="AB51" i="10"/>
  <c r="X51" i="10"/>
  <c r="B51" i="10"/>
  <c r="AB50" i="10"/>
  <c r="X50" i="10"/>
  <c r="B50" i="10"/>
  <c r="AB49" i="10"/>
  <c r="X49" i="10"/>
  <c r="B49" i="10"/>
  <c r="AB48" i="10"/>
  <c r="X48" i="10"/>
  <c r="B48" i="10"/>
  <c r="AB47" i="10"/>
  <c r="X47" i="10"/>
  <c r="B47" i="10"/>
  <c r="AB46" i="10"/>
  <c r="X46" i="10"/>
  <c r="B46" i="10"/>
  <c r="AB45" i="10"/>
  <c r="X45" i="10"/>
  <c r="B45" i="10"/>
  <c r="AB44" i="10"/>
  <c r="X44" i="10"/>
  <c r="B44" i="10"/>
  <c r="AB43" i="10"/>
  <c r="X43" i="10"/>
  <c r="B43" i="10"/>
  <c r="AB42" i="10"/>
  <c r="X42" i="10"/>
  <c r="B42" i="10"/>
  <c r="AB41" i="10"/>
  <c r="X41" i="10"/>
  <c r="B41" i="10"/>
  <c r="AB40" i="10"/>
  <c r="X40" i="10"/>
  <c r="B40" i="10"/>
  <c r="AB39" i="10"/>
  <c r="X39" i="10"/>
  <c r="B39" i="10"/>
  <c r="AB38" i="10"/>
  <c r="B38" i="10"/>
  <c r="AB37" i="10"/>
  <c r="X37" i="10"/>
  <c r="B37" i="10"/>
  <c r="AB36" i="10"/>
  <c r="X36" i="10"/>
  <c r="B36" i="10"/>
  <c r="AB35" i="10"/>
  <c r="X35" i="10"/>
  <c r="B35" i="10"/>
  <c r="AB34" i="10"/>
  <c r="X34" i="10"/>
  <c r="B34" i="10"/>
  <c r="AB33" i="10"/>
  <c r="X33" i="10"/>
  <c r="B33" i="10"/>
  <c r="AB32" i="10"/>
  <c r="X32" i="10"/>
  <c r="B32" i="10"/>
  <c r="AB31" i="10"/>
  <c r="X31" i="10"/>
  <c r="B31" i="10"/>
  <c r="AB30" i="10"/>
  <c r="X30" i="10"/>
  <c r="B30" i="10"/>
  <c r="AB29" i="10"/>
  <c r="X29" i="10"/>
  <c r="B29" i="10"/>
  <c r="AB28" i="10"/>
  <c r="X28" i="10"/>
  <c r="B28" i="10"/>
  <c r="AB27" i="10"/>
  <c r="X27" i="10"/>
  <c r="B27" i="10"/>
  <c r="AB26" i="10"/>
  <c r="X26" i="10"/>
  <c r="B26" i="10"/>
  <c r="AB25" i="10"/>
  <c r="X25" i="10"/>
  <c r="B25" i="10"/>
  <c r="AB24" i="10"/>
  <c r="X24" i="10"/>
  <c r="B24" i="10"/>
  <c r="AB23" i="10"/>
  <c r="X23" i="10"/>
  <c r="B23" i="10"/>
  <c r="AB22" i="10"/>
  <c r="X22" i="10"/>
  <c r="B22" i="10"/>
  <c r="AB21" i="10"/>
  <c r="X21" i="10"/>
  <c r="B21" i="10"/>
  <c r="AB20" i="10"/>
  <c r="X20" i="10"/>
  <c r="B20" i="10"/>
  <c r="AB19" i="10"/>
  <c r="X19" i="10"/>
  <c r="B19" i="10"/>
  <c r="AB18" i="10"/>
  <c r="X18" i="10"/>
  <c r="B18" i="10"/>
  <c r="AB17" i="10"/>
  <c r="X17" i="10"/>
  <c r="B17" i="10"/>
  <c r="AB16" i="10"/>
  <c r="X16" i="10"/>
  <c r="B16" i="10"/>
  <c r="AB15" i="10"/>
  <c r="X15" i="10"/>
  <c r="B15" i="10"/>
  <c r="AB14" i="10"/>
  <c r="X14" i="10"/>
  <c r="B14" i="10"/>
  <c r="AB13" i="10"/>
  <c r="X13" i="10"/>
  <c r="B13" i="10"/>
  <c r="AB12" i="10"/>
  <c r="X12" i="10"/>
  <c r="B12" i="10"/>
  <c r="A5" i="10"/>
  <c r="A4" i="10"/>
  <c r="A3" i="10"/>
  <c r="A2" i="10"/>
  <c r="E36" i="15" l="1"/>
  <c r="G36" i="15" s="1"/>
  <c r="E14" i="15"/>
  <c r="G14" i="15" s="1"/>
  <c r="E26" i="15"/>
  <c r="G26" i="15" s="1"/>
  <c r="G30" i="15"/>
  <c r="E46" i="15"/>
  <c r="G46" i="15" s="1"/>
  <c r="E8" i="15"/>
  <c r="G8" i="15" s="1"/>
  <c r="E34" i="15"/>
  <c r="G34" i="15" s="1"/>
  <c r="C98" i="10"/>
  <c r="C104" i="10" s="1"/>
  <c r="A195" i="10" s="1"/>
  <c r="C101" i="10"/>
  <c r="E31" i="15"/>
  <c r="G31" i="15" s="1"/>
  <c r="N5" i="15"/>
  <c r="E5" i="15"/>
  <c r="G5" i="15" s="1"/>
  <c r="N37" i="15"/>
  <c r="E37" i="15"/>
  <c r="G37" i="15" s="1"/>
  <c r="N53" i="15"/>
  <c r="E53" i="15"/>
  <c r="G53" i="15" s="1"/>
  <c r="N14" i="15"/>
  <c r="N42" i="15"/>
  <c r="N58" i="15"/>
  <c r="E6" i="15"/>
  <c r="G6" i="15" s="1"/>
  <c r="E38" i="15"/>
  <c r="G38" i="15" s="1"/>
  <c r="E54" i="15"/>
  <c r="G54" i="15" s="1"/>
  <c r="E16" i="15"/>
  <c r="G16" i="15" s="1"/>
  <c r="E47" i="15"/>
  <c r="G47" i="15" s="1"/>
  <c r="AB60" i="15"/>
  <c r="B69" i="10"/>
  <c r="X69" i="10"/>
  <c r="AB69" i="10"/>
  <c r="D104" i="10"/>
  <c r="C112" i="10"/>
  <c r="C115" i="10"/>
  <c r="N19" i="15"/>
  <c r="E19" i="15"/>
  <c r="G19" i="15" s="1"/>
  <c r="N35" i="15"/>
  <c r="E35" i="15"/>
  <c r="G35" i="15" s="1"/>
  <c r="N51" i="15"/>
  <c r="E51" i="15"/>
  <c r="N9" i="15"/>
  <c r="E9" i="15"/>
  <c r="G9" i="15" s="1"/>
  <c r="N46" i="15"/>
  <c r="E10" i="15"/>
  <c r="G10" i="15" s="1"/>
  <c r="G32" i="15"/>
  <c r="G44" i="15"/>
  <c r="G51" i="15"/>
  <c r="N30" i="15"/>
  <c r="N26" i="15"/>
  <c r="N22" i="15"/>
  <c r="U48" i="15"/>
  <c r="E48" i="15"/>
  <c r="G48" i="15" s="1"/>
  <c r="G52" i="15"/>
  <c r="B88" i="10"/>
  <c r="N10" i="15"/>
  <c r="E18" i="15"/>
  <c r="G18" i="15" s="1"/>
  <c r="E50" i="15"/>
  <c r="G50" i="15" s="1"/>
  <c r="E7" i="15"/>
  <c r="G7" i="15" s="1"/>
  <c r="G12" i="15"/>
  <c r="G60" i="15"/>
  <c r="E24" i="15"/>
  <c r="G24" i="15" s="1"/>
  <c r="E56" i="15"/>
  <c r="G56" i="15" s="1"/>
  <c r="G42" i="15"/>
  <c r="G22" i="15"/>
  <c r="N13" i="15"/>
  <c r="E13" i="15"/>
  <c r="G13" i="15" s="1"/>
  <c r="N11" i="15"/>
  <c r="E11" i="15"/>
  <c r="G11" i="15" s="1"/>
  <c r="N17" i="15"/>
  <c r="E17" i="15"/>
  <c r="G17" i="15" s="1"/>
  <c r="N15" i="15"/>
  <c r="E15" i="15"/>
  <c r="G15" i="15" s="1"/>
  <c r="E23" i="15"/>
  <c r="G23" i="15" s="1"/>
  <c r="E21" i="15"/>
  <c r="G21" i="15" s="1"/>
  <c r="E20" i="15"/>
  <c r="G20" i="15" s="1"/>
  <c r="E29" i="15"/>
  <c r="G29" i="15" s="1"/>
  <c r="E27" i="15"/>
  <c r="G27" i="15" s="1"/>
  <c r="E25" i="15"/>
  <c r="G25" i="15" s="1"/>
  <c r="E28" i="15"/>
  <c r="G28" i="15" s="1"/>
  <c r="N33" i="15"/>
  <c r="E33" i="15"/>
  <c r="G33" i="15" s="1"/>
  <c r="N57" i="15"/>
  <c r="E57" i="15"/>
  <c r="G57" i="15" s="1"/>
  <c r="N59" i="15"/>
  <c r="E59" i="15"/>
  <c r="G59" i="15" s="1"/>
  <c r="N55" i="15"/>
  <c r="E55" i="15"/>
  <c r="G55" i="15" s="1"/>
  <c r="N49" i="15"/>
  <c r="E49" i="15"/>
  <c r="G49" i="15" s="1"/>
  <c r="N39" i="15"/>
  <c r="E39" i="15"/>
  <c r="G39" i="15" s="1"/>
  <c r="N45" i="15"/>
  <c r="E45" i="15"/>
  <c r="G45" i="15" s="1"/>
  <c r="N43" i="15"/>
  <c r="E43" i="15"/>
  <c r="G43" i="15" s="1"/>
  <c r="N41" i="15"/>
  <c r="E41" i="15"/>
  <c r="G41" i="15" s="1"/>
  <c r="E40" i="15"/>
  <c r="G40" i="15" s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F109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F9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C7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Y13" i="1"/>
  <c r="Z13" i="1"/>
  <c r="AA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Y14" i="1"/>
  <c r="Z14" i="1"/>
  <c r="AA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Y15" i="1"/>
  <c r="Z15" i="1"/>
  <c r="AA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Y16" i="1"/>
  <c r="Z16" i="1"/>
  <c r="AA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Y17" i="1"/>
  <c r="Z17" i="1"/>
  <c r="AA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Y18" i="1"/>
  <c r="Z18" i="1"/>
  <c r="AA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Y19" i="1"/>
  <c r="Z19" i="1"/>
  <c r="AA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Y21" i="1"/>
  <c r="Z21" i="1"/>
  <c r="AA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Y22" i="1"/>
  <c r="Z22" i="1"/>
  <c r="AA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Y23" i="1"/>
  <c r="Z23" i="1"/>
  <c r="AA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Y24" i="1"/>
  <c r="Z24" i="1"/>
  <c r="AA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Y25" i="1"/>
  <c r="Z25" i="1"/>
  <c r="AA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Y26" i="1"/>
  <c r="Z26" i="1"/>
  <c r="AA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Y27" i="1"/>
  <c r="Z27" i="1"/>
  <c r="AA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Y28" i="1"/>
  <c r="Z28" i="1"/>
  <c r="AA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Y29" i="1"/>
  <c r="Z29" i="1"/>
  <c r="AA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Y30" i="1"/>
  <c r="Z30" i="1"/>
  <c r="AA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Y31" i="1"/>
  <c r="Z31" i="1"/>
  <c r="AA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Y32" i="1"/>
  <c r="Z32" i="1"/>
  <c r="AA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Y33" i="1"/>
  <c r="Z33" i="1"/>
  <c r="AA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Y34" i="1"/>
  <c r="Z34" i="1"/>
  <c r="AA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Y35" i="1"/>
  <c r="Z35" i="1"/>
  <c r="AA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Y36" i="1"/>
  <c r="Z36" i="1"/>
  <c r="AA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Y37" i="1"/>
  <c r="Z37" i="1"/>
  <c r="AA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Y39" i="1"/>
  <c r="Z39" i="1"/>
  <c r="AA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Y40" i="1"/>
  <c r="Z40" i="1"/>
  <c r="AA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Y41" i="1"/>
  <c r="Z41" i="1"/>
  <c r="AA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Y42" i="1"/>
  <c r="Z42" i="1"/>
  <c r="AA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Y43" i="1"/>
  <c r="Z43" i="1"/>
  <c r="AA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Y44" i="1"/>
  <c r="Z44" i="1"/>
  <c r="AA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Y45" i="1"/>
  <c r="Z45" i="1"/>
  <c r="AA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Y46" i="1"/>
  <c r="Z46" i="1"/>
  <c r="AA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Y47" i="1"/>
  <c r="Z47" i="1"/>
  <c r="AA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Y48" i="1"/>
  <c r="Z48" i="1"/>
  <c r="AA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Y49" i="1"/>
  <c r="Z49" i="1"/>
  <c r="AA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Y50" i="1"/>
  <c r="Z50" i="1"/>
  <c r="AA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Y51" i="1"/>
  <c r="Z51" i="1"/>
  <c r="AA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Y52" i="1"/>
  <c r="Z52" i="1"/>
  <c r="AA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Y53" i="1"/>
  <c r="Z53" i="1"/>
  <c r="AA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Y54" i="1"/>
  <c r="Z54" i="1"/>
  <c r="AA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Y55" i="1"/>
  <c r="Z55" i="1"/>
  <c r="AA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Y57" i="1"/>
  <c r="Z57" i="1"/>
  <c r="AA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Y58" i="1"/>
  <c r="Z58" i="1"/>
  <c r="AA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Y59" i="1"/>
  <c r="Z59" i="1"/>
  <c r="AA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Y60" i="1"/>
  <c r="Z60" i="1"/>
  <c r="AA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Y61" i="1"/>
  <c r="Z61" i="1"/>
  <c r="AA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Y62" i="1"/>
  <c r="Z62" i="1"/>
  <c r="AA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Y63" i="1"/>
  <c r="Z63" i="1"/>
  <c r="AA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Y64" i="1"/>
  <c r="Z64" i="1"/>
  <c r="AA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Y65" i="1"/>
  <c r="Z65" i="1"/>
  <c r="AA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Y66" i="1"/>
  <c r="Z66" i="1"/>
  <c r="AA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Y67" i="1"/>
  <c r="Z67" i="1"/>
  <c r="AA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Y68" i="1"/>
  <c r="Z68" i="1"/>
  <c r="AA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Y12" i="1"/>
  <c r="Z12" i="1"/>
  <c r="AA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C12" i="1"/>
  <c r="B195" i="11" l="1"/>
  <c r="E119" i="11"/>
  <c r="D119" i="11"/>
  <c r="C119" i="11" s="1"/>
  <c r="E118" i="11"/>
  <c r="C118" i="11" s="1"/>
  <c r="D118" i="11"/>
  <c r="E117" i="11"/>
  <c r="D117" i="11"/>
  <c r="C117" i="11" s="1"/>
  <c r="E116" i="11"/>
  <c r="C116" i="11" s="1"/>
  <c r="D116" i="11"/>
  <c r="E115" i="11"/>
  <c r="D115" i="11"/>
  <c r="C115" i="11" s="1"/>
  <c r="E114" i="11"/>
  <c r="D114" i="11"/>
  <c r="E113" i="11"/>
  <c r="D113" i="11"/>
  <c r="C113" i="11" s="1"/>
  <c r="E112" i="11"/>
  <c r="D112" i="11"/>
  <c r="C112" i="11" s="1"/>
  <c r="E111" i="11"/>
  <c r="D111" i="11"/>
  <c r="E110" i="11"/>
  <c r="D110" i="11"/>
  <c r="E109" i="11"/>
  <c r="D109" i="11"/>
  <c r="AQ104" i="11"/>
  <c r="AP104" i="11"/>
  <c r="AO104" i="11"/>
  <c r="AN104" i="11"/>
  <c r="AM104" i="11"/>
  <c r="AL104" i="11"/>
  <c r="AK104" i="11"/>
  <c r="AJ104" i="11"/>
  <c r="AI104" i="11"/>
  <c r="AH104" i="11"/>
  <c r="AG104" i="11"/>
  <c r="AF104" i="11"/>
  <c r="AE104" i="11"/>
  <c r="AD104" i="11"/>
  <c r="AC104" i="11"/>
  <c r="AB104" i="11"/>
  <c r="AA104" i="11"/>
  <c r="Z104" i="11"/>
  <c r="Y104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3" i="11"/>
  <c r="D103" i="11"/>
  <c r="E102" i="11"/>
  <c r="C102" i="11" s="1"/>
  <c r="D102" i="11"/>
  <c r="E101" i="11"/>
  <c r="D101" i="11"/>
  <c r="E100" i="11"/>
  <c r="D100" i="11"/>
  <c r="E99" i="11"/>
  <c r="D99" i="11"/>
  <c r="E98" i="11"/>
  <c r="D98" i="11"/>
  <c r="C98" i="11" s="1"/>
  <c r="E97" i="11"/>
  <c r="D97" i="11"/>
  <c r="E96" i="11"/>
  <c r="D96" i="11"/>
  <c r="E95" i="11"/>
  <c r="D95" i="11"/>
  <c r="E94" i="11"/>
  <c r="C94" i="11" s="1"/>
  <c r="E93" i="11"/>
  <c r="D93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D88" i="11"/>
  <c r="C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AW69" i="11"/>
  <c r="AV69" i="11"/>
  <c r="AU69" i="11"/>
  <c r="AT69" i="11"/>
  <c r="AS69" i="11"/>
  <c r="AR69" i="11"/>
  <c r="AQ69" i="11"/>
  <c r="AP69" i="11"/>
  <c r="AO69" i="11"/>
  <c r="AN69" i="11"/>
  <c r="AM69" i="11"/>
  <c r="AL69" i="11"/>
  <c r="AK69" i="11"/>
  <c r="AJ69" i="11"/>
  <c r="AI69" i="11"/>
  <c r="AH69" i="11"/>
  <c r="AG69" i="11"/>
  <c r="AF69" i="11"/>
  <c r="AE69" i="11"/>
  <c r="AD69" i="11"/>
  <c r="AC69" i="11"/>
  <c r="AA69" i="11"/>
  <c r="Z69" i="11"/>
  <c r="Y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AB68" i="11"/>
  <c r="X68" i="11"/>
  <c r="B68" i="11"/>
  <c r="AB67" i="11"/>
  <c r="X67" i="11"/>
  <c r="B67" i="11"/>
  <c r="AB66" i="11"/>
  <c r="X66" i="11"/>
  <c r="B66" i="11"/>
  <c r="AB65" i="11"/>
  <c r="X65" i="11"/>
  <c r="B65" i="11"/>
  <c r="AB64" i="11"/>
  <c r="X64" i="11"/>
  <c r="B64" i="11"/>
  <c r="AB63" i="11"/>
  <c r="X63" i="11"/>
  <c r="B63" i="11"/>
  <c r="AB62" i="11"/>
  <c r="X62" i="11"/>
  <c r="B62" i="11"/>
  <c r="AB61" i="11"/>
  <c r="X61" i="11"/>
  <c r="B61" i="11"/>
  <c r="AB60" i="11"/>
  <c r="X60" i="11"/>
  <c r="B60" i="11"/>
  <c r="AB59" i="11"/>
  <c r="X59" i="11"/>
  <c r="B59" i="11"/>
  <c r="AB58" i="11"/>
  <c r="X58" i="11"/>
  <c r="B58" i="11"/>
  <c r="AB57" i="11"/>
  <c r="X57" i="11"/>
  <c r="B57" i="11"/>
  <c r="AB56" i="11"/>
  <c r="X56" i="11"/>
  <c r="B56" i="11"/>
  <c r="AB55" i="11"/>
  <c r="X55" i="11"/>
  <c r="B55" i="11"/>
  <c r="AB54" i="11"/>
  <c r="X54" i="11"/>
  <c r="B54" i="11"/>
  <c r="AB53" i="11"/>
  <c r="X53" i="11"/>
  <c r="B53" i="11"/>
  <c r="AB52" i="11"/>
  <c r="X52" i="11"/>
  <c r="B52" i="11"/>
  <c r="AB51" i="11"/>
  <c r="X51" i="11"/>
  <c r="B51" i="11"/>
  <c r="AB50" i="11"/>
  <c r="X50" i="11"/>
  <c r="B50" i="11"/>
  <c r="AB49" i="11"/>
  <c r="X49" i="11"/>
  <c r="B49" i="11"/>
  <c r="AB48" i="11"/>
  <c r="X48" i="11"/>
  <c r="B48" i="11"/>
  <c r="AB47" i="11"/>
  <c r="X47" i="11"/>
  <c r="B47" i="11"/>
  <c r="AB46" i="11"/>
  <c r="X46" i="11"/>
  <c r="B46" i="11"/>
  <c r="AB45" i="11"/>
  <c r="X45" i="11"/>
  <c r="B45" i="11"/>
  <c r="AB44" i="11"/>
  <c r="X44" i="11"/>
  <c r="B44" i="11"/>
  <c r="AB43" i="11"/>
  <c r="X43" i="11"/>
  <c r="B43" i="11"/>
  <c r="AB42" i="11"/>
  <c r="X42" i="11"/>
  <c r="B42" i="11"/>
  <c r="AB41" i="11"/>
  <c r="X41" i="11"/>
  <c r="B41" i="11"/>
  <c r="AB40" i="11"/>
  <c r="X40" i="11"/>
  <c r="B40" i="11"/>
  <c r="AB39" i="11"/>
  <c r="X39" i="11"/>
  <c r="B39" i="11"/>
  <c r="AB38" i="11"/>
  <c r="B38" i="11"/>
  <c r="AB37" i="11"/>
  <c r="X37" i="11"/>
  <c r="B37" i="11"/>
  <c r="AB36" i="11"/>
  <c r="X36" i="11"/>
  <c r="B36" i="11"/>
  <c r="AB35" i="11"/>
  <c r="X35" i="11"/>
  <c r="B35" i="11"/>
  <c r="AB34" i="11"/>
  <c r="X34" i="11"/>
  <c r="B34" i="11"/>
  <c r="AB33" i="11"/>
  <c r="X33" i="11"/>
  <c r="B33" i="11"/>
  <c r="AB32" i="11"/>
  <c r="X32" i="11"/>
  <c r="B32" i="11"/>
  <c r="AB31" i="11"/>
  <c r="X31" i="11"/>
  <c r="B31" i="11"/>
  <c r="AB30" i="11"/>
  <c r="X30" i="11"/>
  <c r="B30" i="11"/>
  <c r="AB29" i="11"/>
  <c r="X29" i="11"/>
  <c r="B29" i="11"/>
  <c r="AB28" i="11"/>
  <c r="X28" i="11"/>
  <c r="B28" i="11"/>
  <c r="AB27" i="11"/>
  <c r="X27" i="11"/>
  <c r="B27" i="11"/>
  <c r="AB26" i="11"/>
  <c r="X26" i="11"/>
  <c r="B26" i="11"/>
  <c r="AB25" i="11"/>
  <c r="X25" i="11"/>
  <c r="B25" i="11"/>
  <c r="AB24" i="11"/>
  <c r="X24" i="11"/>
  <c r="B24" i="11"/>
  <c r="AB23" i="11"/>
  <c r="X23" i="11"/>
  <c r="B23" i="11"/>
  <c r="AB22" i="11"/>
  <c r="X22" i="11"/>
  <c r="B22" i="11"/>
  <c r="AB21" i="11"/>
  <c r="X21" i="11"/>
  <c r="B21" i="11"/>
  <c r="AB20" i="11"/>
  <c r="X20" i="11"/>
  <c r="B20" i="11"/>
  <c r="AB19" i="11"/>
  <c r="X19" i="11"/>
  <c r="B19" i="11"/>
  <c r="AB18" i="11"/>
  <c r="X18" i="11"/>
  <c r="B18" i="11"/>
  <c r="AB17" i="11"/>
  <c r="X17" i="11"/>
  <c r="B17" i="11"/>
  <c r="AB16" i="11"/>
  <c r="X16" i="11"/>
  <c r="B16" i="11"/>
  <c r="AB15" i="11"/>
  <c r="X15" i="11"/>
  <c r="B15" i="11"/>
  <c r="AB14" i="11"/>
  <c r="X14" i="11"/>
  <c r="B14" i="11"/>
  <c r="AB13" i="11"/>
  <c r="X13" i="11"/>
  <c r="B13" i="11"/>
  <c r="AB12" i="11"/>
  <c r="X12" i="11"/>
  <c r="B12" i="11"/>
  <c r="A5" i="11"/>
  <c r="A4" i="11"/>
  <c r="A3" i="11"/>
  <c r="A2" i="11"/>
  <c r="B195" i="12"/>
  <c r="E119" i="12"/>
  <c r="D119" i="12"/>
  <c r="E118" i="12"/>
  <c r="D118" i="12"/>
  <c r="C118" i="12" s="1"/>
  <c r="E117" i="12"/>
  <c r="D117" i="12"/>
  <c r="C117" i="12" s="1"/>
  <c r="E116" i="12"/>
  <c r="D116" i="12"/>
  <c r="E115" i="12"/>
  <c r="D115" i="12"/>
  <c r="E114" i="12"/>
  <c r="D114" i="12"/>
  <c r="E113" i="12"/>
  <c r="D113" i="12"/>
  <c r="E112" i="12"/>
  <c r="D112" i="12"/>
  <c r="C112" i="12" s="1"/>
  <c r="E111" i="12"/>
  <c r="D111" i="12"/>
  <c r="E110" i="12"/>
  <c r="D110" i="12"/>
  <c r="C110" i="12"/>
  <c r="E109" i="12"/>
  <c r="C109" i="12" s="1"/>
  <c r="D109" i="12"/>
  <c r="AQ104" i="12"/>
  <c r="AP104" i="12"/>
  <c r="AO104" i="12"/>
  <c r="AN104" i="12"/>
  <c r="AM104" i="12"/>
  <c r="AL104" i="12"/>
  <c r="AK104" i="12"/>
  <c r="AJ104" i="12"/>
  <c r="AI104" i="12"/>
  <c r="AH104" i="12"/>
  <c r="AG104" i="12"/>
  <c r="AF104" i="12"/>
  <c r="AE104" i="12"/>
  <c r="AD104" i="12"/>
  <c r="AC104" i="12"/>
  <c r="AB104" i="12"/>
  <c r="AA104" i="12"/>
  <c r="Z104" i="12"/>
  <c r="Y104" i="12"/>
  <c r="X104" i="12"/>
  <c r="W104" i="12"/>
  <c r="V104" i="12"/>
  <c r="U104" i="12"/>
  <c r="T104" i="12"/>
  <c r="S104" i="12"/>
  <c r="R104" i="12"/>
  <c r="Q104" i="12"/>
  <c r="P104" i="12"/>
  <c r="O104" i="12"/>
  <c r="N104" i="12"/>
  <c r="M104" i="12"/>
  <c r="L104" i="12"/>
  <c r="K104" i="12"/>
  <c r="J104" i="12"/>
  <c r="I104" i="12"/>
  <c r="H104" i="12"/>
  <c r="G104" i="12"/>
  <c r="F104" i="12"/>
  <c r="E103" i="12"/>
  <c r="D103" i="12"/>
  <c r="C103" i="12"/>
  <c r="E102" i="12"/>
  <c r="D102" i="12"/>
  <c r="E101" i="12"/>
  <c r="D101" i="12"/>
  <c r="C101" i="12" s="1"/>
  <c r="E100" i="12"/>
  <c r="C100" i="12" s="1"/>
  <c r="D100" i="12"/>
  <c r="E99" i="12"/>
  <c r="C99" i="12" s="1"/>
  <c r="D99" i="12"/>
  <c r="E98" i="12"/>
  <c r="D98" i="12"/>
  <c r="C98" i="12" s="1"/>
  <c r="E97" i="12"/>
  <c r="D97" i="12"/>
  <c r="E96" i="12"/>
  <c r="D96" i="12"/>
  <c r="C96" i="12" s="1"/>
  <c r="E95" i="12"/>
  <c r="D95" i="12"/>
  <c r="C95" i="12" s="1"/>
  <c r="E94" i="12"/>
  <c r="C94" i="12" s="1"/>
  <c r="E93" i="12"/>
  <c r="D93" i="12"/>
  <c r="C93" i="12" s="1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AW69" i="12"/>
  <c r="AV69" i="12"/>
  <c r="AU69" i="12"/>
  <c r="AT69" i="12"/>
  <c r="AS69" i="12"/>
  <c r="AR69" i="12"/>
  <c r="AQ69" i="12"/>
  <c r="AP69" i="12"/>
  <c r="AO69" i="12"/>
  <c r="AN69" i="12"/>
  <c r="AM69" i="12"/>
  <c r="AL69" i="12"/>
  <c r="AK69" i="12"/>
  <c r="AJ69" i="12"/>
  <c r="AI69" i="12"/>
  <c r="AH69" i="12"/>
  <c r="AG69" i="12"/>
  <c r="AF69" i="12"/>
  <c r="AE69" i="12"/>
  <c r="AD69" i="12"/>
  <c r="AC69" i="12"/>
  <c r="AA69" i="12"/>
  <c r="Z69" i="12"/>
  <c r="Y69" i="12"/>
  <c r="W69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C69" i="12"/>
  <c r="AB68" i="12"/>
  <c r="X68" i="12"/>
  <c r="B68" i="12"/>
  <c r="AB67" i="12"/>
  <c r="X67" i="12"/>
  <c r="B67" i="12"/>
  <c r="AB66" i="12"/>
  <c r="X66" i="12"/>
  <c r="B66" i="12"/>
  <c r="AB65" i="12"/>
  <c r="X65" i="12"/>
  <c r="B65" i="12"/>
  <c r="AB64" i="12"/>
  <c r="X64" i="12"/>
  <c r="B64" i="12"/>
  <c r="AB63" i="12"/>
  <c r="X63" i="12"/>
  <c r="B63" i="12"/>
  <c r="AB62" i="12"/>
  <c r="X62" i="12"/>
  <c r="B62" i="12"/>
  <c r="AB61" i="12"/>
  <c r="X61" i="12"/>
  <c r="B61" i="12"/>
  <c r="AB60" i="12"/>
  <c r="X60" i="12"/>
  <c r="B60" i="12"/>
  <c r="AB59" i="12"/>
  <c r="X59" i="12"/>
  <c r="B59" i="12"/>
  <c r="AB58" i="12"/>
  <c r="X58" i="12"/>
  <c r="B58" i="12"/>
  <c r="AB57" i="12"/>
  <c r="X57" i="12"/>
  <c r="B57" i="12"/>
  <c r="AB56" i="12"/>
  <c r="X56" i="12"/>
  <c r="B56" i="12"/>
  <c r="AB55" i="12"/>
  <c r="X55" i="12"/>
  <c r="B55" i="12"/>
  <c r="AB54" i="12"/>
  <c r="X54" i="12"/>
  <c r="B54" i="12"/>
  <c r="AB53" i="12"/>
  <c r="X53" i="12"/>
  <c r="B53" i="12"/>
  <c r="AB52" i="12"/>
  <c r="X52" i="12"/>
  <c r="B52" i="12"/>
  <c r="AB51" i="12"/>
  <c r="X51" i="12"/>
  <c r="B51" i="12"/>
  <c r="AB50" i="12"/>
  <c r="X50" i="12"/>
  <c r="B50" i="12"/>
  <c r="AB49" i="12"/>
  <c r="X49" i="12"/>
  <c r="B49" i="12"/>
  <c r="AB48" i="12"/>
  <c r="X48" i="12"/>
  <c r="B48" i="12"/>
  <c r="AB47" i="12"/>
  <c r="X47" i="12"/>
  <c r="B47" i="12"/>
  <c r="AB46" i="12"/>
  <c r="X46" i="12"/>
  <c r="B46" i="12"/>
  <c r="AB45" i="12"/>
  <c r="X45" i="12"/>
  <c r="B45" i="12"/>
  <c r="AB44" i="12"/>
  <c r="X44" i="12"/>
  <c r="B44" i="12"/>
  <c r="AB43" i="12"/>
  <c r="X43" i="12"/>
  <c r="B43" i="12"/>
  <c r="AB42" i="12"/>
  <c r="X42" i="12"/>
  <c r="B42" i="12"/>
  <c r="AB41" i="12"/>
  <c r="X41" i="12"/>
  <c r="B41" i="12"/>
  <c r="AB40" i="12"/>
  <c r="X40" i="12"/>
  <c r="B40" i="12"/>
  <c r="AB39" i="12"/>
  <c r="X39" i="12"/>
  <c r="B39" i="12"/>
  <c r="AB38" i="12"/>
  <c r="B38" i="12"/>
  <c r="AB37" i="12"/>
  <c r="X37" i="12"/>
  <c r="B37" i="12"/>
  <c r="AB36" i="12"/>
  <c r="X36" i="12"/>
  <c r="B36" i="12"/>
  <c r="AB35" i="12"/>
  <c r="X35" i="12"/>
  <c r="B35" i="12"/>
  <c r="AB34" i="12"/>
  <c r="X34" i="12"/>
  <c r="B34" i="12"/>
  <c r="AB33" i="12"/>
  <c r="X33" i="12"/>
  <c r="B33" i="12"/>
  <c r="AB32" i="12"/>
  <c r="X32" i="12"/>
  <c r="B32" i="12"/>
  <c r="AB31" i="12"/>
  <c r="X31" i="12"/>
  <c r="B31" i="12"/>
  <c r="AB30" i="12"/>
  <c r="X30" i="12"/>
  <c r="B30" i="12"/>
  <c r="AB29" i="12"/>
  <c r="X29" i="12"/>
  <c r="B29" i="12"/>
  <c r="AB28" i="12"/>
  <c r="X28" i="12"/>
  <c r="B28" i="12"/>
  <c r="AB27" i="12"/>
  <c r="X27" i="12"/>
  <c r="B27" i="12"/>
  <c r="AB26" i="12"/>
  <c r="X26" i="12"/>
  <c r="B26" i="12"/>
  <c r="AB25" i="12"/>
  <c r="X25" i="12"/>
  <c r="B25" i="12"/>
  <c r="AB24" i="12"/>
  <c r="X24" i="12"/>
  <c r="B24" i="12"/>
  <c r="AB23" i="12"/>
  <c r="X23" i="12"/>
  <c r="B23" i="12"/>
  <c r="AB22" i="12"/>
  <c r="X22" i="12"/>
  <c r="B22" i="12"/>
  <c r="AB21" i="12"/>
  <c r="X21" i="12"/>
  <c r="B21" i="12"/>
  <c r="AB20" i="12"/>
  <c r="X20" i="12"/>
  <c r="B20" i="12"/>
  <c r="AB19" i="12"/>
  <c r="X19" i="12"/>
  <c r="B19" i="12"/>
  <c r="AB18" i="12"/>
  <c r="X18" i="12"/>
  <c r="B18" i="12"/>
  <c r="AB17" i="12"/>
  <c r="X17" i="12"/>
  <c r="B17" i="12"/>
  <c r="AB16" i="12"/>
  <c r="X16" i="12"/>
  <c r="B16" i="12"/>
  <c r="AB15" i="12"/>
  <c r="X15" i="12"/>
  <c r="B15" i="12"/>
  <c r="AB14" i="12"/>
  <c r="X14" i="12"/>
  <c r="B14" i="12"/>
  <c r="AB13" i="12"/>
  <c r="X13" i="12"/>
  <c r="B13" i="12"/>
  <c r="AB12" i="12"/>
  <c r="X12" i="12"/>
  <c r="B12" i="12"/>
  <c r="A5" i="12"/>
  <c r="A4" i="12"/>
  <c r="A3" i="12"/>
  <c r="A2" i="12"/>
  <c r="B195" i="13"/>
  <c r="E119" i="13"/>
  <c r="D119" i="13"/>
  <c r="C119" i="13" s="1"/>
  <c r="E118" i="13"/>
  <c r="D118" i="13"/>
  <c r="C118" i="13" s="1"/>
  <c r="E117" i="13"/>
  <c r="D117" i="13"/>
  <c r="E116" i="13"/>
  <c r="D116" i="13"/>
  <c r="E115" i="13"/>
  <c r="D115" i="13"/>
  <c r="E114" i="13"/>
  <c r="D114" i="13"/>
  <c r="E113" i="13"/>
  <c r="D113" i="13"/>
  <c r="E112" i="13"/>
  <c r="D112" i="13"/>
  <c r="E111" i="13"/>
  <c r="D111" i="13"/>
  <c r="C111" i="13"/>
  <c r="E110" i="13"/>
  <c r="D110" i="13"/>
  <c r="C110" i="13"/>
  <c r="E109" i="13"/>
  <c r="C109" i="13" s="1"/>
  <c r="D109" i="13"/>
  <c r="AQ104" i="13"/>
  <c r="AP104" i="13"/>
  <c r="AO104" i="13"/>
  <c r="AN104" i="13"/>
  <c r="AM104" i="13"/>
  <c r="AL104" i="13"/>
  <c r="AK104" i="13"/>
  <c r="AJ104" i="13"/>
  <c r="AI104" i="13"/>
  <c r="AH104" i="13"/>
  <c r="AG104" i="13"/>
  <c r="AF104" i="13"/>
  <c r="AE104" i="13"/>
  <c r="AD104" i="13"/>
  <c r="AC104" i="13"/>
  <c r="AB104" i="13"/>
  <c r="AA104" i="13"/>
  <c r="Z104" i="13"/>
  <c r="Y104" i="13"/>
  <c r="X104" i="13"/>
  <c r="W104" i="13"/>
  <c r="V104" i="13"/>
  <c r="U104" i="13"/>
  <c r="T104" i="13"/>
  <c r="S104" i="13"/>
  <c r="R104" i="13"/>
  <c r="Q104" i="13"/>
  <c r="P104" i="13"/>
  <c r="O104" i="13"/>
  <c r="N104" i="13"/>
  <c r="M104" i="13"/>
  <c r="L104" i="13"/>
  <c r="K104" i="13"/>
  <c r="J104" i="13"/>
  <c r="I104" i="13"/>
  <c r="H104" i="13"/>
  <c r="G104" i="13"/>
  <c r="F104" i="13"/>
  <c r="E103" i="13"/>
  <c r="C103" i="13" s="1"/>
  <c r="D103" i="13"/>
  <c r="E102" i="13"/>
  <c r="D102" i="13"/>
  <c r="C102" i="13" s="1"/>
  <c r="E101" i="13"/>
  <c r="C101" i="13" s="1"/>
  <c r="D101" i="13"/>
  <c r="E100" i="13"/>
  <c r="D100" i="13"/>
  <c r="C100" i="13" s="1"/>
  <c r="E99" i="13"/>
  <c r="D99" i="13"/>
  <c r="E98" i="13"/>
  <c r="D98" i="13"/>
  <c r="E97" i="13"/>
  <c r="D97" i="13"/>
  <c r="C97" i="13" s="1"/>
  <c r="E96" i="13"/>
  <c r="D96" i="13"/>
  <c r="C96" i="13" s="1"/>
  <c r="E95" i="13"/>
  <c r="D95" i="13"/>
  <c r="E94" i="13"/>
  <c r="C94" i="13" s="1"/>
  <c r="E93" i="13"/>
  <c r="D93" i="13"/>
  <c r="S88" i="13"/>
  <c r="R88" i="13"/>
  <c r="Q88" i="13"/>
  <c r="P88" i="13"/>
  <c r="O88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AW69" i="13"/>
  <c r="AV69" i="13"/>
  <c r="AU69" i="13"/>
  <c r="AT69" i="13"/>
  <c r="AS69" i="13"/>
  <c r="AR69" i="13"/>
  <c r="AQ69" i="13"/>
  <c r="AP69" i="13"/>
  <c r="AO69" i="13"/>
  <c r="AN69" i="13"/>
  <c r="AM69" i="13"/>
  <c r="AL69" i="13"/>
  <c r="AK69" i="13"/>
  <c r="AJ69" i="13"/>
  <c r="AI69" i="13"/>
  <c r="AH69" i="13"/>
  <c r="AG69" i="13"/>
  <c r="AF69" i="13"/>
  <c r="AE69" i="13"/>
  <c r="AD69" i="13"/>
  <c r="AC69" i="13"/>
  <c r="AA69" i="13"/>
  <c r="Z69" i="13"/>
  <c r="Y69" i="13"/>
  <c r="W69" i="13"/>
  <c r="V69" i="13"/>
  <c r="U69" i="13"/>
  <c r="T69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AB68" i="13"/>
  <c r="X68" i="13"/>
  <c r="B68" i="13"/>
  <c r="AB67" i="13"/>
  <c r="X67" i="13"/>
  <c r="B67" i="13"/>
  <c r="AB66" i="13"/>
  <c r="X66" i="13"/>
  <c r="B66" i="13"/>
  <c r="AB65" i="13"/>
  <c r="X65" i="13"/>
  <c r="B65" i="13"/>
  <c r="AB64" i="13"/>
  <c r="X64" i="13"/>
  <c r="B64" i="13"/>
  <c r="AB63" i="13"/>
  <c r="X63" i="13"/>
  <c r="B63" i="13"/>
  <c r="AB62" i="13"/>
  <c r="X62" i="13"/>
  <c r="B62" i="13"/>
  <c r="AB61" i="13"/>
  <c r="X61" i="13"/>
  <c r="B61" i="13"/>
  <c r="AB60" i="13"/>
  <c r="X60" i="13"/>
  <c r="B60" i="13"/>
  <c r="AB59" i="13"/>
  <c r="X59" i="13"/>
  <c r="B59" i="13"/>
  <c r="AB58" i="13"/>
  <c r="X58" i="13"/>
  <c r="B58" i="13"/>
  <c r="AB57" i="13"/>
  <c r="X57" i="13"/>
  <c r="B57" i="13"/>
  <c r="AB56" i="13"/>
  <c r="X56" i="13"/>
  <c r="B56" i="13"/>
  <c r="AB55" i="13"/>
  <c r="X55" i="13"/>
  <c r="B55" i="13"/>
  <c r="AB54" i="13"/>
  <c r="X54" i="13"/>
  <c r="B54" i="13"/>
  <c r="AB53" i="13"/>
  <c r="X53" i="13"/>
  <c r="B53" i="13"/>
  <c r="AB52" i="13"/>
  <c r="X52" i="13"/>
  <c r="B52" i="13"/>
  <c r="AB51" i="13"/>
  <c r="X51" i="13"/>
  <c r="B51" i="13"/>
  <c r="AB50" i="13"/>
  <c r="X50" i="13"/>
  <c r="B50" i="13"/>
  <c r="AB49" i="13"/>
  <c r="X49" i="13"/>
  <c r="B49" i="13"/>
  <c r="AB48" i="13"/>
  <c r="X48" i="13"/>
  <c r="B48" i="13"/>
  <c r="AB47" i="13"/>
  <c r="X47" i="13"/>
  <c r="B47" i="13"/>
  <c r="AB46" i="13"/>
  <c r="X46" i="13"/>
  <c r="B46" i="13"/>
  <c r="AB45" i="13"/>
  <c r="X45" i="13"/>
  <c r="B45" i="13"/>
  <c r="AB44" i="13"/>
  <c r="X44" i="13"/>
  <c r="B44" i="13"/>
  <c r="AB43" i="13"/>
  <c r="X43" i="13"/>
  <c r="B43" i="13"/>
  <c r="AB42" i="13"/>
  <c r="X42" i="13"/>
  <c r="B42" i="13"/>
  <c r="AB41" i="13"/>
  <c r="X41" i="13"/>
  <c r="B41" i="13"/>
  <c r="AB40" i="13"/>
  <c r="X40" i="13"/>
  <c r="B40" i="13"/>
  <c r="AB39" i="13"/>
  <c r="X39" i="13"/>
  <c r="B39" i="13"/>
  <c r="AB38" i="13"/>
  <c r="B38" i="13"/>
  <c r="AB37" i="13"/>
  <c r="X37" i="13"/>
  <c r="B37" i="13"/>
  <c r="AB36" i="13"/>
  <c r="X36" i="13"/>
  <c r="B36" i="13"/>
  <c r="AB35" i="13"/>
  <c r="X35" i="13"/>
  <c r="B35" i="13"/>
  <c r="AB34" i="13"/>
  <c r="X34" i="13"/>
  <c r="B34" i="13"/>
  <c r="AB33" i="13"/>
  <c r="X33" i="13"/>
  <c r="B33" i="13"/>
  <c r="AB32" i="13"/>
  <c r="X32" i="13"/>
  <c r="B32" i="13"/>
  <c r="AB31" i="13"/>
  <c r="X31" i="13"/>
  <c r="B31" i="13"/>
  <c r="AB30" i="13"/>
  <c r="X30" i="13"/>
  <c r="B30" i="13"/>
  <c r="AB29" i="13"/>
  <c r="X29" i="13"/>
  <c r="B29" i="13"/>
  <c r="AB28" i="13"/>
  <c r="X28" i="13"/>
  <c r="B28" i="13"/>
  <c r="AB27" i="13"/>
  <c r="X27" i="13"/>
  <c r="B27" i="13"/>
  <c r="AB26" i="13"/>
  <c r="X26" i="13"/>
  <c r="B26" i="13"/>
  <c r="AB25" i="13"/>
  <c r="X25" i="13"/>
  <c r="B25" i="13"/>
  <c r="AB24" i="13"/>
  <c r="X24" i="13"/>
  <c r="B24" i="13"/>
  <c r="AB23" i="13"/>
  <c r="X23" i="13"/>
  <c r="B23" i="13"/>
  <c r="AB22" i="13"/>
  <c r="X22" i="13"/>
  <c r="B22" i="13"/>
  <c r="AB21" i="13"/>
  <c r="X21" i="13"/>
  <c r="B21" i="13"/>
  <c r="AB20" i="13"/>
  <c r="X20" i="13"/>
  <c r="B20" i="13"/>
  <c r="AB19" i="13"/>
  <c r="X19" i="13"/>
  <c r="B19" i="13"/>
  <c r="AB18" i="13"/>
  <c r="X18" i="13"/>
  <c r="B18" i="13"/>
  <c r="AB17" i="13"/>
  <c r="X17" i="13"/>
  <c r="B17" i="13"/>
  <c r="AB16" i="13"/>
  <c r="X16" i="13"/>
  <c r="B16" i="13"/>
  <c r="AB15" i="13"/>
  <c r="X15" i="13"/>
  <c r="B15" i="13"/>
  <c r="AB14" i="13"/>
  <c r="X14" i="13"/>
  <c r="B14" i="13"/>
  <c r="AB13" i="13"/>
  <c r="X13" i="13"/>
  <c r="B13" i="13"/>
  <c r="AB12" i="13"/>
  <c r="X12" i="13"/>
  <c r="B12" i="13"/>
  <c r="A5" i="13"/>
  <c r="A4" i="13"/>
  <c r="A3" i="13"/>
  <c r="A2" i="13"/>
  <c r="E104" i="13" l="1"/>
  <c r="C95" i="13"/>
  <c r="C115" i="13"/>
  <c r="C117" i="13"/>
  <c r="B69" i="12"/>
  <c r="X69" i="12"/>
  <c r="AB69" i="12"/>
  <c r="C102" i="12"/>
  <c r="C104" i="12" s="1"/>
  <c r="C114" i="12"/>
  <c r="AB69" i="11"/>
  <c r="C96" i="11"/>
  <c r="C114" i="13"/>
  <c r="C116" i="13"/>
  <c r="C97" i="12"/>
  <c r="C113" i="12"/>
  <c r="C115" i="12"/>
  <c r="C95" i="11"/>
  <c r="C97" i="11"/>
  <c r="C99" i="11"/>
  <c r="C101" i="11"/>
  <c r="B88" i="13"/>
  <c r="D104" i="12"/>
  <c r="B88" i="11"/>
  <c r="C100" i="11"/>
  <c r="B69" i="13"/>
  <c r="X69" i="13"/>
  <c r="AB69" i="13"/>
  <c r="C93" i="13"/>
  <c r="C104" i="13" s="1"/>
  <c r="A195" i="13" s="1"/>
  <c r="C99" i="13"/>
  <c r="C113" i="13"/>
  <c r="E104" i="12"/>
  <c r="B69" i="11"/>
  <c r="X69" i="11"/>
  <c r="D104" i="11"/>
  <c r="C110" i="11"/>
  <c r="D104" i="13"/>
  <c r="C98" i="13"/>
  <c r="C112" i="13"/>
  <c r="B88" i="12"/>
  <c r="C111" i="12"/>
  <c r="C116" i="12"/>
  <c r="C119" i="12"/>
  <c r="E104" i="11"/>
  <c r="C103" i="11"/>
  <c r="C109" i="11"/>
  <c r="C111" i="11"/>
  <c r="C114" i="11"/>
  <c r="C93" i="11"/>
  <c r="C104" i="11" s="1"/>
  <c r="A195" i="11" s="1"/>
  <c r="B195" i="6"/>
  <c r="E119" i="6"/>
  <c r="D119" i="6"/>
  <c r="E118" i="6"/>
  <c r="D118" i="6"/>
  <c r="C118" i="6" s="1"/>
  <c r="E117" i="6"/>
  <c r="D117" i="6"/>
  <c r="C117" i="6" s="1"/>
  <c r="E116" i="6"/>
  <c r="D116" i="6"/>
  <c r="E115" i="6"/>
  <c r="D115" i="6"/>
  <c r="E114" i="6"/>
  <c r="D114" i="6"/>
  <c r="C114" i="6"/>
  <c r="E113" i="6"/>
  <c r="D113" i="6"/>
  <c r="C113" i="6" s="1"/>
  <c r="E112" i="6"/>
  <c r="D112" i="6"/>
  <c r="E111" i="6"/>
  <c r="D111" i="6"/>
  <c r="E110" i="6"/>
  <c r="D110" i="6"/>
  <c r="C110" i="6" s="1"/>
  <c r="E109" i="6"/>
  <c r="D109" i="6"/>
  <c r="C109" i="6" s="1"/>
  <c r="AQ104" i="6"/>
  <c r="AP104" i="6"/>
  <c r="AO104" i="6"/>
  <c r="AN104" i="6"/>
  <c r="AM104" i="6"/>
  <c r="AL104" i="6"/>
  <c r="AK104" i="6"/>
  <c r="AJ104" i="6"/>
  <c r="AI104" i="6"/>
  <c r="AH104" i="6"/>
  <c r="AG104" i="6"/>
  <c r="AF104" i="6"/>
  <c r="AE104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3" i="6"/>
  <c r="D103" i="6"/>
  <c r="E102" i="6"/>
  <c r="D102" i="6"/>
  <c r="E101" i="6"/>
  <c r="D101" i="6"/>
  <c r="E100" i="6"/>
  <c r="C100" i="6" s="1"/>
  <c r="D100" i="6"/>
  <c r="E99" i="6"/>
  <c r="D99" i="6"/>
  <c r="C99" i="6" s="1"/>
  <c r="E98" i="6"/>
  <c r="D98" i="6"/>
  <c r="E97" i="6"/>
  <c r="D97" i="6"/>
  <c r="E96" i="6"/>
  <c r="D96" i="6"/>
  <c r="E95" i="6"/>
  <c r="D95" i="6"/>
  <c r="E94" i="6"/>
  <c r="E93" i="6"/>
  <c r="D93" i="6"/>
  <c r="C93" i="6" s="1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AU69" i="6"/>
  <c r="AT69" i="6"/>
  <c r="AS69" i="6"/>
  <c r="AR69" i="6"/>
  <c r="AQ69" i="6"/>
  <c r="AP69" i="6"/>
  <c r="AO69" i="6"/>
  <c r="AN69" i="6"/>
  <c r="AM69" i="6"/>
  <c r="AL69" i="6"/>
  <c r="AK69" i="6"/>
  <c r="AJ69" i="6"/>
  <c r="AI69" i="6"/>
  <c r="AH69" i="6"/>
  <c r="AG69" i="6"/>
  <c r="AF69" i="6"/>
  <c r="AE69" i="6"/>
  <c r="AD69" i="6"/>
  <c r="AC69" i="6"/>
  <c r="AA69" i="6"/>
  <c r="Z69" i="6"/>
  <c r="Y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AB68" i="6"/>
  <c r="X68" i="6"/>
  <c r="B68" i="6"/>
  <c r="AB67" i="6"/>
  <c r="X67" i="6"/>
  <c r="B67" i="6"/>
  <c r="AB66" i="6"/>
  <c r="X66" i="6"/>
  <c r="B66" i="6"/>
  <c r="AB65" i="6"/>
  <c r="X65" i="6"/>
  <c r="B65" i="6"/>
  <c r="AB64" i="6"/>
  <c r="X64" i="6"/>
  <c r="B64" i="6"/>
  <c r="AB63" i="6"/>
  <c r="X63" i="6"/>
  <c r="B63" i="6"/>
  <c r="AB62" i="6"/>
  <c r="X62" i="6"/>
  <c r="B62" i="6"/>
  <c r="AB61" i="6"/>
  <c r="X61" i="6"/>
  <c r="B61" i="6"/>
  <c r="AB60" i="6"/>
  <c r="X60" i="6"/>
  <c r="B60" i="6"/>
  <c r="AB59" i="6"/>
  <c r="X59" i="6"/>
  <c r="B59" i="6"/>
  <c r="AB58" i="6"/>
  <c r="X58" i="6"/>
  <c r="B58" i="6"/>
  <c r="AB57" i="6"/>
  <c r="X57" i="6"/>
  <c r="B57" i="6"/>
  <c r="AB56" i="6"/>
  <c r="X56" i="6"/>
  <c r="B56" i="6"/>
  <c r="AB55" i="6"/>
  <c r="X55" i="6"/>
  <c r="B55" i="6"/>
  <c r="AB54" i="6"/>
  <c r="X54" i="6"/>
  <c r="B54" i="6"/>
  <c r="AB53" i="6"/>
  <c r="X53" i="6"/>
  <c r="B53" i="6"/>
  <c r="AB52" i="6"/>
  <c r="X52" i="6"/>
  <c r="B52" i="6"/>
  <c r="AB51" i="6"/>
  <c r="X51" i="6"/>
  <c r="B51" i="6"/>
  <c r="AB50" i="6"/>
  <c r="X50" i="6"/>
  <c r="B50" i="6"/>
  <c r="AB49" i="6"/>
  <c r="X49" i="6"/>
  <c r="B49" i="6"/>
  <c r="AB48" i="6"/>
  <c r="X48" i="6"/>
  <c r="B48" i="6"/>
  <c r="AB47" i="6"/>
  <c r="X47" i="6"/>
  <c r="B47" i="6"/>
  <c r="AB46" i="6"/>
  <c r="X46" i="6"/>
  <c r="B46" i="6"/>
  <c r="AB45" i="6"/>
  <c r="X45" i="6"/>
  <c r="B45" i="6"/>
  <c r="AB44" i="6"/>
  <c r="X44" i="6"/>
  <c r="B44" i="6"/>
  <c r="AB43" i="6"/>
  <c r="X43" i="6"/>
  <c r="B43" i="6"/>
  <c r="AB42" i="6"/>
  <c r="X42" i="6"/>
  <c r="B42" i="6"/>
  <c r="AB41" i="6"/>
  <c r="X41" i="6"/>
  <c r="B41" i="6"/>
  <c r="AB40" i="6"/>
  <c r="X40" i="6"/>
  <c r="B40" i="6"/>
  <c r="AB39" i="6"/>
  <c r="X39" i="6"/>
  <c r="B39" i="6"/>
  <c r="AB38" i="6"/>
  <c r="B38" i="6"/>
  <c r="AB37" i="6"/>
  <c r="X37" i="6"/>
  <c r="B37" i="6"/>
  <c r="AB36" i="6"/>
  <c r="X36" i="6"/>
  <c r="B36" i="6"/>
  <c r="AB35" i="6"/>
  <c r="X35" i="6"/>
  <c r="B35" i="6"/>
  <c r="AB34" i="6"/>
  <c r="X34" i="6"/>
  <c r="B34" i="6"/>
  <c r="AB33" i="6"/>
  <c r="X33" i="6"/>
  <c r="B33" i="6"/>
  <c r="AB32" i="6"/>
  <c r="X32" i="6"/>
  <c r="B32" i="6"/>
  <c r="AB31" i="6"/>
  <c r="X31" i="6"/>
  <c r="B31" i="6"/>
  <c r="AB30" i="6"/>
  <c r="X30" i="6"/>
  <c r="B30" i="6"/>
  <c r="AB29" i="6"/>
  <c r="X29" i="6"/>
  <c r="B29" i="6"/>
  <c r="AB28" i="6"/>
  <c r="X28" i="6"/>
  <c r="B28" i="6"/>
  <c r="AB27" i="6"/>
  <c r="X27" i="6"/>
  <c r="B27" i="6"/>
  <c r="AB26" i="6"/>
  <c r="X26" i="6"/>
  <c r="B26" i="6"/>
  <c r="AB25" i="6"/>
  <c r="X25" i="6"/>
  <c r="B25" i="6"/>
  <c r="AB24" i="6"/>
  <c r="X24" i="6"/>
  <c r="B24" i="6"/>
  <c r="AB23" i="6"/>
  <c r="X23" i="6"/>
  <c r="B23" i="6"/>
  <c r="AB22" i="6"/>
  <c r="X22" i="6"/>
  <c r="B22" i="6"/>
  <c r="AB21" i="6"/>
  <c r="X21" i="6"/>
  <c r="B21" i="6"/>
  <c r="AB20" i="6"/>
  <c r="X20" i="6"/>
  <c r="B20" i="6"/>
  <c r="AB19" i="6"/>
  <c r="X19" i="6"/>
  <c r="B19" i="6"/>
  <c r="AB18" i="6"/>
  <c r="X18" i="6"/>
  <c r="B18" i="6"/>
  <c r="AB17" i="6"/>
  <c r="X17" i="6"/>
  <c r="B17" i="6"/>
  <c r="AB16" i="6"/>
  <c r="X16" i="6"/>
  <c r="B16" i="6"/>
  <c r="AB15" i="6"/>
  <c r="X15" i="6"/>
  <c r="B15" i="6"/>
  <c r="AB14" i="6"/>
  <c r="X14" i="6"/>
  <c r="B14" i="6"/>
  <c r="AB13" i="6"/>
  <c r="X13" i="6"/>
  <c r="B13" i="6"/>
  <c r="AB12" i="6"/>
  <c r="X12" i="6"/>
  <c r="B12" i="6"/>
  <c r="A5" i="6"/>
  <c r="A4" i="6"/>
  <c r="A3" i="6"/>
  <c r="A2" i="6"/>
  <c r="C96" i="6" l="1"/>
  <c r="C103" i="6"/>
  <c r="C95" i="6"/>
  <c r="C97" i="6"/>
  <c r="C102" i="6"/>
  <c r="C115" i="6"/>
  <c r="E104" i="6"/>
  <c r="C112" i="6"/>
  <c r="X69" i="6"/>
  <c r="B88" i="6"/>
  <c r="C111" i="6"/>
  <c r="C119" i="6"/>
  <c r="AB69" i="6"/>
  <c r="B69" i="6"/>
  <c r="D104" i="6"/>
  <c r="C98" i="6"/>
  <c r="C104" i="6" s="1"/>
  <c r="A195" i="6" s="1"/>
  <c r="C101" i="6"/>
  <c r="C116" i="6"/>
  <c r="A195" i="12"/>
  <c r="D118" i="1" l="1"/>
  <c r="D117" i="1"/>
  <c r="E116" i="1"/>
  <c r="D115" i="1"/>
  <c r="D114" i="1"/>
  <c r="E114" i="1"/>
  <c r="D113" i="1"/>
  <c r="D112" i="1"/>
  <c r="E112" i="1"/>
  <c r="D110" i="1"/>
  <c r="E109" i="1"/>
  <c r="D109" i="1"/>
  <c r="D102" i="1"/>
  <c r="D101" i="1"/>
  <c r="D98" i="1"/>
  <c r="D97" i="1"/>
  <c r="D95" i="1"/>
  <c r="AL104" i="1"/>
  <c r="AH104" i="1"/>
  <c r="AG104" i="1"/>
  <c r="AC104" i="1"/>
  <c r="Y104" i="1"/>
  <c r="V104" i="1"/>
  <c r="U104" i="1"/>
  <c r="R104" i="1"/>
  <c r="Q104" i="1"/>
  <c r="M104" i="1"/>
  <c r="E94" i="1"/>
  <c r="F104" i="1"/>
  <c r="AN104" i="1"/>
  <c r="AB104" i="1"/>
  <c r="X104" i="1"/>
  <c r="L104" i="1"/>
  <c r="H104" i="1"/>
  <c r="B87" i="1"/>
  <c r="B85" i="1"/>
  <c r="B84" i="1"/>
  <c r="B82" i="1"/>
  <c r="B81" i="1"/>
  <c r="B80" i="1"/>
  <c r="B77" i="1"/>
  <c r="B76" i="1"/>
  <c r="B75" i="1"/>
  <c r="S88" i="1"/>
  <c r="O88" i="1"/>
  <c r="K88" i="1"/>
  <c r="G88" i="1"/>
  <c r="C88" i="1"/>
  <c r="L88" i="1"/>
  <c r="H88" i="1"/>
  <c r="B72" i="1"/>
  <c r="B14" i="1"/>
  <c r="AM69" i="1"/>
  <c r="G69" i="1"/>
  <c r="B27" i="1"/>
  <c r="B34" i="1"/>
  <c r="B43" i="1"/>
  <c r="B50" i="1"/>
  <c r="B59" i="1"/>
  <c r="B195" i="7"/>
  <c r="E119" i="7"/>
  <c r="D119" i="7"/>
  <c r="E118" i="7"/>
  <c r="D118" i="7"/>
  <c r="E117" i="7"/>
  <c r="D117" i="7"/>
  <c r="C117" i="7"/>
  <c r="E116" i="7"/>
  <c r="D116" i="7"/>
  <c r="E115" i="7"/>
  <c r="D115" i="7"/>
  <c r="C115" i="7" s="1"/>
  <c r="E114" i="7"/>
  <c r="D114" i="7"/>
  <c r="E113" i="7"/>
  <c r="D113" i="7"/>
  <c r="C113" i="7" s="1"/>
  <c r="E112" i="7"/>
  <c r="D112" i="7"/>
  <c r="E111" i="7"/>
  <c r="D111" i="7"/>
  <c r="E110" i="7"/>
  <c r="C110" i="7" s="1"/>
  <c r="D110" i="7"/>
  <c r="E109" i="7"/>
  <c r="D109" i="7"/>
  <c r="C109" i="7" s="1"/>
  <c r="AQ104" i="7"/>
  <c r="AP104" i="7"/>
  <c r="AO104" i="7"/>
  <c r="AN104" i="7"/>
  <c r="AM104" i="7"/>
  <c r="AL104" i="7"/>
  <c r="AK104" i="7"/>
  <c r="AJ104" i="7"/>
  <c r="AI104" i="7"/>
  <c r="AH104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3" i="7"/>
  <c r="D103" i="7"/>
  <c r="C103" i="7"/>
  <c r="E102" i="7"/>
  <c r="D102" i="7"/>
  <c r="E101" i="7"/>
  <c r="D101" i="7"/>
  <c r="C101" i="7" s="1"/>
  <c r="E100" i="7"/>
  <c r="D100" i="7"/>
  <c r="C100" i="7" s="1"/>
  <c r="E99" i="7"/>
  <c r="D99" i="7"/>
  <c r="C99" i="7" s="1"/>
  <c r="E98" i="7"/>
  <c r="D98" i="7"/>
  <c r="E97" i="7"/>
  <c r="D97" i="7"/>
  <c r="E96" i="7"/>
  <c r="D96" i="7"/>
  <c r="E95" i="7"/>
  <c r="D95" i="7"/>
  <c r="C95" i="7" s="1"/>
  <c r="E94" i="7"/>
  <c r="C94" i="7"/>
  <c r="E93" i="7"/>
  <c r="D93" i="7"/>
  <c r="S88" i="7"/>
  <c r="R88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D88" i="7"/>
  <c r="C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AU69" i="7"/>
  <c r="AT69" i="7"/>
  <c r="AS69" i="7"/>
  <c r="AR69" i="7"/>
  <c r="AQ69" i="7"/>
  <c r="AP69" i="7"/>
  <c r="AO69" i="7"/>
  <c r="AN69" i="7"/>
  <c r="AM69" i="7"/>
  <c r="AL69" i="7"/>
  <c r="AK69" i="7"/>
  <c r="AJ69" i="7"/>
  <c r="AI69" i="7"/>
  <c r="AH69" i="7"/>
  <c r="AG69" i="7"/>
  <c r="AF69" i="7"/>
  <c r="AE69" i="7"/>
  <c r="AD69" i="7"/>
  <c r="AC69" i="7"/>
  <c r="AA69" i="7"/>
  <c r="Z69" i="7"/>
  <c r="Y69" i="7"/>
  <c r="W69" i="7"/>
  <c r="V69" i="7"/>
  <c r="U69" i="7"/>
  <c r="T69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AB68" i="7"/>
  <c r="X68" i="7"/>
  <c r="B68" i="7"/>
  <c r="AB67" i="7"/>
  <c r="X67" i="7"/>
  <c r="B67" i="7"/>
  <c r="AB66" i="7"/>
  <c r="X66" i="7"/>
  <c r="B66" i="7"/>
  <c r="AB65" i="7"/>
  <c r="X65" i="7"/>
  <c r="B65" i="7"/>
  <c r="AB64" i="7"/>
  <c r="X64" i="7"/>
  <c r="B64" i="7"/>
  <c r="AB63" i="7"/>
  <c r="X63" i="7"/>
  <c r="B63" i="7"/>
  <c r="AB62" i="7"/>
  <c r="X62" i="7"/>
  <c r="B62" i="7"/>
  <c r="AB61" i="7"/>
  <c r="X61" i="7"/>
  <c r="B61" i="7"/>
  <c r="AB60" i="7"/>
  <c r="X60" i="7"/>
  <c r="B60" i="7"/>
  <c r="AB59" i="7"/>
  <c r="X59" i="7"/>
  <c r="B59" i="7"/>
  <c r="AB58" i="7"/>
  <c r="X58" i="7"/>
  <c r="B58" i="7"/>
  <c r="AB57" i="7"/>
  <c r="X57" i="7"/>
  <c r="B57" i="7"/>
  <c r="AB56" i="7"/>
  <c r="X56" i="7"/>
  <c r="B56" i="7"/>
  <c r="AB55" i="7"/>
  <c r="X55" i="7"/>
  <c r="B55" i="7"/>
  <c r="AB54" i="7"/>
  <c r="X54" i="7"/>
  <c r="B54" i="7"/>
  <c r="AB53" i="7"/>
  <c r="X53" i="7"/>
  <c r="B53" i="7"/>
  <c r="AB52" i="7"/>
  <c r="X52" i="7"/>
  <c r="B52" i="7"/>
  <c r="AB51" i="7"/>
  <c r="X51" i="7"/>
  <c r="B51" i="7"/>
  <c r="AB50" i="7"/>
  <c r="X50" i="7"/>
  <c r="B50" i="7"/>
  <c r="AB49" i="7"/>
  <c r="X49" i="7"/>
  <c r="B49" i="7"/>
  <c r="AB48" i="7"/>
  <c r="X48" i="7"/>
  <c r="B48" i="7"/>
  <c r="AB47" i="7"/>
  <c r="X47" i="7"/>
  <c r="B47" i="7"/>
  <c r="AB46" i="7"/>
  <c r="X46" i="7"/>
  <c r="B46" i="7"/>
  <c r="AB45" i="7"/>
  <c r="X45" i="7"/>
  <c r="B45" i="7"/>
  <c r="AB44" i="7"/>
  <c r="X44" i="7"/>
  <c r="B44" i="7"/>
  <c r="AB43" i="7"/>
  <c r="X43" i="7"/>
  <c r="B43" i="7"/>
  <c r="AB42" i="7"/>
  <c r="X42" i="7"/>
  <c r="B42" i="7"/>
  <c r="AB41" i="7"/>
  <c r="X41" i="7"/>
  <c r="B41" i="7"/>
  <c r="AB40" i="7"/>
  <c r="X40" i="7"/>
  <c r="B40" i="7"/>
  <c r="AB39" i="7"/>
  <c r="X39" i="7"/>
  <c r="B39" i="7"/>
  <c r="AB38" i="7"/>
  <c r="B38" i="7"/>
  <c r="AB37" i="7"/>
  <c r="X37" i="7"/>
  <c r="B37" i="7"/>
  <c r="AB36" i="7"/>
  <c r="X36" i="7"/>
  <c r="B36" i="7"/>
  <c r="AB35" i="7"/>
  <c r="X35" i="7"/>
  <c r="B35" i="7"/>
  <c r="AB34" i="7"/>
  <c r="X34" i="7"/>
  <c r="B34" i="7"/>
  <c r="AB33" i="7"/>
  <c r="X33" i="7"/>
  <c r="B33" i="7"/>
  <c r="AB32" i="7"/>
  <c r="X32" i="7"/>
  <c r="B32" i="7"/>
  <c r="AB31" i="7"/>
  <c r="X31" i="7"/>
  <c r="B31" i="7"/>
  <c r="AB30" i="7"/>
  <c r="X30" i="7"/>
  <c r="B30" i="7"/>
  <c r="AB29" i="7"/>
  <c r="X29" i="7"/>
  <c r="B29" i="7"/>
  <c r="AB28" i="7"/>
  <c r="X28" i="7"/>
  <c r="B28" i="7"/>
  <c r="AB27" i="7"/>
  <c r="X27" i="7"/>
  <c r="B27" i="7"/>
  <c r="AB26" i="7"/>
  <c r="X26" i="7"/>
  <c r="B26" i="7"/>
  <c r="AB25" i="7"/>
  <c r="X25" i="7"/>
  <c r="B25" i="7"/>
  <c r="AB24" i="7"/>
  <c r="X24" i="7"/>
  <c r="B24" i="7"/>
  <c r="AB23" i="7"/>
  <c r="X23" i="7"/>
  <c r="B23" i="7"/>
  <c r="AB22" i="7"/>
  <c r="X22" i="7"/>
  <c r="B22" i="7"/>
  <c r="AB21" i="7"/>
  <c r="X21" i="7"/>
  <c r="B21" i="7"/>
  <c r="AB20" i="7"/>
  <c r="X20" i="7"/>
  <c r="B20" i="7"/>
  <c r="AB19" i="7"/>
  <c r="X19" i="7"/>
  <c r="B19" i="7"/>
  <c r="AB18" i="7"/>
  <c r="X18" i="7"/>
  <c r="B18" i="7"/>
  <c r="AB17" i="7"/>
  <c r="X17" i="7"/>
  <c r="B17" i="7"/>
  <c r="AB16" i="7"/>
  <c r="X16" i="7"/>
  <c r="B16" i="7"/>
  <c r="AB15" i="7"/>
  <c r="X15" i="7"/>
  <c r="B15" i="7"/>
  <c r="AB14" i="7"/>
  <c r="X14" i="7"/>
  <c r="B14" i="7"/>
  <c r="AB13" i="7"/>
  <c r="X13" i="7"/>
  <c r="B13" i="7"/>
  <c r="AB12" i="7"/>
  <c r="X12" i="7"/>
  <c r="B12" i="7"/>
  <c r="A5" i="7"/>
  <c r="A4" i="7"/>
  <c r="A3" i="7"/>
  <c r="A2" i="7"/>
  <c r="B195" i="5"/>
  <c r="E119" i="5"/>
  <c r="D119" i="5"/>
  <c r="E118" i="5"/>
  <c r="D118" i="5"/>
  <c r="C118" i="5" s="1"/>
  <c r="E117" i="5"/>
  <c r="D117" i="5"/>
  <c r="C117" i="5" s="1"/>
  <c r="E116" i="5"/>
  <c r="D116" i="5"/>
  <c r="E115" i="5"/>
  <c r="D115" i="5"/>
  <c r="E114" i="5"/>
  <c r="D114" i="5"/>
  <c r="C114" i="5" s="1"/>
  <c r="E113" i="5"/>
  <c r="D113" i="5"/>
  <c r="C113" i="5" s="1"/>
  <c r="E112" i="5"/>
  <c r="D112" i="5"/>
  <c r="E111" i="5"/>
  <c r="D111" i="5"/>
  <c r="E110" i="5"/>
  <c r="D110" i="5"/>
  <c r="E109" i="5"/>
  <c r="D109" i="5"/>
  <c r="C109" i="5" s="1"/>
  <c r="AQ104" i="5"/>
  <c r="AP104" i="5"/>
  <c r="AO104" i="5"/>
  <c r="AN104" i="5"/>
  <c r="AM104" i="5"/>
  <c r="AL104" i="5"/>
  <c r="AK104" i="5"/>
  <c r="AJ104" i="5"/>
  <c r="AI104" i="5"/>
  <c r="AH104" i="5"/>
  <c r="AG104" i="5"/>
  <c r="AF104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3" i="5"/>
  <c r="D103" i="5"/>
  <c r="E102" i="5"/>
  <c r="D102" i="5"/>
  <c r="E101" i="5"/>
  <c r="D101" i="5"/>
  <c r="E100" i="5"/>
  <c r="D100" i="5"/>
  <c r="C100" i="5" s="1"/>
  <c r="E99" i="5"/>
  <c r="D99" i="5"/>
  <c r="C99" i="5" s="1"/>
  <c r="E98" i="5"/>
  <c r="D98" i="5"/>
  <c r="E97" i="5"/>
  <c r="D97" i="5"/>
  <c r="E96" i="5"/>
  <c r="D96" i="5"/>
  <c r="E95" i="5"/>
  <c r="D95" i="5"/>
  <c r="E94" i="5"/>
  <c r="E93" i="5"/>
  <c r="D93" i="5"/>
  <c r="C93" i="5" s="1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AU69" i="5"/>
  <c r="AT69" i="5"/>
  <c r="AS69" i="5"/>
  <c r="AR69" i="5"/>
  <c r="AQ69" i="5"/>
  <c r="AP69" i="5"/>
  <c r="AO69" i="5"/>
  <c r="AN69" i="5"/>
  <c r="AM69" i="5"/>
  <c r="AL69" i="5"/>
  <c r="AK69" i="5"/>
  <c r="AJ69" i="5"/>
  <c r="AI69" i="5"/>
  <c r="AH69" i="5"/>
  <c r="AG69" i="5"/>
  <c r="AF69" i="5"/>
  <c r="AE69" i="5"/>
  <c r="AD69" i="5"/>
  <c r="AC69" i="5"/>
  <c r="AA69" i="5"/>
  <c r="Z69" i="5"/>
  <c r="Y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AB68" i="5"/>
  <c r="AB68" i="1" s="1"/>
  <c r="X68" i="5"/>
  <c r="X68" i="1" s="1"/>
  <c r="B68" i="5"/>
  <c r="AB67" i="5"/>
  <c r="AB67" i="1" s="1"/>
  <c r="X67" i="5"/>
  <c r="X67" i="1" s="1"/>
  <c r="B67" i="5"/>
  <c r="AB66" i="5"/>
  <c r="AB66" i="1" s="1"/>
  <c r="X66" i="5"/>
  <c r="X66" i="1" s="1"/>
  <c r="B66" i="5"/>
  <c r="AB65" i="5"/>
  <c r="AB65" i="1" s="1"/>
  <c r="X65" i="5"/>
  <c r="X65" i="1" s="1"/>
  <c r="B65" i="5"/>
  <c r="AB64" i="5"/>
  <c r="AB64" i="1" s="1"/>
  <c r="X64" i="5"/>
  <c r="X64" i="1" s="1"/>
  <c r="B64" i="5"/>
  <c r="AB63" i="5"/>
  <c r="AB63" i="1" s="1"/>
  <c r="X63" i="5"/>
  <c r="X63" i="1" s="1"/>
  <c r="B63" i="5"/>
  <c r="AB62" i="5"/>
  <c r="AB62" i="1" s="1"/>
  <c r="X62" i="5"/>
  <c r="X62" i="1" s="1"/>
  <c r="B62" i="5"/>
  <c r="AB61" i="5"/>
  <c r="AB61" i="1" s="1"/>
  <c r="X61" i="5"/>
  <c r="X61" i="1" s="1"/>
  <c r="B61" i="5"/>
  <c r="AB60" i="5"/>
  <c r="AB60" i="1" s="1"/>
  <c r="X60" i="5"/>
  <c r="X60" i="1" s="1"/>
  <c r="B60" i="5"/>
  <c r="AB59" i="5"/>
  <c r="AB59" i="1" s="1"/>
  <c r="X59" i="5"/>
  <c r="X59" i="1" s="1"/>
  <c r="B59" i="5"/>
  <c r="AB58" i="5"/>
  <c r="AB58" i="1" s="1"/>
  <c r="X58" i="5"/>
  <c r="X58" i="1" s="1"/>
  <c r="B58" i="5"/>
  <c r="AB57" i="5"/>
  <c r="AB57" i="1" s="1"/>
  <c r="X57" i="5"/>
  <c r="X57" i="1" s="1"/>
  <c r="B57" i="5"/>
  <c r="AB56" i="5"/>
  <c r="AB56" i="1" s="1"/>
  <c r="X56" i="5"/>
  <c r="X56" i="1" s="1"/>
  <c r="B56" i="5"/>
  <c r="AB55" i="5"/>
  <c r="AB55" i="1" s="1"/>
  <c r="X55" i="5"/>
  <c r="X55" i="1" s="1"/>
  <c r="B55" i="5"/>
  <c r="AB54" i="5"/>
  <c r="AB54" i="1" s="1"/>
  <c r="X54" i="5"/>
  <c r="X54" i="1" s="1"/>
  <c r="B54" i="5"/>
  <c r="AB53" i="5"/>
  <c r="AB53" i="1" s="1"/>
  <c r="X53" i="5"/>
  <c r="X53" i="1" s="1"/>
  <c r="B53" i="5"/>
  <c r="AB52" i="5"/>
  <c r="AB52" i="1" s="1"/>
  <c r="X52" i="5"/>
  <c r="X52" i="1" s="1"/>
  <c r="B52" i="5"/>
  <c r="AB51" i="5"/>
  <c r="AB51" i="1" s="1"/>
  <c r="X51" i="5"/>
  <c r="X51" i="1" s="1"/>
  <c r="B51" i="5"/>
  <c r="AB50" i="5"/>
  <c r="AB50" i="1" s="1"/>
  <c r="X50" i="5"/>
  <c r="X50" i="1" s="1"/>
  <c r="B50" i="5"/>
  <c r="AB49" i="5"/>
  <c r="AB49" i="1" s="1"/>
  <c r="X49" i="5"/>
  <c r="X49" i="1" s="1"/>
  <c r="B49" i="5"/>
  <c r="AB48" i="5"/>
  <c r="AB48" i="1" s="1"/>
  <c r="X48" i="5"/>
  <c r="X48" i="1" s="1"/>
  <c r="B48" i="5"/>
  <c r="AB47" i="5"/>
  <c r="AB47" i="1" s="1"/>
  <c r="X47" i="5"/>
  <c r="X47" i="1" s="1"/>
  <c r="B47" i="5"/>
  <c r="AB46" i="5"/>
  <c r="AB46" i="1" s="1"/>
  <c r="X46" i="5"/>
  <c r="X46" i="1" s="1"/>
  <c r="B46" i="5"/>
  <c r="AB45" i="5"/>
  <c r="AB45" i="1" s="1"/>
  <c r="X45" i="5"/>
  <c r="X45" i="1" s="1"/>
  <c r="B45" i="5"/>
  <c r="AB44" i="5"/>
  <c r="AB44" i="1" s="1"/>
  <c r="X44" i="5"/>
  <c r="X44" i="1" s="1"/>
  <c r="B44" i="5"/>
  <c r="AB43" i="5"/>
  <c r="AB43" i="1" s="1"/>
  <c r="X43" i="5"/>
  <c r="X43" i="1" s="1"/>
  <c r="B43" i="5"/>
  <c r="AB42" i="5"/>
  <c r="AB42" i="1" s="1"/>
  <c r="X42" i="5"/>
  <c r="X42" i="1" s="1"/>
  <c r="B42" i="5"/>
  <c r="AB41" i="5"/>
  <c r="AB41" i="1" s="1"/>
  <c r="X41" i="5"/>
  <c r="X41" i="1" s="1"/>
  <c r="B41" i="5"/>
  <c r="AB40" i="5"/>
  <c r="AB40" i="1" s="1"/>
  <c r="X40" i="5"/>
  <c r="X40" i="1" s="1"/>
  <c r="B40" i="5"/>
  <c r="AB39" i="5"/>
  <c r="AB39" i="1" s="1"/>
  <c r="X39" i="5"/>
  <c r="X39" i="1" s="1"/>
  <c r="B39" i="5"/>
  <c r="AB38" i="5"/>
  <c r="AB38" i="1" s="1"/>
  <c r="B38" i="5"/>
  <c r="AB37" i="5"/>
  <c r="AB37" i="1" s="1"/>
  <c r="X37" i="5"/>
  <c r="X37" i="1" s="1"/>
  <c r="B37" i="5"/>
  <c r="AB36" i="5"/>
  <c r="AB36" i="1" s="1"/>
  <c r="X36" i="5"/>
  <c r="X36" i="1" s="1"/>
  <c r="B36" i="5"/>
  <c r="AB35" i="5"/>
  <c r="AB35" i="1" s="1"/>
  <c r="X35" i="5"/>
  <c r="X35" i="1" s="1"/>
  <c r="B35" i="5"/>
  <c r="AB34" i="5"/>
  <c r="AB34" i="1" s="1"/>
  <c r="X34" i="5"/>
  <c r="X34" i="1" s="1"/>
  <c r="B34" i="5"/>
  <c r="AB33" i="5"/>
  <c r="AB33" i="1" s="1"/>
  <c r="X33" i="5"/>
  <c r="X33" i="1" s="1"/>
  <c r="B33" i="5"/>
  <c r="AB32" i="5"/>
  <c r="AB32" i="1" s="1"/>
  <c r="X32" i="5"/>
  <c r="X32" i="1" s="1"/>
  <c r="B32" i="5"/>
  <c r="AB31" i="5"/>
  <c r="AB31" i="1" s="1"/>
  <c r="X31" i="5"/>
  <c r="X31" i="1" s="1"/>
  <c r="B31" i="5"/>
  <c r="AB30" i="5"/>
  <c r="AB30" i="1" s="1"/>
  <c r="X30" i="5"/>
  <c r="X30" i="1" s="1"/>
  <c r="B30" i="5"/>
  <c r="AB29" i="5"/>
  <c r="AB29" i="1" s="1"/>
  <c r="X29" i="5"/>
  <c r="X29" i="1" s="1"/>
  <c r="B29" i="5"/>
  <c r="AB28" i="5"/>
  <c r="AB28" i="1" s="1"/>
  <c r="X28" i="5"/>
  <c r="X28" i="1" s="1"/>
  <c r="B28" i="5"/>
  <c r="AB27" i="5"/>
  <c r="AB27" i="1" s="1"/>
  <c r="X27" i="5"/>
  <c r="X27" i="1" s="1"/>
  <c r="B27" i="5"/>
  <c r="AB26" i="5"/>
  <c r="AB26" i="1" s="1"/>
  <c r="X26" i="5"/>
  <c r="X26" i="1" s="1"/>
  <c r="B26" i="5"/>
  <c r="AB25" i="5"/>
  <c r="AB25" i="1" s="1"/>
  <c r="X25" i="5"/>
  <c r="X25" i="1" s="1"/>
  <c r="B25" i="5"/>
  <c r="AB24" i="5"/>
  <c r="AB24" i="1" s="1"/>
  <c r="X24" i="5"/>
  <c r="X24" i="1" s="1"/>
  <c r="B24" i="5"/>
  <c r="AB23" i="5"/>
  <c r="AB23" i="1" s="1"/>
  <c r="X23" i="5"/>
  <c r="X23" i="1" s="1"/>
  <c r="B23" i="5"/>
  <c r="AB22" i="5"/>
  <c r="AB22" i="1" s="1"/>
  <c r="X22" i="5"/>
  <c r="X22" i="1" s="1"/>
  <c r="B22" i="5"/>
  <c r="AB21" i="5"/>
  <c r="AB21" i="1" s="1"/>
  <c r="X21" i="5"/>
  <c r="X21" i="1" s="1"/>
  <c r="B21" i="5"/>
  <c r="AB20" i="5"/>
  <c r="AB20" i="1" s="1"/>
  <c r="X20" i="5"/>
  <c r="X20" i="1" s="1"/>
  <c r="B20" i="5"/>
  <c r="AB19" i="5"/>
  <c r="AB19" i="1" s="1"/>
  <c r="X19" i="5"/>
  <c r="X19" i="1" s="1"/>
  <c r="B19" i="5"/>
  <c r="AB18" i="5"/>
  <c r="AB18" i="1" s="1"/>
  <c r="X18" i="5"/>
  <c r="X18" i="1" s="1"/>
  <c r="B18" i="5"/>
  <c r="AB17" i="5"/>
  <c r="AB17" i="1" s="1"/>
  <c r="X17" i="5"/>
  <c r="X17" i="1" s="1"/>
  <c r="B17" i="5"/>
  <c r="AB16" i="5"/>
  <c r="AB16" i="1" s="1"/>
  <c r="X16" i="5"/>
  <c r="X16" i="1" s="1"/>
  <c r="B16" i="5"/>
  <c r="AB15" i="5"/>
  <c r="AB15" i="1" s="1"/>
  <c r="X15" i="5"/>
  <c r="X15" i="1" s="1"/>
  <c r="B15" i="5"/>
  <c r="AB14" i="5"/>
  <c r="AB14" i="1" s="1"/>
  <c r="X14" i="5"/>
  <c r="X14" i="1" s="1"/>
  <c r="B14" i="5"/>
  <c r="AB13" i="5"/>
  <c r="AB13" i="1" s="1"/>
  <c r="X13" i="5"/>
  <c r="X13" i="1" s="1"/>
  <c r="B13" i="5"/>
  <c r="AB12" i="5"/>
  <c r="AB12" i="1" s="1"/>
  <c r="X12" i="5"/>
  <c r="X12" i="1" s="1"/>
  <c r="B12" i="5"/>
  <c r="A5" i="5"/>
  <c r="A4" i="5"/>
  <c r="A3" i="5"/>
  <c r="A2" i="5"/>
  <c r="B195" i="1"/>
  <c r="D116" i="1"/>
  <c r="E111" i="1"/>
  <c r="D111" i="1"/>
  <c r="AP104" i="1"/>
  <c r="AO104" i="1"/>
  <c r="AK104" i="1"/>
  <c r="AJ104" i="1"/>
  <c r="AF104" i="1"/>
  <c r="AD104" i="1"/>
  <c r="Z104" i="1"/>
  <c r="T104" i="1"/>
  <c r="P104" i="1"/>
  <c r="N104" i="1"/>
  <c r="J104" i="1"/>
  <c r="I104" i="1"/>
  <c r="E103" i="1"/>
  <c r="D103" i="1"/>
  <c r="D100" i="1"/>
  <c r="D99" i="1"/>
  <c r="E96" i="1"/>
  <c r="D96" i="1"/>
  <c r="D93" i="1"/>
  <c r="P88" i="1"/>
  <c r="D88" i="1"/>
  <c r="O69" i="1"/>
  <c r="B58" i="1"/>
  <c r="B51" i="1"/>
  <c r="B42" i="1"/>
  <c r="B35" i="1"/>
  <c r="B26" i="1"/>
  <c r="B19" i="1"/>
  <c r="B18" i="1"/>
  <c r="A5" i="1"/>
  <c r="A3" i="1"/>
  <c r="A2" i="1"/>
  <c r="C95" i="5" l="1"/>
  <c r="C97" i="5"/>
  <c r="C102" i="5"/>
  <c r="C110" i="5"/>
  <c r="C112" i="5"/>
  <c r="C118" i="7"/>
  <c r="E104" i="7"/>
  <c r="C115" i="5"/>
  <c r="C96" i="7"/>
  <c r="C98" i="7"/>
  <c r="C112" i="7"/>
  <c r="C114" i="7"/>
  <c r="B55" i="1"/>
  <c r="B31" i="1"/>
  <c r="B54" i="1"/>
  <c r="B46" i="1"/>
  <c r="B38" i="1"/>
  <c r="B30" i="1"/>
  <c r="B15" i="1"/>
  <c r="C109" i="1"/>
  <c r="B23" i="1"/>
  <c r="C116" i="1"/>
  <c r="B67" i="1"/>
  <c r="B63" i="1"/>
  <c r="B47" i="1"/>
  <c r="B39" i="1"/>
  <c r="B22" i="1"/>
  <c r="E118" i="1"/>
  <c r="B73" i="1"/>
  <c r="C111" i="1"/>
  <c r="AB69" i="1"/>
  <c r="E104" i="5"/>
  <c r="C103" i="5"/>
  <c r="D104" i="7"/>
  <c r="C93" i="7"/>
  <c r="AE69" i="1"/>
  <c r="W69" i="1"/>
  <c r="AB69" i="5"/>
  <c r="B69" i="5"/>
  <c r="D104" i="5"/>
  <c r="C98" i="5"/>
  <c r="C101" i="5"/>
  <c r="AB69" i="7"/>
  <c r="B69" i="7"/>
  <c r="C111" i="7"/>
  <c r="C116" i="7"/>
  <c r="C119" i="7"/>
  <c r="D119" i="1"/>
  <c r="X69" i="5"/>
  <c r="B88" i="5"/>
  <c r="C96" i="5"/>
  <c r="C111" i="5"/>
  <c r="C116" i="5"/>
  <c r="C119" i="5"/>
  <c r="X69" i="7"/>
  <c r="B88" i="7"/>
  <c r="C97" i="7"/>
  <c r="C102" i="7"/>
  <c r="AN69" i="1"/>
  <c r="AJ69" i="1"/>
  <c r="AF69" i="1"/>
  <c r="X69" i="1"/>
  <c r="E93" i="1"/>
  <c r="E95" i="1"/>
  <c r="C95" i="1" s="1"/>
  <c r="E98" i="1"/>
  <c r="C98" i="1" s="1"/>
  <c r="E99" i="1"/>
  <c r="C99" i="1" s="1"/>
  <c r="E100" i="1"/>
  <c r="C100" i="1" s="1"/>
  <c r="E101" i="1"/>
  <c r="C101" i="1" s="1"/>
  <c r="E102" i="1"/>
  <c r="C102" i="1" s="1"/>
  <c r="E110" i="1"/>
  <c r="E113" i="1"/>
  <c r="C113" i="1" s="1"/>
  <c r="E115" i="1"/>
  <c r="C115" i="1" s="1"/>
  <c r="E117" i="1"/>
  <c r="E119" i="1"/>
  <c r="F88" i="1"/>
  <c r="J88" i="1"/>
  <c r="N88" i="1"/>
  <c r="R88" i="1"/>
  <c r="I88" i="1"/>
  <c r="M88" i="1"/>
  <c r="Q88" i="1"/>
  <c r="B78" i="1"/>
  <c r="B79" i="1"/>
  <c r="B83" i="1"/>
  <c r="B86" i="1"/>
  <c r="B49" i="1"/>
  <c r="B48" i="1"/>
  <c r="B45" i="1"/>
  <c r="B44" i="1"/>
  <c r="B41" i="1"/>
  <c r="B40" i="1"/>
  <c r="B37" i="1"/>
  <c r="B36" i="1"/>
  <c r="B33" i="1"/>
  <c r="B32" i="1"/>
  <c r="B29" i="1"/>
  <c r="B28" i="1"/>
  <c r="B25" i="1"/>
  <c r="B24" i="1"/>
  <c r="B21" i="1"/>
  <c r="B20" i="1"/>
  <c r="B17" i="1"/>
  <c r="AO69" i="1"/>
  <c r="AG69" i="1"/>
  <c r="Y69" i="1"/>
  <c r="B16" i="1"/>
  <c r="AQ69" i="1"/>
  <c r="AI69" i="1"/>
  <c r="AA69" i="1"/>
  <c r="S69" i="1"/>
  <c r="K69" i="1"/>
  <c r="C69" i="1"/>
  <c r="P69" i="1"/>
  <c r="H69" i="1"/>
  <c r="B13" i="1"/>
  <c r="C112" i="1"/>
  <c r="C117" i="1"/>
  <c r="B68" i="1"/>
  <c r="B66" i="1"/>
  <c r="B65" i="1"/>
  <c r="T69" i="1"/>
  <c r="L69" i="1"/>
  <c r="D69" i="1"/>
  <c r="AS69" i="1"/>
  <c r="AK69" i="1"/>
  <c r="AC69" i="1"/>
  <c r="B62" i="1"/>
  <c r="AU69" i="1"/>
  <c r="B61" i="1"/>
  <c r="B60" i="1"/>
  <c r="B57" i="1"/>
  <c r="B56" i="1"/>
  <c r="B53" i="1"/>
  <c r="B52" i="1"/>
  <c r="G104" i="1"/>
  <c r="K104" i="1"/>
  <c r="O104" i="1"/>
  <c r="S104" i="1"/>
  <c r="W104" i="1"/>
  <c r="AA104" i="1"/>
  <c r="AE104" i="1"/>
  <c r="AI104" i="1"/>
  <c r="AM104" i="1"/>
  <c r="AQ104" i="1"/>
  <c r="E97" i="1"/>
  <c r="C97" i="1" s="1"/>
  <c r="C110" i="1"/>
  <c r="C114" i="1"/>
  <c r="C118" i="1"/>
  <c r="D104" i="1"/>
  <c r="C103" i="1"/>
  <c r="E88" i="1"/>
  <c r="B74" i="1"/>
  <c r="AR69" i="1"/>
  <c r="B64" i="1"/>
  <c r="AT69" i="1"/>
  <c r="AP69" i="1"/>
  <c r="AL69" i="1"/>
  <c r="AH69" i="1"/>
  <c r="AD69" i="1"/>
  <c r="Z69" i="1"/>
  <c r="V69" i="1"/>
  <c r="R69" i="1"/>
  <c r="N69" i="1"/>
  <c r="J69" i="1"/>
  <c r="F69" i="1"/>
  <c r="U69" i="1"/>
  <c r="Q69" i="1"/>
  <c r="M69" i="1"/>
  <c r="I69" i="1"/>
  <c r="E69" i="1"/>
  <c r="B12" i="1"/>
  <c r="C104" i="7"/>
  <c r="C104" i="5"/>
  <c r="C96" i="1"/>
  <c r="AH4" i="15"/>
  <c r="AA4" i="15"/>
  <c r="C4" i="15"/>
  <c r="A195" i="5" l="1"/>
  <c r="C119" i="1"/>
  <c r="E104" i="1"/>
  <c r="A195" i="7"/>
  <c r="B88" i="1"/>
  <c r="C93" i="1"/>
  <c r="C104" i="1" s="1"/>
  <c r="B69" i="1"/>
  <c r="F4" i="15"/>
  <c r="D4" i="15"/>
  <c r="S4" i="15"/>
  <c r="U4" i="15" s="1"/>
  <c r="AB4" i="15"/>
  <c r="AI4" i="15"/>
  <c r="L4" i="15"/>
  <c r="N4" i="15" s="1"/>
  <c r="A195" i="1" l="1"/>
  <c r="E4" i="15"/>
  <c r="G4" i="15" s="1"/>
</calcChain>
</file>

<file path=xl/sharedStrings.xml><?xml version="1.0" encoding="utf-8"?>
<sst xmlns="http://schemas.openxmlformats.org/spreadsheetml/2006/main" count="5532" uniqueCount="191">
  <si>
    <t>SERVICIO DE SALUD</t>
  </si>
  <si>
    <t xml:space="preserve">REM-07.  ATENCIÓN  DE ESPECIALIDADES </t>
  </si>
  <si>
    <t>ESPECIALIDADES   Y  SUB-ESPECIALIDADES</t>
  </si>
  <si>
    <t>CONSULTAS MÉDICAS</t>
  </si>
  <si>
    <t>CONSULTAS PERTINENTES 
(Nuevas originadas en APS)</t>
  </si>
  <si>
    <t>INASISTENTE A CONSULTA MÉDICA (NSP)</t>
  </si>
  <si>
    <t>CONSULTA
ABREVIADA
(Confección de
recetas o lectura
de exámenes)</t>
  </si>
  <si>
    <t>INTERCONSULTAS A 
HOSPITALIZADOS 
(EN SALA)</t>
  </si>
  <si>
    <t>ALTA DE CONSULTA 
DE ESPECIALIDAD
AMBULATORIA</t>
  </si>
  <si>
    <t>Menos 
15 años</t>
  </si>
  <si>
    <t>15 y más años</t>
  </si>
  <si>
    <t xml:space="preserve">TOTAL               </t>
  </si>
  <si>
    <t>GRUPOS DE EDAD (en años)</t>
  </si>
  <si>
    <t>A BENEFICIARIOS</t>
  </si>
  <si>
    <t>POR SEXO</t>
  </si>
  <si>
    <t>CONSULTAS NUEVAS SEGÚN ORIGEN(*)</t>
  </si>
  <si>
    <t>Menos 15 años</t>
  </si>
  <si>
    <t>De 15 y más años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</si>
  <si>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</si>
  <si>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</si>
  <si>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</si>
  <si>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</si>
  <si>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</si>
  <si>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</si>
  <si>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</si>
  <si>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</si>
  <si>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</si>
  <si>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</si>
  <si>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</si>
  <si>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</si>
  <si>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</si>
  <si>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</si>
  <si>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</si>
  <si>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</si>
  <si>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</si>
  <si>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15 y más 
años</t>
  </si>
  <si>
    <t>Hombres</t>
  </si>
  <si>
    <t>Mujeres</t>
  </si>
  <si>
    <t>TOTAL</t>
  </si>
  <si>
    <t>APS</t>
  </si>
  <si>
    <t>CAE/CDT/CRS</t>
  </si>
  <si>
    <t>URGENCIA</t>
  </si>
  <si>
    <t>Según protocolo de referencia</t>
  </si>
  <si>
    <t>Según tiempo establecido</t>
  </si>
  <si>
    <t>VIH/SIDA</t>
  </si>
  <si>
    <t>PROFESIONAL</t>
  </si>
  <si>
    <t xml:space="preserve">TOTAL </t>
  </si>
  <si>
    <t>POR EDAD (en años)</t>
  </si>
  <si>
    <t>A BENEFI-CIARIOS</t>
  </si>
  <si>
    <t>TOTAL CONTROLES (INCLUIDOS EN GRUPO DE EDAD)</t>
  </si>
  <si>
    <t>ENFERMERA</t>
  </si>
  <si>
    <t>MATRONA</t>
  </si>
  <si>
    <t>ARO</t>
  </si>
  <si>
    <t>GINECOLOGÍA Y OTROS</t>
  </si>
  <si>
    <t>INFERTILIDAD</t>
  </si>
  <si>
    <t>NUTRICIONISTA</t>
  </si>
  <si>
    <t>PSICÓLOGO (EXCLUYE SM)</t>
  </si>
  <si>
    <t>FONOAUDIÓLOGO</t>
  </si>
  <si>
    <t>KINESIÓLOGO</t>
  </si>
  <si>
    <t>TERAPEUTA OCUPACIONAL</t>
  </si>
  <si>
    <t>TECNÓLOGO MÉDICO</t>
  </si>
  <si>
    <t>ASISTENTE  SOCIAL</t>
  </si>
  <si>
    <t>ACTIVIDAD</t>
  </si>
  <si>
    <t>CONSULTAS  INFECCIÓN TRANSMISIÓN SEXUAL  (ITS) (excluir VIH/SIDA)</t>
  </si>
  <si>
    <t>CONSULTAS VIH/SIDA</t>
  </si>
  <si>
    <t>PSICOLOGO</t>
  </si>
  <si>
    <t>CONTROL VIH CON TAR</t>
  </si>
  <si>
    <t>CONTROL VIH SIN TAR</t>
  </si>
  <si>
    <t>CONTROLES DE SALUD A PERSONAS QUE EJERCEN COMERCIO SEXUAL</t>
  </si>
  <si>
    <t>CONSULTAS NUEVAS DERIVADAS DE APS</t>
  </si>
  <si>
    <t>Menor de 15 años</t>
  </si>
  <si>
    <t>15 años y más</t>
  </si>
  <si>
    <t>Total Consultas Nuevas</t>
  </si>
  <si>
    <t>Informes Trimestral Pertinencia. Enero a Marzo</t>
  </si>
  <si>
    <t>CONSULTAS PERTINENTES (Nuevas originadas en APS)</t>
  </si>
  <si>
    <t>Informes Trimestral Pertinencia. Octubre a Diciembre</t>
  </si>
  <si>
    <t>Informes Trimestral Pertinencia. Julio a Septiembre</t>
  </si>
  <si>
    <t>Informes Trimestral Pertinencia. Abril a Junio</t>
  </si>
  <si>
    <t>%</t>
  </si>
  <si>
    <t>SECCIÓN A : CONSULTAS MÉDICAS</t>
  </si>
  <si>
    <t>COMPRA DE SERVICIO</t>
  </si>
  <si>
    <t>CONSULTAS MÉDICAS POR OPERATIVOS (no incluidas en produccion)</t>
  </si>
  <si>
    <t>TOTAL INTERCONSULTAS GENERADAS EN APS PARA DERIVACION ESPECIALIDAD</t>
  </si>
  <si>
    <t>CONSULTORÍAS DE MEDICOS ESPECIALISTAS OTORGADAS</t>
  </si>
  <si>
    <t>Nº Consultorías</t>
  </si>
  <si>
    <t>Nº de casos revisados por el equipo</t>
  </si>
  <si>
    <t>Nº de casos atendidos</t>
  </si>
  <si>
    <t>PEDIATRÍA</t>
  </si>
  <si>
    <t xml:space="preserve">    </t>
  </si>
  <si>
    <t>MEDICINA INTERNA</t>
  </si>
  <si>
    <t>NEONATOLOGÍA</t>
  </si>
  <si>
    <t xml:space="preserve">    No  olvide registrar datos en Pertinencia</t>
  </si>
  <si>
    <t>No  olvide registrar datos en Pertinencia</t>
  </si>
  <si>
    <t>ENFERMEDAD RESPIRATORIA PEDIÁTRICA (BRONCOPULMONAR INFANTIL)</t>
  </si>
  <si>
    <t>ENFERMEDAD RESPIRATORIA DE ADULTO (BRONCOPULMONAR)</t>
  </si>
  <si>
    <t>CARDIOLOGÍA PEDIÁTRICA</t>
  </si>
  <si>
    <t xml:space="preserve">CARDIOLOGÍA </t>
  </si>
  <si>
    <t>ENDOCRINOLOGÍA PEDIÁTRICA</t>
  </si>
  <si>
    <t>ENDOCRINOLOGÍA ADULTO</t>
  </si>
  <si>
    <t>GASTROENTEROLOGÍA PEDIÁTRICA</t>
  </si>
  <si>
    <t>GASTROENTEROLOGÍA ADULTO</t>
  </si>
  <si>
    <t>GENÉTICA CLÍNICA</t>
  </si>
  <si>
    <t>HEMATO-ONCOLOGÍA INFANTIL</t>
  </si>
  <si>
    <t>HEMATOLOGÍA</t>
  </si>
  <si>
    <t>NEFROLOGÍA PEDIÁTRICA</t>
  </si>
  <si>
    <t>NEFROLOGÍA ADULTO</t>
  </si>
  <si>
    <t>NUTRIÓLOGO PEDIÁTRICO</t>
  </si>
  <si>
    <t>NUTRIÓLOGO</t>
  </si>
  <si>
    <t>REUMATOLOGÍA PEDIÁTRICA</t>
  </si>
  <si>
    <t>REUMATOLOGÍA</t>
  </si>
  <si>
    <t>DERMATOLOGÍA</t>
  </si>
  <si>
    <t>INFECTOLOGÍA PEDIÁTRICA</t>
  </si>
  <si>
    <t>INFECTOLOGÍA</t>
  </si>
  <si>
    <t>INMUNOLOGÍA</t>
  </si>
  <si>
    <t>GERIATRÍA</t>
  </si>
  <si>
    <t>MEDICINA FÍSICA Y REHABILITACIÓN PEDIÁTRICA (FISIATRÍA PEDIÁTRICA)</t>
  </si>
  <si>
    <t>MEDICINA FÍSICA Y REHABILITACIÓN ADULTO (FISIATRÍA ADULTO)</t>
  </si>
  <si>
    <t>NEUROLOGÍA PEDIÁTRICA</t>
  </si>
  <si>
    <t>NEUROLOGÍA</t>
  </si>
  <si>
    <t>ONCOLOGÍA MÉDICA</t>
  </si>
  <si>
    <t>PSIQUIATRÍA PEDIÁTRICA Y DE LA ADOLESCENCIA</t>
  </si>
  <si>
    <t>PSIQUIATRÍA</t>
  </si>
  <si>
    <t>CIRUGÍA PEDIÁTRICA</t>
  </si>
  <si>
    <t>CIRUGÍA GENERAL</t>
  </si>
  <si>
    <t>CIRUGÍA DIGESTIVA</t>
  </si>
  <si>
    <t>CIRUGÍA DE CABEZA, CUELLO Y MAXILOFACIAL</t>
  </si>
  <si>
    <t>CIRUGÍA PLÁSTICA Y REPARADORA PEDIÁTRICA</t>
  </si>
  <si>
    <t>CIRUGÍA PLÁSTICA Y REPARADORA</t>
  </si>
  <si>
    <t>COLOPROCTOLOGÍA</t>
  </si>
  <si>
    <t>CIRUGÍA TÓRAX</t>
  </si>
  <si>
    <t>CIRUGÍA VASCULAR PERIFÉRICA</t>
  </si>
  <si>
    <t>NEUROCIRUGÍA</t>
  </si>
  <si>
    <t>CIRUGÍA CARDIOVASCULAR</t>
  </si>
  <si>
    <t>ANESTESIOLOGÍA</t>
  </si>
  <si>
    <t>OBSTETRICIA</t>
  </si>
  <si>
    <t>GINECOLOGÍA PEDIÁTRICA Y DE LA ADOLESCENCIA</t>
  </si>
  <si>
    <t>GINECOLOGÍA</t>
  </si>
  <si>
    <t>OFTALMOLOGÍA</t>
  </si>
  <si>
    <t>OTORRINOLARINGOLOGÍA</t>
  </si>
  <si>
    <t>TRAUMATOLOGÍA Y ORTOPEDIA PEDIÁTRICA</t>
  </si>
  <si>
    <t>TRAUMATOLOGÍA Y ORTOPEDIA</t>
  </si>
  <si>
    <t>UROLOGÍA PEDIÁTRICA</t>
  </si>
  <si>
    <t>UROLOGÍA</t>
  </si>
  <si>
    <t>MEDICINA FAMILIAR DEL NIÑO</t>
  </si>
  <si>
    <t>MEDICINA FAMILIAR</t>
  </si>
  <si>
    <t>DIABETOLOGÍA</t>
  </si>
  <si>
    <t>MEDICINA NUCLEAR (EXCLUYE INFORMES)</t>
  </si>
  <si>
    <t>SECCIÓN B: ATENCIONES MEDICAS POR PROGRAMAS Y POLICLINICOS ESPECIALISTAS ACREDITADOS</t>
  </si>
  <si>
    <t>ATENCIONES</t>
  </si>
  <si>
    <t>ARRITMIAS</t>
  </si>
  <si>
    <t>DIABETES</t>
  </si>
  <si>
    <t>CIRUGÍA DE MAMAS</t>
  </si>
  <si>
    <t>ALTO RIESGO OBSTÉTRICO</t>
  </si>
  <si>
    <t>TRATAMIENTO ANTICOAGULANTE</t>
  </si>
  <si>
    <t>CUIDADOS PALIATIVOS</t>
  </si>
  <si>
    <t>UAPO</t>
  </si>
  <si>
    <t>PATOLOGÍA CERVICAL</t>
  </si>
  <si>
    <t>PATOLOGÍA DE MAMAS</t>
  </si>
  <si>
    <t>ADOLESCENCIA</t>
  </si>
  <si>
    <t>NINEAS</t>
  </si>
  <si>
    <t>NANEAS</t>
  </si>
  <si>
    <t>ITS</t>
  </si>
  <si>
    <t>MEDICINAL OCUPACIONAL (SALUD DEL PERSONAL)</t>
  </si>
  <si>
    <t>SECCIÓN C: CONSULTAS Y CONTROLES POR OTROS PROFESIONALES EN ESPECIALIDAD (NIVEL SECUNDARIO)</t>
  </si>
  <si>
    <t>PUEBLOS ORIGINARIOS</t>
  </si>
  <si>
    <t>MIGRANTES</t>
  </si>
  <si>
    <t>Ambos Sexos</t>
  </si>
  <si>
    <t xml:space="preserve">   </t>
  </si>
  <si>
    <t xml:space="preserve">SECCIÓN D: CONSULTAS INFECCIÓN TRANSMISIÓN SEXUAL (ITS) Y CONTROLES DE SALUD SEXUAL EN EL NIVEL SECUNDARIO </t>
  </si>
  <si>
    <t>TRANS</t>
  </si>
  <si>
    <t>Hombre</t>
  </si>
  <si>
    <t>Mujer</t>
  </si>
  <si>
    <t xml:space="preserve">    No olvide registrar datos en Pertinencia</t>
  </si>
  <si>
    <t>No olvide registrar datos en Pertinencia</t>
  </si>
  <si>
    <t xml:space="preserve">   El número de Beneficiarios y/o Pueblos Originarios y/o Migrantes NO puede ser mayor que el Total  </t>
  </si>
  <si>
    <t xml:space="preserve"> El número de Beneficiarios y/o Pueblos Originarios y/o Migrantes NO puede ser mayor que el Total </t>
  </si>
  <si>
    <t>CONSULTAS REALIZADAS EN APS E INFORMADAS EN SECCIÓN A</t>
  </si>
  <si>
    <t>CONTRA-
TADOS POR 
EL ESTABLE-
CIMIENTO O DIRECCIÓN DEL SERVICIO</t>
  </si>
  <si>
    <t>ESPECIALIS-
TAS DE 
HOSPITALES</t>
  </si>
  <si>
    <t>El total de Consulta Nuevas NO debe ser MAYOR que el total de las Consultas Médicas</t>
  </si>
  <si>
    <t>Informes Anual Pertinencia 2017</t>
  </si>
  <si>
    <t>Informes Anual de Altas por Especialidad 2017</t>
  </si>
  <si>
    <t>Altas</t>
  </si>
  <si>
    <t>Informes Trimestral Altas. Enero a Marzo</t>
  </si>
  <si>
    <t>Informes Trimestral Altas. Abril a Junio</t>
  </si>
  <si>
    <t>Informes Trimestral Altas. Julio a Septiembre</t>
  </si>
  <si>
    <t>Informes Trimestral Altas. Octubre a Diciembre</t>
  </si>
  <si>
    <t>Altas menor a 15 años</t>
  </si>
  <si>
    <t>Altas mayor a 15 años</t>
  </si>
  <si>
    <t xml:space="preserve"> No olvide escribir la columna Beneficiarios y/o Trans y/o Pueblos Originarios y/o Migrantes (Digite Cero si no tiene.)  </t>
  </si>
  <si>
    <t>No olvide escribir la columna Beneficiarios y/o Trans y/o Pueblos Originarios y/o Migrantes (Digite Cero si no tiene.)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</si>
</sst>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color indexed="10"/>
      <name val="Verdana"/>
      <family val="2"/>
    </font>
    <font>
      <sz val="7"/>
      <name val="Verdana"/>
      <family val="2"/>
    </font>
    <font>
      <sz val="11"/>
      <color theme="1"/>
      <name val="Calibri"/>
      <family val="2"/>
      <scheme val="minor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7"/>
      <color indexed="8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b/>
      <sz val="11"/>
      <color indexed="8"/>
      <name val="Verdana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1"/>
      <name val="Calibri Light"/>
      <family val="2"/>
    </font>
    <font>
      <sz val="11"/>
      <color indexed="8"/>
      <name val="Calibri Light"/>
      <family val="2"/>
    </font>
    <font>
      <b/>
      <sz val="22"/>
      <color theme="1"/>
      <name val="Calibri Light"/>
      <family val="2"/>
    </font>
    <font>
      <sz val="22"/>
      <color theme="1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6" borderId="68" applyNumberFormat="0" applyFont="0" applyAlignment="0" applyProtection="0"/>
  </cellStyleXfs>
  <cellXfs count="689">
    <xf numFmtId="0" fontId="0" fillId="0" borderId="0" xfId="0"/>
    <xf numFmtId="0" fontId="2" fillId="2" borderId="0" xfId="0" applyNumberFormat="1" applyFont="1" applyFill="1" applyAlignment="1" applyProtection="1"/>
    <xf numFmtId="0" fontId="5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/>
    <xf numFmtId="0" fontId="2" fillId="0" borderId="0" xfId="0" applyNumberFormat="1" applyFont="1" applyFill="1" applyAlignment="1" applyProtection="1"/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0" borderId="27" xfId="0" applyNumberFormat="1" applyFont="1" applyFill="1" applyBorder="1" applyAlignment="1" applyProtection="1"/>
    <xf numFmtId="3" fontId="2" fillId="3" borderId="28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0" fontId="2" fillId="0" borderId="27" xfId="0" applyNumberFormat="1" applyFont="1" applyFill="1" applyBorder="1" applyAlignment="1" applyProtection="1"/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4" borderId="28" xfId="0" applyNumberFormat="1" applyFont="1" applyFill="1" applyBorder="1" applyAlignment="1" applyProtection="1"/>
    <xf numFmtId="3" fontId="2" fillId="4" borderId="26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27" xfId="0" applyNumberFormat="1" applyFont="1" applyFill="1" applyBorder="1" applyAlignment="1" applyProtection="1">
      <alignment wrapText="1"/>
    </xf>
    <xf numFmtId="3" fontId="2" fillId="4" borderId="27" xfId="0" applyNumberFormat="1" applyFont="1" applyFill="1" applyBorder="1" applyAlignment="1" applyProtection="1"/>
    <xf numFmtId="3" fontId="2" fillId="3" borderId="3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0" fontId="5" fillId="0" borderId="13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49" fontId="2" fillId="0" borderId="45" xfId="0" applyNumberFormat="1" applyFont="1" applyFill="1" applyBorder="1" applyAlignment="1" applyProtection="1">
      <alignment horizontal="center" vertical="center" wrapText="1"/>
    </xf>
    <xf numFmtId="3" fontId="2" fillId="0" borderId="48" xfId="0" applyNumberFormat="1" applyFont="1" applyFill="1" applyBorder="1" applyAlignment="1" applyProtection="1"/>
    <xf numFmtId="3" fontId="2" fillId="3" borderId="48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/>
    <xf numFmtId="0" fontId="2" fillId="0" borderId="48" xfId="0" applyNumberFormat="1" applyFont="1" applyFill="1" applyBorder="1" applyAlignment="1" applyProtection="1">
      <alignment vertical="center"/>
    </xf>
    <xf numFmtId="0" fontId="2" fillId="0" borderId="52" xfId="0" applyNumberFormat="1" applyFont="1" applyFill="1" applyBorder="1" applyAlignment="1" applyProtection="1">
      <alignment vertical="center"/>
    </xf>
    <xf numFmtId="0" fontId="2" fillId="0" borderId="50" xfId="0" applyNumberFormat="1" applyFont="1" applyFill="1" applyBorder="1" applyAlignment="1" applyProtection="1">
      <alignment vertical="center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0" fontId="2" fillId="0" borderId="7" xfId="0" applyNumberFormat="1" applyFont="1" applyFill="1" applyBorder="1" applyAlignment="1" applyProtection="1">
      <alignment vertical="center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0" fontId="2" fillId="0" borderId="44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0" applyNumberFormat="1" applyFont="1" applyFill="1" applyAlignment="1" applyProtection="1">
      <protection hidden="1"/>
    </xf>
    <xf numFmtId="3" fontId="2" fillId="3" borderId="20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alignment horizontal="left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wrapText="1"/>
    </xf>
    <xf numFmtId="0" fontId="10" fillId="2" borderId="0" xfId="0" applyFont="1" applyFill="1"/>
    <xf numFmtId="0" fontId="11" fillId="2" borderId="0" xfId="0" applyFont="1" applyFill="1"/>
    <xf numFmtId="0" fontId="11" fillId="2" borderId="0" xfId="0" applyFont="1" applyFill="1" applyProtection="1">
      <protection locked="0"/>
    </xf>
    <xf numFmtId="0" fontId="5" fillId="0" borderId="0" xfId="0" applyNumberFormat="1" applyFont="1" applyFill="1" applyBorder="1" applyAlignment="1" applyProtection="1"/>
    <xf numFmtId="0" fontId="11" fillId="2" borderId="6" xfId="0" applyFont="1" applyFill="1" applyBorder="1"/>
    <xf numFmtId="0" fontId="2" fillId="2" borderId="16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13" fillId="5" borderId="44" xfId="0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 applyProtection="1">
      <protection locked="0"/>
    </xf>
    <xf numFmtId="3" fontId="2" fillId="6" borderId="68" xfId="3" applyNumberFormat="1" applyFont="1" applyAlignment="1" applyProtection="1">
      <protection locked="0"/>
    </xf>
    <xf numFmtId="3" fontId="2" fillId="4" borderId="33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>
      <protection locked="0"/>
    </xf>
    <xf numFmtId="3" fontId="2" fillId="5" borderId="55" xfId="0" applyNumberFormat="1" applyFont="1" applyFill="1" applyBorder="1" applyAlignment="1" applyProtection="1">
      <protection locked="0"/>
    </xf>
    <xf numFmtId="0" fontId="7" fillId="2" borderId="0" xfId="0" applyFont="1" applyFill="1" applyProtection="1">
      <protection locked="0"/>
    </xf>
    <xf numFmtId="3" fontId="2" fillId="0" borderId="6" xfId="0" applyNumberFormat="1" applyFont="1" applyFill="1" applyBorder="1" applyAlignment="1" applyProtection="1">
      <protection locked="0"/>
    </xf>
    <xf numFmtId="0" fontId="13" fillId="0" borderId="0" xfId="0" applyFont="1" applyFill="1"/>
    <xf numFmtId="3" fontId="2" fillId="3" borderId="3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2" fillId="0" borderId="44" xfId="0" applyNumberFormat="1" applyFont="1" applyFill="1" applyBorder="1" applyAlignment="1" applyProtection="1">
      <protection locked="0"/>
    </xf>
    <xf numFmtId="3" fontId="2" fillId="0" borderId="16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>
      <protection locked="0"/>
    </xf>
    <xf numFmtId="3" fontId="2" fillId="0" borderId="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>
      <protection locked="0"/>
    </xf>
    <xf numFmtId="3" fontId="13" fillId="2" borderId="44" xfId="0" applyNumberFormat="1" applyFont="1" applyFill="1" applyBorder="1" applyProtection="1">
      <protection locked="0"/>
    </xf>
    <xf numFmtId="3" fontId="13" fillId="2" borderId="3" xfId="0" applyNumberFormat="1" applyFont="1" applyFill="1" applyBorder="1" applyProtection="1">
      <protection locked="0"/>
    </xf>
    <xf numFmtId="3" fontId="13" fillId="2" borderId="2" xfId="0" applyNumberFormat="1" applyFont="1" applyFill="1" applyBorder="1" applyProtection="1">
      <protection locked="0"/>
    </xf>
    <xf numFmtId="0" fontId="13" fillId="2" borderId="0" xfId="0" applyFont="1" applyFill="1"/>
    <xf numFmtId="0" fontId="13" fillId="2" borderId="0" xfId="0" applyFont="1" applyFill="1" applyProtection="1">
      <protection locked="0"/>
    </xf>
    <xf numFmtId="0" fontId="15" fillId="0" borderId="6" xfId="0" applyFont="1" applyFill="1" applyBorder="1"/>
    <xf numFmtId="3" fontId="2" fillId="0" borderId="14" xfId="0" applyNumberFormat="1" applyFont="1" applyFill="1" applyBorder="1" applyAlignment="1" applyProtection="1">
      <protection locked="0"/>
    </xf>
    <xf numFmtId="0" fontId="2" fillId="0" borderId="44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0" fontId="13" fillId="0" borderId="55" xfId="0" applyFont="1" applyBorder="1"/>
    <xf numFmtId="3" fontId="2" fillId="0" borderId="48" xfId="0" applyNumberFormat="1" applyFont="1" applyFill="1" applyBorder="1" applyAlignment="1" applyProtection="1">
      <protection locked="0"/>
    </xf>
    <xf numFmtId="0" fontId="13" fillId="0" borderId="26" xfId="0" applyFont="1" applyBorder="1"/>
    <xf numFmtId="3" fontId="2" fillId="0" borderId="37" xfId="0" applyNumberFormat="1" applyFont="1" applyFill="1" applyBorder="1" applyAlignment="1" applyProtection="1">
      <protection locked="0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Alignment="1" applyProtection="1">
      <protection locked="0"/>
    </xf>
    <xf numFmtId="0" fontId="2" fillId="0" borderId="26" xfId="0" applyNumberFormat="1" applyFont="1" applyFill="1" applyBorder="1" applyAlignment="1" applyProtection="1">
      <alignment vertical="center"/>
    </xf>
    <xf numFmtId="0" fontId="2" fillId="0" borderId="42" xfId="0" applyNumberFormat="1" applyFont="1" applyFill="1" applyBorder="1" applyAlignment="1" applyProtection="1">
      <alignment vertical="center"/>
    </xf>
    <xf numFmtId="3" fontId="2" fillId="3" borderId="51" xfId="0" applyNumberFormat="1" applyFont="1" applyFill="1" applyBorder="1" applyAlignment="1" applyProtection="1">
      <protection locked="0"/>
    </xf>
    <xf numFmtId="0" fontId="1" fillId="0" borderId="58" xfId="0" applyNumberFormat="1" applyFont="1" applyFill="1" applyBorder="1" applyAlignment="1" applyProtection="1">
      <alignment horizontal="center" vertical="center"/>
    </xf>
    <xf numFmtId="0" fontId="11" fillId="0" borderId="0" xfId="0" applyFont="1"/>
    <xf numFmtId="3" fontId="2" fillId="0" borderId="7" xfId="0" applyNumberFormat="1" applyFont="1" applyFill="1" applyBorder="1" applyAlignment="1" applyProtection="1">
      <alignment horizontal="right"/>
      <protection locked="0"/>
    </xf>
    <xf numFmtId="3" fontId="2" fillId="0" borderId="5" xfId="0" applyNumberFormat="1" applyFont="1" applyFill="1" applyBorder="1" applyAlignment="1" applyProtection="1">
      <alignment horizontal="right"/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2" fillId="3" borderId="1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0" fontId="2" fillId="0" borderId="48" xfId="0" applyNumberFormat="1" applyFont="1" applyFill="1" applyBorder="1" applyAlignment="1" applyProtection="1"/>
    <xf numFmtId="3" fontId="2" fillId="4" borderId="22" xfId="0" applyNumberFormat="1" applyFont="1" applyFill="1" applyBorder="1" applyAlignment="1" applyProtection="1">
      <alignment horizontal="right"/>
    </xf>
    <xf numFmtId="3" fontId="2" fillId="4" borderId="22" xfId="0" applyNumberFormat="1" applyFont="1" applyFill="1" applyBorder="1" applyAlignment="1" applyProtection="1"/>
    <xf numFmtId="3" fontId="2" fillId="4" borderId="47" xfId="0" applyNumberFormat="1" applyFont="1" applyFill="1" applyBorder="1" applyAlignment="1" applyProtection="1"/>
    <xf numFmtId="3" fontId="2" fillId="3" borderId="47" xfId="0" applyNumberFormat="1" applyFont="1" applyFill="1" applyBorder="1" applyAlignment="1" applyProtection="1">
      <protection locked="0"/>
    </xf>
    <xf numFmtId="3" fontId="2" fillId="0" borderId="50" xfId="0" applyNumberFormat="1" applyFont="1" applyFill="1" applyBorder="1" applyAlignment="1" applyProtection="1">
      <alignment horizontal="right" wrapText="1"/>
      <protection locked="0"/>
    </xf>
    <xf numFmtId="3" fontId="2" fillId="0" borderId="29" xfId="0" applyNumberFormat="1" applyFont="1" applyFill="1" applyBorder="1" applyAlignment="1" applyProtection="1">
      <alignment horizontal="right"/>
      <protection locked="0"/>
    </xf>
    <xf numFmtId="3" fontId="2" fillId="0" borderId="50" xfId="0" applyNumberFormat="1" applyFont="1" applyFill="1" applyBorder="1" applyAlignment="1" applyProtection="1">
      <alignment horizontal="right"/>
      <protection locked="0"/>
    </xf>
    <xf numFmtId="0" fontId="2" fillId="0" borderId="52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>
      <alignment horizontal="right"/>
      <protection locked="0"/>
    </xf>
    <xf numFmtId="3" fontId="2" fillId="0" borderId="13" xfId="0" applyNumberFormat="1" applyFont="1" applyFill="1" applyBorder="1" applyAlignment="1" applyProtection="1">
      <alignment horizontal="right"/>
      <protection locked="0"/>
    </xf>
    <xf numFmtId="3" fontId="2" fillId="4" borderId="41" xfId="0" applyNumberFormat="1" applyFont="1" applyFill="1" applyBorder="1" applyAlignment="1" applyProtection="1"/>
    <xf numFmtId="3" fontId="2" fillId="4" borderId="51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>
      <alignment horizontal="right"/>
      <protection locked="0"/>
    </xf>
    <xf numFmtId="3" fontId="2" fillId="0" borderId="69" xfId="0" applyNumberFormat="1" applyFont="1" applyFill="1" applyBorder="1" applyAlignment="1" applyProtection="1">
      <alignment horizontal="right"/>
      <protection locked="0"/>
    </xf>
    <xf numFmtId="3" fontId="2" fillId="3" borderId="70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0" borderId="50" xfId="0" applyNumberFormat="1" applyFont="1" applyFill="1" applyBorder="1" applyAlignment="1" applyProtection="1">
      <alignment horizontal="right" shrinkToFit="1"/>
      <protection locked="0"/>
    </xf>
    <xf numFmtId="3" fontId="2" fillId="0" borderId="37" xfId="0" applyNumberFormat="1" applyFont="1" applyFill="1" applyBorder="1" applyAlignment="1" applyProtection="1">
      <alignment horizontal="right" shrinkToFit="1"/>
      <protection locked="0"/>
    </xf>
    <xf numFmtId="3" fontId="2" fillId="0" borderId="52" xfId="0" applyNumberFormat="1" applyFont="1" applyFill="1" applyBorder="1" applyAlignment="1" applyProtection="1">
      <alignment horizontal="right"/>
      <protection locked="0"/>
    </xf>
    <xf numFmtId="3" fontId="2" fillId="0" borderId="51" xfId="0" applyNumberFormat="1" applyFont="1" applyFill="1" applyBorder="1" applyAlignment="1" applyProtection="1">
      <alignment horizontal="right"/>
      <protection locked="0"/>
    </xf>
    <xf numFmtId="3" fontId="2" fillId="0" borderId="15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Fill="1" applyBorder="1" applyAlignment="1" applyProtection="1">
      <alignment horizontal="right" wrapText="1"/>
      <protection locked="0"/>
    </xf>
    <xf numFmtId="3" fontId="2" fillId="0" borderId="5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>
      <protection locked="0"/>
    </xf>
    <xf numFmtId="3" fontId="2" fillId="0" borderId="19" xfId="0" applyNumberFormat="1" applyFont="1" applyFill="1" applyBorder="1" applyAlignment="1" applyProtection="1">
      <protection locked="0"/>
    </xf>
    <xf numFmtId="0" fontId="2" fillId="0" borderId="6" xfId="0" applyNumberFormat="1" applyFont="1" applyFill="1" applyBorder="1" applyAlignment="1" applyProtection="1">
      <alignment horizontal="center" vertical="center"/>
    </xf>
    <xf numFmtId="3" fontId="2" fillId="0" borderId="48" xfId="0" applyNumberFormat="1" applyFont="1" applyFill="1" applyBorder="1" applyAlignment="1" applyProtection="1">
      <alignment horizontal="right"/>
      <protection locked="0"/>
    </xf>
    <xf numFmtId="3" fontId="2" fillId="4" borderId="57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/>
    <xf numFmtId="3" fontId="2" fillId="6" borderId="71" xfId="3" applyNumberFormat="1" applyFont="1" applyBorder="1" applyAlignment="1" applyProtection="1">
      <protection locked="0"/>
    </xf>
    <xf numFmtId="0" fontId="2" fillId="2" borderId="0" xfId="0" applyNumberFormat="1" applyFont="1" applyFill="1" applyBorder="1" applyAlignment="1" applyProtection="1">
      <protection hidden="1"/>
    </xf>
    <xf numFmtId="3" fontId="11" fillId="2" borderId="0" xfId="0" applyNumberFormat="1" applyFont="1" applyFill="1"/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left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44" xfId="0" applyNumberFormat="1" applyFont="1" applyFill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 applyProtection="1"/>
    <xf numFmtId="3" fontId="2" fillId="4" borderId="50" xfId="0" applyNumberFormat="1" applyFont="1" applyFill="1" applyBorder="1" applyAlignment="1" applyProtection="1"/>
    <xf numFmtId="3" fontId="2" fillId="0" borderId="4" xfId="0" applyNumberFormat="1" applyFont="1" applyFill="1" applyBorder="1" applyAlignment="1" applyProtection="1"/>
    <xf numFmtId="3" fontId="13" fillId="2" borderId="44" xfId="0" applyNumberFormat="1" applyFont="1" applyFill="1" applyBorder="1" applyProtection="1"/>
    <xf numFmtId="3" fontId="13" fillId="2" borderId="3" xfId="0" applyNumberFormat="1" applyFont="1" applyFill="1" applyBorder="1" applyProtection="1"/>
    <xf numFmtId="3" fontId="13" fillId="2" borderId="2" xfId="0" applyNumberFormat="1" applyFont="1" applyFill="1" applyBorder="1" applyProtection="1"/>
    <xf numFmtId="3" fontId="2" fillId="0" borderId="37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>
      <alignment horizontal="right"/>
    </xf>
    <xf numFmtId="3" fontId="2" fillId="0" borderId="5" xfId="0" applyNumberFormat="1" applyFont="1" applyFill="1" applyBorder="1" applyAlignment="1" applyProtection="1">
      <alignment horizontal="right"/>
    </xf>
    <xf numFmtId="3" fontId="2" fillId="0" borderId="50" xfId="0" applyNumberFormat="1" applyFont="1" applyFill="1" applyBorder="1" applyAlignment="1" applyProtection="1">
      <alignment horizontal="right" wrapText="1"/>
    </xf>
    <xf numFmtId="3" fontId="2" fillId="0" borderId="29" xfId="0" applyNumberFormat="1" applyFont="1" applyFill="1" applyBorder="1" applyAlignment="1" applyProtection="1">
      <alignment horizontal="right"/>
    </xf>
    <xf numFmtId="3" fontId="2" fillId="0" borderId="50" xfId="0" applyNumberFormat="1" applyFont="1" applyFill="1" applyBorder="1" applyAlignment="1" applyProtection="1">
      <alignment horizontal="right"/>
    </xf>
    <xf numFmtId="3" fontId="2" fillId="0" borderId="15" xfId="0" applyNumberFormat="1" applyFont="1" applyFill="1" applyBorder="1" applyAlignment="1" applyProtection="1">
      <alignment horizontal="right"/>
    </xf>
    <xf numFmtId="3" fontId="2" fillId="0" borderId="13" xfId="0" applyNumberFormat="1" applyFont="1" applyFill="1" applyBorder="1" applyAlignment="1" applyProtection="1">
      <alignment horizontal="right"/>
    </xf>
    <xf numFmtId="3" fontId="2" fillId="0" borderId="21" xfId="0" applyNumberFormat="1" applyFont="1" applyFill="1" applyBorder="1" applyAlignment="1" applyProtection="1">
      <alignment horizontal="right"/>
    </xf>
    <xf numFmtId="3" fontId="2" fillId="0" borderId="69" xfId="0" applyNumberFormat="1" applyFont="1" applyFill="1" applyBorder="1" applyAlignment="1" applyProtection="1">
      <alignment horizontal="right"/>
    </xf>
    <xf numFmtId="3" fontId="2" fillId="0" borderId="50" xfId="0" applyNumberFormat="1" applyFont="1" applyFill="1" applyBorder="1" applyAlignment="1" applyProtection="1">
      <alignment horizontal="right" shrinkToFit="1"/>
    </xf>
    <xf numFmtId="3" fontId="2" fillId="0" borderId="37" xfId="0" applyNumberFormat="1" applyFont="1" applyFill="1" applyBorder="1" applyAlignment="1" applyProtection="1">
      <alignment horizontal="right" shrinkToFit="1"/>
    </xf>
    <xf numFmtId="3" fontId="2" fillId="0" borderId="52" xfId="0" applyNumberFormat="1" applyFont="1" applyFill="1" applyBorder="1" applyAlignment="1" applyProtection="1">
      <alignment horizontal="right"/>
    </xf>
    <xf numFmtId="3" fontId="2" fillId="0" borderId="51" xfId="0" applyNumberFormat="1" applyFont="1" applyFill="1" applyBorder="1" applyAlignment="1" applyProtection="1">
      <alignment horizontal="right"/>
    </xf>
    <xf numFmtId="3" fontId="2" fillId="0" borderId="15" xfId="0" applyNumberFormat="1" applyFont="1" applyFill="1" applyBorder="1" applyAlignment="1" applyProtection="1">
      <alignment horizontal="right" wrapText="1"/>
    </xf>
    <xf numFmtId="3" fontId="2" fillId="0" borderId="14" xfId="0" applyNumberFormat="1" applyFont="1" applyFill="1" applyBorder="1" applyAlignment="1" applyProtection="1">
      <alignment horizontal="right" wrapText="1"/>
    </xf>
    <xf numFmtId="3" fontId="2" fillId="0" borderId="48" xfId="0" applyNumberFormat="1" applyFont="1" applyFill="1" applyBorder="1" applyAlignment="1" applyProtection="1">
      <alignment horizontal="right"/>
    </xf>
    <xf numFmtId="3" fontId="11" fillId="7" borderId="0" xfId="0" applyNumberFormat="1" applyFont="1" applyFill="1"/>
    <xf numFmtId="0" fontId="11" fillId="7" borderId="0" xfId="0" applyFont="1" applyFill="1"/>
    <xf numFmtId="1" fontId="10" fillId="2" borderId="0" xfId="0" applyNumberFormat="1" applyFont="1" applyFill="1"/>
    <xf numFmtId="1" fontId="11" fillId="2" borderId="0" xfId="0" applyNumberFormat="1" applyFont="1" applyFill="1"/>
    <xf numFmtId="1" fontId="11" fillId="2" borderId="0" xfId="0" applyNumberFormat="1" applyFont="1" applyFill="1" applyProtection="1">
      <protection locked="0"/>
    </xf>
    <xf numFmtId="1" fontId="2" fillId="2" borderId="0" xfId="0" applyNumberFormat="1" applyFont="1" applyFill="1" applyAlignment="1" applyProtection="1"/>
    <xf numFmtId="1" fontId="1" fillId="2" borderId="0" xfId="0" applyNumberFormat="1" applyFont="1" applyFill="1" applyBorder="1" applyAlignment="1" applyProtection="1">
      <alignment wrapText="1"/>
    </xf>
    <xf numFmtId="1" fontId="1" fillId="2" borderId="0" xfId="0" applyNumberFormat="1" applyFont="1" applyFill="1" applyBorder="1" applyAlignment="1" applyProtection="1">
      <alignment horizontal="left" wrapText="1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4" fillId="2" borderId="0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Alignment="1" applyProtection="1"/>
    <xf numFmtId="1" fontId="5" fillId="2" borderId="0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horizontal="center" vertical="center" wrapText="1"/>
    </xf>
    <xf numFmtId="1" fontId="6" fillId="2" borderId="0" xfId="0" applyNumberFormat="1" applyFont="1" applyFill="1" applyBorder="1" applyAlignment="1" applyProtection="1"/>
    <xf numFmtId="1" fontId="11" fillId="2" borderId="6" xfId="0" applyNumberFormat="1" applyFont="1" applyFill="1" applyBorder="1"/>
    <xf numFmtId="1" fontId="2" fillId="0" borderId="16" xfId="0" applyNumberFormat="1" applyFont="1" applyFill="1" applyBorder="1" applyAlignment="1" applyProtection="1">
      <alignment horizontal="center" vertical="center" wrapText="1"/>
    </xf>
    <xf numFmtId="1" fontId="2" fillId="0" borderId="45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/>
    </xf>
    <xf numFmtId="1" fontId="2" fillId="0" borderId="18" xfId="0" applyNumberFormat="1" applyFont="1" applyFill="1" applyBorder="1" applyAlignment="1" applyProtection="1">
      <alignment horizontal="center" vertical="center"/>
    </xf>
    <xf numFmtId="1" fontId="2" fillId="0" borderId="18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16" xfId="0" applyNumberFormat="1" applyFont="1" applyFill="1" applyBorder="1" applyAlignment="1" applyProtection="1">
      <alignment horizontal="center" vertical="center"/>
    </xf>
    <xf numFmtId="1" fontId="2" fillId="2" borderId="16" xfId="0" applyNumberFormat="1" applyFont="1" applyFill="1" applyBorder="1" applyAlignment="1" applyProtection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 wrapText="1"/>
    </xf>
    <xf numFmtId="1" fontId="8" fillId="0" borderId="44" xfId="0" applyNumberFormat="1" applyFont="1" applyFill="1" applyBorder="1" applyAlignment="1" applyProtection="1">
      <alignment horizontal="center" vertical="center" wrapText="1"/>
    </xf>
    <xf numFmtId="1" fontId="13" fillId="5" borderId="44" xfId="0" applyNumberFormat="1" applyFont="1" applyFill="1" applyBorder="1" applyAlignment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0" xfId="0" applyNumberFormat="1" applyFont="1" applyFill="1" applyBorder="1" applyAlignment="1" applyProtection="1"/>
    <xf numFmtId="1" fontId="2" fillId="0" borderId="21" xfId="0" applyNumberFormat="1" applyFont="1" applyFill="1" applyBorder="1" applyAlignment="1" applyProtection="1"/>
    <xf numFmtId="1" fontId="2" fillId="3" borderId="22" xfId="0" applyNumberFormat="1" applyFont="1" applyFill="1" applyBorder="1" applyAlignment="1" applyProtection="1">
      <protection locked="0"/>
    </xf>
    <xf numFmtId="1" fontId="2" fillId="3" borderId="23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1" fontId="2" fillId="6" borderId="68" xfId="3" applyNumberFormat="1" applyFont="1" applyAlignment="1" applyProtection="1">
      <protection locked="0"/>
    </xf>
    <xf numFmtId="1" fontId="2" fillId="4" borderId="33" xfId="0" applyNumberFormat="1" applyFont="1" applyFill="1" applyBorder="1" applyAlignment="1" applyProtection="1"/>
    <xf numFmtId="1" fontId="2" fillId="4" borderId="55" xfId="0" applyNumberFormat="1" applyFont="1" applyFill="1" applyBorder="1" applyAlignment="1" applyProtection="1"/>
    <xf numFmtId="1" fontId="2" fillId="3" borderId="25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0" borderId="27" xfId="0" applyNumberFormat="1" applyFont="1" applyFill="1" applyBorder="1" applyAlignment="1" applyProtection="1"/>
    <xf numFmtId="1" fontId="2" fillId="3" borderId="28" xfId="0" applyNumberFormat="1" applyFont="1" applyFill="1" applyBorder="1" applyAlignment="1" applyProtection="1">
      <protection locked="0"/>
    </xf>
    <xf numFmtId="1" fontId="2" fillId="0" borderId="6" xfId="0" applyNumberFormat="1" applyFont="1" applyFill="1" applyBorder="1" applyAlignment="1" applyProtection="1"/>
    <xf numFmtId="1" fontId="2" fillId="3" borderId="34" xfId="0" applyNumberFormat="1" applyFont="1" applyFill="1" applyBorder="1" applyAlignment="1" applyProtection="1">
      <protection locked="0"/>
    </xf>
    <xf numFmtId="1" fontId="2" fillId="3" borderId="56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protection locked="0"/>
    </xf>
    <xf numFmtId="1" fontId="2" fillId="3" borderId="30" xfId="0" applyNumberFormat="1" applyFont="1" applyFill="1" applyBorder="1" applyAlignment="1" applyProtection="1">
      <protection locked="0"/>
    </xf>
    <xf numFmtId="1" fontId="2" fillId="3" borderId="29" xfId="0" applyNumberFormat="1" applyFont="1" applyFill="1" applyBorder="1" applyAlignment="1" applyProtection="1">
      <protection locked="0"/>
    </xf>
    <xf numFmtId="1" fontId="2" fillId="3" borderId="55" xfId="0" applyNumberFormat="1" applyFont="1" applyFill="1" applyBorder="1" applyAlignment="1" applyProtection="1">
      <protection locked="0"/>
    </xf>
    <xf numFmtId="1" fontId="2" fillId="5" borderId="55" xfId="0" applyNumberFormat="1" applyFont="1" applyFill="1" applyBorder="1" applyAlignment="1" applyProtection="1">
      <protection locked="0"/>
    </xf>
    <xf numFmtId="1" fontId="7" fillId="2" borderId="0" xfId="0" applyNumberFormat="1" applyFont="1" applyFill="1" applyProtection="1">
      <protection locked="0"/>
    </xf>
    <xf numFmtId="1" fontId="2" fillId="3" borderId="32" xfId="0" applyNumberFormat="1" applyFont="1" applyFill="1" applyBorder="1" applyAlignment="1" applyProtection="1">
      <protection locked="0"/>
    </xf>
    <xf numFmtId="1" fontId="2" fillId="3" borderId="33" xfId="0" applyNumberFormat="1" applyFont="1" applyFill="1" applyBorder="1" applyAlignment="1" applyProtection="1">
      <protection locked="0"/>
    </xf>
    <xf numFmtId="1" fontId="2" fillId="3" borderId="36" xfId="0" applyNumberFormat="1" applyFont="1" applyFill="1" applyBorder="1" applyAlignment="1" applyProtection="1">
      <protection locked="0"/>
    </xf>
    <xf numFmtId="1" fontId="2" fillId="0" borderId="25" xfId="0" applyNumberFormat="1" applyFont="1" applyFill="1" applyBorder="1" applyAlignment="1" applyProtection="1"/>
    <xf numFmtId="1" fontId="2" fillId="4" borderId="25" xfId="0" applyNumberFormat="1" applyFont="1" applyFill="1" applyBorder="1" applyAlignment="1" applyProtection="1"/>
    <xf numFmtId="1" fontId="2" fillId="4" borderId="28" xfId="0" applyNumberFormat="1" applyFont="1" applyFill="1" applyBorder="1" applyAlignment="1" applyProtection="1"/>
    <xf numFmtId="1" fontId="2" fillId="4" borderId="26" xfId="0" applyNumberFormat="1" applyFont="1" applyFill="1" applyBorder="1" applyAlignment="1" applyProtection="1"/>
    <xf numFmtId="1" fontId="2" fillId="3" borderId="37" xfId="0" applyNumberFormat="1" applyFont="1" applyFill="1" applyBorder="1" applyAlignment="1" applyProtection="1">
      <protection locked="0"/>
    </xf>
    <xf numFmtId="1" fontId="2" fillId="4" borderId="27" xfId="0" applyNumberFormat="1" applyFont="1" applyFill="1" applyBorder="1" applyAlignment="1" applyProtection="1"/>
    <xf numFmtId="1" fontId="2" fillId="3" borderId="40" xfId="0" applyNumberFormat="1" applyFont="1" applyFill="1" applyBorder="1" applyAlignment="1" applyProtection="1">
      <protection locked="0"/>
    </xf>
    <xf numFmtId="1" fontId="13" fillId="0" borderId="0" xfId="0" applyNumberFormat="1" applyFont="1" applyFill="1"/>
    <xf numFmtId="1" fontId="2" fillId="0" borderId="27" xfId="0" applyNumberFormat="1" applyFont="1" applyFill="1" applyBorder="1" applyAlignment="1" applyProtection="1">
      <alignment wrapText="1"/>
    </xf>
    <xf numFmtId="1" fontId="2" fillId="4" borderId="50" xfId="0" applyNumberFormat="1" applyFont="1" applyFill="1" applyBorder="1" applyAlignment="1" applyProtection="1"/>
    <xf numFmtId="1" fontId="2" fillId="3" borderId="69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2" fillId="3" borderId="50" xfId="0" applyNumberFormat="1" applyFont="1" applyFill="1" applyBorder="1" applyAlignment="1" applyProtection="1">
      <protection locked="0"/>
    </xf>
    <xf numFmtId="1" fontId="2" fillId="3" borderId="58" xfId="0" applyNumberFormat="1" applyFont="1" applyFill="1" applyBorder="1" applyAlignment="1" applyProtection="1">
      <protection locked="0"/>
    </xf>
    <xf numFmtId="1" fontId="2" fillId="3" borderId="52" xfId="0" applyNumberFormat="1" applyFont="1" applyFill="1" applyBorder="1" applyAlignment="1" applyProtection="1">
      <protection locked="0"/>
    </xf>
    <xf numFmtId="1" fontId="2" fillId="3" borderId="42" xfId="0" applyNumberFormat="1" applyFont="1" applyFill="1" applyBorder="1" applyAlignment="1" applyProtection="1">
      <protection locked="0"/>
    </xf>
    <xf numFmtId="1" fontId="2" fillId="5" borderId="40" xfId="0" applyNumberFormat="1" applyFont="1" applyFill="1" applyBorder="1" applyAlignment="1" applyProtection="1">
      <protection locked="0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2" fillId="0" borderId="44" xfId="0" applyNumberFormat="1" applyFont="1" applyFill="1" applyBorder="1" applyAlignment="1" applyProtection="1"/>
    <xf numFmtId="1" fontId="2" fillId="0" borderId="16" xfId="0" applyNumberFormat="1" applyFont="1" applyFill="1" applyBorder="1" applyAlignment="1" applyProtection="1"/>
    <xf numFmtId="1" fontId="2" fillId="0" borderId="45" xfId="0" applyNumberFormat="1" applyFont="1" applyFill="1" applyBorder="1" applyAlignment="1" applyProtection="1"/>
    <xf numFmtId="1" fontId="2" fillId="0" borderId="17" xfId="0" applyNumberFormat="1" applyFont="1" applyFill="1" applyBorder="1" applyAlignment="1" applyProtection="1"/>
    <xf numFmtId="1" fontId="2" fillId="0" borderId="18" xfId="0" applyNumberFormat="1" applyFont="1" applyFill="1" applyBorder="1" applyAlignment="1" applyProtection="1"/>
    <xf numFmtId="1" fontId="2" fillId="0" borderId="2" xfId="0" applyNumberFormat="1" applyFont="1" applyFill="1" applyBorder="1" applyAlignment="1" applyProtection="1"/>
    <xf numFmtId="1" fontId="2" fillId="0" borderId="3" xfId="0" applyNumberFormat="1" applyFont="1" applyFill="1" applyBorder="1" applyAlignment="1" applyProtection="1"/>
    <xf numFmtId="1" fontId="2" fillId="0" borderId="4" xfId="0" applyNumberFormat="1" applyFont="1" applyFill="1" applyBorder="1" applyAlignment="1" applyProtection="1"/>
    <xf numFmtId="1" fontId="13" fillId="2" borderId="44" xfId="0" applyNumberFormat="1" applyFont="1" applyFill="1" applyBorder="1" applyProtection="1"/>
    <xf numFmtId="1" fontId="13" fillId="2" borderId="3" xfId="0" applyNumberFormat="1" applyFont="1" applyFill="1" applyBorder="1" applyProtection="1"/>
    <xf numFmtId="1" fontId="13" fillId="2" borderId="2" xfId="0" applyNumberFormat="1" applyFont="1" applyFill="1" applyBorder="1" applyProtection="1"/>
    <xf numFmtId="1" fontId="13" fillId="2" borderId="0" xfId="0" applyNumberFormat="1" applyFont="1" applyFill="1"/>
    <xf numFmtId="1" fontId="13" fillId="2" borderId="0" xfId="0" applyNumberFormat="1" applyFont="1" applyFill="1" applyProtection="1">
      <protection locked="0"/>
    </xf>
    <xf numFmtId="1" fontId="15" fillId="0" borderId="6" xfId="0" applyNumberFormat="1" applyFont="1" applyFill="1" applyBorder="1"/>
    <xf numFmtId="1" fontId="2" fillId="0" borderId="14" xfId="0" applyNumberFormat="1" applyFont="1" applyFill="1" applyBorder="1" applyAlignment="1" applyProtection="1">
      <protection locked="0"/>
    </xf>
    <xf numFmtId="1" fontId="2" fillId="0" borderId="44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13" fillId="0" borderId="55" xfId="0" applyNumberFormat="1" applyFont="1" applyBorder="1"/>
    <xf numFmtId="1" fontId="2" fillId="0" borderId="48" xfId="0" applyNumberFormat="1" applyFont="1" applyFill="1" applyBorder="1" applyAlignment="1" applyProtection="1"/>
    <xf numFmtId="1" fontId="2" fillId="3" borderId="48" xfId="0" applyNumberFormat="1" applyFont="1" applyFill="1" applyBorder="1" applyAlignment="1" applyProtection="1">
      <protection locked="0"/>
    </xf>
    <xf numFmtId="1" fontId="13" fillId="0" borderId="26" xfId="0" applyNumberFormat="1" applyFont="1" applyBorder="1"/>
    <xf numFmtId="1" fontId="2" fillId="0" borderId="37" xfId="0" applyNumberFormat="1" applyFont="1" applyFill="1" applyBorder="1" applyAlignment="1" applyProtection="1"/>
    <xf numFmtId="1" fontId="2" fillId="0" borderId="26" xfId="0" applyNumberFormat="1" applyFont="1" applyFill="1" applyBorder="1" applyAlignment="1" applyProtection="1">
      <alignment horizontal="left" vertical="center"/>
    </xf>
    <xf numFmtId="1" fontId="2" fillId="2" borderId="0" xfId="0" applyNumberFormat="1" applyFont="1" applyFill="1" applyAlignment="1" applyProtection="1">
      <protection locked="0"/>
    </xf>
    <xf numFmtId="1" fontId="2" fillId="0" borderId="26" xfId="0" applyNumberFormat="1" applyFont="1" applyFill="1" applyBorder="1" applyAlignment="1" applyProtection="1">
      <alignment vertical="center"/>
    </xf>
    <xf numFmtId="1" fontId="2" fillId="0" borderId="42" xfId="0" applyNumberFormat="1" applyFont="1" applyFill="1" applyBorder="1" applyAlignment="1" applyProtection="1">
      <alignment vertical="center"/>
    </xf>
    <xf numFmtId="1" fontId="2" fillId="3" borderId="51" xfId="0" applyNumberFormat="1" applyFont="1" applyFill="1" applyBorder="1" applyAlignment="1" applyProtection="1">
      <protection locked="0"/>
    </xf>
    <xf numFmtId="1" fontId="1" fillId="0" borderId="58" xfId="0" applyNumberFormat="1" applyFont="1" applyFill="1" applyBorder="1" applyAlignment="1" applyProtection="1">
      <alignment horizontal="center" vertical="center"/>
    </xf>
    <xf numFmtId="1" fontId="2" fillId="0" borderId="14" xfId="0" applyNumberFormat="1" applyFont="1" applyFill="1" applyBorder="1" applyAlignment="1" applyProtection="1"/>
    <xf numFmtId="1" fontId="5" fillId="0" borderId="13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/>
    <xf numFmtId="1" fontId="11" fillId="0" borderId="0" xfId="0" applyNumberFormat="1" applyFont="1"/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right"/>
    </xf>
    <xf numFmtId="1" fontId="2" fillId="0" borderId="5" xfId="0" applyNumberFormat="1" applyFont="1" applyFill="1" applyBorder="1" applyAlignment="1" applyProtection="1">
      <alignment horizontal="right"/>
    </xf>
    <xf numFmtId="1" fontId="2" fillId="3" borderId="57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protection locked="0"/>
    </xf>
    <xf numFmtId="1" fontId="2" fillId="3" borderId="1" xfId="0" applyNumberFormat="1" applyFont="1" applyFill="1" applyBorder="1" applyAlignment="1" applyProtection="1">
      <protection locked="0"/>
    </xf>
    <xf numFmtId="1" fontId="2" fillId="3" borderId="7" xfId="0" applyNumberFormat="1" applyFont="1" applyFill="1" applyBorder="1" applyAlignment="1" applyProtection="1">
      <protection locked="0"/>
    </xf>
    <xf numFmtId="1" fontId="2" fillId="3" borderId="63" xfId="0" applyNumberFormat="1" applyFont="1" applyFill="1" applyBorder="1" applyAlignment="1" applyProtection="1">
      <protection locked="0"/>
    </xf>
    <xf numFmtId="1" fontId="2" fillId="4" borderId="22" xfId="0" applyNumberFormat="1" applyFont="1" applyFill="1" applyBorder="1" applyAlignment="1" applyProtection="1">
      <alignment horizontal="right"/>
    </xf>
    <xf numFmtId="1" fontId="2" fillId="4" borderId="22" xfId="0" applyNumberFormat="1" applyFont="1" applyFill="1" applyBorder="1" applyAlignment="1" applyProtection="1"/>
    <xf numFmtId="1" fontId="2" fillId="4" borderId="47" xfId="0" applyNumberFormat="1" applyFont="1" applyFill="1" applyBorder="1" applyAlignment="1" applyProtection="1"/>
    <xf numFmtId="1" fontId="2" fillId="3" borderId="47" xfId="0" applyNumberFormat="1" applyFont="1" applyFill="1" applyBorder="1" applyAlignment="1" applyProtection="1">
      <protection locked="0"/>
    </xf>
    <xf numFmtId="1" fontId="2" fillId="3" borderId="49" xfId="0" applyNumberFormat="1" applyFont="1" applyFill="1" applyBorder="1" applyAlignment="1" applyProtection="1">
      <protection locked="0"/>
    </xf>
    <xf numFmtId="1" fontId="2" fillId="0" borderId="50" xfId="0" applyNumberFormat="1" applyFont="1" applyFill="1" applyBorder="1" applyAlignment="1" applyProtection="1">
      <alignment horizontal="right" wrapText="1"/>
    </xf>
    <xf numFmtId="1" fontId="2" fillId="0" borderId="29" xfId="0" applyNumberFormat="1" applyFont="1" applyFill="1" applyBorder="1" applyAlignment="1" applyProtection="1">
      <alignment horizontal="right"/>
    </xf>
    <xf numFmtId="1" fontId="2" fillId="0" borderId="50" xfId="0" applyNumberFormat="1" applyFont="1" applyFill="1" applyBorder="1" applyAlignment="1" applyProtection="1">
      <alignment horizontal="right"/>
    </xf>
    <xf numFmtId="1" fontId="2" fillId="3" borderId="35" xfId="0" applyNumberFormat="1" applyFont="1" applyFill="1" applyBorder="1" applyAlignment="1" applyProtection="1">
      <protection locked="0"/>
    </xf>
    <xf numFmtId="1" fontId="2" fillId="0" borderId="52" xfId="0" applyNumberFormat="1" applyFont="1" applyFill="1" applyBorder="1" applyAlignment="1" applyProtection="1"/>
    <xf numFmtId="1" fontId="2" fillId="0" borderId="15" xfId="0" applyNumberFormat="1" applyFont="1" applyFill="1" applyBorder="1" applyAlignment="1" applyProtection="1">
      <alignment horizontal="right"/>
    </xf>
    <xf numFmtId="1" fontId="2" fillId="0" borderId="13" xfId="0" applyNumberFormat="1" applyFont="1" applyFill="1" applyBorder="1" applyAlignment="1" applyProtection="1">
      <alignment horizontal="right"/>
    </xf>
    <xf numFmtId="1" fontId="2" fillId="4" borderId="41" xfId="0" applyNumberFormat="1" applyFont="1" applyFill="1" applyBorder="1" applyAlignment="1" applyProtection="1"/>
    <xf numFmtId="1" fontId="2" fillId="4" borderId="51" xfId="0" applyNumberFormat="1" applyFont="1" applyFill="1" applyBorder="1" applyAlignment="1" applyProtection="1"/>
    <xf numFmtId="1" fontId="2" fillId="3" borderId="41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2" fillId="0" borderId="21" xfId="0" applyNumberFormat="1" applyFont="1" applyFill="1" applyBorder="1" applyAlignment="1" applyProtection="1">
      <alignment horizontal="right"/>
    </xf>
    <xf numFmtId="1" fontId="2" fillId="0" borderId="69" xfId="0" applyNumberFormat="1" applyFont="1" applyFill="1" applyBorder="1" applyAlignment="1" applyProtection="1">
      <alignment horizontal="right"/>
    </xf>
    <xf numFmtId="1" fontId="2" fillId="3" borderId="70" xfId="0" applyNumberFormat="1" applyFont="1" applyFill="1" applyBorder="1" applyAlignment="1" applyProtection="1">
      <protection locked="0"/>
    </xf>
    <xf numFmtId="1" fontId="2" fillId="3" borderId="20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3" borderId="31" xfId="0" applyNumberFormat="1" applyFont="1" applyFill="1" applyBorder="1" applyAlignment="1" applyProtection="1">
      <protection locked="0"/>
    </xf>
    <xf numFmtId="1" fontId="2" fillId="0" borderId="50" xfId="0" applyNumberFormat="1" applyFont="1" applyFill="1" applyBorder="1" applyAlignment="1" applyProtection="1">
      <alignment horizontal="right" shrinkToFit="1"/>
    </xf>
    <xf numFmtId="1" fontId="2" fillId="0" borderId="37" xfId="0" applyNumberFormat="1" applyFont="1" applyFill="1" applyBorder="1" applyAlignment="1" applyProtection="1">
      <alignment horizontal="right" shrinkToFit="1"/>
    </xf>
    <xf numFmtId="1" fontId="2" fillId="0" borderId="52" xfId="0" applyNumberFormat="1" applyFont="1" applyFill="1" applyBorder="1" applyAlignment="1" applyProtection="1">
      <alignment horizontal="right"/>
    </xf>
    <xf numFmtId="1" fontId="2" fillId="0" borderId="51" xfId="0" applyNumberFormat="1" applyFont="1" applyFill="1" applyBorder="1" applyAlignment="1" applyProtection="1">
      <alignment horizontal="right"/>
    </xf>
    <xf numFmtId="1" fontId="2" fillId="3" borderId="43" xfId="0" applyNumberFormat="1" applyFont="1" applyFill="1" applyBorder="1" applyAlignment="1" applyProtection="1">
      <protection locked="0"/>
    </xf>
    <xf numFmtId="1" fontId="2" fillId="0" borderId="15" xfId="0" applyNumberFormat="1" applyFont="1" applyFill="1" applyBorder="1" applyAlignment="1" applyProtection="1">
      <alignment horizontal="right" wrapText="1"/>
    </xf>
    <xf numFmtId="1" fontId="2" fillId="0" borderId="14" xfId="0" applyNumberFormat="1" applyFont="1" applyFill="1" applyBorder="1" applyAlignment="1" applyProtection="1">
      <alignment horizontal="right" wrapText="1"/>
    </xf>
    <xf numFmtId="1" fontId="2" fillId="0" borderId="54" xfId="0" applyNumberFormat="1" applyFont="1" applyFill="1" applyBorder="1" applyAlignment="1" applyProtection="1"/>
    <xf numFmtId="1" fontId="2" fillId="0" borderId="15" xfId="0" applyNumberFormat="1" applyFont="1" applyFill="1" applyBorder="1" applyAlignment="1" applyProtection="1"/>
    <xf numFmtId="1" fontId="2" fillId="0" borderId="19" xfId="0" applyNumberFormat="1" applyFont="1" applyFill="1" applyBorder="1" applyAlignment="1" applyProtection="1"/>
    <xf numFmtId="1" fontId="5" fillId="0" borderId="3" xfId="0" applyNumberFormat="1" applyFont="1" applyFill="1" applyBorder="1" applyAlignment="1" applyProtection="1"/>
    <xf numFmtId="1" fontId="5" fillId="0" borderId="8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/>
    <xf numFmtId="1" fontId="2" fillId="0" borderId="0" xfId="0" applyNumberFormat="1" applyFont="1" applyFill="1" applyAlignment="1" applyProtection="1"/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48" xfId="0" applyNumberFormat="1" applyFont="1" applyFill="1" applyBorder="1" applyAlignment="1" applyProtection="1">
      <alignment vertical="center"/>
    </xf>
    <xf numFmtId="1" fontId="2" fillId="0" borderId="48" xfId="0" applyNumberFormat="1" applyFont="1" applyFill="1" applyBorder="1" applyAlignment="1" applyProtection="1">
      <alignment horizontal="right"/>
    </xf>
    <xf numFmtId="1" fontId="2" fillId="3" borderId="46" xfId="0" applyNumberFormat="1" applyFont="1" applyFill="1" applyBorder="1" applyAlignment="1" applyProtection="1">
      <protection locked="0"/>
    </xf>
    <xf numFmtId="1" fontId="2" fillId="0" borderId="52" xfId="0" applyNumberFormat="1" applyFont="1" applyFill="1" applyBorder="1" applyAlignment="1" applyProtection="1">
      <alignment vertical="center"/>
    </xf>
    <xf numFmtId="1" fontId="2" fillId="0" borderId="50" xfId="0" applyNumberFormat="1" applyFont="1" applyFill="1" applyBorder="1" applyAlignment="1" applyProtection="1">
      <alignment vertical="center"/>
    </xf>
    <xf numFmtId="1" fontId="2" fillId="3" borderId="39" xfId="0" applyNumberFormat="1" applyFont="1" applyFill="1" applyBorder="1" applyAlignment="1" applyProtection="1">
      <protection locked="0"/>
    </xf>
    <xf numFmtId="1" fontId="2" fillId="0" borderId="7" xfId="0" applyNumberFormat="1" applyFont="1" applyFill="1" applyBorder="1" applyAlignment="1" applyProtection="1">
      <alignment vertical="center"/>
    </xf>
    <xf numFmtId="1" fontId="2" fillId="4" borderId="57" xfId="0" applyNumberFormat="1" applyFont="1" applyFill="1" applyBorder="1" applyAlignment="1" applyProtection="1"/>
    <xf numFmtId="1" fontId="2" fillId="4" borderId="5" xfId="0" applyNumberFormat="1" applyFont="1" applyFill="1" applyBorder="1" applyAlignment="1" applyProtection="1"/>
    <xf numFmtId="1" fontId="2" fillId="6" borderId="71" xfId="3" applyNumberFormat="1" applyFont="1" applyBorder="1" applyAlignment="1" applyProtection="1">
      <protection locked="0"/>
    </xf>
    <xf numFmtId="1" fontId="2" fillId="2" borderId="0" xfId="0" applyNumberFormat="1" applyFont="1" applyFill="1" applyBorder="1" applyAlignment="1" applyProtection="1">
      <protection hidden="1"/>
    </xf>
    <xf numFmtId="1" fontId="2" fillId="2" borderId="0" xfId="0" applyNumberFormat="1" applyFont="1" applyFill="1" applyAlignment="1" applyProtection="1">
      <protection hidden="1"/>
    </xf>
    <xf numFmtId="1" fontId="11" fillId="7" borderId="0" xfId="0" applyNumberFormat="1" applyFont="1" applyFill="1"/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/>
    </xf>
    <xf numFmtId="0" fontId="16" fillId="0" borderId="62" xfId="0" applyFont="1" applyBorder="1" applyAlignment="1">
      <alignment horizontal="left" vertical="center" wrapText="1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164" fontId="16" fillId="0" borderId="62" xfId="1" applyNumberFormat="1" applyFont="1" applyBorder="1" applyAlignment="1">
      <alignment horizontal="center" vertical="center" wrapText="1"/>
    </xf>
    <xf numFmtId="9" fontId="16" fillId="0" borderId="62" xfId="2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164" fontId="16" fillId="0" borderId="0" xfId="1" applyNumberFormat="1" applyFont="1" applyBorder="1" applyAlignment="1">
      <alignment horizontal="center" vertical="center" wrapText="1"/>
    </xf>
    <xf numFmtId="9" fontId="17" fillId="0" borderId="0" xfId="2" applyFont="1" applyBorder="1" applyAlignment="1">
      <alignment horizontal="center" vertical="center" wrapText="1"/>
    </xf>
    <xf numFmtId="9" fontId="16" fillId="0" borderId="0" xfId="2" applyFont="1" applyBorder="1" applyAlignment="1">
      <alignment horizontal="center" vertical="center" wrapText="1"/>
    </xf>
    <xf numFmtId="0" fontId="17" fillId="0" borderId="0" xfId="0" applyFont="1"/>
    <xf numFmtId="0" fontId="16" fillId="0" borderId="0" xfId="0" applyFont="1" applyAlignment="1">
      <alignment horizontal="left" vertical="center" wrapText="1"/>
    </xf>
    <xf numFmtId="164" fontId="16" fillId="0" borderId="0" xfId="1" applyNumberFormat="1" applyFont="1" applyAlignment="1">
      <alignment horizontal="center" vertical="center" wrapText="1"/>
    </xf>
    <xf numFmtId="0" fontId="18" fillId="0" borderId="62" xfId="0" applyNumberFormat="1" applyFont="1" applyFill="1" applyBorder="1" applyAlignment="1" applyProtection="1"/>
    <xf numFmtId="0" fontId="19" fillId="0" borderId="62" xfId="0" applyFont="1" applyFill="1" applyBorder="1"/>
    <xf numFmtId="0" fontId="18" fillId="0" borderId="62" xfId="0" applyNumberFormat="1" applyFont="1" applyFill="1" applyBorder="1" applyAlignment="1" applyProtection="1">
      <alignment wrapText="1"/>
    </xf>
    <xf numFmtId="0" fontId="16" fillId="8" borderId="62" xfId="0" applyFont="1" applyFill="1" applyBorder="1" applyAlignment="1">
      <alignment horizontal="center" vertical="center" wrapText="1"/>
    </xf>
    <xf numFmtId="0" fontId="18" fillId="8" borderId="62" xfId="0" applyNumberFormat="1" applyFont="1" applyFill="1" applyBorder="1" applyAlignment="1" applyProtection="1"/>
    <xf numFmtId="164" fontId="16" fillId="8" borderId="62" xfId="1" applyNumberFormat="1" applyFont="1" applyFill="1" applyBorder="1" applyAlignment="1">
      <alignment horizontal="center" vertical="center" wrapText="1"/>
    </xf>
    <xf numFmtId="9" fontId="16" fillId="8" borderId="62" xfId="2" applyFont="1" applyFill="1" applyBorder="1" applyAlignment="1">
      <alignment horizontal="center" vertical="center" wrapText="1"/>
    </xf>
    <xf numFmtId="0" fontId="19" fillId="8" borderId="62" xfId="0" applyFont="1" applyFill="1" applyBorder="1"/>
    <xf numFmtId="0" fontId="18" fillId="8" borderId="62" xfId="0" applyNumberFormat="1" applyFont="1" applyFill="1" applyBorder="1" applyAlignment="1" applyProtection="1">
      <alignment wrapText="1"/>
    </xf>
    <xf numFmtId="0" fontId="16" fillId="9" borderId="62" xfId="0" applyFont="1" applyFill="1" applyBorder="1" applyAlignment="1">
      <alignment horizontal="center" vertical="center" wrapText="1"/>
    </xf>
    <xf numFmtId="0" fontId="18" fillId="9" borderId="62" xfId="0" applyNumberFormat="1" applyFont="1" applyFill="1" applyBorder="1" applyAlignment="1" applyProtection="1"/>
    <xf numFmtId="164" fontId="16" fillId="9" borderId="62" xfId="1" applyNumberFormat="1" applyFont="1" applyFill="1" applyBorder="1" applyAlignment="1">
      <alignment horizontal="center" vertical="center" wrapText="1"/>
    </xf>
    <xf numFmtId="9" fontId="16" fillId="9" borderId="62" xfId="2" applyFont="1" applyFill="1" applyBorder="1" applyAlignment="1">
      <alignment horizontal="center" vertical="center" wrapText="1"/>
    </xf>
    <xf numFmtId="0" fontId="19" fillId="9" borderId="62" xfId="0" applyFont="1" applyFill="1" applyBorder="1"/>
    <xf numFmtId="0" fontId="18" fillId="9" borderId="62" xfId="0" applyNumberFormat="1" applyFont="1" applyFill="1" applyBorder="1" applyAlignment="1" applyProtection="1">
      <alignment wrapText="1"/>
    </xf>
    <xf numFmtId="0" fontId="21" fillId="0" borderId="0" xfId="0" applyFont="1"/>
    <xf numFmtId="0" fontId="21" fillId="0" borderId="0" xfId="0" applyFont="1" applyAlignment="1">
      <alignment horizontal="center" vertical="center" wrapText="1"/>
    </xf>
    <xf numFmtId="0" fontId="21" fillId="9" borderId="62" xfId="0" applyFont="1" applyFill="1" applyBorder="1" applyAlignment="1">
      <alignment horizontal="left" vertical="center" wrapText="1"/>
    </xf>
    <xf numFmtId="0" fontId="20" fillId="9" borderId="62" xfId="0" applyFont="1" applyFill="1" applyBorder="1" applyAlignment="1">
      <alignment horizontal="center" vertical="center" wrapText="1"/>
    </xf>
    <xf numFmtId="0" fontId="21" fillId="0" borderId="62" xfId="0" applyFont="1" applyBorder="1" applyAlignment="1">
      <alignment horizontal="left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21" fillId="9" borderId="0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52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2" fillId="0" borderId="50" xfId="0" applyNumberFormat="1" applyFont="1" applyFill="1" applyBorder="1" applyAlignment="1" applyProtection="1">
      <alignment horizontal="center" vertical="center"/>
    </xf>
    <xf numFmtId="0" fontId="2" fillId="0" borderId="5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69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59" xfId="0" applyNumberFormat="1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10" fillId="0" borderId="64" xfId="0" applyFont="1" applyBorder="1" applyAlignment="1">
      <alignment horizontal="center" wrapText="1"/>
    </xf>
    <xf numFmtId="0" fontId="10" fillId="0" borderId="66" xfId="0" applyFont="1" applyBorder="1" applyAlignment="1">
      <alignment horizont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0" fillId="0" borderId="6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6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27" xfId="0" applyNumberFormat="1" applyFont="1" applyFill="1" applyBorder="1" applyAlignment="1" applyProtection="1">
      <alignment horizontal="left" vertical="center" shrinkToFit="1"/>
    </xf>
    <xf numFmtId="0" fontId="2" fillId="0" borderId="37" xfId="0" applyNumberFormat="1" applyFont="1" applyFill="1" applyBorder="1" applyAlignment="1" applyProtection="1">
      <alignment horizontal="left" vertical="center" shrinkToFi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7" xfId="0" applyNumberFormat="1" applyFont="1" applyFill="1" applyBorder="1" applyAlignment="1" applyProtection="1">
      <alignment horizontal="left"/>
    </xf>
    <xf numFmtId="0" fontId="2" fillId="0" borderId="43" xfId="0" applyNumberFormat="1" applyFont="1" applyFill="1" applyBorder="1" applyAlignment="1" applyProtection="1">
      <alignment horizontal="left" vertical="center"/>
    </xf>
    <xf numFmtId="0" fontId="2" fillId="0" borderId="51" xfId="0" applyNumberFormat="1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8" borderId="62" xfId="0" applyFont="1" applyFill="1" applyBorder="1" applyAlignment="1">
      <alignment horizontal="center" vertical="center" wrapText="1"/>
    </xf>
    <xf numFmtId="0" fontId="20" fillId="9" borderId="62" xfId="0" applyFont="1" applyFill="1" applyBorder="1" applyAlignment="1">
      <alignment horizontal="center" vertical="center" wrapText="1"/>
    </xf>
    <xf numFmtId="0" fontId="16" fillId="9" borderId="62" xfId="0" applyFont="1" applyFill="1" applyBorder="1" applyAlignment="1">
      <alignment horizontal="center" vertical="center" wrapText="1"/>
    </xf>
    <xf numFmtId="0" fontId="20" fillId="8" borderId="72" xfId="0" applyFont="1" applyFill="1" applyBorder="1" applyAlignment="1">
      <alignment horizontal="center" vertical="center" wrapText="1"/>
    </xf>
    <xf numFmtId="0" fontId="20" fillId="8" borderId="73" xfId="0" applyFont="1" applyFill="1" applyBorder="1" applyAlignment="1">
      <alignment horizontal="center" vertical="center" wrapText="1"/>
    </xf>
    <xf numFmtId="0" fontId="20" fillId="8" borderId="74" xfId="0" applyFont="1" applyFill="1" applyBorder="1" applyAlignment="1">
      <alignment horizontal="center" vertical="center" wrapText="1"/>
    </xf>
    <xf numFmtId="0" fontId="20" fillId="0" borderId="72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74" xfId="0" applyFont="1" applyBorder="1" applyAlignment="1">
      <alignment horizontal="center" vertical="center" wrapText="1"/>
    </xf>
    <xf numFmtId="0" fontId="21" fillId="9" borderId="72" xfId="0" applyFont="1" applyFill="1" applyBorder="1" applyAlignment="1">
      <alignment horizontal="center" vertical="center" wrapText="1"/>
    </xf>
    <xf numFmtId="0" fontId="21" fillId="9" borderId="74" xfId="0" applyFont="1" applyFill="1" applyBorder="1" applyAlignment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1" fontId="13" fillId="5" borderId="5" xfId="0" applyNumberFormat="1" applyFont="1" applyFill="1" applyBorder="1" applyAlignment="1">
      <alignment horizontal="center" vertical="center" wrapText="1"/>
    </xf>
    <xf numFmtId="1" fontId="13" fillId="5" borderId="6" xfId="0" applyNumberFormat="1" applyFont="1" applyFill="1" applyBorder="1" applyAlignment="1">
      <alignment horizontal="center" vertical="center" wrapText="1"/>
    </xf>
    <xf numFmtId="1" fontId="13" fillId="5" borderId="9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20" xfId="0" applyNumberFormat="1" applyFont="1" applyFill="1" applyBorder="1" applyAlignment="1" applyProtection="1">
      <alignment horizontal="left" vertical="center"/>
    </xf>
    <xf numFmtId="1" fontId="2" fillId="0" borderId="69" xfId="0" applyNumberFormat="1" applyFont="1" applyFill="1" applyBorder="1" applyAlignment="1" applyProtection="1">
      <alignment horizontal="left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 vertical="center"/>
    </xf>
    <xf numFmtId="1" fontId="2" fillId="0" borderId="14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13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 wrapText="1"/>
    </xf>
    <xf numFmtId="1" fontId="2" fillId="0" borderId="61" xfId="0" applyNumberFormat="1" applyFont="1" applyFill="1" applyBorder="1" applyAlignment="1" applyProtection="1">
      <alignment horizontal="center" vertical="center" wrapText="1"/>
    </xf>
    <xf numFmtId="1" fontId="13" fillId="0" borderId="63" xfId="0" applyNumberFormat="1" applyFont="1" applyBorder="1" applyAlignment="1">
      <alignment horizontal="center" vertical="center" wrapText="1"/>
    </xf>
    <xf numFmtId="1" fontId="13" fillId="0" borderId="10" xfId="0" applyNumberFormat="1" applyFont="1" applyBorder="1" applyAlignment="1">
      <alignment horizontal="center" vertical="center" wrapText="1"/>
    </xf>
    <xf numFmtId="1" fontId="13" fillId="0" borderId="19" xfId="0" applyNumberFormat="1" applyFont="1" applyBorder="1" applyAlignment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center" wrapText="1"/>
    </xf>
    <xf numFmtId="1" fontId="8" fillId="0" borderId="9" xfId="0" applyNumberFormat="1" applyFont="1" applyFill="1" applyBorder="1" applyAlignment="1" applyProtection="1">
      <alignment horizontal="center" vertical="center" wrapText="1"/>
    </xf>
    <xf numFmtId="1" fontId="8" fillId="0" borderId="14" xfId="0" applyNumberFormat="1" applyFont="1" applyFill="1" applyBorder="1" applyAlignment="1" applyProtection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 wrapText="1"/>
    </xf>
    <xf numFmtId="1" fontId="13" fillId="0" borderId="11" xfId="0" applyNumberFormat="1" applyFont="1" applyFill="1" applyBorder="1" applyAlignment="1">
      <alignment horizontal="center" vertical="center" wrapText="1"/>
    </xf>
    <xf numFmtId="1" fontId="13" fillId="0" borderId="15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10" fillId="0" borderId="64" xfId="0" applyNumberFormat="1" applyFont="1" applyBorder="1" applyAlignment="1">
      <alignment horizontal="center" wrapText="1"/>
    </xf>
    <xf numFmtId="1" fontId="10" fillId="0" borderId="66" xfId="0" applyNumberFormat="1" applyFont="1" applyBorder="1" applyAlignment="1">
      <alignment horizontal="center" wrapText="1"/>
    </xf>
    <xf numFmtId="1" fontId="12" fillId="0" borderId="0" xfId="0" applyNumberFormat="1" applyFont="1" applyBorder="1" applyAlignment="1">
      <alignment horizontal="left" vertical="center" wrapText="1"/>
    </xf>
    <xf numFmtId="1" fontId="12" fillId="0" borderId="13" xfId="0" applyNumberFormat="1" applyFont="1" applyBorder="1" applyAlignment="1">
      <alignment horizontal="left" vertical="center" wrapText="1"/>
    </xf>
    <xf numFmtId="1" fontId="10" fillId="0" borderId="65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10" fillId="0" borderId="67" xfId="0" applyNumberFormat="1" applyFont="1" applyFill="1" applyBorder="1" applyAlignment="1">
      <alignment horizontal="center" vertical="center"/>
    </xf>
    <xf numFmtId="1" fontId="10" fillId="0" borderId="13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1" fillId="0" borderId="3" xfId="0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 wrapText="1"/>
    </xf>
    <xf numFmtId="1" fontId="2" fillId="2" borderId="14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>
      <alignment horizontal="center" vertical="center" wrapText="1"/>
    </xf>
    <xf numFmtId="1" fontId="2" fillId="0" borderId="13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left" vertical="center"/>
    </xf>
    <xf numFmtId="1" fontId="2" fillId="0" borderId="5" xfId="0" applyNumberFormat="1" applyFont="1" applyFill="1" applyBorder="1" applyAlignment="1" applyProtection="1">
      <alignment horizontal="left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11" xfId="0" applyNumberFormat="1" applyFont="1" applyFill="1" applyBorder="1" applyAlignment="1" applyProtection="1">
      <alignment horizontal="center" vertical="center"/>
    </xf>
    <xf numFmtId="1" fontId="2" fillId="0" borderId="15" xfId="0" applyNumberFormat="1" applyFont="1" applyFill="1" applyBorder="1" applyAlignment="1" applyProtection="1">
      <alignment horizontal="center" vertical="center"/>
    </xf>
    <xf numFmtId="1" fontId="2" fillId="0" borderId="27" xfId="0" applyNumberFormat="1" applyFont="1" applyFill="1" applyBorder="1" applyAlignment="1" applyProtection="1">
      <alignment horizontal="left" vertical="center"/>
    </xf>
    <xf numFmtId="1" fontId="2" fillId="0" borderId="37" xfId="0" applyNumberFormat="1" applyFont="1" applyFill="1" applyBorder="1" applyAlignment="1" applyProtection="1">
      <alignment horizontal="left" vertical="center"/>
    </xf>
    <xf numFmtId="1" fontId="2" fillId="0" borderId="27" xfId="0" applyNumberFormat="1" applyFont="1" applyFill="1" applyBorder="1" applyAlignment="1" applyProtection="1">
      <alignment horizontal="left" vertical="center" shrinkToFit="1"/>
    </xf>
    <xf numFmtId="1" fontId="2" fillId="0" borderId="37" xfId="0" applyNumberFormat="1" applyFont="1" applyFill="1" applyBorder="1" applyAlignment="1" applyProtection="1">
      <alignment horizontal="left" vertical="center" shrinkToFit="1"/>
    </xf>
    <xf numFmtId="1" fontId="2" fillId="0" borderId="27" xfId="0" applyNumberFormat="1" applyFont="1" applyFill="1" applyBorder="1" applyAlignment="1" applyProtection="1">
      <alignment horizontal="left"/>
    </xf>
    <xf numFmtId="1" fontId="2" fillId="0" borderId="37" xfId="0" applyNumberFormat="1" applyFont="1" applyFill="1" applyBorder="1" applyAlignment="1" applyProtection="1">
      <alignment horizontal="left"/>
    </xf>
    <xf numFmtId="1" fontId="2" fillId="0" borderId="43" xfId="0" applyNumberFormat="1" applyFont="1" applyFill="1" applyBorder="1" applyAlignment="1" applyProtection="1">
      <alignment horizontal="left" vertical="center"/>
    </xf>
    <xf numFmtId="1" fontId="2" fillId="0" borderId="51" xfId="0" applyNumberFormat="1" applyFont="1" applyFill="1" applyBorder="1" applyAlignment="1" applyProtection="1">
      <alignment horizontal="left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4" xfId="0" applyNumberFormat="1" applyFont="1" applyFill="1" applyBorder="1" applyAlignment="1" applyProtection="1">
      <alignment horizontal="center" vertical="center" wrapText="1"/>
    </xf>
    <xf numFmtId="1" fontId="2" fillId="0" borderId="48" xfId="0" applyNumberFormat="1" applyFont="1" applyFill="1" applyBorder="1" applyAlignment="1" applyProtection="1">
      <alignment horizontal="center" vertical="center"/>
    </xf>
    <xf numFmtId="1" fontId="2" fillId="0" borderId="50" xfId="0" applyNumberFormat="1" applyFont="1" applyFill="1" applyBorder="1" applyAlignment="1" applyProtection="1">
      <alignment horizontal="center" vertical="center"/>
    </xf>
    <xf numFmtId="1" fontId="2" fillId="0" borderId="52" xfId="0" applyNumberFormat="1" applyFont="1" applyFill="1" applyBorder="1" applyAlignment="1" applyProtection="1">
      <alignment horizontal="center" vertical="center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2" fillId="0" borderId="52" xfId="0" applyNumberFormat="1" applyFont="1" applyFill="1" applyBorder="1" applyAlignment="1" applyProtection="1">
      <alignment horizontal="center" vertical="center" wrapText="1"/>
    </xf>
    <xf numFmtId="1" fontId="13" fillId="5" borderId="12" xfId="0" applyNumberFormat="1" applyFont="1" applyFill="1" applyBorder="1" applyAlignment="1">
      <alignment horizontal="center" vertical="center" wrapText="1"/>
    </xf>
    <xf numFmtId="1" fontId="13" fillId="5" borderId="14" xfId="0" applyNumberFormat="1" applyFont="1" applyFill="1" applyBorder="1" applyAlignment="1">
      <alignment horizontal="center" vertical="center" wrapText="1"/>
    </xf>
    <xf numFmtId="1" fontId="2" fillId="0" borderId="46" xfId="0" applyNumberFormat="1" applyFont="1" applyFill="1" applyBorder="1" applyAlignment="1" applyProtection="1">
      <alignment horizontal="left" vertical="center"/>
    </xf>
    <xf numFmtId="1" fontId="2" fillId="0" borderId="47" xfId="0" applyNumberFormat="1" applyFont="1" applyFill="1" applyBorder="1" applyAlignment="1" applyProtection="1">
      <alignment horizontal="left" vertical="center"/>
    </xf>
    <xf numFmtId="1" fontId="2" fillId="0" borderId="75" xfId="0" applyNumberFormat="1" applyFont="1" applyFill="1" applyBorder="1" applyAlignment="1" applyProtection="1">
      <alignment horizontal="center" vertical="center" wrapText="1"/>
    </xf>
    <xf numFmtId="1" fontId="2" fillId="0" borderId="76" xfId="0" applyNumberFormat="1" applyFont="1" applyFill="1" applyBorder="1" applyAlignment="1" applyProtection="1">
      <alignment horizontal="center" vertical="center" wrapText="1"/>
    </xf>
    <xf numFmtId="1" fontId="2" fillId="0" borderId="77" xfId="0" applyNumberFormat="1" applyFont="1" applyFill="1" applyBorder="1" applyAlignment="1" applyProtection="1">
      <alignment horizontal="center" vertical="center" wrapText="1"/>
    </xf>
    <xf numFmtId="1" fontId="8" fillId="0" borderId="7" xfId="0" applyNumberFormat="1" applyFont="1" applyFill="1" applyBorder="1" applyAlignment="1" applyProtection="1">
      <alignment horizontal="center" vertical="center" wrapText="1"/>
    </xf>
    <xf numFmtId="1" fontId="8" fillId="0" borderId="11" xfId="0" applyNumberFormat="1" applyFont="1" applyFill="1" applyBorder="1" applyAlignment="1" applyProtection="1">
      <alignment horizontal="center" vertical="center" wrapText="1"/>
    </xf>
    <xf numFmtId="1" fontId="8" fillId="0" borderId="15" xfId="0" applyNumberFormat="1" applyFont="1" applyFill="1" applyBorder="1" applyAlignment="1" applyProtection="1">
      <alignment horizontal="center" vertical="center" wrapText="1"/>
    </xf>
    <xf numFmtId="1" fontId="12" fillId="0" borderId="65" xfId="0" applyNumberFormat="1" applyFont="1" applyBorder="1" applyAlignment="1">
      <alignment horizontal="left" vertical="center" wrapText="1"/>
    </xf>
    <xf numFmtId="1" fontId="12" fillId="0" borderId="67" xfId="0" applyNumberFormat="1" applyFont="1" applyBorder="1" applyAlignment="1">
      <alignment horizontal="left" vertical="center" wrapText="1"/>
    </xf>
    <xf numFmtId="1" fontId="1" fillId="0" borderId="4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2" fillId="0" borderId="11" xfId="0" applyNumberFormat="1" applyFont="1" applyBorder="1" applyAlignment="1" applyProtection="1">
      <alignment horizontal="center" vertical="center" wrapText="1"/>
    </xf>
    <xf numFmtId="1" fontId="2" fillId="0" borderId="15" xfId="0" applyNumberFormat="1" applyFont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left" vertical="center"/>
    </xf>
    <xf numFmtId="1" fontId="2" fillId="0" borderId="4" xfId="0" applyNumberFormat="1" applyFont="1" applyFill="1" applyBorder="1" applyAlignment="1" applyProtection="1">
      <alignment horizontal="left" vertical="center"/>
    </xf>
  </cellXfs>
  <cellStyles count="4">
    <cellStyle name="Millares" xfId="1" builtinId="3"/>
    <cellStyle name="Normal" xfId="0" builtinId="0"/>
    <cellStyle name="Notas 2" xfId="3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Pertiencia segun protocolo trimestre i - 2017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Pertinencia!$I$4:$I$49</c15:sqref>
                  </c15:fullRef>
                </c:ext>
              </c:extLst>
              <c:f>(Pertinencia!$I$4:$I$10,Pertinencia!$I$12,Pertinencia!$I$14,Pertinencia!$I$18:$I$19,Pertinencia!$I$22,Pertinencia!$I$24,Pertinencia!$I$26:$I$27,Pertinencia!$I$30:$I$32,Pertinencia!$I$35:$I$41,Pertinencia!$I$43,Pertinencia!$I$45,Pertinencia!$I$47:$I$48)</c:f>
              <c:strCache>
                <c:ptCount val="18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ADULTO</c:v>
                </c:pt>
                <c:pt idx="8">
                  <c:v>GASTROENTEROLOGÍA ADULTO</c:v>
                </c:pt>
                <c:pt idx="9">
                  <c:v>NEFROLOGÍA ADULTO</c:v>
                </c:pt>
                <c:pt idx="10">
                  <c:v>DERMATOLOGÍA</c:v>
                </c:pt>
                <c:pt idx="11">
                  <c:v>NEUROLOGÍA PEDIÁTRICA</c:v>
                </c:pt>
                <c:pt idx="12">
                  <c:v>NEUROLOGÍA</c:v>
                </c:pt>
                <c:pt idx="13">
                  <c:v>PSIQUIATRÍA</c:v>
                </c:pt>
                <c:pt idx="14">
                  <c:v>CIRUGÍA PEDIÁTRICA</c:v>
                </c:pt>
                <c:pt idx="15">
                  <c:v>CIRUGÍA GENERAL</c:v>
                </c:pt>
                <c:pt idx="16">
                  <c:v>ANESTESIOLOGÍA</c:v>
                </c:pt>
                <c:pt idx="17">
                  <c:v>OBSTETRICIA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Pertinencia!$N$4:$N$49</c15:sqref>
                  </c15:fullRef>
                </c:ext>
              </c:extLst>
              <c:f>(Pertinencia!$N$4:$N$10,Pertinencia!$N$12,Pertinencia!$N$14,Pertinencia!$N$18:$N$19,Pertinencia!$N$22,Pertinencia!$N$24,Pertinencia!$N$26:$N$27,Pertinencia!$N$30:$N$32,Pertinencia!$N$35:$N$41,Pertinencia!$N$43,Pertinencia!$N$45,Pertinencia!$N$47:$N$48)</c:f>
              <c:numCache>
                <c:formatCode>0%</c:formatCode>
                <c:ptCount val="18"/>
                <c:pt idx="0">
                  <c:v>0.68076923076923079</c:v>
                </c:pt>
                <c:pt idx="1">
                  <c:v>0.65810711665443877</c:v>
                </c:pt>
                <c:pt idx="2">
                  <c:v>0</c:v>
                </c:pt>
                <c:pt idx="3">
                  <c:v>0.65789473684210531</c:v>
                </c:pt>
                <c:pt idx="4">
                  <c:v>0.3925233644859813</c:v>
                </c:pt>
                <c:pt idx="5">
                  <c:v>0.8</c:v>
                </c:pt>
                <c:pt idx="6">
                  <c:v>0.85283018867924532</c:v>
                </c:pt>
                <c:pt idx="7">
                  <c:v>0.96250000000000002</c:v>
                </c:pt>
                <c:pt idx="8">
                  <c:v>0.81639344262295077</c:v>
                </c:pt>
                <c:pt idx="9">
                  <c:v>0.54054054054054057</c:v>
                </c:pt>
                <c:pt idx="11">
                  <c:v>0.98630136986301364</c:v>
                </c:pt>
                <c:pt idx="12">
                  <c:v>0.54881266490765168</c:v>
                </c:pt>
                <c:pt idx="13">
                  <c:v>0.55555555555555558</c:v>
                </c:pt>
                <c:pt idx="14">
                  <c:v>0.65615141955835965</c:v>
                </c:pt>
                <c:pt idx="15">
                  <c:v>0.56884422110552768</c:v>
                </c:pt>
                <c:pt idx="16">
                  <c:v>0.4</c:v>
                </c:pt>
                <c:pt idx="17">
                  <c:v>0.18105849582172701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BF0-491B-9DD6-693189534D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67237784"/>
        <c:axId val="267238176"/>
      </c:lineChart>
      <c:catAx>
        <c:axId val="267237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67238176"/>
        <c:crosses val="autoZero"/>
        <c:auto val="1"/>
        <c:lblAlgn val="ctr"/>
        <c:lblOffset val="100"/>
        <c:noMultiLvlLbl val="0"/>
      </c:catAx>
      <c:valAx>
        <c:axId val="26723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67237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Pertiencia segun protocolo trimestre Ii - 2017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Pertinencia!$I$4:$I$49</c15:sqref>
                  </c15:fullRef>
                </c:ext>
              </c:extLst>
              <c:f>(Pertinencia!$I$4:$I$10,Pertinencia!$I$12,Pertinencia!$I$14,Pertinencia!$I$18:$I$19,Pertinencia!$I$22,Pertinencia!$I$24,Pertinencia!$I$26:$I$27,Pertinencia!$I$30:$I$32,Pertinencia!$I$35:$I$41,Pertinencia!$I$43,Pertinencia!$I$45,Pertinencia!$I$47:$I$48)</c:f>
              <c:strCache>
                <c:ptCount val="18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ADULTO</c:v>
                </c:pt>
                <c:pt idx="8">
                  <c:v>GASTROENTEROLOGÍA ADULTO</c:v>
                </c:pt>
                <c:pt idx="9">
                  <c:v>NEFROLOGÍA ADULTO</c:v>
                </c:pt>
                <c:pt idx="10">
                  <c:v>DERMATOLOGÍA</c:v>
                </c:pt>
                <c:pt idx="11">
                  <c:v>NEUROLOGÍA PEDIÁTRICA</c:v>
                </c:pt>
                <c:pt idx="12">
                  <c:v>NEUROLOGÍA</c:v>
                </c:pt>
                <c:pt idx="13">
                  <c:v>PSIQUIATRÍA</c:v>
                </c:pt>
                <c:pt idx="14">
                  <c:v>CIRUGÍA PEDIÁTRICA</c:v>
                </c:pt>
                <c:pt idx="15">
                  <c:v>CIRUGÍA GENERAL</c:v>
                </c:pt>
                <c:pt idx="16">
                  <c:v>ANESTESIOLOGÍA</c:v>
                </c:pt>
                <c:pt idx="17">
                  <c:v>OBSTETRICIA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Pertinencia!$U$4:$U$49</c15:sqref>
                  </c15:fullRef>
                </c:ext>
              </c:extLst>
              <c:f>(Pertinencia!$U$4:$U$10,Pertinencia!$U$12,Pertinencia!$U$14,Pertinencia!$U$18:$U$19,Pertinencia!$U$22,Pertinencia!$U$24,Pertinencia!$U$26:$U$27,Pertinencia!$U$30:$U$32,Pertinencia!$U$35:$U$41,Pertinencia!$U$43,Pertinencia!$U$45,Pertinencia!$U$47:$U$48)</c:f>
              <c:numCache>
                <c:formatCode>0%</c:formatCode>
                <c:ptCount val="18"/>
                <c:pt idx="0">
                  <c:v>0.70684931506849313</c:v>
                </c:pt>
                <c:pt idx="1">
                  <c:v>0.61161651504548631</c:v>
                </c:pt>
                <c:pt idx="2">
                  <c:v>0</c:v>
                </c:pt>
                <c:pt idx="3">
                  <c:v>0.52747252747252749</c:v>
                </c:pt>
                <c:pt idx="5">
                  <c:v>0.95959595959595956</c:v>
                </c:pt>
                <c:pt idx="6">
                  <c:v>0.87795275590551181</c:v>
                </c:pt>
                <c:pt idx="7">
                  <c:v>0.9371980676328503</c:v>
                </c:pt>
                <c:pt idx="8">
                  <c:v>0.82524271844660191</c:v>
                </c:pt>
                <c:pt idx="9">
                  <c:v>0.35820895522388058</c:v>
                </c:pt>
                <c:pt idx="10">
                  <c:v>0.63636363636363635</c:v>
                </c:pt>
                <c:pt idx="11">
                  <c:v>0.98113207547169812</c:v>
                </c:pt>
                <c:pt idx="12">
                  <c:v>0.68181818181818177</c:v>
                </c:pt>
                <c:pt idx="13">
                  <c:v>1.218978102189781</c:v>
                </c:pt>
                <c:pt idx="14">
                  <c:v>0.65859564164648909</c:v>
                </c:pt>
                <c:pt idx="15">
                  <c:v>0.51207243460764584</c:v>
                </c:pt>
                <c:pt idx="16">
                  <c:v>0.79136690647482011</c:v>
                </c:pt>
                <c:pt idx="17">
                  <c:v>0.84139784946236562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BB8-4DD9-8111-06D73E6535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25065904"/>
        <c:axId val="342977184"/>
      </c:lineChart>
      <c:catAx>
        <c:axId val="325065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42977184"/>
        <c:crosses val="autoZero"/>
        <c:auto val="1"/>
        <c:lblAlgn val="ctr"/>
        <c:lblOffset val="100"/>
        <c:noMultiLvlLbl val="0"/>
      </c:catAx>
      <c:valAx>
        <c:axId val="34297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2506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Pertiencia segun protocolo trimestre IIi - 2017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Pertinencia!$I$4:$I$49</c15:sqref>
                  </c15:fullRef>
                </c:ext>
              </c:extLst>
              <c:f>(Pertinencia!$I$4:$I$10,Pertinencia!$I$12,Pertinencia!$I$14,Pertinencia!$I$18:$I$19,Pertinencia!$I$22,Pertinencia!$I$24,Pertinencia!$I$26:$I$27,Pertinencia!$I$30:$I$32,Pertinencia!$I$35:$I$41,Pertinencia!$I$43,Pertinencia!$I$45,Pertinencia!$I$47:$I$48)</c:f>
              <c:strCache>
                <c:ptCount val="18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ADULTO</c:v>
                </c:pt>
                <c:pt idx="8">
                  <c:v>GASTROENTEROLOGÍA ADULTO</c:v>
                </c:pt>
                <c:pt idx="9">
                  <c:v>NEFROLOGÍA ADULTO</c:v>
                </c:pt>
                <c:pt idx="10">
                  <c:v>DERMATOLOGÍA</c:v>
                </c:pt>
                <c:pt idx="11">
                  <c:v>NEUROLOGÍA PEDIÁTRICA</c:v>
                </c:pt>
                <c:pt idx="12">
                  <c:v>NEUROLOGÍA</c:v>
                </c:pt>
                <c:pt idx="13">
                  <c:v>PSIQUIATRÍA</c:v>
                </c:pt>
                <c:pt idx="14">
                  <c:v>CIRUGÍA PEDIÁTRICA</c:v>
                </c:pt>
                <c:pt idx="15">
                  <c:v>CIRUGÍA GENERAL</c:v>
                </c:pt>
                <c:pt idx="16">
                  <c:v>ANESTESIOLOGÍA</c:v>
                </c:pt>
                <c:pt idx="17">
                  <c:v>OBSTETRICIA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Pertinencia!$AB$4:$AB$49</c15:sqref>
                  </c15:fullRef>
                </c:ext>
              </c:extLst>
              <c:f>(Pertinencia!$AB$4:$AB$10,Pertinencia!$AB$12,Pertinencia!$AB$14,Pertinencia!$AB$18:$AB$19,Pertinencia!$AB$22,Pertinencia!$AB$24,Pertinencia!$AB$26:$AB$27,Pertinencia!$AB$30:$AB$32,Pertinencia!$AB$35:$AB$41,Pertinencia!$AB$43,Pertinencia!$AB$45,Pertinencia!$AB$47:$AB$48)</c:f>
              <c:numCache>
                <c:formatCode>0%</c:formatCode>
                <c:ptCount val="18"/>
                <c:pt idx="0">
                  <c:v>0.66449511400651462</c:v>
                </c:pt>
                <c:pt idx="1">
                  <c:v>0.72946859903381644</c:v>
                </c:pt>
                <c:pt idx="2">
                  <c:v>0.12</c:v>
                </c:pt>
                <c:pt idx="3">
                  <c:v>0.26027397260273971</c:v>
                </c:pt>
                <c:pt idx="4">
                  <c:v>0</c:v>
                </c:pt>
                <c:pt idx="5">
                  <c:v>0.95192307692307687</c:v>
                </c:pt>
                <c:pt idx="6">
                  <c:v>0.91349480968858132</c:v>
                </c:pt>
                <c:pt idx="7">
                  <c:v>0.93675889328063244</c:v>
                </c:pt>
                <c:pt idx="8">
                  <c:v>0.86267605633802813</c:v>
                </c:pt>
                <c:pt idx="9">
                  <c:v>0.38095238095238093</c:v>
                </c:pt>
                <c:pt idx="10">
                  <c:v>0.84057971014492749</c:v>
                </c:pt>
                <c:pt idx="11">
                  <c:v>0.98529411764705888</c:v>
                </c:pt>
                <c:pt idx="12">
                  <c:v>0.84615384615384615</c:v>
                </c:pt>
                <c:pt idx="13">
                  <c:v>0.62</c:v>
                </c:pt>
                <c:pt idx="14">
                  <c:v>0.58888888888888891</c:v>
                </c:pt>
                <c:pt idx="15">
                  <c:v>0.54786729857819905</c:v>
                </c:pt>
                <c:pt idx="16">
                  <c:v>0.83333333333333337</c:v>
                </c:pt>
                <c:pt idx="17">
                  <c:v>0.92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08B-49B4-88FE-910ACD85D7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98606440"/>
        <c:axId val="398606832"/>
      </c:lineChart>
      <c:catAx>
        <c:axId val="398606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98606832"/>
        <c:crosses val="autoZero"/>
        <c:auto val="1"/>
        <c:lblAlgn val="ctr"/>
        <c:lblOffset val="100"/>
        <c:noMultiLvlLbl val="0"/>
      </c:catAx>
      <c:valAx>
        <c:axId val="39860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98606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Pertiencia segun protocolo trimestre iV - 2017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flat" cmpd="dbl" algn="ctr">
              <a:solidFill>
                <a:schemeClr val="accent4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Pertinencia!$I$4:$I$49</c15:sqref>
                  </c15:fullRef>
                </c:ext>
              </c:extLst>
              <c:f>(Pertinencia!$I$4:$I$10,Pertinencia!$I$12,Pertinencia!$I$14,Pertinencia!$I$18:$I$19,Pertinencia!$I$22,Pertinencia!$I$24,Pertinencia!$I$26:$I$27,Pertinencia!$I$30:$I$32,Pertinencia!$I$35:$I$41,Pertinencia!$I$43,Pertinencia!$I$45,Pertinencia!$I$47:$I$48)</c:f>
              <c:strCache>
                <c:ptCount val="18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ADULTO</c:v>
                </c:pt>
                <c:pt idx="8">
                  <c:v>GASTROENTEROLOGÍA ADULTO</c:v>
                </c:pt>
                <c:pt idx="9">
                  <c:v>NEFROLOGÍA ADULTO</c:v>
                </c:pt>
                <c:pt idx="10">
                  <c:v>DERMATOLOGÍA</c:v>
                </c:pt>
                <c:pt idx="11">
                  <c:v>NEUROLOGÍA PEDIÁTRICA</c:v>
                </c:pt>
                <c:pt idx="12">
                  <c:v>NEUROLOGÍA</c:v>
                </c:pt>
                <c:pt idx="13">
                  <c:v>PSIQUIATRÍA</c:v>
                </c:pt>
                <c:pt idx="14">
                  <c:v>CIRUGÍA PEDIÁTRICA</c:v>
                </c:pt>
                <c:pt idx="15">
                  <c:v>CIRUGÍA GENERAL</c:v>
                </c:pt>
                <c:pt idx="16">
                  <c:v>ANESTESIOLOGÍA</c:v>
                </c:pt>
                <c:pt idx="17">
                  <c:v>OBSTETRICIA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Pertinencia!$AI$4:$AI$49</c15:sqref>
                  </c15:fullRef>
                </c:ext>
              </c:extLst>
              <c:f>(Pertinencia!$AI$4:$AI$10,Pertinencia!$AI$12,Pertinencia!$AI$14,Pertinencia!$AI$18:$AI$19,Pertinencia!$AI$22,Pertinencia!$AI$24,Pertinencia!$AI$26:$AI$27,Pertinencia!$AI$30:$AI$32,Pertinencia!$AI$35:$AI$41,Pertinencia!$AI$43,Pertinencia!$AI$45,Pertinencia!$AI$47:$AI$48)</c:f>
              <c:numCache>
                <c:formatCode>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E3F-49D1-A1CF-38810864B0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98608008"/>
        <c:axId val="404133464"/>
      </c:lineChart>
      <c:catAx>
        <c:axId val="398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04133464"/>
        <c:crosses val="autoZero"/>
        <c:auto val="1"/>
        <c:lblAlgn val="ctr"/>
        <c:lblOffset val="100"/>
        <c:noMultiLvlLbl val="0"/>
      </c:catAx>
      <c:valAx>
        <c:axId val="404133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98608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L"/>
              <a:t>% Pertiencia segun Protocolo de Derivación, año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Pertinencia!$I$4:$I$49</c15:sqref>
                  </c15:fullRef>
                </c:ext>
              </c:extLst>
              <c:f>(Pertinencia!$I$4:$I$10,Pertinencia!$I$12,Pertinencia!$I$14,Pertinencia!$I$18:$I$19,Pertinencia!$I$22,Pertinencia!$I$24,Pertinencia!$I$31:$I$32,Pertinencia!$I$35:$I$37,Pertinencia!$I$47:$I$48)</c:f>
              <c:strCache>
                <c:ptCount val="18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ADULTO</c:v>
                </c:pt>
                <c:pt idx="8">
                  <c:v>GASTROENTEROLOGÍA ADULTO</c:v>
                </c:pt>
                <c:pt idx="9">
                  <c:v>NEFROLOGÍA ADULTO</c:v>
                </c:pt>
                <c:pt idx="10">
                  <c:v>DERMATOLOGÍA</c:v>
                </c:pt>
                <c:pt idx="11">
                  <c:v>NEUROLOGÍA PEDIÁTRICA</c:v>
                </c:pt>
                <c:pt idx="12">
                  <c:v>NEUROLOGÍA</c:v>
                </c:pt>
                <c:pt idx="13">
                  <c:v>PSIQUIATRÍA</c:v>
                </c:pt>
                <c:pt idx="14">
                  <c:v>CIRUGÍA PEDIÁTRICA</c:v>
                </c:pt>
                <c:pt idx="15">
                  <c:v>CIRUGÍA GENERAL</c:v>
                </c:pt>
                <c:pt idx="16">
                  <c:v>ANESTESIOLOGÍA</c:v>
                </c:pt>
                <c:pt idx="17">
                  <c:v>OBSTETRICIA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Pertinencia!$G$4:$G$49</c15:sqref>
                  </c15:fullRef>
                </c:ext>
              </c:extLst>
              <c:f>(Pertinencia!$G$4:$G$10,Pertinencia!$G$12,Pertinencia!$G$14,Pertinencia!$G$18:$G$19,Pertinencia!$G$22,Pertinencia!$G$24,Pertinencia!$G$31:$G$32,Pertinencia!$G$35:$G$37,Pertinencia!$G$47:$G$48)</c:f>
              <c:numCache>
                <c:formatCode>0%</c:formatCode>
                <c:ptCount val="18"/>
                <c:pt idx="0">
                  <c:v>0.7209523809523809</c:v>
                </c:pt>
                <c:pt idx="1">
                  <c:v>0.70634061891365507</c:v>
                </c:pt>
                <c:pt idx="2">
                  <c:v>3.6585365853658534E-2</c:v>
                </c:pt>
                <c:pt idx="3">
                  <c:v>0.49771689497716892</c:v>
                </c:pt>
                <c:pt idx="4">
                  <c:v>0.3925233644859813</c:v>
                </c:pt>
                <c:pt idx="5">
                  <c:v>0.93375394321766558</c:v>
                </c:pt>
                <c:pt idx="6">
                  <c:v>0.90185950413223137</c:v>
                </c:pt>
                <c:pt idx="7">
                  <c:v>0.95552731893265563</c:v>
                </c:pt>
                <c:pt idx="8">
                  <c:v>0.85930122757318228</c:v>
                </c:pt>
                <c:pt idx="9">
                  <c:v>0.4975609756097561</c:v>
                </c:pt>
                <c:pt idx="10">
                  <c:v>0.8125</c:v>
                </c:pt>
                <c:pt idx="11">
                  <c:v>0.98719772403982931</c:v>
                </c:pt>
                <c:pt idx="12">
                  <c:v>0.71331389698736636</c:v>
                </c:pt>
                <c:pt idx="13">
                  <c:v>0.8545454545454545</c:v>
                </c:pt>
                <c:pt idx="14">
                  <c:v>0.69039451114922812</c:v>
                </c:pt>
                <c:pt idx="15">
                  <c:v>0.59982738780207134</c:v>
                </c:pt>
                <c:pt idx="16">
                  <c:v>0.8</c:v>
                </c:pt>
                <c:pt idx="17">
                  <c:v>0.70556414219474495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9D-4906-8F7C-B55AD631D0D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04134248"/>
        <c:axId val="404134640"/>
      </c:lineChart>
      <c:catAx>
        <c:axId val="40413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04134640"/>
        <c:crosses val="autoZero"/>
        <c:auto val="1"/>
        <c:lblAlgn val="ctr"/>
        <c:lblOffset val="100"/>
        <c:noMultiLvlLbl val="0"/>
      </c:catAx>
      <c:valAx>
        <c:axId val="40413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04134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evolución trimestral</a:t>
            </a:r>
          </a:p>
          <a:p>
            <a:pPr algn="ctr">
              <a:defRPr/>
            </a:pPr>
            <a:r>
              <a:rPr lang="es-CL"/>
              <a:t> Pertiencia segun protocolo,</a:t>
            </a:r>
            <a:r>
              <a:rPr lang="es-CL" baseline="0"/>
              <a:t> año </a:t>
            </a:r>
            <a:r>
              <a:rPr lang="es-CL"/>
              <a:t>2017</a:t>
            </a:r>
          </a:p>
          <a:p>
            <a:pPr algn="ctr">
              <a:defRPr/>
            </a:pPr>
            <a:endParaRPr lang="es-C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Trimestre I</c:v>
          </c:tx>
          <c:spPr>
            <a:ln w="38100" cap="flat" cmpd="dbl" algn="ctr">
              <a:solidFill>
                <a:schemeClr val="accent4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Pertinencia!$I$4:$I$49</c15:sqref>
                  </c15:fullRef>
                </c:ext>
              </c:extLst>
              <c:f>(Pertinencia!$I$4:$I$10,Pertinencia!$I$12,Pertinencia!$I$14,Pertinencia!$I$18:$I$19,Pertinencia!$I$22,Pertinencia!$I$24,Pertinencia!$I$26:$I$27,Pertinencia!$I$30:$I$32,Pertinencia!$I$35:$I$41,Pertinencia!$I$43,Pertinencia!$I$45,Pertinencia!$I$47:$I$48)</c:f>
              <c:strCache>
                <c:ptCount val="18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ADULTO</c:v>
                </c:pt>
                <c:pt idx="8">
                  <c:v>GASTROENTEROLOGÍA ADULTO</c:v>
                </c:pt>
                <c:pt idx="9">
                  <c:v>NEFROLOGÍA ADULTO</c:v>
                </c:pt>
                <c:pt idx="10">
                  <c:v>DERMATOLOGÍA</c:v>
                </c:pt>
                <c:pt idx="11">
                  <c:v>NEUROLOGÍA PEDIÁTRICA</c:v>
                </c:pt>
                <c:pt idx="12">
                  <c:v>NEUROLOGÍA</c:v>
                </c:pt>
                <c:pt idx="13">
                  <c:v>PSIQUIATRÍA</c:v>
                </c:pt>
                <c:pt idx="14">
                  <c:v>CIRUGÍA PEDIÁTRICA</c:v>
                </c:pt>
                <c:pt idx="15">
                  <c:v>CIRUGÍA GENERAL</c:v>
                </c:pt>
                <c:pt idx="16">
                  <c:v>ANESTESIOLOGÍA</c:v>
                </c:pt>
                <c:pt idx="17">
                  <c:v>OBSTETRICIA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Pertinencia!$N$4:$N$49</c15:sqref>
                  </c15:fullRef>
                </c:ext>
              </c:extLst>
              <c:f>(Pertinencia!$N$4:$N$10,Pertinencia!$N$12,Pertinencia!$N$14,Pertinencia!$N$18:$N$19,Pertinencia!$N$22,Pertinencia!$N$24,Pertinencia!$N$26:$N$27,Pertinencia!$N$30:$N$32,Pertinencia!$N$35:$N$41,Pertinencia!$N$43,Pertinencia!$N$45,Pertinencia!$N$47:$N$48)</c:f>
              <c:numCache>
                <c:formatCode>0%</c:formatCode>
                <c:ptCount val="18"/>
                <c:pt idx="0">
                  <c:v>0.68076923076923079</c:v>
                </c:pt>
                <c:pt idx="1">
                  <c:v>0.65810711665443877</c:v>
                </c:pt>
                <c:pt idx="2">
                  <c:v>0</c:v>
                </c:pt>
                <c:pt idx="3">
                  <c:v>0.65789473684210531</c:v>
                </c:pt>
                <c:pt idx="4">
                  <c:v>0.3925233644859813</c:v>
                </c:pt>
                <c:pt idx="5">
                  <c:v>0.8</c:v>
                </c:pt>
                <c:pt idx="6">
                  <c:v>0.85283018867924532</c:v>
                </c:pt>
                <c:pt idx="7">
                  <c:v>0.96250000000000002</c:v>
                </c:pt>
                <c:pt idx="8">
                  <c:v>0.81639344262295077</c:v>
                </c:pt>
                <c:pt idx="9">
                  <c:v>0.54054054054054057</c:v>
                </c:pt>
                <c:pt idx="11">
                  <c:v>0.98630136986301364</c:v>
                </c:pt>
                <c:pt idx="12">
                  <c:v>0.54881266490765168</c:v>
                </c:pt>
                <c:pt idx="13">
                  <c:v>0.55555555555555558</c:v>
                </c:pt>
                <c:pt idx="14">
                  <c:v>0.65615141955835965</c:v>
                </c:pt>
                <c:pt idx="15">
                  <c:v>0.56884422110552768</c:v>
                </c:pt>
                <c:pt idx="16">
                  <c:v>0.4</c:v>
                </c:pt>
                <c:pt idx="17">
                  <c:v>0.18105849582172701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C39-4CA8-BD6F-04964CD56070}"/>
            </c:ext>
          </c:extLst>
        </c:ser>
        <c:ser>
          <c:idx val="1"/>
          <c:order val="1"/>
          <c:tx>
            <c:v>Trimestre II</c:v>
          </c:tx>
          <c:spPr>
            <a:ln w="38100" cap="flat" cmpd="dbl" algn="ctr">
              <a:solidFill>
                <a:schemeClr val="accent3">
                  <a:lumMod val="75000"/>
                </a:schemeClr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8"/>
              <c:pt idx="0">
                <c:v>PEDIATRÍA</c:v>
              </c:pt>
              <c:pt idx="1">
                <c:v>MEDICINA INTERNA</c:v>
              </c:pt>
              <c:pt idx="2">
                <c:v>NEONATOLOGÍA</c:v>
              </c:pt>
              <c:pt idx="3">
                <c:v>ENFERMEDAD RESPIRATORIA PEDIÁTRICA (BRONCOPULMONAR INFANTIL)</c:v>
              </c:pt>
              <c:pt idx="4">
                <c:v>ENFERMEDAD RESPIRATORIA DE ADULTO (BRONCOPULMONAR)</c:v>
              </c:pt>
              <c:pt idx="5">
                <c:v>CARDIOLOGÍA PEDIÁTRICA</c:v>
              </c:pt>
              <c:pt idx="6">
                <c:v>CARDIOLOGÍA </c:v>
              </c:pt>
              <c:pt idx="7">
                <c:v>ENDOCRINOLOGÍA ADULTO</c:v>
              </c:pt>
              <c:pt idx="8">
                <c:v>GASTROENTEROLOGÍA ADULTO</c:v>
              </c:pt>
              <c:pt idx="9">
                <c:v>NEFROLOGÍA ADULTO</c:v>
              </c:pt>
              <c:pt idx="10">
                <c:v>DERMATOLOGÍA</c:v>
              </c:pt>
              <c:pt idx="11">
                <c:v>NEUROLOGÍA PEDIÁTRICA</c:v>
              </c:pt>
              <c:pt idx="12">
                <c:v>NEUROLOGÍA</c:v>
              </c:pt>
              <c:pt idx="13">
                <c:v>PSIQUIATRÍA</c:v>
              </c:pt>
              <c:pt idx="14">
                <c:v>CIRUGÍA PEDIÁTRICA</c:v>
              </c:pt>
              <c:pt idx="15">
                <c:v>CIRUGÍA GENERAL</c:v>
              </c:pt>
              <c:pt idx="16">
                <c:v>ANESTESIOLOGÍA</c:v>
              </c:pt>
              <c:pt idx="17">
                <c:v>OBSTETRICIA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Pertinencia!$U$4:$U$49</c15:sqref>
                  </c15:fullRef>
                </c:ext>
              </c:extLst>
              <c:f>(Pertinencia!$U$4:$U$10,Pertinencia!$U$12,Pertinencia!$U$14,Pertinencia!$U$18:$U$19,Pertinencia!$U$22,Pertinencia!$U$24,Pertinencia!$U$26:$U$27,Pertinencia!$U$30:$U$32,Pertinencia!$U$35:$U$41,Pertinencia!$U$43,Pertinencia!$U$45,Pertinencia!$U$47:$U$48)</c:f>
              <c:numCache>
                <c:formatCode>0%</c:formatCode>
                <c:ptCount val="18"/>
                <c:pt idx="0">
                  <c:v>0.70684931506849313</c:v>
                </c:pt>
                <c:pt idx="1">
                  <c:v>0.61161651504548631</c:v>
                </c:pt>
                <c:pt idx="2">
                  <c:v>0</c:v>
                </c:pt>
                <c:pt idx="3">
                  <c:v>0.52747252747252749</c:v>
                </c:pt>
                <c:pt idx="5">
                  <c:v>0.95959595959595956</c:v>
                </c:pt>
                <c:pt idx="6">
                  <c:v>0.87795275590551181</c:v>
                </c:pt>
                <c:pt idx="7">
                  <c:v>0.9371980676328503</c:v>
                </c:pt>
                <c:pt idx="8">
                  <c:v>0.82524271844660191</c:v>
                </c:pt>
                <c:pt idx="9">
                  <c:v>0.35820895522388058</c:v>
                </c:pt>
                <c:pt idx="10">
                  <c:v>0.63636363636363635</c:v>
                </c:pt>
                <c:pt idx="11">
                  <c:v>0.98113207547169812</c:v>
                </c:pt>
                <c:pt idx="12">
                  <c:v>0.68181818181818177</c:v>
                </c:pt>
                <c:pt idx="13">
                  <c:v>1.218978102189781</c:v>
                </c:pt>
                <c:pt idx="14">
                  <c:v>0.65859564164648909</c:v>
                </c:pt>
                <c:pt idx="15">
                  <c:v>0.51207243460764584</c:v>
                </c:pt>
                <c:pt idx="16">
                  <c:v>0.79136690647482011</c:v>
                </c:pt>
                <c:pt idx="17">
                  <c:v>0.84139784946236562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39-4CA8-BD6F-04964CD5607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98607616"/>
        <c:axId val="352339144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Trimestre III</c:v>
                </c:tx>
                <c:spPr>
                  <a:ln w="38100" cap="flat" cmpd="dbl" algn="ctr">
                    <a:solidFill>
                      <a:schemeClr val="tx2"/>
                    </a:solidFill>
                    <a:miter lim="800000"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L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ullRef>
                          <c15:sqref>Pertinencia!$AB$4:$AB$49</c15:sqref>
                        </c15:fullRef>
                        <c15:formulaRef>
                          <c15:sqref>(Pertinencia!$AB$4:$AB$10,Pertinencia!$AB$12,Pertinencia!$AB$14,Pertinencia!$AB$18:$AB$19,Pertinencia!$AB$22,Pertinencia!$AB$24,Pertinencia!$AB$26:$AB$27,Pertinencia!$AB$30:$AB$32,Pertinencia!$AB$35:$AB$41,Pertinencia!$AB$43,Pertinencia!$AB$45,Pertinencia!$AB$47:$AB$48)</c15:sqref>
                        </c15:formulaRef>
                      </c:ext>
                    </c:extLst>
                    <c:numCache>
                      <c:formatCode>0%</c:formatCode>
                      <c:ptCount val="18"/>
                      <c:pt idx="0">
                        <c:v>0.66449511400651462</c:v>
                      </c:pt>
                      <c:pt idx="1">
                        <c:v>0.72946859903381644</c:v>
                      </c:pt>
                      <c:pt idx="2">
                        <c:v>0.12</c:v>
                      </c:pt>
                      <c:pt idx="3">
                        <c:v>0.26027397260273971</c:v>
                      </c:pt>
                      <c:pt idx="4">
                        <c:v>0</c:v>
                      </c:pt>
                      <c:pt idx="5">
                        <c:v>0.95192307692307687</c:v>
                      </c:pt>
                      <c:pt idx="6">
                        <c:v>0.91349480968858132</c:v>
                      </c:pt>
                      <c:pt idx="7">
                        <c:v>0.93675889328063244</c:v>
                      </c:pt>
                      <c:pt idx="8">
                        <c:v>0.86267605633802813</c:v>
                      </c:pt>
                      <c:pt idx="9">
                        <c:v>0.38095238095238093</c:v>
                      </c:pt>
                      <c:pt idx="10">
                        <c:v>0.84057971014492749</c:v>
                      </c:pt>
                      <c:pt idx="11">
                        <c:v>0.98529411764705888</c:v>
                      </c:pt>
                      <c:pt idx="12">
                        <c:v>0.84615384615384615</c:v>
                      </c:pt>
                      <c:pt idx="13">
                        <c:v>0.62</c:v>
                      </c:pt>
                      <c:pt idx="14">
                        <c:v>0.58888888888888891</c:v>
                      </c:pt>
                      <c:pt idx="15">
                        <c:v>0.54786729857819905</c:v>
                      </c:pt>
                      <c:pt idx="16">
                        <c:v>0.83333333333333337</c:v>
                      </c:pt>
                      <c:pt idx="17">
                        <c:v>0.92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6C39-4CA8-BD6F-04964CD5607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Trimestre IV</c:v>
                </c:tx>
                <c:spPr>
                  <a:ln w="38100" cap="flat" cmpd="dbl" algn="ctr">
                    <a:solidFill>
                      <a:schemeClr val="accent2"/>
                    </a:solidFill>
                    <a:miter lim="800000"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L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Pertinencia!$AI$4:$AI$49</c15:sqref>
                        </c15:fullRef>
                        <c15:formulaRef>
                          <c15:sqref>(Pertinencia!$AI$4:$AI$10,Pertinencia!$AI$12,Pertinencia!$AI$14,Pertinencia!$AI$18:$AI$19,Pertinencia!$AI$22,Pertinencia!$AI$24,Pertinencia!$AI$26:$AI$27,Pertinencia!$AI$30:$AI$32,Pertinencia!$AI$35:$AI$41,Pertinencia!$AI$43,Pertinencia!$AI$45,Pertinencia!$AI$47:$AI$48)</c15:sqref>
                        </c15:formulaRef>
                      </c:ext>
                    </c:extLst>
                    <c:numCache>
                      <c:formatCode>0%</c:formatCode>
                      <c:ptCount val="18"/>
                      <c:pt idx="0">
                        <c:v>1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0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1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6C39-4CA8-BD6F-04964CD56070}"/>
                  </c:ext>
                </c:extLst>
              </c15:ser>
            </c15:filteredLineSeries>
          </c:ext>
        </c:extLst>
      </c:lineChart>
      <c:catAx>
        <c:axId val="398607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52339144"/>
        <c:crosses val="autoZero"/>
        <c:auto val="1"/>
        <c:lblAlgn val="ctr"/>
        <c:lblOffset val="100"/>
        <c:noMultiLvlLbl val="0"/>
      </c:catAx>
      <c:valAx>
        <c:axId val="35233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9860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Pertiencia segun protocolo trimestre iV - 2017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flat" cmpd="dbl" algn="ctr">
              <a:solidFill>
                <a:schemeClr val="accent4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Pertinencia!$I$4:$I$49</c15:sqref>
                  </c15:fullRef>
                </c:ext>
              </c:extLst>
              <c:f>(Pertinencia!$I$4:$I$10,Pertinencia!$I$12,Pertinencia!$I$14,Pertinencia!$I$18:$I$19,Pertinencia!$I$22,Pertinencia!$I$24,Pertinencia!$I$26:$I$27,Pertinencia!$I$30:$I$32,Pertinencia!$I$35:$I$41,Pertinencia!$I$43,Pertinencia!$I$45,Pertinencia!$I$47:$I$48)</c:f>
              <c:strCache>
                <c:ptCount val="18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ADULTO</c:v>
                </c:pt>
                <c:pt idx="8">
                  <c:v>GASTROENTEROLOGÍA ADULTO</c:v>
                </c:pt>
                <c:pt idx="9">
                  <c:v>NEFROLOGÍA ADULTO</c:v>
                </c:pt>
                <c:pt idx="10">
                  <c:v>DERMATOLOGÍA</c:v>
                </c:pt>
                <c:pt idx="11">
                  <c:v>NEUROLOGÍA PEDIÁTRICA</c:v>
                </c:pt>
                <c:pt idx="12">
                  <c:v>NEUROLOGÍA</c:v>
                </c:pt>
                <c:pt idx="13">
                  <c:v>PSIQUIATRÍA</c:v>
                </c:pt>
                <c:pt idx="14">
                  <c:v>CIRUGÍA PEDIÁTRICA</c:v>
                </c:pt>
                <c:pt idx="15">
                  <c:v>CIRUGÍA GENERAL</c:v>
                </c:pt>
                <c:pt idx="16">
                  <c:v>ANESTESIOLOGÍA</c:v>
                </c:pt>
                <c:pt idx="17">
                  <c:v>OBSTETRICIA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Pertinencia!$AI$4:$AI$49</c15:sqref>
                  </c15:fullRef>
                </c:ext>
              </c:extLst>
              <c:f>(Pertinencia!$AI$4:$AI$10,Pertinencia!$AI$12,Pertinencia!$AI$14,Pertinencia!$AI$18:$AI$19,Pertinencia!$AI$22,Pertinencia!$AI$24,Pertinencia!$AI$26:$AI$27,Pertinencia!$AI$30:$AI$32,Pertinencia!$AI$35:$AI$41,Pertinencia!$AI$43,Pertinencia!$AI$45,Pertinencia!$AI$47:$AI$48)</c:f>
              <c:numCache>
                <c:formatCode>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E3F-49D1-A1CF-38810864B0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52339928"/>
        <c:axId val="352340320"/>
      </c:lineChart>
      <c:catAx>
        <c:axId val="352339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52340320"/>
        <c:crosses val="autoZero"/>
        <c:auto val="1"/>
        <c:lblAlgn val="ctr"/>
        <c:lblOffset val="100"/>
        <c:noMultiLvlLbl val="0"/>
      </c:catAx>
      <c:valAx>
        <c:axId val="3523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52339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1019175</xdr:colOff>
      <xdr:row>66</xdr:row>
      <xdr:rowOff>77561</xdr:rowOff>
    </xdr:from>
    <xdr:to>
      <xdr:col>14</xdr:col>
      <xdr:colOff>27214</xdr:colOff>
      <xdr:row>83</xdr:row>
      <xdr:rowOff>108857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217714</xdr:colOff>
      <xdr:row>67</xdr:row>
      <xdr:rowOff>81642</xdr:rowOff>
    </xdr:from>
    <xdr:to>
      <xdr:col>20</xdr:col>
      <xdr:colOff>757918</xdr:colOff>
      <xdr:row>84</xdr:row>
      <xdr:rowOff>13607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95251</xdr:colOff>
      <xdr:row>66</xdr:row>
      <xdr:rowOff>180975</xdr:rowOff>
    </xdr:from>
    <xdr:to>
      <xdr:col>28</xdr:col>
      <xdr:colOff>1</xdr:colOff>
      <xdr:row>84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13607</xdr:colOff>
      <xdr:row>67</xdr:row>
      <xdr:rowOff>19050</xdr:rowOff>
    </xdr:from>
    <xdr:to>
      <xdr:col>34</xdr:col>
      <xdr:colOff>870857</xdr:colOff>
      <xdr:row>84</xdr:row>
      <xdr:rowOff>54429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761999</xdr:colOff>
      <xdr:row>67</xdr:row>
      <xdr:rowOff>0</xdr:rowOff>
    </xdr:from>
    <xdr:to>
      <xdr:col>7</xdr:col>
      <xdr:colOff>231322</xdr:colOff>
      <xdr:row>82</xdr:row>
      <xdr:rowOff>122466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435428</xdr:colOff>
      <xdr:row>85</xdr:row>
      <xdr:rowOff>0</xdr:rowOff>
    </xdr:from>
    <xdr:to>
      <xdr:col>8</xdr:col>
      <xdr:colOff>381001</xdr:colOff>
      <xdr:row>110</xdr:row>
      <xdr:rowOff>13608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13607</xdr:colOff>
      <xdr:row>66</xdr:row>
      <xdr:rowOff>19050</xdr:rowOff>
    </xdr:from>
    <xdr:to>
      <xdr:col>18</xdr:col>
      <xdr:colOff>0</xdr:colOff>
      <xdr:row>83</xdr:row>
      <xdr:rowOff>54429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VIO%20A%20REFERENTES%20JULIO\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isternasr\Desktop\REM%202017\AGOSTO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A_0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CTUBRE%202017\116108SA_10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isternasr\Desktop\JOS&#201;%20URRA\NOVIEMBRE%202017\116108SA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 refreshError="1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 refreshError="1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abSelected="1" workbookViewId="0">
      <selection sqref="A1:XFD1048576"/>
    </sheetView>
  </sheetViews>
  <sheetFormatPr baseColWidth="10" defaultRowHeight="14.25" x14ac:dyDescent="0.2"/>
  <cols>
    <col min="1" max="1" width="67.28515625" style="101" customWidth="1"/>
    <col min="2" max="2" width="20.85546875" style="101" customWidth="1"/>
    <col min="3" max="5" width="14.140625" style="101" customWidth="1"/>
    <col min="6" max="6" width="11.42578125" style="101"/>
    <col min="7" max="7" width="12.5703125" style="101" customWidth="1"/>
    <col min="8" max="35" width="11.42578125" style="101"/>
    <col min="36" max="36" width="14.28515625" style="101" customWidth="1"/>
    <col min="37" max="40" width="11.42578125" style="101"/>
    <col min="41" max="41" width="13.5703125" style="101" customWidth="1"/>
    <col min="42" max="42" width="14.42578125" style="101" customWidth="1"/>
    <col min="43" max="44" width="11.42578125" style="101"/>
    <col min="45" max="45" width="13.42578125" style="101" customWidth="1"/>
    <col min="46" max="46" width="17.28515625" style="101" customWidth="1"/>
    <col min="47" max="47" width="14.42578125" style="101" customWidth="1"/>
    <col min="48" max="48" width="11.42578125" style="101"/>
    <col min="49" max="49" width="14" style="101" customWidth="1"/>
    <col min="50" max="50" width="11.42578125" style="101"/>
    <col min="51" max="51" width="13.5703125" style="101" customWidth="1"/>
    <col min="52" max="75" width="11.42578125" style="101"/>
    <col min="76" max="96" width="21.5703125" style="102" hidden="1" customWidth="1"/>
    <col min="97" max="97" width="21.5703125" style="101" hidden="1" customWidth="1"/>
    <col min="98" max="16384" width="11.42578125" style="101"/>
  </cols>
  <sheetData>
    <row r="1" spans="1:89" x14ac:dyDescent="0.2">
      <c r="A1" s="100" t="s">
        <v>0</v>
      </c>
    </row>
    <row r="2" spans="1:89" x14ac:dyDescent="0.2">
      <c r="A2" s="100" t="str">
        <f>CONCATENATE("COMUNA: ",[1]NOMBRE!B2," - ","( ",[1]NOMBRE!C2,[1]NOMBRE!D2,[1]NOMBRE!E2,[1]NOMBRE!F2,[1]NOMBRE!G2," )")</f>
        <v>COMUNA: Linares - ( 07401 )</v>
      </c>
    </row>
    <row r="3" spans="1:89" x14ac:dyDescent="0.2">
      <c r="A3" s="100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9" x14ac:dyDescent="0.2">
      <c r="A4" s="100"/>
    </row>
    <row r="5" spans="1:89" ht="15" customHeight="1" x14ac:dyDescent="0.2">
      <c r="A5" s="100" t="str">
        <f>CONCATENATE("AÑO: ",[1]NOMBRE!B7)</f>
        <v>AÑO: 2017</v>
      </c>
      <c r="AP5" s="535"/>
      <c r="AQ5" s="537"/>
      <c r="AR5" s="537"/>
    </row>
    <row r="6" spans="1:89" ht="15" x14ac:dyDescent="0.2">
      <c r="A6" s="534" t="s">
        <v>1</v>
      </c>
      <c r="B6" s="534"/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534"/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34"/>
      <c r="AA6" s="534"/>
      <c r="AB6" s="534"/>
      <c r="AC6" s="534"/>
      <c r="AD6" s="534"/>
      <c r="AE6" s="1"/>
      <c r="AF6" s="1"/>
      <c r="AG6" s="1"/>
      <c r="AH6" s="81"/>
      <c r="AI6" s="1"/>
      <c r="AJ6" s="1"/>
      <c r="AK6" s="81"/>
      <c r="AL6" s="1"/>
      <c r="AM6" s="1"/>
      <c r="AN6" s="78"/>
      <c r="AP6" s="535"/>
      <c r="AQ6" s="537"/>
      <c r="AR6" s="537"/>
    </row>
    <row r="7" spans="1:89" ht="15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80"/>
      <c r="AA7" s="80"/>
      <c r="AB7" s="80"/>
      <c r="AC7" s="80"/>
      <c r="AD7" s="80"/>
      <c r="AE7" s="1"/>
      <c r="AF7" s="1"/>
      <c r="AG7" s="1"/>
      <c r="AH7" s="81"/>
      <c r="AI7" s="1"/>
      <c r="AJ7" s="1"/>
      <c r="AK7" s="81"/>
      <c r="AL7" s="1"/>
      <c r="AM7" s="1"/>
      <c r="AN7" s="78"/>
      <c r="AP7" s="535"/>
      <c r="AQ7" s="537"/>
      <c r="AR7" s="537"/>
      <c r="AS7" s="539"/>
      <c r="AT7" s="540"/>
      <c r="AU7" s="540"/>
    </row>
    <row r="8" spans="1:89" x14ac:dyDescent="0.2">
      <c r="A8" s="103" t="s">
        <v>79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5"/>
      <c r="AF8" s="5"/>
      <c r="AG8" s="5"/>
      <c r="AH8" s="5"/>
      <c r="AI8" s="1"/>
      <c r="AJ8" s="1"/>
      <c r="AK8" s="81"/>
      <c r="AL8" s="1"/>
      <c r="AM8" s="1"/>
      <c r="AN8" s="78"/>
      <c r="AP8" s="536"/>
      <c r="AQ8" s="538"/>
      <c r="AR8" s="538"/>
      <c r="AS8" s="541"/>
      <c r="AT8" s="542"/>
      <c r="AU8" s="542"/>
    </row>
    <row r="9" spans="1:89" ht="39" customHeight="1" x14ac:dyDescent="0.2">
      <c r="A9" s="497" t="s">
        <v>2</v>
      </c>
      <c r="B9" s="544" t="s">
        <v>3</v>
      </c>
      <c r="C9" s="545"/>
      <c r="D9" s="545"/>
      <c r="E9" s="545"/>
      <c r="F9" s="545"/>
      <c r="G9" s="545"/>
      <c r="H9" s="545"/>
      <c r="I9" s="545"/>
      <c r="J9" s="545"/>
      <c r="K9" s="545"/>
      <c r="L9" s="545"/>
      <c r="M9" s="545"/>
      <c r="N9" s="545"/>
      <c r="O9" s="545"/>
      <c r="P9" s="545"/>
      <c r="Q9" s="545"/>
      <c r="R9" s="545"/>
      <c r="S9" s="545"/>
      <c r="T9" s="545"/>
      <c r="U9" s="545"/>
      <c r="V9" s="545"/>
      <c r="W9" s="545"/>
      <c r="X9" s="497" t="s">
        <v>15</v>
      </c>
      <c r="Y9" s="498"/>
      <c r="Z9" s="498"/>
      <c r="AA9" s="498"/>
      <c r="AB9" s="498"/>
      <c r="AC9" s="498"/>
      <c r="AD9" s="498"/>
      <c r="AE9" s="517"/>
      <c r="AF9" s="546" t="s">
        <v>4</v>
      </c>
      <c r="AG9" s="547"/>
      <c r="AH9" s="497" t="s">
        <v>5</v>
      </c>
      <c r="AI9" s="517"/>
      <c r="AJ9" s="550" t="s">
        <v>6</v>
      </c>
      <c r="AK9" s="497" t="s">
        <v>7</v>
      </c>
      <c r="AL9" s="517"/>
      <c r="AM9" s="497" t="s">
        <v>8</v>
      </c>
      <c r="AN9" s="517"/>
      <c r="AO9" s="518" t="s">
        <v>80</v>
      </c>
      <c r="AP9" s="521" t="s">
        <v>81</v>
      </c>
      <c r="AQ9" s="524" t="s">
        <v>82</v>
      </c>
      <c r="AR9" s="525"/>
      <c r="AS9" s="497" t="s">
        <v>83</v>
      </c>
      <c r="AT9" s="498"/>
      <c r="AU9" s="498"/>
      <c r="AV9" s="104"/>
    </row>
    <row r="10" spans="1:89" x14ac:dyDescent="0.2">
      <c r="A10" s="543"/>
      <c r="B10" s="528" t="s">
        <v>11</v>
      </c>
      <c r="C10" s="497" t="s">
        <v>12</v>
      </c>
      <c r="D10" s="498"/>
      <c r="E10" s="498"/>
      <c r="F10" s="498"/>
      <c r="G10" s="498"/>
      <c r="H10" s="498"/>
      <c r="I10" s="498"/>
      <c r="J10" s="498"/>
      <c r="K10" s="498"/>
      <c r="L10" s="498"/>
      <c r="M10" s="498"/>
      <c r="N10" s="498"/>
      <c r="O10" s="498"/>
      <c r="P10" s="498"/>
      <c r="Q10" s="498"/>
      <c r="R10" s="498"/>
      <c r="S10" s="517"/>
      <c r="T10" s="497" t="s">
        <v>13</v>
      </c>
      <c r="U10" s="517"/>
      <c r="V10" s="512" t="s">
        <v>14</v>
      </c>
      <c r="W10" s="514"/>
      <c r="X10" s="513" t="s">
        <v>16</v>
      </c>
      <c r="Y10" s="513"/>
      <c r="Z10" s="513"/>
      <c r="AA10" s="514"/>
      <c r="AB10" s="512" t="s">
        <v>17</v>
      </c>
      <c r="AC10" s="513"/>
      <c r="AD10" s="513"/>
      <c r="AE10" s="514"/>
      <c r="AF10" s="548"/>
      <c r="AG10" s="549"/>
      <c r="AH10" s="499"/>
      <c r="AI10" s="501"/>
      <c r="AJ10" s="551"/>
      <c r="AK10" s="499"/>
      <c r="AL10" s="501"/>
      <c r="AM10" s="499"/>
      <c r="AN10" s="501"/>
      <c r="AO10" s="519"/>
      <c r="AP10" s="522"/>
      <c r="AQ10" s="526"/>
      <c r="AR10" s="527"/>
      <c r="AS10" s="499"/>
      <c r="AT10" s="500"/>
      <c r="AU10" s="501"/>
    </row>
    <row r="11" spans="1:89" ht="31.5" customHeight="1" x14ac:dyDescent="0.2">
      <c r="A11" s="499"/>
      <c r="B11" s="530"/>
      <c r="C11" s="7" t="s">
        <v>18</v>
      </c>
      <c r="D11" s="54" t="s">
        <v>19</v>
      </c>
      <c r="E11" s="8" t="s">
        <v>20</v>
      </c>
      <c r="F11" s="8" t="s">
        <v>21</v>
      </c>
      <c r="G11" s="8" t="s">
        <v>22</v>
      </c>
      <c r="H11" s="9" t="s">
        <v>23</v>
      </c>
      <c r="I11" s="9" t="s">
        <v>24</v>
      </c>
      <c r="J11" s="9" t="s">
        <v>25</v>
      </c>
      <c r="K11" s="9" t="s">
        <v>26</v>
      </c>
      <c r="L11" s="9" t="s">
        <v>27</v>
      </c>
      <c r="M11" s="9" t="s">
        <v>28</v>
      </c>
      <c r="N11" s="9" t="s">
        <v>29</v>
      </c>
      <c r="O11" s="9" t="s">
        <v>30</v>
      </c>
      <c r="P11" s="9" t="s">
        <v>31</v>
      </c>
      <c r="Q11" s="9" t="s">
        <v>32</v>
      </c>
      <c r="R11" s="9" t="s">
        <v>33</v>
      </c>
      <c r="S11" s="10" t="s">
        <v>34</v>
      </c>
      <c r="T11" s="7" t="s">
        <v>9</v>
      </c>
      <c r="U11" s="11" t="s">
        <v>35</v>
      </c>
      <c r="V11" s="86" t="s">
        <v>36</v>
      </c>
      <c r="W11" s="11" t="s">
        <v>37</v>
      </c>
      <c r="X11" s="85" t="s">
        <v>38</v>
      </c>
      <c r="Y11" s="12" t="s">
        <v>39</v>
      </c>
      <c r="Z11" s="8" t="s">
        <v>40</v>
      </c>
      <c r="AA11" s="11" t="s">
        <v>41</v>
      </c>
      <c r="AB11" s="12" t="s">
        <v>38</v>
      </c>
      <c r="AC11" s="12" t="s">
        <v>39</v>
      </c>
      <c r="AD11" s="8" t="s">
        <v>40</v>
      </c>
      <c r="AE11" s="11" t="s">
        <v>41</v>
      </c>
      <c r="AF11" s="105" t="s">
        <v>42</v>
      </c>
      <c r="AG11" s="106" t="s">
        <v>43</v>
      </c>
      <c r="AH11" s="7" t="s">
        <v>9</v>
      </c>
      <c r="AI11" s="11" t="s">
        <v>35</v>
      </c>
      <c r="AJ11" s="552"/>
      <c r="AK11" s="7" t="s">
        <v>9</v>
      </c>
      <c r="AL11" s="11" t="s">
        <v>35</v>
      </c>
      <c r="AM11" s="7" t="s">
        <v>9</v>
      </c>
      <c r="AN11" s="11" t="s">
        <v>35</v>
      </c>
      <c r="AO11" s="520"/>
      <c r="AP11" s="523"/>
      <c r="AQ11" s="107" t="s">
        <v>16</v>
      </c>
      <c r="AR11" s="107" t="s">
        <v>10</v>
      </c>
      <c r="AS11" s="75" t="s">
        <v>84</v>
      </c>
      <c r="AT11" s="75" t="s">
        <v>85</v>
      </c>
      <c r="AU11" s="88" t="s">
        <v>86</v>
      </c>
    </row>
    <row r="12" spans="1:89" x14ac:dyDescent="0.2">
      <c r="A12" s="13" t="s">
        <v>87</v>
      </c>
      <c r="B12" s="108">
        <f>SUM(C12+D12+E12+F12+G12+H12+I12+J12+K12)</f>
        <v>2803</v>
      </c>
      <c r="C12" s="15">
        <f>+Enero!C12+Febrero!C12+'Marzo '!C12+'Abril '!C12+'Mayo '!C12+Junio!C12+Julio!C12+Agosto!C12+Septiembre!C12+'Octubre '!C12+Noviembre!C12+'Diciembre '!C12</f>
        <v>1129</v>
      </c>
      <c r="D12" s="15">
        <f>+Enero!D12+Febrero!D12+'Marzo '!D12+'Abril '!D12+'Mayo '!D12+Junio!D12+Julio!D12+Agosto!D12+Septiembre!D12+'Octubre '!D12+Noviembre!D12+'Diciembre '!D12</f>
        <v>896</v>
      </c>
      <c r="E12" s="15">
        <f>+Enero!E12+Febrero!E12+'Marzo '!E12+'Abril '!E12+'Mayo '!E12+Junio!E12+Julio!E12+Agosto!E12+Septiembre!E12+'Octubre '!E12+Noviembre!E12+'Diciembre '!E12</f>
        <v>778</v>
      </c>
      <c r="F12" s="15">
        <f>+Enero!F12+Febrero!F12+'Marzo '!F12+'Abril '!F12+'Mayo '!F12+Junio!F12+Julio!F12+Agosto!F12+Septiembre!F12+'Octubre '!F12+Noviembre!F12+'Diciembre '!F12</f>
        <v>0</v>
      </c>
      <c r="G12" s="15">
        <f>+Enero!G12+Febrero!G12+'Marzo '!G12+'Abril '!G12+'Mayo '!G12+Junio!G12+Julio!G12+Agosto!G12+Septiembre!G12+'Octubre '!G12+Noviembre!G12+'Diciembre '!G12</f>
        <v>0</v>
      </c>
      <c r="H12" s="15">
        <f>+Enero!H12+Febrero!H12+'Marzo '!H12+'Abril '!H12+'Mayo '!H12+Junio!H12+Julio!H12+Agosto!H12+Septiembre!H12+'Octubre '!H12+Noviembre!H12+'Diciembre '!H12</f>
        <v>0</v>
      </c>
      <c r="I12" s="15">
        <f>+Enero!I12+Febrero!I12+'Marzo '!I12+'Abril '!I12+'Mayo '!I12+Junio!I12+Julio!I12+Agosto!I12+Septiembre!I12+'Octubre '!I12+Noviembre!I12+'Diciembre '!I12</f>
        <v>0</v>
      </c>
      <c r="J12" s="15">
        <f>+Enero!J12+Febrero!J12+'Marzo '!J12+'Abril '!J12+'Mayo '!J12+Junio!J12+Julio!J12+Agosto!J12+Septiembre!J12+'Octubre '!J12+Noviembre!J12+'Diciembre '!J12</f>
        <v>0</v>
      </c>
      <c r="K12" s="15">
        <f>+Enero!K12+Febrero!K12+'Marzo '!K12+'Abril '!K12+'Mayo '!K12+Junio!K12+Julio!K12+Agosto!K12+Septiembre!K12+'Octubre '!K12+Noviembre!K12+'Diciembre '!K12</f>
        <v>0</v>
      </c>
      <c r="L12" s="15">
        <f>+Enero!L12+Febrero!L12+'Marzo '!L12+'Abril '!L12+'Mayo '!L12+Junio!L12+Julio!L12+Agosto!L12+Septiembre!L12+'Octubre '!L12+Noviembre!L12+'Diciembre '!L12</f>
        <v>0</v>
      </c>
      <c r="M12" s="15">
        <f>+Enero!M12+Febrero!M12+'Marzo '!M12+'Abril '!M12+'Mayo '!M12+Junio!M12+Julio!M12+Agosto!M12+Septiembre!M12+'Octubre '!M12+Noviembre!M12+'Diciembre '!M12</f>
        <v>0</v>
      </c>
      <c r="N12" s="15">
        <f>+Enero!N12+Febrero!N12+'Marzo '!N12+'Abril '!N12+'Mayo '!N12+Junio!N12+Julio!N12+Agosto!N12+Septiembre!N12+'Octubre '!N12+Noviembre!N12+'Diciembre '!N12</f>
        <v>0</v>
      </c>
      <c r="O12" s="15">
        <f>+Enero!O12+Febrero!O12+'Marzo '!O12+'Abril '!O12+'Mayo '!O12+Junio!O12+Julio!O12+Agosto!O12+Septiembre!O12+'Octubre '!O12+Noviembre!O12+'Diciembre '!O12</f>
        <v>0</v>
      </c>
      <c r="P12" s="15">
        <f>+Enero!P12+Febrero!P12+'Marzo '!P12+'Abril '!P12+'Mayo '!P12+Junio!P12+Julio!P12+Agosto!P12+Septiembre!P12+'Octubre '!P12+Noviembre!P12+'Diciembre '!P12</f>
        <v>0</v>
      </c>
      <c r="Q12" s="15">
        <f>+Enero!Q12+Febrero!Q12+'Marzo '!Q12+'Abril '!Q12+'Mayo '!Q12+Junio!Q12+Julio!Q12+Agosto!Q12+Septiembre!Q12+'Octubre '!Q12+Noviembre!Q12+'Diciembre '!Q12</f>
        <v>0</v>
      </c>
      <c r="R12" s="15">
        <f>+Enero!R12+Febrero!R12+'Marzo '!R12+'Abril '!R12+'Mayo '!R12+Junio!R12+Julio!R12+Agosto!R12+Septiembre!R12+'Octubre '!R12+Noviembre!R12+'Diciembre '!R12</f>
        <v>0</v>
      </c>
      <c r="S12" s="15">
        <f>+Enero!S12+Febrero!S12+'Marzo '!S12+'Abril '!S12+'Mayo '!S12+Junio!S12+Julio!S12+Agosto!S12+Septiembre!S12+'Octubre '!S12+Noviembre!S12+'Diciembre '!S12</f>
        <v>0</v>
      </c>
      <c r="T12" s="15">
        <f>+Enero!T12+Febrero!T12+'Marzo '!T12+'Abril '!T12+'Mayo '!T12+Junio!T12+Julio!T12+Agosto!T12+Septiembre!T12+'Octubre '!T12+Noviembre!T12+'Diciembre '!T12</f>
        <v>2803</v>
      </c>
      <c r="U12" s="15">
        <f>+Enero!U12+Febrero!U12+'Marzo '!U12+'Abril '!U12+'Mayo '!U12+Junio!U12+Julio!U12+Agosto!U12+Septiembre!U12+'Octubre '!U12+Noviembre!U12+'Diciembre '!U12</f>
        <v>0</v>
      </c>
      <c r="V12" s="15">
        <f>+Enero!V12+Febrero!V12+'Marzo '!V12+'Abril '!V12+'Mayo '!V12+Junio!V12+Julio!V12+Agosto!V12+Septiembre!V12+'Octubre '!V12+Noviembre!V12+'Diciembre '!V12</f>
        <v>1270</v>
      </c>
      <c r="W12" s="15">
        <f>+Enero!W12+Febrero!W12+'Marzo '!W12+'Abril '!W12+'Mayo '!W12+Junio!W12+Julio!W12+Agosto!W12+Septiembre!W12+'Octubre '!W12+Noviembre!W12+'Diciembre '!W12</f>
        <v>1533</v>
      </c>
      <c r="X12" s="15">
        <f>+Enero!X12+Febrero!X12+'Marzo '!X12+'Abril '!X12+'Mayo '!X12+Junio!X12+Julio!X12+Agosto!X12+Septiembre!X12+'Octubre '!X12+Noviembre!X12+'Diciembre '!X12</f>
        <v>1103</v>
      </c>
      <c r="Y12" s="15">
        <f>+Enero!Y12+Febrero!Y12+'Marzo '!Y12+'Abril '!Y12+'Mayo '!Y12+Junio!Y12+Julio!Y12+Agosto!Y12+Septiembre!Y12+'Octubre '!Y12+Noviembre!Y12+'Diciembre '!Y12</f>
        <v>1102</v>
      </c>
      <c r="Z12" s="15">
        <f>+Enero!Z12+Febrero!Z12+'Marzo '!Z12+'Abril '!Z12+'Mayo '!Z12+Junio!Z12+Julio!Z12+Agosto!Z12+Septiembre!Z12+'Octubre '!Z12+Noviembre!Z12+'Diciembre '!Z12</f>
        <v>0</v>
      </c>
      <c r="AA12" s="15">
        <f>+Enero!AA12+Febrero!AA12+'Marzo '!AA12+'Abril '!AA12+'Mayo '!AA12+Junio!AA12+Julio!AA12+Agosto!AA12+Septiembre!AA12+'Octubre '!AA12+Noviembre!AA12+'Diciembre '!AA12</f>
        <v>1</v>
      </c>
      <c r="AB12" s="15">
        <f>+Enero!AB12+Febrero!AB12+'Marzo '!AB12+'Abril '!AB12+'Mayo '!AB12+Junio!AB12+Julio!AB12+Agosto!AB12+Septiembre!AB12+'Octubre '!AB12+Noviembre!AB12+'Diciembre '!AB12</f>
        <v>7</v>
      </c>
      <c r="AC12" s="15">
        <f>+Enero!AC12+Febrero!AC12+'Marzo '!AC12+'Abril '!AC12+'Mayo '!AC12+Junio!AC12+Julio!AC12+Agosto!AC12+Septiembre!AC12+'Octubre '!AC12+Noviembre!AC12+'Diciembre '!AC12</f>
        <v>7</v>
      </c>
      <c r="AD12" s="15">
        <f>+Enero!AD12+Febrero!AD12+'Marzo '!AD12+'Abril '!AD12+'Mayo '!AD12+Junio!AD12+Julio!AD12+Agosto!AD12+Septiembre!AD12+'Octubre '!AD12+Noviembre!AD12+'Diciembre '!AD12</f>
        <v>0</v>
      </c>
      <c r="AE12" s="15">
        <f>+Enero!AE12+Febrero!AE12+'Marzo '!AE12+'Abril '!AE12+'Mayo '!AE12+Junio!AE12+Julio!AE12+Agosto!AE12+Septiembre!AE12+'Octubre '!AE12+Noviembre!AE12+'Diciembre '!AE12</f>
        <v>0</v>
      </c>
      <c r="AF12" s="15">
        <f>+Enero!AF12+Febrero!AF12+'Marzo '!AF12+'Abril '!AF12+'Mayo '!AF12+Junio!AF12+Julio!AF12+Agosto!AF12+Septiembre!AF12+'Octubre '!AF12+Noviembre!AF12+'Diciembre '!AF12</f>
        <v>757</v>
      </c>
      <c r="AG12" s="15">
        <f>+Enero!AG12+Febrero!AG12+'Marzo '!AG12+'Abril '!AG12+'Mayo '!AG12+Junio!AG12+Julio!AG12+Agosto!AG12+Septiembre!AG12+'Octubre '!AG12+Noviembre!AG12+'Diciembre '!AG12</f>
        <v>0</v>
      </c>
      <c r="AH12" s="15">
        <f>+Enero!AH12+Febrero!AH12+'Marzo '!AH12+'Abril '!AH12+'Mayo '!AH12+Junio!AH12+Julio!AH12+Agosto!AH12+Septiembre!AH12+'Octubre '!AH12+Noviembre!AH12+'Diciembre '!AH12</f>
        <v>346</v>
      </c>
      <c r="AI12" s="15">
        <f>+Enero!AI12+Febrero!AI12+'Marzo '!AI12+'Abril '!AI12+'Mayo '!AI12+Junio!AI12+Julio!AI12+Agosto!AI12+Septiembre!AI12+'Octubre '!AI12+Noviembre!AI12+'Diciembre '!AI12</f>
        <v>2</v>
      </c>
      <c r="AJ12" s="15">
        <f>+Enero!AJ12+Febrero!AJ12+'Marzo '!AJ12+'Abril '!AJ12+'Mayo '!AJ12+Junio!AJ12+Julio!AJ12+Agosto!AJ12+Septiembre!AJ12+'Octubre '!AJ12+Noviembre!AJ12+'Diciembre '!AJ12</f>
        <v>137</v>
      </c>
      <c r="AK12" s="15">
        <f>+Enero!AK12+Febrero!AK12+'Marzo '!AK12+'Abril '!AK12+'Mayo '!AK12+Junio!AK12+Julio!AK12+Agosto!AK12+Septiembre!AK12+'Octubre '!AK12+Noviembre!AK12+'Diciembre '!AK12</f>
        <v>1</v>
      </c>
      <c r="AL12" s="15">
        <f>+Enero!AL12+Febrero!AL12+'Marzo '!AL12+'Abril '!AL12+'Mayo '!AL12+Junio!AL12+Julio!AL12+Agosto!AL12+Septiembre!AL12+'Octubre '!AL12+Noviembre!AL12+'Diciembre '!AL12</f>
        <v>0</v>
      </c>
      <c r="AM12" s="15">
        <f>+Enero!AM12+Febrero!AM12+'Marzo '!AM12+'Abril '!AM12+'Mayo '!AM12+Junio!AM12+Julio!AM12+Agosto!AM12+Septiembre!AM12+'Octubre '!AM12+Noviembre!AM12+'Diciembre '!AM12</f>
        <v>166</v>
      </c>
      <c r="AN12" s="15">
        <f>+Enero!AN12+Febrero!AN12+'Marzo '!AN12+'Abril '!AN12+'Mayo '!AN12+Junio!AN12+Julio!AN12+Agosto!AN12+Septiembre!AN12+'Octubre '!AN12+Noviembre!AN12+'Diciembre '!AN12</f>
        <v>0</v>
      </c>
      <c r="AO12" s="15">
        <f>+Enero!AO12+Febrero!AO12+'Marzo '!AO12+'Abril '!AO12+'Mayo '!AO12+Junio!AO12+Julio!AO12+Agosto!AO12+Septiembre!AO12+'Octubre '!AO12+Noviembre!AO12+'Diciembre '!AO12</f>
        <v>0</v>
      </c>
      <c r="AP12" s="15">
        <f>+Enero!AP12+Febrero!AP12+'Marzo '!AP12+'Abril '!AP12+'Mayo '!AP12+Junio!AP12+Julio!AP12+Agosto!AP12+Septiembre!AP12+'Octubre '!AP12+Noviembre!AP12+'Diciembre '!AP12</f>
        <v>0</v>
      </c>
      <c r="AQ12" s="15">
        <f>+Enero!AQ12+Febrero!AQ12+'Marzo '!AQ12+'Abril '!AQ12+'Mayo '!AQ12+Junio!AQ12+Julio!AQ12+Agosto!AQ12+Septiembre!AQ12+'Octubre '!AQ12+Noviembre!AQ12+'Diciembre '!AQ12</f>
        <v>0</v>
      </c>
      <c r="AR12" s="15">
        <f>+Enero!AR12+Febrero!AR12+'Marzo '!AR12+'Abril '!AR12+'Mayo '!AR12+Junio!AR12+Julio!AR12+Agosto!AR12+Septiembre!AR12+'Octubre '!AR12+Noviembre!AR12+'Diciembre '!AR12</f>
        <v>0</v>
      </c>
      <c r="AS12" s="15">
        <f>+Enero!AS12+Febrero!AS12+'Marzo '!AS12+'Abril '!AS12+'Mayo '!AS12+Junio!AS12+Julio!AS12+Agosto!AS12+Septiembre!AS12+'Octubre '!AS12+Noviembre!AS12+'Diciembre '!AS12</f>
        <v>0</v>
      </c>
      <c r="AT12" s="15">
        <f>+Enero!AT12+Febrero!AT12+'Marzo '!AT12+'Abril '!AT12+'Mayo '!AT12+Junio!AT12+Julio!AT12+Agosto!AT12+Septiembre!AT12+'Octubre '!AT12+Noviembre!AT12+'Diciembre '!AT12</f>
        <v>0</v>
      </c>
      <c r="AU12" s="15">
        <f>+Enero!AU12+Febrero!AU12+'Marzo '!AU12+'Abril '!AU12+'Mayo '!AU12+Junio!AU12+Julio!AU12+Agosto!AU12+Septiembre!AU12+'Octubre '!AU12+Noviembre!AU12+'Diciembre '!AU12</f>
        <v>0</v>
      </c>
      <c r="AV12" s="115" t="s">
        <v>88</v>
      </c>
      <c r="CG12" s="102">
        <v>0</v>
      </c>
      <c r="CI12" s="102">
        <v>0</v>
      </c>
      <c r="CJ12" s="102">
        <v>0</v>
      </c>
      <c r="CK12" s="102">
        <v>0</v>
      </c>
    </row>
    <row r="13" spans="1:89" x14ac:dyDescent="0.2">
      <c r="A13" s="27" t="s">
        <v>89</v>
      </c>
      <c r="B13" s="108">
        <f>SUM(C13+D13+E13+F13+G13+H13+I13+J13+K13+L13+M13+N13+O13+P13+Q13+R13+S13)</f>
        <v>9830</v>
      </c>
      <c r="C13" s="15">
        <f>+Enero!C13+Febrero!C13+'Marzo '!C13+'Abril '!C13+'Mayo '!C13+Junio!C13+Julio!C13+Agosto!C13+Septiembre!C13+'Octubre '!C13+Noviembre!C13+'Diciembre '!C13</f>
        <v>0</v>
      </c>
      <c r="D13" s="15">
        <f>+Enero!D13+Febrero!D13+'Marzo '!D13+'Abril '!D13+'Mayo '!D13+Junio!D13+Julio!D13+Agosto!D13+Septiembre!D13+'Octubre '!D13+Noviembre!D13+'Diciembre '!D13</f>
        <v>0</v>
      </c>
      <c r="E13" s="15">
        <f>+Enero!E13+Febrero!E13+'Marzo '!E13+'Abril '!E13+'Mayo '!E13+Junio!E13+Julio!E13+Agosto!E13+Septiembre!E13+'Octubre '!E13+Noviembre!E13+'Diciembre '!E13</f>
        <v>0</v>
      </c>
      <c r="F13" s="15">
        <f>+Enero!F13+Febrero!F13+'Marzo '!F13+'Abril '!F13+'Mayo '!F13+Junio!F13+Julio!F13+Agosto!F13+Septiembre!F13+'Octubre '!F13+Noviembre!F13+'Diciembre '!F13</f>
        <v>118</v>
      </c>
      <c r="G13" s="15">
        <f>+Enero!G13+Febrero!G13+'Marzo '!G13+'Abril '!G13+'Mayo '!G13+Junio!G13+Julio!G13+Agosto!G13+Septiembre!G13+'Octubre '!G13+Noviembre!G13+'Diciembre '!G13</f>
        <v>359</v>
      </c>
      <c r="H13" s="15">
        <f>+Enero!H13+Febrero!H13+'Marzo '!H13+'Abril '!H13+'Mayo '!H13+Junio!H13+Julio!H13+Agosto!H13+Septiembre!H13+'Octubre '!H13+Noviembre!H13+'Diciembre '!H13</f>
        <v>603</v>
      </c>
      <c r="I13" s="15">
        <f>+Enero!I13+Febrero!I13+'Marzo '!I13+'Abril '!I13+'Mayo '!I13+Junio!I13+Julio!I13+Agosto!I13+Septiembre!I13+'Octubre '!I13+Noviembre!I13+'Diciembre '!I13</f>
        <v>470</v>
      </c>
      <c r="J13" s="15">
        <f>+Enero!J13+Febrero!J13+'Marzo '!J13+'Abril '!J13+'Mayo '!J13+Junio!J13+Julio!J13+Agosto!J13+Septiembre!J13+'Octubre '!J13+Noviembre!J13+'Diciembre '!J13</f>
        <v>457</v>
      </c>
      <c r="K13" s="15">
        <f>+Enero!K13+Febrero!K13+'Marzo '!K13+'Abril '!K13+'Mayo '!K13+Junio!K13+Julio!K13+Agosto!K13+Septiembre!K13+'Octubre '!K13+Noviembre!K13+'Diciembre '!K13</f>
        <v>424</v>
      </c>
      <c r="L13" s="15">
        <f>+Enero!L13+Febrero!L13+'Marzo '!L13+'Abril '!L13+'Mayo '!L13+Junio!L13+Julio!L13+Agosto!L13+Septiembre!L13+'Octubre '!L13+Noviembre!L13+'Diciembre '!L13</f>
        <v>564</v>
      </c>
      <c r="M13" s="15">
        <f>+Enero!M13+Febrero!M13+'Marzo '!M13+'Abril '!M13+'Mayo '!M13+Junio!M13+Julio!M13+Agosto!M13+Septiembre!M13+'Octubre '!M13+Noviembre!M13+'Diciembre '!M13</f>
        <v>735</v>
      </c>
      <c r="N13" s="15">
        <f>+Enero!N13+Febrero!N13+'Marzo '!N13+'Abril '!N13+'Mayo '!N13+Junio!N13+Julio!N13+Agosto!N13+Septiembre!N13+'Octubre '!N13+Noviembre!N13+'Diciembre '!N13</f>
        <v>831</v>
      </c>
      <c r="O13" s="15">
        <f>+Enero!O13+Febrero!O13+'Marzo '!O13+'Abril '!O13+'Mayo '!O13+Junio!O13+Julio!O13+Agosto!O13+Septiembre!O13+'Octubre '!O13+Noviembre!O13+'Diciembre '!O13</f>
        <v>968</v>
      </c>
      <c r="P13" s="15">
        <f>+Enero!P13+Febrero!P13+'Marzo '!P13+'Abril '!P13+'Mayo '!P13+Junio!P13+Julio!P13+Agosto!P13+Septiembre!P13+'Octubre '!P13+Noviembre!P13+'Diciembre '!P13</f>
        <v>1097</v>
      </c>
      <c r="Q13" s="15">
        <f>+Enero!Q13+Febrero!Q13+'Marzo '!Q13+'Abril '!Q13+'Mayo '!Q13+Junio!Q13+Julio!Q13+Agosto!Q13+Septiembre!Q13+'Octubre '!Q13+Noviembre!Q13+'Diciembre '!Q13</f>
        <v>1022</v>
      </c>
      <c r="R13" s="15">
        <f>+Enero!R13+Febrero!R13+'Marzo '!R13+'Abril '!R13+'Mayo '!R13+Junio!R13+Julio!R13+Agosto!R13+Septiembre!R13+'Octubre '!R13+Noviembre!R13+'Diciembre '!R13</f>
        <v>926</v>
      </c>
      <c r="S13" s="15">
        <f>+Enero!S13+Febrero!S13+'Marzo '!S13+'Abril '!S13+'Mayo '!S13+Junio!S13+Julio!S13+Agosto!S13+Septiembre!S13+'Octubre '!S13+Noviembre!S13+'Diciembre '!S13</f>
        <v>1256</v>
      </c>
      <c r="T13" s="15">
        <f>+Enero!T13+Febrero!T13+'Marzo '!T13+'Abril '!T13+'Mayo '!T13+Junio!T13+Julio!T13+Agosto!T13+Septiembre!T13+'Octubre '!T13+Noviembre!T13+'Diciembre '!T13</f>
        <v>0</v>
      </c>
      <c r="U13" s="15">
        <f>+Enero!U13+Febrero!U13+'Marzo '!U13+'Abril '!U13+'Mayo '!U13+Junio!U13+Julio!U13+Agosto!U13+Septiembre!U13+'Octubre '!U13+Noviembre!U13+'Diciembre '!U13</f>
        <v>9830</v>
      </c>
      <c r="V13" s="15">
        <f>+Enero!V13+Febrero!V13+'Marzo '!V13+'Abril '!V13+'Mayo '!V13+Junio!V13+Julio!V13+Agosto!V13+Septiembre!V13+'Octubre '!V13+Noviembre!V13+'Diciembre '!V13</f>
        <v>3945</v>
      </c>
      <c r="W13" s="15">
        <f>+Enero!W13+Febrero!W13+'Marzo '!W13+'Abril '!W13+'Mayo '!W13+Junio!W13+Julio!W13+Agosto!W13+Septiembre!W13+'Octubre '!W13+Noviembre!W13+'Diciembre '!W13</f>
        <v>5883</v>
      </c>
      <c r="X13" s="15">
        <f>+Enero!X13+Febrero!X13+'Marzo '!X13+'Abril '!X13+'Mayo '!X13+Junio!X13+Julio!X13+Agosto!X13+Septiembre!X13+'Octubre '!X13+Noviembre!X13+'Diciembre '!X13</f>
        <v>0</v>
      </c>
      <c r="Y13" s="15">
        <f>+Enero!Y13+Febrero!Y13+'Marzo '!Y13+'Abril '!Y13+'Mayo '!Y13+Junio!Y13+Julio!Y13+Agosto!Y13+Septiembre!Y13+'Octubre '!Y13+Noviembre!Y13+'Diciembre '!Y13</f>
        <v>0</v>
      </c>
      <c r="Z13" s="15">
        <f>+Enero!Z13+Febrero!Z13+'Marzo '!Z13+'Abril '!Z13+'Mayo '!Z13+Junio!Z13+Julio!Z13+Agosto!Z13+Septiembre!Z13+'Octubre '!Z13+Noviembre!Z13+'Diciembre '!Z13</f>
        <v>0</v>
      </c>
      <c r="AA13" s="15">
        <f>+Enero!AA13+Febrero!AA13+'Marzo '!AA13+'Abril '!AA13+'Mayo '!AA13+Junio!AA13+Julio!AA13+Agosto!AA13+Septiembre!AA13+'Octubre '!AA13+Noviembre!AA13+'Diciembre '!AA13</f>
        <v>0</v>
      </c>
      <c r="AB13" s="15">
        <f>+Enero!AB13+Febrero!AB13+'Marzo '!AB13+'Abril '!AB13+'Mayo '!AB13+Junio!AB13+Julio!AB13+Agosto!AB13+Septiembre!AB13+'Octubre '!AB13+Noviembre!AB13+'Diciembre '!AB13</f>
        <v>4850</v>
      </c>
      <c r="AC13" s="15">
        <f>+Enero!AC13+Febrero!AC13+'Marzo '!AC13+'Abril '!AC13+'Mayo '!AC13+Junio!AC13+Julio!AC13+Agosto!AC13+Septiembre!AC13+'Octubre '!AC13+Noviembre!AC13+'Diciembre '!AC13</f>
        <v>4802</v>
      </c>
      <c r="AD13" s="15">
        <f>+Enero!AD13+Febrero!AD13+'Marzo '!AD13+'Abril '!AD13+'Mayo '!AD13+Junio!AD13+Julio!AD13+Agosto!AD13+Septiembre!AD13+'Octubre '!AD13+Noviembre!AD13+'Diciembre '!AD13</f>
        <v>0</v>
      </c>
      <c r="AE13" s="15">
        <f>+Enero!AE13+Febrero!AE13+'Marzo '!AE13+'Abril '!AE13+'Mayo '!AE13+Junio!AE13+Julio!AE13+Agosto!AE13+Septiembre!AE13+'Octubre '!AE13+Noviembre!AE13+'Diciembre '!AE13</f>
        <v>48</v>
      </c>
      <c r="AF13" s="15">
        <f>+Enero!AF13+Febrero!AF13+'Marzo '!AF13+'Abril '!AF13+'Mayo '!AF13+Junio!AF13+Julio!AF13+Agosto!AF13+Septiembre!AF13+'Octubre '!AF13+Noviembre!AF13+'Diciembre '!AF13</f>
        <v>3264</v>
      </c>
      <c r="AG13" s="15">
        <f>+Enero!AG13+Febrero!AG13+'Marzo '!AG13+'Abril '!AG13+'Mayo '!AG13+Junio!AG13+Julio!AG13+Agosto!AG13+Septiembre!AG13+'Octubre '!AG13+Noviembre!AG13+'Diciembre '!AG13</f>
        <v>0</v>
      </c>
      <c r="AH13" s="15">
        <f>+Enero!AH13+Febrero!AH13+'Marzo '!AH13+'Abril '!AH13+'Mayo '!AH13+Junio!AH13+Julio!AH13+Agosto!AH13+Septiembre!AH13+'Octubre '!AH13+Noviembre!AH13+'Diciembre '!AH13</f>
        <v>0</v>
      </c>
      <c r="AI13" s="15">
        <f>+Enero!AI13+Febrero!AI13+'Marzo '!AI13+'Abril '!AI13+'Mayo '!AI13+Junio!AI13+Julio!AI13+Agosto!AI13+Septiembre!AI13+'Octubre '!AI13+Noviembre!AI13+'Diciembre '!AI13</f>
        <v>1479</v>
      </c>
      <c r="AJ13" s="15">
        <f>+Enero!AJ13+Febrero!AJ13+'Marzo '!AJ13+'Abril '!AJ13+'Mayo '!AJ13+Junio!AJ13+Julio!AJ13+Agosto!AJ13+Septiembre!AJ13+'Octubre '!AJ13+Noviembre!AJ13+'Diciembre '!AJ13</f>
        <v>5489</v>
      </c>
      <c r="AK13" s="15">
        <f>+Enero!AK13+Febrero!AK13+'Marzo '!AK13+'Abril '!AK13+'Mayo '!AK13+Junio!AK13+Julio!AK13+Agosto!AK13+Septiembre!AK13+'Octubre '!AK13+Noviembre!AK13+'Diciembre '!AK13</f>
        <v>0</v>
      </c>
      <c r="AL13" s="15">
        <f>+Enero!AL13+Febrero!AL13+'Marzo '!AL13+'Abril '!AL13+'Mayo '!AL13+Junio!AL13+Julio!AL13+Agosto!AL13+Septiembre!AL13+'Octubre '!AL13+Noviembre!AL13+'Diciembre '!AL13</f>
        <v>254</v>
      </c>
      <c r="AM13" s="15">
        <f>+Enero!AM13+Febrero!AM13+'Marzo '!AM13+'Abril '!AM13+'Mayo '!AM13+Junio!AM13+Julio!AM13+Agosto!AM13+Septiembre!AM13+'Octubre '!AM13+Noviembre!AM13+'Diciembre '!AM13</f>
        <v>23</v>
      </c>
      <c r="AN13" s="15">
        <f>+Enero!AN13+Febrero!AN13+'Marzo '!AN13+'Abril '!AN13+'Mayo '!AN13+Junio!AN13+Julio!AN13+Agosto!AN13+Septiembre!AN13+'Octubre '!AN13+Noviembre!AN13+'Diciembre '!AN13</f>
        <v>746</v>
      </c>
      <c r="AO13" s="15">
        <f>+Enero!AO13+Febrero!AO13+'Marzo '!AO13+'Abril '!AO13+'Mayo '!AO13+Junio!AO13+Julio!AO13+Agosto!AO13+Septiembre!AO13+'Octubre '!AO13+Noviembre!AO13+'Diciembre '!AO13</f>
        <v>0</v>
      </c>
      <c r="AP13" s="15">
        <f>+Enero!AP13+Febrero!AP13+'Marzo '!AP13+'Abril '!AP13+'Mayo '!AP13+Junio!AP13+Julio!AP13+Agosto!AP13+Septiembre!AP13+'Octubre '!AP13+Noviembre!AP13+'Diciembre '!AP13</f>
        <v>0</v>
      </c>
      <c r="AQ13" s="15">
        <f>+Enero!AQ13+Febrero!AQ13+'Marzo '!AQ13+'Abril '!AQ13+'Mayo '!AQ13+Junio!AQ13+Julio!AQ13+Agosto!AQ13+Septiembre!AQ13+'Octubre '!AQ13+Noviembre!AQ13+'Diciembre '!AQ13</f>
        <v>0</v>
      </c>
      <c r="AR13" s="15">
        <f>+Enero!AR13+Febrero!AR13+'Marzo '!AR13+'Abril '!AR13+'Mayo '!AR13+Junio!AR13+Julio!AR13+Agosto!AR13+Septiembre!AR13+'Octubre '!AR13+Noviembre!AR13+'Diciembre '!AR13</f>
        <v>125</v>
      </c>
      <c r="AS13" s="15">
        <f>+Enero!AS13+Febrero!AS13+'Marzo '!AS13+'Abril '!AS13+'Mayo '!AS13+Junio!AS13+Julio!AS13+Agosto!AS13+Septiembre!AS13+'Octubre '!AS13+Noviembre!AS13+'Diciembre '!AS13</f>
        <v>0</v>
      </c>
      <c r="AT13" s="15">
        <f>+Enero!AT13+Febrero!AT13+'Marzo '!AT13+'Abril '!AT13+'Mayo '!AT13+Junio!AT13+Julio!AT13+Agosto!AT13+Septiembre!AT13+'Octubre '!AT13+Noviembre!AT13+'Diciembre '!AT13</f>
        <v>0</v>
      </c>
      <c r="AU13" s="15">
        <f>+Enero!AU13+Febrero!AU13+'Marzo '!AU13+'Abril '!AU13+'Mayo '!AU13+Junio!AU13+Julio!AU13+Agosto!AU13+Septiembre!AU13+'Octubre '!AU13+Noviembre!AU13+'Diciembre '!AU13</f>
        <v>0</v>
      </c>
      <c r="AV13" s="115" t="s">
        <v>88</v>
      </c>
      <c r="CG13" s="102">
        <v>0</v>
      </c>
      <c r="CI13" s="102">
        <v>0</v>
      </c>
      <c r="CJ13" s="102">
        <v>0</v>
      </c>
      <c r="CK13" s="102">
        <v>0</v>
      </c>
    </row>
    <row r="14" spans="1:89" x14ac:dyDescent="0.2">
      <c r="A14" s="27" t="s">
        <v>90</v>
      </c>
      <c r="B14" s="108">
        <f>SUM(C14)</f>
        <v>1083</v>
      </c>
      <c r="C14" s="15">
        <f>+Enero!C14+Febrero!C14+'Marzo '!C14+'Abril '!C14+'Mayo '!C14+Junio!C14+Julio!C14+Agosto!C14+Septiembre!C14+'Octubre '!C14+Noviembre!C14+'Diciembre '!C14</f>
        <v>1083</v>
      </c>
      <c r="D14" s="15">
        <f>+Enero!D14+Febrero!D14+'Marzo '!D14+'Abril '!D14+'Mayo '!D14+Junio!D14+Julio!D14+Agosto!D14+Septiembre!D14+'Octubre '!D14+Noviembre!D14+'Diciembre '!D14</f>
        <v>0</v>
      </c>
      <c r="E14" s="15">
        <f>+Enero!E14+Febrero!E14+'Marzo '!E14+'Abril '!E14+'Mayo '!E14+Junio!E14+Julio!E14+Agosto!E14+Septiembre!E14+'Octubre '!E14+Noviembre!E14+'Diciembre '!E14</f>
        <v>0</v>
      </c>
      <c r="F14" s="15">
        <f>+Enero!F14+Febrero!F14+'Marzo '!F14+'Abril '!F14+'Mayo '!F14+Junio!F14+Julio!F14+Agosto!F14+Septiembre!F14+'Octubre '!F14+Noviembre!F14+'Diciembre '!F14</f>
        <v>0</v>
      </c>
      <c r="G14" s="15">
        <f>+Enero!G14+Febrero!G14+'Marzo '!G14+'Abril '!G14+'Mayo '!G14+Junio!G14+Julio!G14+Agosto!G14+Septiembre!G14+'Octubre '!G14+Noviembre!G14+'Diciembre '!G14</f>
        <v>0</v>
      </c>
      <c r="H14" s="15">
        <f>+Enero!H14+Febrero!H14+'Marzo '!H14+'Abril '!H14+'Mayo '!H14+Junio!H14+Julio!H14+Agosto!H14+Septiembre!H14+'Octubre '!H14+Noviembre!H14+'Diciembre '!H14</f>
        <v>0</v>
      </c>
      <c r="I14" s="15">
        <f>+Enero!I14+Febrero!I14+'Marzo '!I14+'Abril '!I14+'Mayo '!I14+Junio!I14+Julio!I14+Agosto!I14+Septiembre!I14+'Octubre '!I14+Noviembre!I14+'Diciembre '!I14</f>
        <v>0</v>
      </c>
      <c r="J14" s="15">
        <f>+Enero!J14+Febrero!J14+'Marzo '!J14+'Abril '!J14+'Mayo '!J14+Junio!J14+Julio!J14+Agosto!J14+Septiembre!J14+'Octubre '!J14+Noviembre!J14+'Diciembre '!J14</f>
        <v>0</v>
      </c>
      <c r="K14" s="15">
        <f>+Enero!K14+Febrero!K14+'Marzo '!K14+'Abril '!K14+'Mayo '!K14+Junio!K14+Julio!K14+Agosto!K14+Septiembre!K14+'Octubre '!K14+Noviembre!K14+'Diciembre '!K14</f>
        <v>0</v>
      </c>
      <c r="L14" s="15">
        <f>+Enero!L14+Febrero!L14+'Marzo '!L14+'Abril '!L14+'Mayo '!L14+Junio!L14+Julio!L14+Agosto!L14+Septiembre!L14+'Octubre '!L14+Noviembre!L14+'Diciembre '!L14</f>
        <v>0</v>
      </c>
      <c r="M14" s="15">
        <f>+Enero!M14+Febrero!M14+'Marzo '!M14+'Abril '!M14+'Mayo '!M14+Junio!M14+Julio!M14+Agosto!M14+Septiembre!M14+'Octubre '!M14+Noviembre!M14+'Diciembre '!M14</f>
        <v>0</v>
      </c>
      <c r="N14" s="15">
        <f>+Enero!N14+Febrero!N14+'Marzo '!N14+'Abril '!N14+'Mayo '!N14+Junio!N14+Julio!N14+Agosto!N14+Septiembre!N14+'Octubre '!N14+Noviembre!N14+'Diciembre '!N14</f>
        <v>0</v>
      </c>
      <c r="O14" s="15">
        <f>+Enero!O14+Febrero!O14+'Marzo '!O14+'Abril '!O14+'Mayo '!O14+Junio!O14+Julio!O14+Agosto!O14+Septiembre!O14+'Octubre '!O14+Noviembre!O14+'Diciembre '!O14</f>
        <v>0</v>
      </c>
      <c r="P14" s="15">
        <f>+Enero!P14+Febrero!P14+'Marzo '!P14+'Abril '!P14+'Mayo '!P14+Junio!P14+Julio!P14+Agosto!P14+Septiembre!P14+'Octubre '!P14+Noviembre!P14+'Diciembre '!P14</f>
        <v>0</v>
      </c>
      <c r="Q14" s="15">
        <f>+Enero!Q14+Febrero!Q14+'Marzo '!Q14+'Abril '!Q14+'Mayo '!Q14+Junio!Q14+Julio!Q14+Agosto!Q14+Septiembre!Q14+'Octubre '!Q14+Noviembre!Q14+'Diciembre '!Q14</f>
        <v>0</v>
      </c>
      <c r="R14" s="15">
        <f>+Enero!R14+Febrero!R14+'Marzo '!R14+'Abril '!R14+'Mayo '!R14+Junio!R14+Julio!R14+Agosto!R14+Septiembre!R14+'Octubre '!R14+Noviembre!R14+'Diciembre '!R14</f>
        <v>0</v>
      </c>
      <c r="S14" s="15">
        <f>+Enero!S14+Febrero!S14+'Marzo '!S14+'Abril '!S14+'Mayo '!S14+Junio!S14+Julio!S14+Agosto!S14+Septiembre!S14+'Octubre '!S14+Noviembre!S14+'Diciembre '!S14</f>
        <v>0</v>
      </c>
      <c r="T14" s="15">
        <f>+Enero!T14+Febrero!T14+'Marzo '!T14+'Abril '!T14+'Mayo '!T14+Junio!T14+Julio!T14+Agosto!T14+Septiembre!T14+'Octubre '!T14+Noviembre!T14+'Diciembre '!T14</f>
        <v>1083</v>
      </c>
      <c r="U14" s="15">
        <f>+Enero!U14+Febrero!U14+'Marzo '!U14+'Abril '!U14+'Mayo '!U14+Junio!U14+Julio!U14+Agosto!U14+Septiembre!U14+'Octubre '!U14+Noviembre!U14+'Diciembre '!U14</f>
        <v>0</v>
      </c>
      <c r="V14" s="15">
        <f>+Enero!V14+Febrero!V14+'Marzo '!V14+'Abril '!V14+'Mayo '!V14+Junio!V14+Julio!V14+Agosto!V14+Septiembre!V14+'Octubre '!V14+Noviembre!V14+'Diciembre '!V14</f>
        <v>600</v>
      </c>
      <c r="W14" s="15">
        <f>+Enero!W14+Febrero!W14+'Marzo '!W14+'Abril '!W14+'Mayo '!W14+Junio!W14+Julio!W14+Agosto!W14+Septiembre!W14+'Octubre '!W14+Noviembre!W14+'Diciembre '!W14</f>
        <v>483</v>
      </c>
      <c r="X14" s="15">
        <f>+Enero!X14+Febrero!X14+'Marzo '!X14+'Abril '!X14+'Mayo '!X14+Junio!X14+Julio!X14+Agosto!X14+Septiembre!X14+'Octubre '!X14+Noviembre!X14+'Diciembre '!X14</f>
        <v>306</v>
      </c>
      <c r="Y14" s="15">
        <f>+Enero!Y14+Febrero!Y14+'Marzo '!Y14+'Abril '!Y14+'Mayo '!Y14+Junio!Y14+Julio!Y14+Agosto!Y14+Septiembre!Y14+'Octubre '!Y14+Noviembre!Y14+'Diciembre '!Y14</f>
        <v>306</v>
      </c>
      <c r="Z14" s="15">
        <f>+Enero!Z14+Febrero!Z14+'Marzo '!Z14+'Abril '!Z14+'Mayo '!Z14+Junio!Z14+Julio!Z14+Agosto!Z14+Septiembre!Z14+'Octubre '!Z14+Noviembre!Z14+'Diciembre '!Z14</f>
        <v>0</v>
      </c>
      <c r="AA14" s="15">
        <f>+Enero!AA14+Febrero!AA14+'Marzo '!AA14+'Abril '!AA14+'Mayo '!AA14+Junio!AA14+Julio!AA14+Agosto!AA14+Septiembre!AA14+'Octubre '!AA14+Noviembre!AA14+'Diciembre '!AA14</f>
        <v>0</v>
      </c>
      <c r="AB14" s="15">
        <f>+Enero!AB14+Febrero!AB14+'Marzo '!AB14+'Abril '!AB14+'Mayo '!AB14+Junio!AB14+Julio!AB14+Agosto!AB14+Septiembre!AB14+'Octubre '!AB14+Noviembre!AB14+'Diciembre '!AB14</f>
        <v>0</v>
      </c>
      <c r="AC14" s="15">
        <f>+Enero!AC14+Febrero!AC14+'Marzo '!AC14+'Abril '!AC14+'Mayo '!AC14+Junio!AC14+Julio!AC14+Agosto!AC14+Septiembre!AC14+'Octubre '!AC14+Noviembre!AC14+'Diciembre '!AC14</f>
        <v>0</v>
      </c>
      <c r="AD14" s="15">
        <f>+Enero!AD14+Febrero!AD14+'Marzo '!AD14+'Abril '!AD14+'Mayo '!AD14+Junio!AD14+Julio!AD14+Agosto!AD14+Septiembre!AD14+'Octubre '!AD14+Noviembre!AD14+'Diciembre '!AD14</f>
        <v>0</v>
      </c>
      <c r="AE14" s="15">
        <f>+Enero!AE14+Febrero!AE14+'Marzo '!AE14+'Abril '!AE14+'Mayo '!AE14+Junio!AE14+Julio!AE14+Agosto!AE14+Septiembre!AE14+'Octubre '!AE14+Noviembre!AE14+'Diciembre '!AE14</f>
        <v>0</v>
      </c>
      <c r="AF14" s="15">
        <f>+Enero!AF14+Febrero!AF14+'Marzo '!AF14+'Abril '!AF14+'Mayo '!AF14+Junio!AF14+Julio!AF14+Agosto!AF14+Septiembre!AF14+'Octubre '!AF14+Noviembre!AF14+'Diciembre '!AF14</f>
        <v>9</v>
      </c>
      <c r="AG14" s="15">
        <f>+Enero!AG14+Febrero!AG14+'Marzo '!AG14+'Abril '!AG14+'Mayo '!AG14+Junio!AG14+Julio!AG14+Agosto!AG14+Septiembre!AG14+'Octubre '!AG14+Noviembre!AG14+'Diciembre '!AG14</f>
        <v>0</v>
      </c>
      <c r="AH14" s="15">
        <f>+Enero!AH14+Febrero!AH14+'Marzo '!AH14+'Abril '!AH14+'Mayo '!AH14+Junio!AH14+Julio!AH14+Agosto!AH14+Septiembre!AH14+'Octubre '!AH14+Noviembre!AH14+'Diciembre '!AH14</f>
        <v>135</v>
      </c>
      <c r="AI14" s="15">
        <f>+Enero!AI14+Febrero!AI14+'Marzo '!AI14+'Abril '!AI14+'Mayo '!AI14+Junio!AI14+Julio!AI14+Agosto!AI14+Septiembre!AI14+'Octubre '!AI14+Noviembre!AI14+'Diciembre '!AI14</f>
        <v>0</v>
      </c>
      <c r="AJ14" s="15">
        <f>+Enero!AJ14+Febrero!AJ14+'Marzo '!AJ14+'Abril '!AJ14+'Mayo '!AJ14+Junio!AJ14+Julio!AJ14+Agosto!AJ14+Septiembre!AJ14+'Octubre '!AJ14+Noviembre!AJ14+'Diciembre '!AJ14</f>
        <v>5</v>
      </c>
      <c r="AK14" s="15">
        <f>+Enero!AK14+Febrero!AK14+'Marzo '!AK14+'Abril '!AK14+'Mayo '!AK14+Junio!AK14+Julio!AK14+Agosto!AK14+Septiembre!AK14+'Octubre '!AK14+Noviembre!AK14+'Diciembre '!AK14</f>
        <v>0</v>
      </c>
      <c r="AL14" s="15">
        <f>+Enero!AL14+Febrero!AL14+'Marzo '!AL14+'Abril '!AL14+'Mayo '!AL14+Junio!AL14+Julio!AL14+Agosto!AL14+Septiembre!AL14+'Octubre '!AL14+Noviembre!AL14+'Diciembre '!AL14</f>
        <v>0</v>
      </c>
      <c r="AM14" s="15">
        <f>+Enero!AM14+Febrero!AM14+'Marzo '!AM14+'Abril '!AM14+'Mayo '!AM14+Junio!AM14+Julio!AM14+Agosto!AM14+Septiembre!AM14+'Octubre '!AM14+Noviembre!AM14+'Diciembre '!AM14</f>
        <v>80</v>
      </c>
      <c r="AN14" s="15">
        <f>+Enero!AN14+Febrero!AN14+'Marzo '!AN14+'Abril '!AN14+'Mayo '!AN14+Junio!AN14+Julio!AN14+Agosto!AN14+Septiembre!AN14+'Octubre '!AN14+Noviembre!AN14+'Diciembre '!AN14</f>
        <v>0</v>
      </c>
      <c r="AO14" s="15">
        <f>+Enero!AO14+Febrero!AO14+'Marzo '!AO14+'Abril '!AO14+'Mayo '!AO14+Junio!AO14+Julio!AO14+Agosto!AO14+Septiembre!AO14+'Octubre '!AO14+Noviembre!AO14+'Diciembre '!AO14</f>
        <v>0</v>
      </c>
      <c r="AP14" s="15">
        <f>+Enero!AP14+Febrero!AP14+'Marzo '!AP14+'Abril '!AP14+'Mayo '!AP14+Junio!AP14+Julio!AP14+Agosto!AP14+Septiembre!AP14+'Octubre '!AP14+Noviembre!AP14+'Diciembre '!AP14</f>
        <v>0</v>
      </c>
      <c r="AQ14" s="15">
        <f>+Enero!AQ14+Febrero!AQ14+'Marzo '!AQ14+'Abril '!AQ14+'Mayo '!AQ14+Junio!AQ14+Julio!AQ14+Agosto!AQ14+Septiembre!AQ14+'Octubre '!AQ14+Noviembre!AQ14+'Diciembre '!AQ14</f>
        <v>0</v>
      </c>
      <c r="AR14" s="15">
        <f>+Enero!AR14+Febrero!AR14+'Marzo '!AR14+'Abril '!AR14+'Mayo '!AR14+Junio!AR14+Julio!AR14+Agosto!AR14+Septiembre!AR14+'Octubre '!AR14+Noviembre!AR14+'Diciembre '!AR14</f>
        <v>0</v>
      </c>
      <c r="AS14" s="15">
        <f>+Enero!AS14+Febrero!AS14+'Marzo '!AS14+'Abril '!AS14+'Mayo '!AS14+Junio!AS14+Julio!AS14+Agosto!AS14+Septiembre!AS14+'Octubre '!AS14+Noviembre!AS14+'Diciembre '!AS14</f>
        <v>0</v>
      </c>
      <c r="AT14" s="15">
        <f>+Enero!AT14+Febrero!AT14+'Marzo '!AT14+'Abril '!AT14+'Mayo '!AT14+Junio!AT14+Julio!AT14+Agosto!AT14+Septiembre!AT14+'Octubre '!AT14+Noviembre!AT14+'Diciembre '!AT14</f>
        <v>0</v>
      </c>
      <c r="AU14" s="15">
        <f>+Enero!AU14+Febrero!AU14+'Marzo '!AU14+'Abril '!AU14+'Mayo '!AU14+Junio!AU14+Julio!AU14+Agosto!AU14+Septiembre!AU14+'Octubre '!AU14+Noviembre!AU14+'Diciembre '!AU14</f>
        <v>0</v>
      </c>
      <c r="AV14" s="115" t="s">
        <v>91</v>
      </c>
      <c r="CE14" s="102" t="s">
        <v>92</v>
      </c>
      <c r="CG14" s="102">
        <v>0</v>
      </c>
      <c r="CI14" s="102">
        <v>0</v>
      </c>
      <c r="CJ14" s="102">
        <v>0</v>
      </c>
      <c r="CK14" s="102">
        <v>1</v>
      </c>
    </row>
    <row r="15" spans="1:89" x14ac:dyDescent="0.2">
      <c r="A15" s="27" t="s">
        <v>93</v>
      </c>
      <c r="B15" s="108">
        <f>SUM(C15+D15+E15+F15+G15+H15+I15+J15+K15)</f>
        <v>611</v>
      </c>
      <c r="C15" s="15">
        <f>+Enero!C15+Febrero!C15+'Marzo '!C15+'Abril '!C15+'Mayo '!C15+Junio!C15+Julio!C15+Agosto!C15+Septiembre!C15+'Octubre '!C15+Noviembre!C15+'Diciembre '!C15</f>
        <v>341</v>
      </c>
      <c r="D15" s="15">
        <f>+Enero!D15+Febrero!D15+'Marzo '!D15+'Abril '!D15+'Mayo '!D15+Junio!D15+Julio!D15+Agosto!D15+Septiembre!D15+'Octubre '!D15+Noviembre!D15+'Diciembre '!D15</f>
        <v>157</v>
      </c>
      <c r="E15" s="15">
        <f>+Enero!E15+Febrero!E15+'Marzo '!E15+'Abril '!E15+'Mayo '!E15+Junio!E15+Julio!E15+Agosto!E15+Septiembre!E15+'Octubre '!E15+Noviembre!E15+'Diciembre '!E15</f>
        <v>113</v>
      </c>
      <c r="F15" s="15">
        <f>+Enero!F15+Febrero!F15+'Marzo '!F15+'Abril '!F15+'Mayo '!F15+Junio!F15+Julio!F15+Agosto!F15+Septiembre!F15+'Octubre '!F15+Noviembre!F15+'Diciembre '!F15</f>
        <v>0</v>
      </c>
      <c r="G15" s="15">
        <f>+Enero!G15+Febrero!G15+'Marzo '!G15+'Abril '!G15+'Mayo '!G15+Junio!G15+Julio!G15+Agosto!G15+Septiembre!G15+'Octubre '!G15+Noviembre!G15+'Diciembre '!G15</f>
        <v>0</v>
      </c>
      <c r="H15" s="15">
        <f>+Enero!H15+Febrero!H15+'Marzo '!H15+'Abril '!H15+'Mayo '!H15+Junio!H15+Julio!H15+Agosto!H15+Septiembre!H15+'Octubre '!H15+Noviembre!H15+'Diciembre '!H15</f>
        <v>0</v>
      </c>
      <c r="I15" s="15">
        <f>+Enero!I15+Febrero!I15+'Marzo '!I15+'Abril '!I15+'Mayo '!I15+Junio!I15+Julio!I15+Agosto!I15+Septiembre!I15+'Octubre '!I15+Noviembre!I15+'Diciembre '!I15</f>
        <v>0</v>
      </c>
      <c r="J15" s="15">
        <f>+Enero!J15+Febrero!J15+'Marzo '!J15+'Abril '!J15+'Mayo '!J15+Junio!J15+Julio!J15+Agosto!J15+Septiembre!J15+'Octubre '!J15+Noviembre!J15+'Diciembre '!J15</f>
        <v>0</v>
      </c>
      <c r="K15" s="15">
        <f>+Enero!K15+Febrero!K15+'Marzo '!K15+'Abril '!K15+'Mayo '!K15+Junio!K15+Julio!K15+Agosto!K15+Septiembre!K15+'Octubre '!K15+Noviembre!K15+'Diciembre '!K15</f>
        <v>0</v>
      </c>
      <c r="L15" s="15">
        <f>+Enero!L15+Febrero!L15+'Marzo '!L15+'Abril '!L15+'Mayo '!L15+Junio!L15+Julio!L15+Agosto!L15+Septiembre!L15+'Octubre '!L15+Noviembre!L15+'Diciembre '!L15</f>
        <v>0</v>
      </c>
      <c r="M15" s="15">
        <f>+Enero!M15+Febrero!M15+'Marzo '!M15+'Abril '!M15+'Mayo '!M15+Junio!M15+Julio!M15+Agosto!M15+Septiembre!M15+'Octubre '!M15+Noviembre!M15+'Diciembre '!M15</f>
        <v>0</v>
      </c>
      <c r="N15" s="15">
        <f>+Enero!N15+Febrero!N15+'Marzo '!N15+'Abril '!N15+'Mayo '!N15+Junio!N15+Julio!N15+Agosto!N15+Septiembre!N15+'Octubre '!N15+Noviembre!N15+'Diciembre '!N15</f>
        <v>0</v>
      </c>
      <c r="O15" s="15">
        <f>+Enero!O15+Febrero!O15+'Marzo '!O15+'Abril '!O15+'Mayo '!O15+Junio!O15+Julio!O15+Agosto!O15+Septiembre!O15+'Octubre '!O15+Noviembre!O15+'Diciembre '!O15</f>
        <v>0</v>
      </c>
      <c r="P15" s="15">
        <f>+Enero!P15+Febrero!P15+'Marzo '!P15+'Abril '!P15+'Mayo '!P15+Junio!P15+Julio!P15+Agosto!P15+Septiembre!P15+'Octubre '!P15+Noviembre!P15+'Diciembre '!P15</f>
        <v>0</v>
      </c>
      <c r="Q15" s="15">
        <f>+Enero!Q15+Febrero!Q15+'Marzo '!Q15+'Abril '!Q15+'Mayo '!Q15+Junio!Q15+Julio!Q15+Agosto!Q15+Septiembre!Q15+'Octubre '!Q15+Noviembre!Q15+'Diciembre '!Q15</f>
        <v>0</v>
      </c>
      <c r="R15" s="15">
        <f>+Enero!R15+Febrero!R15+'Marzo '!R15+'Abril '!R15+'Mayo '!R15+Junio!R15+Julio!R15+Agosto!R15+Septiembre!R15+'Octubre '!R15+Noviembre!R15+'Diciembre '!R15</f>
        <v>0</v>
      </c>
      <c r="S15" s="15">
        <f>+Enero!S15+Febrero!S15+'Marzo '!S15+'Abril '!S15+'Mayo '!S15+Junio!S15+Julio!S15+Agosto!S15+Septiembre!S15+'Octubre '!S15+Noviembre!S15+'Diciembre '!S15</f>
        <v>0</v>
      </c>
      <c r="T15" s="15">
        <f>+Enero!T15+Febrero!T15+'Marzo '!T15+'Abril '!T15+'Mayo '!T15+Junio!T15+Julio!T15+Agosto!T15+Septiembre!T15+'Octubre '!T15+Noviembre!T15+'Diciembre '!T15</f>
        <v>611</v>
      </c>
      <c r="U15" s="15">
        <f>+Enero!U15+Febrero!U15+'Marzo '!U15+'Abril '!U15+'Mayo '!U15+Junio!U15+Julio!U15+Agosto!U15+Septiembre!U15+'Octubre '!U15+Noviembre!U15+'Diciembre '!U15</f>
        <v>0</v>
      </c>
      <c r="V15" s="15">
        <f>+Enero!V15+Febrero!V15+'Marzo '!V15+'Abril '!V15+'Mayo '!V15+Junio!V15+Julio!V15+Agosto!V15+Septiembre!V15+'Octubre '!V15+Noviembre!V15+'Diciembre '!V15</f>
        <v>381</v>
      </c>
      <c r="W15" s="15">
        <f>+Enero!W15+Febrero!W15+'Marzo '!W15+'Abril '!W15+'Mayo '!W15+Junio!W15+Julio!W15+Agosto!W15+Septiembre!W15+'Octubre '!W15+Noviembre!W15+'Diciembre '!W15</f>
        <v>230</v>
      </c>
      <c r="X15" s="15">
        <f>+Enero!X15+Febrero!X15+'Marzo '!X15+'Abril '!X15+'Mayo '!X15+Junio!X15+Julio!X15+Agosto!X15+Septiembre!X15+'Octubre '!X15+Noviembre!X15+'Diciembre '!X15</f>
        <v>257</v>
      </c>
      <c r="Y15" s="15">
        <f>+Enero!Y15+Febrero!Y15+'Marzo '!Y15+'Abril '!Y15+'Mayo '!Y15+Junio!Y15+Julio!Y15+Agosto!Y15+Septiembre!Y15+'Octubre '!Y15+Noviembre!Y15+'Diciembre '!Y15</f>
        <v>257</v>
      </c>
      <c r="Z15" s="15">
        <f>+Enero!Z15+Febrero!Z15+'Marzo '!Z15+'Abril '!Z15+'Mayo '!Z15+Junio!Z15+Julio!Z15+Agosto!Z15+Septiembre!Z15+'Octubre '!Z15+Noviembre!Z15+'Diciembre '!Z15</f>
        <v>0</v>
      </c>
      <c r="AA15" s="15">
        <f>+Enero!AA15+Febrero!AA15+'Marzo '!AA15+'Abril '!AA15+'Mayo '!AA15+Junio!AA15+Julio!AA15+Agosto!AA15+Septiembre!AA15+'Octubre '!AA15+Noviembre!AA15+'Diciembre '!AA15</f>
        <v>0</v>
      </c>
      <c r="AB15" s="15">
        <f>+Enero!AB15+Febrero!AB15+'Marzo '!AB15+'Abril '!AB15+'Mayo '!AB15+Junio!AB15+Julio!AB15+Agosto!AB15+Septiembre!AB15+'Octubre '!AB15+Noviembre!AB15+'Diciembre '!AB15</f>
        <v>0</v>
      </c>
      <c r="AC15" s="15">
        <f>+Enero!AC15+Febrero!AC15+'Marzo '!AC15+'Abril '!AC15+'Mayo '!AC15+Junio!AC15+Julio!AC15+Agosto!AC15+Septiembre!AC15+'Octubre '!AC15+Noviembre!AC15+'Diciembre '!AC15</f>
        <v>0</v>
      </c>
      <c r="AD15" s="15">
        <f>+Enero!AD15+Febrero!AD15+'Marzo '!AD15+'Abril '!AD15+'Mayo '!AD15+Junio!AD15+Julio!AD15+Agosto!AD15+Septiembre!AD15+'Octubre '!AD15+Noviembre!AD15+'Diciembre '!AD15</f>
        <v>0</v>
      </c>
      <c r="AE15" s="15">
        <f>+Enero!AE15+Febrero!AE15+'Marzo '!AE15+'Abril '!AE15+'Mayo '!AE15+Junio!AE15+Julio!AE15+Agosto!AE15+Septiembre!AE15+'Octubre '!AE15+Noviembre!AE15+'Diciembre '!AE15</f>
        <v>0</v>
      </c>
      <c r="AF15" s="15">
        <f>+Enero!AF15+Febrero!AF15+'Marzo '!AF15+'Abril '!AF15+'Mayo '!AF15+Junio!AF15+Julio!AF15+Agosto!AF15+Septiembre!AF15+'Octubre '!AF15+Noviembre!AF15+'Diciembre '!AF15</f>
        <v>109</v>
      </c>
      <c r="AG15" s="15">
        <f>+Enero!AG15+Febrero!AG15+'Marzo '!AG15+'Abril '!AG15+'Mayo '!AG15+Junio!AG15+Julio!AG15+Agosto!AG15+Septiembre!AG15+'Octubre '!AG15+Noviembre!AG15+'Diciembre '!AG15</f>
        <v>0</v>
      </c>
      <c r="AH15" s="15">
        <f>+Enero!AH15+Febrero!AH15+'Marzo '!AH15+'Abril '!AH15+'Mayo '!AH15+Junio!AH15+Julio!AH15+Agosto!AH15+Septiembre!AH15+'Octubre '!AH15+Noviembre!AH15+'Diciembre '!AH15</f>
        <v>99</v>
      </c>
      <c r="AI15" s="15">
        <f>+Enero!AI15+Febrero!AI15+'Marzo '!AI15+'Abril '!AI15+'Mayo '!AI15+Junio!AI15+Julio!AI15+Agosto!AI15+Septiembre!AI15+'Octubre '!AI15+Noviembre!AI15+'Diciembre '!AI15</f>
        <v>0</v>
      </c>
      <c r="AJ15" s="15">
        <f>+Enero!AJ15+Febrero!AJ15+'Marzo '!AJ15+'Abril '!AJ15+'Mayo '!AJ15+Junio!AJ15+Julio!AJ15+Agosto!AJ15+Septiembre!AJ15+'Octubre '!AJ15+Noviembre!AJ15+'Diciembre '!AJ15</f>
        <v>0</v>
      </c>
      <c r="AK15" s="15">
        <f>+Enero!AK15+Febrero!AK15+'Marzo '!AK15+'Abril '!AK15+'Mayo '!AK15+Junio!AK15+Julio!AK15+Agosto!AK15+Septiembre!AK15+'Octubre '!AK15+Noviembre!AK15+'Diciembre '!AK15</f>
        <v>0</v>
      </c>
      <c r="AL15" s="15">
        <f>+Enero!AL15+Febrero!AL15+'Marzo '!AL15+'Abril '!AL15+'Mayo '!AL15+Junio!AL15+Julio!AL15+Agosto!AL15+Septiembre!AL15+'Octubre '!AL15+Noviembre!AL15+'Diciembre '!AL15</f>
        <v>0</v>
      </c>
      <c r="AM15" s="15">
        <f>+Enero!AM15+Febrero!AM15+'Marzo '!AM15+'Abril '!AM15+'Mayo '!AM15+Junio!AM15+Julio!AM15+Agosto!AM15+Septiembre!AM15+'Octubre '!AM15+Noviembre!AM15+'Diciembre '!AM15</f>
        <v>6</v>
      </c>
      <c r="AN15" s="15">
        <f>+Enero!AN15+Febrero!AN15+'Marzo '!AN15+'Abril '!AN15+'Mayo '!AN15+Junio!AN15+Julio!AN15+Agosto!AN15+Septiembre!AN15+'Octubre '!AN15+Noviembre!AN15+'Diciembre '!AN15</f>
        <v>0</v>
      </c>
      <c r="AO15" s="15">
        <f>+Enero!AO15+Febrero!AO15+'Marzo '!AO15+'Abril '!AO15+'Mayo '!AO15+Junio!AO15+Julio!AO15+Agosto!AO15+Septiembre!AO15+'Octubre '!AO15+Noviembre!AO15+'Diciembre '!AO15</f>
        <v>0</v>
      </c>
      <c r="AP15" s="15">
        <f>+Enero!AP15+Febrero!AP15+'Marzo '!AP15+'Abril '!AP15+'Mayo '!AP15+Junio!AP15+Julio!AP15+Agosto!AP15+Septiembre!AP15+'Octubre '!AP15+Noviembre!AP15+'Diciembre '!AP15</f>
        <v>0</v>
      </c>
      <c r="AQ15" s="15">
        <f>+Enero!AQ15+Febrero!AQ15+'Marzo '!AQ15+'Abril '!AQ15+'Mayo '!AQ15+Junio!AQ15+Julio!AQ15+Agosto!AQ15+Septiembre!AQ15+'Octubre '!AQ15+Noviembre!AQ15+'Diciembre '!AQ15</f>
        <v>0</v>
      </c>
      <c r="AR15" s="15">
        <f>+Enero!AR15+Febrero!AR15+'Marzo '!AR15+'Abril '!AR15+'Mayo '!AR15+Junio!AR15+Julio!AR15+Agosto!AR15+Septiembre!AR15+'Octubre '!AR15+Noviembre!AR15+'Diciembre '!AR15</f>
        <v>0</v>
      </c>
      <c r="AS15" s="15">
        <f>+Enero!AS15+Febrero!AS15+'Marzo '!AS15+'Abril '!AS15+'Mayo '!AS15+Junio!AS15+Julio!AS15+Agosto!AS15+Septiembre!AS15+'Octubre '!AS15+Noviembre!AS15+'Diciembre '!AS15</f>
        <v>0</v>
      </c>
      <c r="AT15" s="15">
        <f>+Enero!AT15+Febrero!AT15+'Marzo '!AT15+'Abril '!AT15+'Mayo '!AT15+Junio!AT15+Julio!AT15+Agosto!AT15+Septiembre!AT15+'Octubre '!AT15+Noviembre!AT15+'Diciembre '!AT15</f>
        <v>0</v>
      </c>
      <c r="AU15" s="15">
        <f>+Enero!AU15+Febrero!AU15+'Marzo '!AU15+'Abril '!AU15+'Mayo '!AU15+Junio!AU15+Julio!AU15+Agosto!AU15+Septiembre!AU15+'Octubre '!AU15+Noviembre!AU15+'Diciembre '!AU15</f>
        <v>0</v>
      </c>
      <c r="AV15" s="115" t="s">
        <v>88</v>
      </c>
      <c r="CG15" s="102">
        <v>0</v>
      </c>
      <c r="CI15" s="102">
        <v>0</v>
      </c>
      <c r="CJ15" s="102">
        <v>0</v>
      </c>
      <c r="CK15" s="102">
        <v>0</v>
      </c>
    </row>
    <row r="16" spans="1:89" x14ac:dyDescent="0.2">
      <c r="A16" s="27" t="s">
        <v>94</v>
      </c>
      <c r="B16" s="108">
        <f>SUM(C16+D16+E16+F16+G16+H16+I16+J16+K16+L16+M16+N16+O16+P16+Q16+R16+S16)</f>
        <v>204</v>
      </c>
      <c r="C16" s="15">
        <f>+Enero!C16+Febrero!C16+'Marzo '!C16+'Abril '!C16+'Mayo '!C16+Junio!C16+Julio!C16+Agosto!C16+Septiembre!C16+'Octubre '!C16+Noviembre!C16+'Diciembre '!C16</f>
        <v>40</v>
      </c>
      <c r="D16" s="15">
        <f>+Enero!D16+Febrero!D16+'Marzo '!D16+'Abril '!D16+'Mayo '!D16+Junio!D16+Julio!D16+Agosto!D16+Septiembre!D16+'Octubre '!D16+Noviembre!D16+'Diciembre '!D16</f>
        <v>26</v>
      </c>
      <c r="E16" s="15">
        <f>+Enero!E16+Febrero!E16+'Marzo '!E16+'Abril '!E16+'Mayo '!E16+Junio!E16+Julio!E16+Agosto!E16+Septiembre!E16+'Octubre '!E16+Noviembre!E16+'Diciembre '!E16</f>
        <v>12</v>
      </c>
      <c r="F16" s="15">
        <f>+Enero!F16+Febrero!F16+'Marzo '!F16+'Abril '!F16+'Mayo '!F16+Junio!F16+Julio!F16+Agosto!F16+Septiembre!F16+'Octubre '!F16+Noviembre!F16+'Diciembre '!F16</f>
        <v>4</v>
      </c>
      <c r="G16" s="15">
        <f>+Enero!G16+Febrero!G16+'Marzo '!G16+'Abril '!G16+'Mayo '!G16+Junio!G16+Julio!G16+Agosto!G16+Septiembre!G16+'Octubre '!G16+Noviembre!G16+'Diciembre '!G16</f>
        <v>0</v>
      </c>
      <c r="H16" s="15">
        <f>+Enero!H16+Febrero!H16+'Marzo '!H16+'Abril '!H16+'Mayo '!H16+Junio!H16+Julio!H16+Agosto!H16+Septiembre!H16+'Octubre '!H16+Noviembre!H16+'Diciembre '!H16</f>
        <v>1</v>
      </c>
      <c r="I16" s="15">
        <f>+Enero!I16+Febrero!I16+'Marzo '!I16+'Abril '!I16+'Mayo '!I16+Junio!I16+Julio!I16+Agosto!I16+Septiembre!I16+'Octubre '!I16+Noviembre!I16+'Diciembre '!I16</f>
        <v>2</v>
      </c>
      <c r="J16" s="15">
        <f>+Enero!J16+Febrero!J16+'Marzo '!J16+'Abril '!J16+'Mayo '!J16+Junio!J16+Julio!J16+Agosto!J16+Septiembre!J16+'Octubre '!J16+Noviembre!J16+'Diciembre '!J16</f>
        <v>0</v>
      </c>
      <c r="K16" s="15">
        <f>+Enero!K16+Febrero!K16+'Marzo '!K16+'Abril '!K16+'Mayo '!K16+Junio!K16+Julio!K16+Agosto!K16+Septiembre!K16+'Octubre '!K16+Noviembre!K16+'Diciembre '!K16</f>
        <v>1</v>
      </c>
      <c r="L16" s="15">
        <f>+Enero!L16+Febrero!L16+'Marzo '!L16+'Abril '!L16+'Mayo '!L16+Junio!L16+Julio!L16+Agosto!L16+Septiembre!L16+'Octubre '!L16+Noviembre!L16+'Diciembre '!L16</f>
        <v>3</v>
      </c>
      <c r="M16" s="15">
        <f>+Enero!M16+Febrero!M16+'Marzo '!M16+'Abril '!M16+'Mayo '!M16+Junio!M16+Julio!M16+Agosto!M16+Septiembre!M16+'Octubre '!M16+Noviembre!M16+'Diciembre '!M16</f>
        <v>8</v>
      </c>
      <c r="N16" s="15">
        <f>+Enero!N16+Febrero!N16+'Marzo '!N16+'Abril '!N16+'Mayo '!N16+Junio!N16+Julio!N16+Agosto!N16+Septiembre!N16+'Octubre '!N16+Noviembre!N16+'Diciembre '!N16</f>
        <v>9</v>
      </c>
      <c r="O16" s="15">
        <f>+Enero!O16+Febrero!O16+'Marzo '!O16+'Abril '!O16+'Mayo '!O16+Junio!O16+Julio!O16+Agosto!O16+Septiembre!O16+'Octubre '!O16+Noviembre!O16+'Diciembre '!O16</f>
        <v>12</v>
      </c>
      <c r="P16" s="15">
        <f>+Enero!P16+Febrero!P16+'Marzo '!P16+'Abril '!P16+'Mayo '!P16+Junio!P16+Julio!P16+Agosto!P16+Septiembre!P16+'Octubre '!P16+Noviembre!P16+'Diciembre '!P16</f>
        <v>19</v>
      </c>
      <c r="Q16" s="15">
        <f>+Enero!Q16+Febrero!Q16+'Marzo '!Q16+'Abril '!Q16+'Mayo '!Q16+Junio!Q16+Julio!Q16+Agosto!Q16+Septiembre!Q16+'Octubre '!Q16+Noviembre!Q16+'Diciembre '!Q16</f>
        <v>21</v>
      </c>
      <c r="R16" s="15">
        <f>+Enero!R16+Febrero!R16+'Marzo '!R16+'Abril '!R16+'Mayo '!R16+Junio!R16+Julio!R16+Agosto!R16+Septiembre!R16+'Octubre '!R16+Noviembre!R16+'Diciembre '!R16</f>
        <v>18</v>
      </c>
      <c r="S16" s="15">
        <f>+Enero!S16+Febrero!S16+'Marzo '!S16+'Abril '!S16+'Mayo '!S16+Junio!S16+Julio!S16+Agosto!S16+Septiembre!S16+'Octubre '!S16+Noviembre!S16+'Diciembre '!S16</f>
        <v>28</v>
      </c>
      <c r="T16" s="15">
        <f>+Enero!T16+Febrero!T16+'Marzo '!T16+'Abril '!T16+'Mayo '!T16+Junio!T16+Julio!T16+Agosto!T16+Septiembre!T16+'Octubre '!T16+Noviembre!T16+'Diciembre '!T16</f>
        <v>78</v>
      </c>
      <c r="U16" s="15">
        <f>+Enero!U16+Febrero!U16+'Marzo '!U16+'Abril '!U16+'Mayo '!U16+Junio!U16+Julio!U16+Agosto!U16+Septiembre!U16+'Octubre '!U16+Noviembre!U16+'Diciembre '!U16</f>
        <v>126</v>
      </c>
      <c r="V16" s="15">
        <f>+Enero!V16+Febrero!V16+'Marzo '!V16+'Abril '!V16+'Mayo '!V16+Junio!V16+Julio!V16+Agosto!V16+Septiembre!V16+'Octubre '!V16+Noviembre!V16+'Diciembre '!V16</f>
        <v>94</v>
      </c>
      <c r="W16" s="15">
        <f>+Enero!W16+Febrero!W16+'Marzo '!W16+'Abril '!W16+'Mayo '!W16+Junio!W16+Julio!W16+Agosto!W16+Septiembre!W16+'Octubre '!W16+Noviembre!W16+'Diciembre '!W16</f>
        <v>110</v>
      </c>
      <c r="X16" s="15">
        <f>+Enero!X16+Febrero!X16+'Marzo '!X16+'Abril '!X16+'Mayo '!X16+Junio!X16+Julio!X16+Agosto!X16+Septiembre!X16+'Octubre '!X16+Noviembre!X16+'Diciembre '!X16</f>
        <v>36</v>
      </c>
      <c r="Y16" s="15">
        <f>+Enero!Y16+Febrero!Y16+'Marzo '!Y16+'Abril '!Y16+'Mayo '!Y16+Junio!Y16+Julio!Y16+Agosto!Y16+Septiembre!Y16+'Octubre '!Y16+Noviembre!Y16+'Diciembre '!Y16</f>
        <v>36</v>
      </c>
      <c r="Z16" s="15">
        <f>+Enero!Z16+Febrero!Z16+'Marzo '!Z16+'Abril '!Z16+'Mayo '!Z16+Junio!Z16+Julio!Z16+Agosto!Z16+Septiembre!Z16+'Octubre '!Z16+Noviembre!Z16+'Diciembre '!Z16</f>
        <v>0</v>
      </c>
      <c r="AA16" s="15">
        <f>+Enero!AA16+Febrero!AA16+'Marzo '!AA16+'Abril '!AA16+'Mayo '!AA16+Junio!AA16+Julio!AA16+Agosto!AA16+Septiembre!AA16+'Octubre '!AA16+Noviembre!AA16+'Diciembre '!AA16</f>
        <v>0</v>
      </c>
      <c r="AB16" s="15">
        <f>+Enero!AB16+Febrero!AB16+'Marzo '!AB16+'Abril '!AB16+'Mayo '!AB16+Junio!AB16+Julio!AB16+Agosto!AB16+Septiembre!AB16+'Octubre '!AB16+Noviembre!AB16+'Diciembre '!AB16</f>
        <v>71</v>
      </c>
      <c r="AC16" s="15">
        <f>+Enero!AC16+Febrero!AC16+'Marzo '!AC16+'Abril '!AC16+'Mayo '!AC16+Junio!AC16+Julio!AC16+Agosto!AC16+Septiembre!AC16+'Octubre '!AC16+Noviembre!AC16+'Diciembre '!AC16</f>
        <v>71</v>
      </c>
      <c r="AD16" s="15">
        <f>+Enero!AD16+Febrero!AD16+'Marzo '!AD16+'Abril '!AD16+'Mayo '!AD16+Junio!AD16+Julio!AD16+Agosto!AD16+Septiembre!AD16+'Octubre '!AD16+Noviembre!AD16+'Diciembre '!AD16</f>
        <v>0</v>
      </c>
      <c r="AE16" s="15">
        <f>+Enero!AE16+Febrero!AE16+'Marzo '!AE16+'Abril '!AE16+'Mayo '!AE16+Junio!AE16+Julio!AE16+Agosto!AE16+Septiembre!AE16+'Octubre '!AE16+Noviembre!AE16+'Diciembre '!AE16</f>
        <v>0</v>
      </c>
      <c r="AF16" s="15">
        <f>+Enero!AF16+Febrero!AF16+'Marzo '!AF16+'Abril '!AF16+'Mayo '!AF16+Junio!AF16+Julio!AF16+Agosto!AF16+Septiembre!AF16+'Octubre '!AF16+Noviembre!AF16+'Diciembre '!AF16</f>
        <v>42</v>
      </c>
      <c r="AG16" s="15">
        <f>+Enero!AG16+Febrero!AG16+'Marzo '!AG16+'Abril '!AG16+'Mayo '!AG16+Junio!AG16+Julio!AG16+Agosto!AG16+Septiembre!AG16+'Octubre '!AG16+Noviembre!AG16+'Diciembre '!AG16</f>
        <v>0</v>
      </c>
      <c r="AH16" s="15">
        <f>+Enero!AH16+Febrero!AH16+'Marzo '!AH16+'Abril '!AH16+'Mayo '!AH16+Junio!AH16+Julio!AH16+Agosto!AH16+Septiembre!AH16+'Octubre '!AH16+Noviembre!AH16+'Diciembre '!AH16</f>
        <v>12</v>
      </c>
      <c r="AI16" s="15">
        <f>+Enero!AI16+Febrero!AI16+'Marzo '!AI16+'Abril '!AI16+'Mayo '!AI16+Junio!AI16+Julio!AI16+Agosto!AI16+Septiembre!AI16+'Octubre '!AI16+Noviembre!AI16+'Diciembre '!AI16</f>
        <v>12</v>
      </c>
      <c r="AJ16" s="15">
        <f>+Enero!AJ16+Febrero!AJ16+'Marzo '!AJ16+'Abril '!AJ16+'Mayo '!AJ16+Junio!AJ16+Julio!AJ16+Agosto!AJ16+Septiembre!AJ16+'Octubre '!AJ16+Noviembre!AJ16+'Diciembre '!AJ16</f>
        <v>0</v>
      </c>
      <c r="AK16" s="15">
        <f>+Enero!AK16+Febrero!AK16+'Marzo '!AK16+'Abril '!AK16+'Mayo '!AK16+Junio!AK16+Julio!AK16+Agosto!AK16+Septiembre!AK16+'Octubre '!AK16+Noviembre!AK16+'Diciembre '!AK16</f>
        <v>0</v>
      </c>
      <c r="AL16" s="15">
        <f>+Enero!AL16+Febrero!AL16+'Marzo '!AL16+'Abril '!AL16+'Mayo '!AL16+Junio!AL16+Julio!AL16+Agosto!AL16+Septiembre!AL16+'Octubre '!AL16+Noviembre!AL16+'Diciembre '!AL16</f>
        <v>1</v>
      </c>
      <c r="AM16" s="15">
        <f>+Enero!AM16+Febrero!AM16+'Marzo '!AM16+'Abril '!AM16+'Mayo '!AM16+Junio!AM16+Julio!AM16+Agosto!AM16+Septiembre!AM16+'Octubre '!AM16+Noviembre!AM16+'Diciembre '!AM16</f>
        <v>1</v>
      </c>
      <c r="AN16" s="15">
        <f>+Enero!AN16+Febrero!AN16+'Marzo '!AN16+'Abril '!AN16+'Mayo '!AN16+Junio!AN16+Julio!AN16+Agosto!AN16+Septiembre!AN16+'Octubre '!AN16+Noviembre!AN16+'Diciembre '!AN16</f>
        <v>9</v>
      </c>
      <c r="AO16" s="15">
        <f>+Enero!AO16+Febrero!AO16+'Marzo '!AO16+'Abril '!AO16+'Mayo '!AO16+Junio!AO16+Julio!AO16+Agosto!AO16+Septiembre!AO16+'Octubre '!AO16+Noviembre!AO16+'Diciembre '!AO16</f>
        <v>0</v>
      </c>
      <c r="AP16" s="15">
        <f>+Enero!AP16+Febrero!AP16+'Marzo '!AP16+'Abril '!AP16+'Mayo '!AP16+Junio!AP16+Julio!AP16+Agosto!AP16+Septiembre!AP16+'Octubre '!AP16+Noviembre!AP16+'Diciembre '!AP16</f>
        <v>0</v>
      </c>
      <c r="AQ16" s="15">
        <f>+Enero!AQ16+Febrero!AQ16+'Marzo '!AQ16+'Abril '!AQ16+'Mayo '!AQ16+Junio!AQ16+Julio!AQ16+Agosto!AQ16+Septiembre!AQ16+'Octubre '!AQ16+Noviembre!AQ16+'Diciembre '!AQ16</f>
        <v>0</v>
      </c>
      <c r="AR16" s="15">
        <f>+Enero!AR16+Febrero!AR16+'Marzo '!AR16+'Abril '!AR16+'Mayo '!AR16+Junio!AR16+Julio!AR16+Agosto!AR16+Septiembre!AR16+'Octubre '!AR16+Noviembre!AR16+'Diciembre '!AR16</f>
        <v>0</v>
      </c>
      <c r="AS16" s="15">
        <f>+Enero!AS16+Febrero!AS16+'Marzo '!AS16+'Abril '!AS16+'Mayo '!AS16+Junio!AS16+Julio!AS16+Agosto!AS16+Septiembre!AS16+'Octubre '!AS16+Noviembre!AS16+'Diciembre '!AS16</f>
        <v>0</v>
      </c>
      <c r="AT16" s="15">
        <f>+Enero!AT16+Febrero!AT16+'Marzo '!AT16+'Abril '!AT16+'Mayo '!AT16+Junio!AT16+Julio!AT16+Agosto!AT16+Septiembre!AT16+'Octubre '!AT16+Noviembre!AT16+'Diciembre '!AT16</f>
        <v>0</v>
      </c>
      <c r="AU16" s="15">
        <f>+Enero!AU16+Febrero!AU16+'Marzo '!AU16+'Abril '!AU16+'Mayo '!AU16+Junio!AU16+Julio!AU16+Agosto!AU16+Septiembre!AU16+'Octubre '!AU16+Noviembre!AU16+'Diciembre '!AU16</f>
        <v>0</v>
      </c>
      <c r="AV16" s="115" t="s">
        <v>88</v>
      </c>
      <c r="CG16" s="102">
        <v>0</v>
      </c>
      <c r="CI16" s="102">
        <v>0</v>
      </c>
      <c r="CJ16" s="102">
        <v>0</v>
      </c>
      <c r="CK16" s="102">
        <v>0</v>
      </c>
    </row>
    <row r="17" spans="1:89" x14ac:dyDescent="0.2">
      <c r="A17" s="27" t="s">
        <v>95</v>
      </c>
      <c r="B17" s="108">
        <f>SUM(C17+D17+E17+F17+G17+H17+I17+J17+K17)</f>
        <v>665</v>
      </c>
      <c r="C17" s="15">
        <f>+Enero!C17+Febrero!C17+'Marzo '!C17+'Abril '!C17+'Mayo '!C17+Junio!C17+Julio!C17+Agosto!C17+Septiembre!C17+'Octubre '!C17+Noviembre!C17+'Diciembre '!C17</f>
        <v>394</v>
      </c>
      <c r="D17" s="15">
        <f>+Enero!D17+Febrero!D17+'Marzo '!D17+'Abril '!D17+'Mayo '!D17+Junio!D17+Julio!D17+Agosto!D17+Septiembre!D17+'Octubre '!D17+Noviembre!D17+'Diciembre '!D17</f>
        <v>121</v>
      </c>
      <c r="E17" s="15">
        <f>+Enero!E17+Febrero!E17+'Marzo '!E17+'Abril '!E17+'Mayo '!E17+Junio!E17+Julio!E17+Agosto!E17+Septiembre!E17+'Octubre '!E17+Noviembre!E17+'Diciembre '!E17</f>
        <v>150</v>
      </c>
      <c r="F17" s="15">
        <f>+Enero!F17+Febrero!F17+'Marzo '!F17+'Abril '!F17+'Mayo '!F17+Junio!F17+Julio!F17+Agosto!F17+Septiembre!F17+'Octubre '!F17+Noviembre!F17+'Diciembre '!F17</f>
        <v>0</v>
      </c>
      <c r="G17" s="15">
        <f>+Enero!G17+Febrero!G17+'Marzo '!G17+'Abril '!G17+'Mayo '!G17+Junio!G17+Julio!G17+Agosto!G17+Septiembre!G17+'Octubre '!G17+Noviembre!G17+'Diciembre '!G17</f>
        <v>0</v>
      </c>
      <c r="H17" s="15">
        <f>+Enero!H17+Febrero!H17+'Marzo '!H17+'Abril '!H17+'Mayo '!H17+Junio!H17+Julio!H17+Agosto!H17+Septiembre!H17+'Octubre '!H17+Noviembre!H17+'Diciembre '!H17</f>
        <v>0</v>
      </c>
      <c r="I17" s="15">
        <f>+Enero!I17+Febrero!I17+'Marzo '!I17+'Abril '!I17+'Mayo '!I17+Junio!I17+Julio!I17+Agosto!I17+Septiembre!I17+'Octubre '!I17+Noviembre!I17+'Diciembre '!I17</f>
        <v>0</v>
      </c>
      <c r="J17" s="15">
        <f>+Enero!J17+Febrero!J17+'Marzo '!J17+'Abril '!J17+'Mayo '!J17+Junio!J17+Julio!J17+Agosto!J17+Septiembre!J17+'Octubre '!J17+Noviembre!J17+'Diciembre '!J17</f>
        <v>0</v>
      </c>
      <c r="K17" s="15">
        <f>+Enero!K17+Febrero!K17+'Marzo '!K17+'Abril '!K17+'Mayo '!K17+Junio!K17+Julio!K17+Agosto!K17+Septiembre!K17+'Octubre '!K17+Noviembre!K17+'Diciembre '!K17</f>
        <v>0</v>
      </c>
      <c r="L17" s="15">
        <f>+Enero!L17+Febrero!L17+'Marzo '!L17+'Abril '!L17+'Mayo '!L17+Junio!L17+Julio!L17+Agosto!L17+Septiembre!L17+'Octubre '!L17+Noviembre!L17+'Diciembre '!L17</f>
        <v>0</v>
      </c>
      <c r="M17" s="15">
        <f>+Enero!M17+Febrero!M17+'Marzo '!M17+'Abril '!M17+'Mayo '!M17+Junio!M17+Julio!M17+Agosto!M17+Septiembre!M17+'Octubre '!M17+Noviembre!M17+'Diciembre '!M17</f>
        <v>0</v>
      </c>
      <c r="N17" s="15">
        <f>+Enero!N17+Febrero!N17+'Marzo '!N17+'Abril '!N17+'Mayo '!N17+Junio!N17+Julio!N17+Agosto!N17+Septiembre!N17+'Octubre '!N17+Noviembre!N17+'Diciembre '!N17</f>
        <v>0</v>
      </c>
      <c r="O17" s="15">
        <f>+Enero!O17+Febrero!O17+'Marzo '!O17+'Abril '!O17+'Mayo '!O17+Junio!O17+Julio!O17+Agosto!O17+Septiembre!O17+'Octubre '!O17+Noviembre!O17+'Diciembre '!O17</f>
        <v>0</v>
      </c>
      <c r="P17" s="15">
        <f>+Enero!P17+Febrero!P17+'Marzo '!P17+'Abril '!P17+'Mayo '!P17+Junio!P17+Julio!P17+Agosto!P17+Septiembre!P17+'Octubre '!P17+Noviembre!P17+'Diciembre '!P17</f>
        <v>0</v>
      </c>
      <c r="Q17" s="15">
        <f>+Enero!Q17+Febrero!Q17+'Marzo '!Q17+'Abril '!Q17+'Mayo '!Q17+Junio!Q17+Julio!Q17+Agosto!Q17+Septiembre!Q17+'Octubre '!Q17+Noviembre!Q17+'Diciembre '!Q17</f>
        <v>0</v>
      </c>
      <c r="R17" s="15">
        <f>+Enero!R17+Febrero!R17+'Marzo '!R17+'Abril '!R17+'Mayo '!R17+Junio!R17+Julio!R17+Agosto!R17+Septiembre!R17+'Octubre '!R17+Noviembre!R17+'Diciembre '!R17</f>
        <v>0</v>
      </c>
      <c r="S17" s="15">
        <f>+Enero!S17+Febrero!S17+'Marzo '!S17+'Abril '!S17+'Mayo '!S17+Junio!S17+Julio!S17+Agosto!S17+Septiembre!S17+'Octubre '!S17+Noviembre!S17+'Diciembre '!S17</f>
        <v>0</v>
      </c>
      <c r="T17" s="15">
        <f>+Enero!T17+Febrero!T17+'Marzo '!T17+'Abril '!T17+'Mayo '!T17+Junio!T17+Julio!T17+Agosto!T17+Septiembre!T17+'Octubre '!T17+Noviembre!T17+'Diciembre '!T17</f>
        <v>665</v>
      </c>
      <c r="U17" s="15">
        <f>+Enero!U17+Febrero!U17+'Marzo '!U17+'Abril '!U17+'Mayo '!U17+Junio!U17+Julio!U17+Agosto!U17+Septiembre!U17+'Octubre '!U17+Noviembre!U17+'Diciembre '!U17</f>
        <v>0</v>
      </c>
      <c r="V17" s="15">
        <f>+Enero!V17+Febrero!V17+'Marzo '!V17+'Abril '!V17+'Mayo '!V17+Junio!V17+Julio!V17+Agosto!V17+Septiembre!V17+'Octubre '!V17+Noviembre!V17+'Diciembre '!V17</f>
        <v>380</v>
      </c>
      <c r="W17" s="15">
        <f>+Enero!W17+Febrero!W17+'Marzo '!W17+'Abril '!W17+'Mayo '!W17+Junio!W17+Julio!W17+Agosto!W17+Septiembre!W17+'Octubre '!W17+Noviembre!W17+'Diciembre '!W17</f>
        <v>285</v>
      </c>
      <c r="X17" s="15">
        <f>+Enero!X17+Febrero!X17+'Marzo '!X17+'Abril '!X17+'Mayo '!X17+Junio!X17+Julio!X17+Agosto!X17+Septiembre!X17+'Octubre '!X17+Noviembre!X17+'Diciembre '!X17</f>
        <v>320</v>
      </c>
      <c r="Y17" s="15">
        <f>+Enero!Y17+Febrero!Y17+'Marzo '!Y17+'Abril '!Y17+'Mayo '!Y17+Junio!Y17+Julio!Y17+Agosto!Y17+Septiembre!Y17+'Octubre '!Y17+Noviembre!Y17+'Diciembre '!Y17</f>
        <v>320</v>
      </c>
      <c r="Z17" s="15">
        <f>+Enero!Z17+Febrero!Z17+'Marzo '!Z17+'Abril '!Z17+'Mayo '!Z17+Junio!Z17+Julio!Z17+Agosto!Z17+Septiembre!Z17+'Octubre '!Z17+Noviembre!Z17+'Diciembre '!Z17</f>
        <v>0</v>
      </c>
      <c r="AA17" s="15">
        <f>+Enero!AA17+Febrero!AA17+'Marzo '!AA17+'Abril '!AA17+'Mayo '!AA17+Junio!AA17+Julio!AA17+Agosto!AA17+Septiembre!AA17+'Octubre '!AA17+Noviembre!AA17+'Diciembre '!AA17</f>
        <v>0</v>
      </c>
      <c r="AB17" s="15">
        <f>+Enero!AB17+Febrero!AB17+'Marzo '!AB17+'Abril '!AB17+'Mayo '!AB17+Junio!AB17+Julio!AB17+Agosto!AB17+Septiembre!AB17+'Octubre '!AB17+Noviembre!AB17+'Diciembre '!AB17</f>
        <v>0</v>
      </c>
      <c r="AC17" s="15">
        <f>+Enero!AC17+Febrero!AC17+'Marzo '!AC17+'Abril '!AC17+'Mayo '!AC17+Junio!AC17+Julio!AC17+Agosto!AC17+Septiembre!AC17+'Octubre '!AC17+Noviembre!AC17+'Diciembre '!AC17</f>
        <v>0</v>
      </c>
      <c r="AD17" s="15">
        <f>+Enero!AD17+Febrero!AD17+'Marzo '!AD17+'Abril '!AD17+'Mayo '!AD17+Junio!AD17+Julio!AD17+Agosto!AD17+Septiembre!AD17+'Octubre '!AD17+Noviembre!AD17+'Diciembre '!AD17</f>
        <v>0</v>
      </c>
      <c r="AE17" s="15">
        <f>+Enero!AE17+Febrero!AE17+'Marzo '!AE17+'Abril '!AE17+'Mayo '!AE17+Junio!AE17+Julio!AE17+Agosto!AE17+Septiembre!AE17+'Octubre '!AE17+Noviembre!AE17+'Diciembre '!AE17</f>
        <v>0</v>
      </c>
      <c r="AF17" s="15">
        <f>+Enero!AF17+Febrero!AF17+'Marzo '!AF17+'Abril '!AF17+'Mayo '!AF17+Junio!AF17+Julio!AF17+Agosto!AF17+Septiembre!AF17+'Octubre '!AF17+Noviembre!AF17+'Diciembre '!AF17</f>
        <v>296</v>
      </c>
      <c r="AG17" s="15">
        <f>+Enero!AG17+Febrero!AG17+'Marzo '!AG17+'Abril '!AG17+'Mayo '!AG17+Junio!AG17+Julio!AG17+Agosto!AG17+Septiembre!AG17+'Octubre '!AG17+Noviembre!AG17+'Diciembre '!AG17</f>
        <v>0</v>
      </c>
      <c r="AH17" s="15">
        <f>+Enero!AH17+Febrero!AH17+'Marzo '!AH17+'Abril '!AH17+'Mayo '!AH17+Junio!AH17+Julio!AH17+Agosto!AH17+Septiembre!AH17+'Octubre '!AH17+Noviembre!AH17+'Diciembre '!AH17</f>
        <v>12</v>
      </c>
      <c r="AI17" s="15">
        <f>+Enero!AI17+Febrero!AI17+'Marzo '!AI17+'Abril '!AI17+'Mayo '!AI17+Junio!AI17+Julio!AI17+Agosto!AI17+Septiembre!AI17+'Octubre '!AI17+Noviembre!AI17+'Diciembre '!AI17</f>
        <v>0</v>
      </c>
      <c r="AJ17" s="15">
        <f>+Enero!AJ17+Febrero!AJ17+'Marzo '!AJ17+'Abril '!AJ17+'Mayo '!AJ17+Junio!AJ17+Julio!AJ17+Agosto!AJ17+Septiembre!AJ17+'Octubre '!AJ17+Noviembre!AJ17+'Diciembre '!AJ17</f>
        <v>51</v>
      </c>
      <c r="AK17" s="15">
        <f>+Enero!AK17+Febrero!AK17+'Marzo '!AK17+'Abril '!AK17+'Mayo '!AK17+Junio!AK17+Julio!AK17+Agosto!AK17+Septiembre!AK17+'Octubre '!AK17+Noviembre!AK17+'Diciembre '!AK17</f>
        <v>34</v>
      </c>
      <c r="AL17" s="15">
        <f>+Enero!AL17+Febrero!AL17+'Marzo '!AL17+'Abril '!AL17+'Mayo '!AL17+Junio!AL17+Julio!AL17+Agosto!AL17+Septiembre!AL17+'Octubre '!AL17+Noviembre!AL17+'Diciembre '!AL17</f>
        <v>0</v>
      </c>
      <c r="AM17" s="15">
        <f>+Enero!AM17+Febrero!AM17+'Marzo '!AM17+'Abril '!AM17+'Mayo '!AM17+Junio!AM17+Julio!AM17+Agosto!AM17+Septiembre!AM17+'Octubre '!AM17+Noviembre!AM17+'Diciembre '!AM17</f>
        <v>38</v>
      </c>
      <c r="AN17" s="15">
        <f>+Enero!AN17+Febrero!AN17+'Marzo '!AN17+'Abril '!AN17+'Mayo '!AN17+Junio!AN17+Julio!AN17+Agosto!AN17+Septiembre!AN17+'Octubre '!AN17+Noviembre!AN17+'Diciembre '!AN17</f>
        <v>0</v>
      </c>
      <c r="AO17" s="15">
        <f>+Enero!AO17+Febrero!AO17+'Marzo '!AO17+'Abril '!AO17+'Mayo '!AO17+Junio!AO17+Julio!AO17+Agosto!AO17+Septiembre!AO17+'Octubre '!AO17+Noviembre!AO17+'Diciembre '!AO17</f>
        <v>109</v>
      </c>
      <c r="AP17" s="15">
        <f>+Enero!AP17+Febrero!AP17+'Marzo '!AP17+'Abril '!AP17+'Mayo '!AP17+Junio!AP17+Julio!AP17+Agosto!AP17+Septiembre!AP17+'Octubre '!AP17+Noviembre!AP17+'Diciembre '!AP17</f>
        <v>0</v>
      </c>
      <c r="AQ17" s="15">
        <f>+Enero!AQ17+Febrero!AQ17+'Marzo '!AQ17+'Abril '!AQ17+'Mayo '!AQ17+Junio!AQ17+Julio!AQ17+Agosto!AQ17+Septiembre!AQ17+'Octubre '!AQ17+Noviembre!AQ17+'Diciembre '!AQ17</f>
        <v>385</v>
      </c>
      <c r="AR17" s="15">
        <f>+Enero!AR17+Febrero!AR17+'Marzo '!AR17+'Abril '!AR17+'Mayo '!AR17+Junio!AR17+Julio!AR17+Agosto!AR17+Septiembre!AR17+'Octubre '!AR17+Noviembre!AR17+'Diciembre '!AR17</f>
        <v>0</v>
      </c>
      <c r="AS17" s="15">
        <f>+Enero!AS17+Febrero!AS17+'Marzo '!AS17+'Abril '!AS17+'Mayo '!AS17+Junio!AS17+Julio!AS17+Agosto!AS17+Septiembre!AS17+'Octubre '!AS17+Noviembre!AS17+'Diciembre '!AS17</f>
        <v>0</v>
      </c>
      <c r="AT17" s="15">
        <f>+Enero!AT17+Febrero!AT17+'Marzo '!AT17+'Abril '!AT17+'Mayo '!AT17+Junio!AT17+Julio!AT17+Agosto!AT17+Septiembre!AT17+'Octubre '!AT17+Noviembre!AT17+'Diciembre '!AT17</f>
        <v>0</v>
      </c>
      <c r="AU17" s="15">
        <f>+Enero!AU17+Febrero!AU17+'Marzo '!AU17+'Abril '!AU17+'Mayo '!AU17+Junio!AU17+Julio!AU17+Agosto!AU17+Septiembre!AU17+'Octubre '!AU17+Noviembre!AU17+'Diciembre '!AU17</f>
        <v>0</v>
      </c>
      <c r="AV17" s="115" t="s">
        <v>88</v>
      </c>
      <c r="CG17" s="102">
        <v>0</v>
      </c>
      <c r="CI17" s="102">
        <v>0</v>
      </c>
      <c r="CJ17" s="102">
        <v>0</v>
      </c>
      <c r="CK17" s="102">
        <v>0</v>
      </c>
    </row>
    <row r="18" spans="1:89" x14ac:dyDescent="0.2">
      <c r="A18" s="27" t="s">
        <v>96</v>
      </c>
      <c r="B18" s="108">
        <f>SUM(C18+D18+E18+F18+G18+H18+I18+J18+K18+L18+M18+N18+O18+P18+Q18+R18+S18)</f>
        <v>4015</v>
      </c>
      <c r="C18" s="15">
        <f>+Enero!C18+Febrero!C18+'Marzo '!C18+'Abril '!C18+'Mayo '!C18+Junio!C18+Julio!C18+Agosto!C18+Septiembre!C18+'Octubre '!C18+Noviembre!C18+'Diciembre '!C18</f>
        <v>46</v>
      </c>
      <c r="D18" s="15">
        <f>+Enero!D18+Febrero!D18+'Marzo '!D18+'Abril '!D18+'Mayo '!D18+Junio!D18+Julio!D18+Agosto!D18+Septiembre!D18+'Octubre '!D18+Noviembre!D18+'Diciembre '!D18</f>
        <v>19</v>
      </c>
      <c r="E18" s="15">
        <f>+Enero!E18+Febrero!E18+'Marzo '!E18+'Abril '!E18+'Mayo '!E18+Junio!E18+Julio!E18+Agosto!E18+Septiembre!E18+'Octubre '!E18+Noviembre!E18+'Diciembre '!E18</f>
        <v>14</v>
      </c>
      <c r="F18" s="15">
        <f>+Enero!F18+Febrero!F18+'Marzo '!F18+'Abril '!F18+'Mayo '!F18+Junio!F18+Julio!F18+Agosto!F18+Septiembre!F18+'Octubre '!F18+Noviembre!F18+'Diciembre '!F18</f>
        <v>35</v>
      </c>
      <c r="G18" s="15">
        <f>+Enero!G18+Febrero!G18+'Marzo '!G18+'Abril '!G18+'Mayo '!G18+Junio!G18+Julio!G18+Agosto!G18+Septiembre!G18+'Octubre '!G18+Noviembre!G18+'Diciembre '!G18</f>
        <v>27</v>
      </c>
      <c r="H18" s="15">
        <f>+Enero!H18+Febrero!H18+'Marzo '!H18+'Abril '!H18+'Mayo '!H18+Junio!H18+Julio!H18+Agosto!H18+Septiembre!H18+'Octubre '!H18+Noviembre!H18+'Diciembre '!H18</f>
        <v>22</v>
      </c>
      <c r="I18" s="15">
        <f>+Enero!I18+Febrero!I18+'Marzo '!I18+'Abril '!I18+'Mayo '!I18+Junio!I18+Julio!I18+Agosto!I18+Septiembre!I18+'Octubre '!I18+Noviembre!I18+'Diciembre '!I18</f>
        <v>21</v>
      </c>
      <c r="J18" s="15">
        <f>+Enero!J18+Febrero!J18+'Marzo '!J18+'Abril '!J18+'Mayo '!J18+Junio!J18+Julio!J18+Agosto!J18+Septiembre!J18+'Octubre '!J18+Noviembre!J18+'Diciembre '!J18</f>
        <v>51</v>
      </c>
      <c r="K18" s="15">
        <f>+Enero!K18+Febrero!K18+'Marzo '!K18+'Abril '!K18+'Mayo '!K18+Junio!K18+Julio!K18+Agosto!K18+Septiembre!K18+'Octubre '!K18+Noviembre!K18+'Diciembre '!K18</f>
        <v>79</v>
      </c>
      <c r="L18" s="15">
        <f>+Enero!L18+Febrero!L18+'Marzo '!L18+'Abril '!L18+'Mayo '!L18+Junio!L18+Julio!L18+Agosto!L18+Septiembre!L18+'Octubre '!L18+Noviembre!L18+'Diciembre '!L18</f>
        <v>121</v>
      </c>
      <c r="M18" s="15">
        <f>+Enero!M18+Febrero!M18+'Marzo '!M18+'Abril '!M18+'Mayo '!M18+Junio!M18+Julio!M18+Agosto!M18+Septiembre!M18+'Octubre '!M18+Noviembre!M18+'Diciembre '!M18</f>
        <v>279</v>
      </c>
      <c r="N18" s="15">
        <f>+Enero!N18+Febrero!N18+'Marzo '!N18+'Abril '!N18+'Mayo '!N18+Junio!N18+Julio!N18+Agosto!N18+Septiembre!N18+'Octubre '!N18+Noviembre!N18+'Diciembre '!N18</f>
        <v>401</v>
      </c>
      <c r="O18" s="15">
        <f>+Enero!O18+Febrero!O18+'Marzo '!O18+'Abril '!O18+'Mayo '!O18+Junio!O18+Julio!O18+Agosto!O18+Septiembre!O18+'Octubre '!O18+Noviembre!O18+'Diciembre '!O18</f>
        <v>545</v>
      </c>
      <c r="P18" s="15">
        <f>+Enero!P18+Febrero!P18+'Marzo '!P18+'Abril '!P18+'Mayo '!P18+Junio!P18+Julio!P18+Agosto!P18+Septiembre!P18+'Octubre '!P18+Noviembre!P18+'Diciembre '!P18</f>
        <v>657</v>
      </c>
      <c r="Q18" s="15">
        <f>+Enero!Q18+Febrero!Q18+'Marzo '!Q18+'Abril '!Q18+'Mayo '!Q18+Junio!Q18+Julio!Q18+Agosto!Q18+Septiembre!Q18+'Octubre '!Q18+Noviembre!Q18+'Diciembre '!Q18</f>
        <v>538</v>
      </c>
      <c r="R18" s="15">
        <f>+Enero!R18+Febrero!R18+'Marzo '!R18+'Abril '!R18+'Mayo '!R18+Junio!R18+Julio!R18+Agosto!R18+Septiembre!R18+'Octubre '!R18+Noviembre!R18+'Diciembre '!R18</f>
        <v>508</v>
      </c>
      <c r="S18" s="15">
        <f>+Enero!S18+Febrero!S18+'Marzo '!S18+'Abril '!S18+'Mayo '!S18+Junio!S18+Julio!S18+Agosto!S18+Septiembre!S18+'Octubre '!S18+Noviembre!S18+'Diciembre '!S18</f>
        <v>652</v>
      </c>
      <c r="T18" s="15">
        <f>+Enero!T18+Febrero!T18+'Marzo '!T18+'Abril '!T18+'Mayo '!T18+Junio!T18+Julio!T18+Agosto!T18+Septiembre!T18+'Octubre '!T18+Noviembre!T18+'Diciembre '!T18</f>
        <v>79</v>
      </c>
      <c r="U18" s="15">
        <f>+Enero!U18+Febrero!U18+'Marzo '!U18+'Abril '!U18+'Mayo '!U18+Junio!U18+Julio!U18+Agosto!U18+Septiembre!U18+'Octubre '!U18+Noviembre!U18+'Diciembre '!U18</f>
        <v>3936</v>
      </c>
      <c r="V18" s="15">
        <f>+Enero!V18+Febrero!V18+'Marzo '!V18+'Abril '!V18+'Mayo '!V18+Junio!V18+Julio!V18+Agosto!V18+Septiembre!V18+'Octubre '!V18+Noviembre!V18+'Diciembre '!V18</f>
        <v>2101</v>
      </c>
      <c r="W18" s="15">
        <f>+Enero!W18+Febrero!W18+'Marzo '!W18+'Abril '!W18+'Mayo '!W18+Junio!W18+Julio!W18+Agosto!W18+Septiembre!W18+'Octubre '!W18+Noviembre!W18+'Diciembre '!W18</f>
        <v>1914</v>
      </c>
      <c r="X18" s="15">
        <f>+Enero!X18+Febrero!X18+'Marzo '!X18+'Abril '!X18+'Mayo '!X18+Junio!X18+Julio!X18+Agosto!X18+Septiembre!X18+'Octubre '!X18+Noviembre!X18+'Diciembre '!X18</f>
        <v>33</v>
      </c>
      <c r="Y18" s="15">
        <f>+Enero!Y18+Febrero!Y18+'Marzo '!Y18+'Abril '!Y18+'Mayo '!Y18+Junio!Y18+Julio!Y18+Agosto!Y18+Septiembre!Y18+'Octubre '!Y18+Noviembre!Y18+'Diciembre '!Y18</f>
        <v>33</v>
      </c>
      <c r="Z18" s="15">
        <f>+Enero!Z18+Febrero!Z18+'Marzo '!Z18+'Abril '!Z18+'Mayo '!Z18+Junio!Z18+Julio!Z18+Agosto!Z18+Septiembre!Z18+'Octubre '!Z18+Noviembre!Z18+'Diciembre '!Z18</f>
        <v>0</v>
      </c>
      <c r="AA18" s="15">
        <f>+Enero!AA18+Febrero!AA18+'Marzo '!AA18+'Abril '!AA18+'Mayo '!AA18+Junio!AA18+Julio!AA18+Agosto!AA18+Septiembre!AA18+'Octubre '!AA18+Noviembre!AA18+'Diciembre '!AA18</f>
        <v>0</v>
      </c>
      <c r="AB18" s="15">
        <f>+Enero!AB18+Febrero!AB18+'Marzo '!AB18+'Abril '!AB18+'Mayo '!AB18+Junio!AB18+Julio!AB18+Agosto!AB18+Septiembre!AB18+'Octubre '!AB18+Noviembre!AB18+'Diciembre '!AB18</f>
        <v>961</v>
      </c>
      <c r="AC18" s="15">
        <f>+Enero!AC18+Febrero!AC18+'Marzo '!AC18+'Abril '!AC18+'Mayo '!AC18+Junio!AC18+Julio!AC18+Agosto!AC18+Septiembre!AC18+'Octubre '!AC18+Noviembre!AC18+'Diciembre '!AC18</f>
        <v>957</v>
      </c>
      <c r="AD18" s="15">
        <f>+Enero!AD18+Febrero!AD18+'Marzo '!AD18+'Abril '!AD18+'Mayo '!AD18+Junio!AD18+Julio!AD18+Agosto!AD18+Septiembre!AD18+'Octubre '!AD18+Noviembre!AD18+'Diciembre '!AD18</f>
        <v>4</v>
      </c>
      <c r="AE18" s="15">
        <f>+Enero!AE18+Febrero!AE18+'Marzo '!AE18+'Abril '!AE18+'Mayo '!AE18+Junio!AE18+Julio!AE18+Agosto!AE18+Septiembre!AE18+'Octubre '!AE18+Noviembre!AE18+'Diciembre '!AE18</f>
        <v>0</v>
      </c>
      <c r="AF18" s="15">
        <f>+Enero!AF18+Febrero!AF18+'Marzo '!AF18+'Abril '!AF18+'Mayo '!AF18+Junio!AF18+Julio!AF18+Agosto!AF18+Septiembre!AF18+'Octubre '!AF18+Noviembre!AF18+'Diciembre '!AF18</f>
        <v>873</v>
      </c>
      <c r="AG18" s="15">
        <f>+Enero!AG18+Febrero!AG18+'Marzo '!AG18+'Abril '!AG18+'Mayo '!AG18+Junio!AG18+Julio!AG18+Agosto!AG18+Septiembre!AG18+'Octubre '!AG18+Noviembre!AG18+'Diciembre '!AG18</f>
        <v>179</v>
      </c>
      <c r="AH18" s="15">
        <f>+Enero!AH18+Febrero!AH18+'Marzo '!AH18+'Abril '!AH18+'Mayo '!AH18+Junio!AH18+Julio!AH18+Agosto!AH18+Septiembre!AH18+'Octubre '!AH18+Noviembre!AH18+'Diciembre '!AH18</f>
        <v>0</v>
      </c>
      <c r="AI18" s="15">
        <f>+Enero!AI18+Febrero!AI18+'Marzo '!AI18+'Abril '!AI18+'Mayo '!AI18+Junio!AI18+Julio!AI18+Agosto!AI18+Septiembre!AI18+'Octubre '!AI18+Noviembre!AI18+'Diciembre '!AI18</f>
        <v>737</v>
      </c>
      <c r="AJ18" s="15">
        <f>+Enero!AJ18+Febrero!AJ18+'Marzo '!AJ18+'Abril '!AJ18+'Mayo '!AJ18+Junio!AJ18+Julio!AJ18+Agosto!AJ18+Septiembre!AJ18+'Octubre '!AJ18+Noviembre!AJ18+'Diciembre '!AJ18</f>
        <v>51</v>
      </c>
      <c r="AK18" s="15">
        <f>+Enero!AK18+Febrero!AK18+'Marzo '!AK18+'Abril '!AK18+'Mayo '!AK18+Junio!AK18+Julio!AK18+Agosto!AK18+Septiembre!AK18+'Octubre '!AK18+Noviembre!AK18+'Diciembre '!AK18</f>
        <v>10</v>
      </c>
      <c r="AL18" s="15">
        <f>+Enero!AL18+Febrero!AL18+'Marzo '!AL18+'Abril '!AL18+'Mayo '!AL18+Junio!AL18+Julio!AL18+Agosto!AL18+Septiembre!AL18+'Octubre '!AL18+Noviembre!AL18+'Diciembre '!AL18</f>
        <v>498</v>
      </c>
      <c r="AM18" s="15">
        <f>+Enero!AM18+Febrero!AM18+'Marzo '!AM18+'Abril '!AM18+'Mayo '!AM18+Junio!AM18+Julio!AM18+Agosto!AM18+Septiembre!AM18+'Octubre '!AM18+Noviembre!AM18+'Diciembre '!AM18</f>
        <v>4</v>
      </c>
      <c r="AN18" s="15">
        <f>+Enero!AN18+Febrero!AN18+'Marzo '!AN18+'Abril '!AN18+'Mayo '!AN18+Junio!AN18+Julio!AN18+Agosto!AN18+Septiembre!AN18+'Octubre '!AN18+Noviembre!AN18+'Diciembre '!AN18</f>
        <v>690</v>
      </c>
      <c r="AO18" s="15">
        <f>+Enero!AO18+Febrero!AO18+'Marzo '!AO18+'Abril '!AO18+'Mayo '!AO18+Junio!AO18+Julio!AO18+Agosto!AO18+Septiembre!AO18+'Octubre '!AO18+Noviembre!AO18+'Diciembre '!AO18</f>
        <v>0</v>
      </c>
      <c r="AP18" s="15">
        <f>+Enero!AP18+Febrero!AP18+'Marzo '!AP18+'Abril '!AP18+'Mayo '!AP18+Junio!AP18+Julio!AP18+Agosto!AP18+Septiembre!AP18+'Octubre '!AP18+Noviembre!AP18+'Diciembre '!AP18</f>
        <v>0</v>
      </c>
      <c r="AQ18" s="15">
        <f>+Enero!AQ18+Febrero!AQ18+'Marzo '!AQ18+'Abril '!AQ18+'Mayo '!AQ18+Junio!AQ18+Julio!AQ18+Agosto!AQ18+Septiembre!AQ18+'Octubre '!AQ18+Noviembre!AQ18+'Diciembre '!AQ18</f>
        <v>0</v>
      </c>
      <c r="AR18" s="15">
        <f>+Enero!AR18+Febrero!AR18+'Marzo '!AR18+'Abril '!AR18+'Mayo '!AR18+Junio!AR18+Julio!AR18+Agosto!AR18+Septiembre!AR18+'Octubre '!AR18+Noviembre!AR18+'Diciembre '!AR18</f>
        <v>61</v>
      </c>
      <c r="AS18" s="15">
        <f>+Enero!AS18+Febrero!AS18+'Marzo '!AS18+'Abril '!AS18+'Mayo '!AS18+Junio!AS18+Julio!AS18+Agosto!AS18+Septiembre!AS18+'Octubre '!AS18+Noviembre!AS18+'Diciembre '!AS18</f>
        <v>0</v>
      </c>
      <c r="AT18" s="15">
        <f>+Enero!AT18+Febrero!AT18+'Marzo '!AT18+'Abril '!AT18+'Mayo '!AT18+Junio!AT18+Julio!AT18+Agosto!AT18+Septiembre!AT18+'Octubre '!AT18+Noviembre!AT18+'Diciembre '!AT18</f>
        <v>0</v>
      </c>
      <c r="AU18" s="15">
        <f>+Enero!AU18+Febrero!AU18+'Marzo '!AU18+'Abril '!AU18+'Mayo '!AU18+Junio!AU18+Julio!AU18+Agosto!AU18+Septiembre!AU18+'Octubre '!AU18+Noviembre!AU18+'Diciembre '!AU18</f>
        <v>0</v>
      </c>
      <c r="AV18" s="115" t="s">
        <v>88</v>
      </c>
      <c r="CG18" s="102">
        <v>0</v>
      </c>
      <c r="CI18" s="102">
        <v>0</v>
      </c>
      <c r="CJ18" s="102">
        <v>0</v>
      </c>
      <c r="CK18" s="102">
        <v>0</v>
      </c>
    </row>
    <row r="19" spans="1:89" x14ac:dyDescent="0.2">
      <c r="A19" s="27" t="s">
        <v>97</v>
      </c>
      <c r="B19" s="108">
        <f>SUM(C19+D19+E19+F19+G19+H19+I19+J19+K19)</f>
        <v>0</v>
      </c>
      <c r="C19" s="15">
        <f>+Enero!C19+Febrero!C19+'Marzo '!C19+'Abril '!C19+'Mayo '!C19+Junio!C19+Julio!C19+Agosto!C19+Septiembre!C19+'Octubre '!C19+Noviembre!C19+'Diciembre '!C19</f>
        <v>0</v>
      </c>
      <c r="D19" s="15">
        <f>+Enero!D19+Febrero!D19+'Marzo '!D19+'Abril '!D19+'Mayo '!D19+Junio!D19+Julio!D19+Agosto!D19+Septiembre!D19+'Octubre '!D19+Noviembre!D19+'Diciembre '!D19</f>
        <v>0</v>
      </c>
      <c r="E19" s="15">
        <f>+Enero!E19+Febrero!E19+'Marzo '!E19+'Abril '!E19+'Mayo '!E19+Junio!E19+Julio!E19+Agosto!E19+Septiembre!E19+'Octubre '!E19+Noviembre!E19+'Diciembre '!E19</f>
        <v>0</v>
      </c>
      <c r="F19" s="15">
        <f>+Enero!F19+Febrero!F19+'Marzo '!F19+'Abril '!F19+'Mayo '!F19+Junio!F19+Julio!F19+Agosto!F19+Septiembre!F19+'Octubre '!F19+Noviembre!F19+'Diciembre '!F19</f>
        <v>0</v>
      </c>
      <c r="G19" s="15">
        <f>+Enero!G19+Febrero!G19+'Marzo '!G19+'Abril '!G19+'Mayo '!G19+Junio!G19+Julio!G19+Agosto!G19+Septiembre!G19+'Octubre '!G19+Noviembre!G19+'Diciembre '!G19</f>
        <v>0</v>
      </c>
      <c r="H19" s="15">
        <f>+Enero!H19+Febrero!H19+'Marzo '!H19+'Abril '!H19+'Mayo '!H19+Junio!H19+Julio!H19+Agosto!H19+Septiembre!H19+'Octubre '!H19+Noviembre!H19+'Diciembre '!H19</f>
        <v>0</v>
      </c>
      <c r="I19" s="15">
        <f>+Enero!I19+Febrero!I19+'Marzo '!I19+'Abril '!I19+'Mayo '!I19+Junio!I19+Julio!I19+Agosto!I19+Septiembre!I19+'Octubre '!I19+Noviembre!I19+'Diciembre '!I19</f>
        <v>0</v>
      </c>
      <c r="J19" s="15">
        <f>+Enero!J19+Febrero!J19+'Marzo '!J19+'Abril '!J19+'Mayo '!J19+Junio!J19+Julio!J19+Agosto!J19+Septiembre!J19+'Octubre '!J19+Noviembre!J19+'Diciembre '!J19</f>
        <v>0</v>
      </c>
      <c r="K19" s="15">
        <f>+Enero!K19+Febrero!K19+'Marzo '!K19+'Abril '!K19+'Mayo '!K19+Junio!K19+Julio!K19+Agosto!K19+Septiembre!K19+'Octubre '!K19+Noviembre!K19+'Diciembre '!K19</f>
        <v>0</v>
      </c>
      <c r="L19" s="15">
        <f>+Enero!L19+Febrero!L19+'Marzo '!L19+'Abril '!L19+'Mayo '!L19+Junio!L19+Julio!L19+Agosto!L19+Septiembre!L19+'Octubre '!L19+Noviembre!L19+'Diciembre '!L19</f>
        <v>0</v>
      </c>
      <c r="M19" s="15">
        <f>+Enero!M19+Febrero!M19+'Marzo '!M19+'Abril '!M19+'Mayo '!M19+Junio!M19+Julio!M19+Agosto!M19+Septiembre!M19+'Octubre '!M19+Noviembre!M19+'Diciembre '!M19</f>
        <v>0</v>
      </c>
      <c r="N19" s="15">
        <f>+Enero!N19+Febrero!N19+'Marzo '!N19+'Abril '!N19+'Mayo '!N19+Junio!N19+Julio!N19+Agosto!N19+Septiembre!N19+'Octubre '!N19+Noviembre!N19+'Diciembre '!N19</f>
        <v>0</v>
      </c>
      <c r="O19" s="15">
        <f>+Enero!O19+Febrero!O19+'Marzo '!O19+'Abril '!O19+'Mayo '!O19+Junio!O19+Julio!O19+Agosto!O19+Septiembre!O19+'Octubre '!O19+Noviembre!O19+'Diciembre '!O19</f>
        <v>0</v>
      </c>
      <c r="P19" s="15">
        <f>+Enero!P19+Febrero!P19+'Marzo '!P19+'Abril '!P19+'Mayo '!P19+Junio!P19+Julio!P19+Agosto!P19+Septiembre!P19+'Octubre '!P19+Noviembre!P19+'Diciembre '!P19</f>
        <v>0</v>
      </c>
      <c r="Q19" s="15">
        <f>+Enero!Q19+Febrero!Q19+'Marzo '!Q19+'Abril '!Q19+'Mayo '!Q19+Junio!Q19+Julio!Q19+Agosto!Q19+Septiembre!Q19+'Octubre '!Q19+Noviembre!Q19+'Diciembre '!Q19</f>
        <v>0</v>
      </c>
      <c r="R19" s="15">
        <f>+Enero!R19+Febrero!R19+'Marzo '!R19+'Abril '!R19+'Mayo '!R19+Junio!R19+Julio!R19+Agosto!R19+Septiembre!R19+'Octubre '!R19+Noviembre!R19+'Diciembre '!R19</f>
        <v>0</v>
      </c>
      <c r="S19" s="15">
        <f>+Enero!S19+Febrero!S19+'Marzo '!S19+'Abril '!S19+'Mayo '!S19+Junio!S19+Julio!S19+Agosto!S19+Septiembre!S19+'Octubre '!S19+Noviembre!S19+'Diciembre '!S19</f>
        <v>0</v>
      </c>
      <c r="T19" s="15">
        <f>+Enero!T19+Febrero!T19+'Marzo '!T19+'Abril '!T19+'Mayo '!T19+Junio!T19+Julio!T19+Agosto!T19+Septiembre!T19+'Octubre '!T19+Noviembre!T19+'Diciembre '!T19</f>
        <v>0</v>
      </c>
      <c r="U19" s="15">
        <f>+Enero!U19+Febrero!U19+'Marzo '!U19+'Abril '!U19+'Mayo '!U19+Junio!U19+Julio!U19+Agosto!U19+Septiembre!U19+'Octubre '!U19+Noviembre!U19+'Diciembre '!U19</f>
        <v>0</v>
      </c>
      <c r="V19" s="15">
        <f>+Enero!V19+Febrero!V19+'Marzo '!V19+'Abril '!V19+'Mayo '!V19+Junio!V19+Julio!V19+Agosto!V19+Septiembre!V19+'Octubre '!V19+Noviembre!V19+'Diciembre '!V19</f>
        <v>0</v>
      </c>
      <c r="W19" s="15">
        <f>+Enero!W19+Febrero!W19+'Marzo '!W19+'Abril '!W19+'Mayo '!W19+Junio!W19+Julio!W19+Agosto!W19+Septiembre!W19+'Octubre '!W19+Noviembre!W19+'Diciembre '!W19</f>
        <v>0</v>
      </c>
      <c r="X19" s="15">
        <f>+Enero!X19+Febrero!X19+'Marzo '!X19+'Abril '!X19+'Mayo '!X19+Junio!X19+Julio!X19+Agosto!X19+Septiembre!X19+'Octubre '!X19+Noviembre!X19+'Diciembre '!X19</f>
        <v>0</v>
      </c>
      <c r="Y19" s="15">
        <f>+Enero!Y19+Febrero!Y19+'Marzo '!Y19+'Abril '!Y19+'Mayo '!Y19+Junio!Y19+Julio!Y19+Agosto!Y19+Septiembre!Y19+'Octubre '!Y19+Noviembre!Y19+'Diciembre '!Y19</f>
        <v>0</v>
      </c>
      <c r="Z19" s="15">
        <f>+Enero!Z19+Febrero!Z19+'Marzo '!Z19+'Abril '!Z19+'Mayo '!Z19+Junio!Z19+Julio!Z19+Agosto!Z19+Septiembre!Z19+'Octubre '!Z19+Noviembre!Z19+'Diciembre '!Z19</f>
        <v>0</v>
      </c>
      <c r="AA19" s="15">
        <f>+Enero!AA19+Febrero!AA19+'Marzo '!AA19+'Abril '!AA19+'Mayo '!AA19+Junio!AA19+Julio!AA19+Agosto!AA19+Septiembre!AA19+'Octubre '!AA19+Noviembre!AA19+'Diciembre '!AA19</f>
        <v>0</v>
      </c>
      <c r="AB19" s="15">
        <f>+Enero!AB19+Febrero!AB19+'Marzo '!AB19+'Abril '!AB19+'Mayo '!AB19+Junio!AB19+Julio!AB19+Agosto!AB19+Septiembre!AB19+'Octubre '!AB19+Noviembre!AB19+'Diciembre '!AB19</f>
        <v>0</v>
      </c>
      <c r="AC19" s="15">
        <f>+Enero!AC19+Febrero!AC19+'Marzo '!AC19+'Abril '!AC19+'Mayo '!AC19+Junio!AC19+Julio!AC19+Agosto!AC19+Septiembre!AC19+'Octubre '!AC19+Noviembre!AC19+'Diciembre '!AC19</f>
        <v>0</v>
      </c>
      <c r="AD19" s="15">
        <f>+Enero!AD19+Febrero!AD19+'Marzo '!AD19+'Abril '!AD19+'Mayo '!AD19+Junio!AD19+Julio!AD19+Agosto!AD19+Septiembre!AD19+'Octubre '!AD19+Noviembre!AD19+'Diciembre '!AD19</f>
        <v>0</v>
      </c>
      <c r="AE19" s="15">
        <f>+Enero!AE19+Febrero!AE19+'Marzo '!AE19+'Abril '!AE19+'Mayo '!AE19+Junio!AE19+Julio!AE19+Agosto!AE19+Septiembre!AE19+'Octubre '!AE19+Noviembre!AE19+'Diciembre '!AE19</f>
        <v>0</v>
      </c>
      <c r="AF19" s="15">
        <f>+Enero!AF19+Febrero!AF19+'Marzo '!AF19+'Abril '!AF19+'Mayo '!AF19+Junio!AF19+Julio!AF19+Agosto!AF19+Septiembre!AF19+'Octubre '!AF19+Noviembre!AF19+'Diciembre '!AF19</f>
        <v>0</v>
      </c>
      <c r="AG19" s="15">
        <f>+Enero!AG19+Febrero!AG19+'Marzo '!AG19+'Abril '!AG19+'Mayo '!AG19+Junio!AG19+Julio!AG19+Agosto!AG19+Septiembre!AG19+'Octubre '!AG19+Noviembre!AG19+'Diciembre '!AG19</f>
        <v>0</v>
      </c>
      <c r="AH19" s="15">
        <f>+Enero!AH19+Febrero!AH19+'Marzo '!AH19+'Abril '!AH19+'Mayo '!AH19+Junio!AH19+Julio!AH19+Agosto!AH19+Septiembre!AH19+'Octubre '!AH19+Noviembre!AH19+'Diciembre '!AH19</f>
        <v>0</v>
      </c>
      <c r="AI19" s="15">
        <f>+Enero!AI19+Febrero!AI19+'Marzo '!AI19+'Abril '!AI19+'Mayo '!AI19+Junio!AI19+Julio!AI19+Agosto!AI19+Septiembre!AI19+'Octubre '!AI19+Noviembre!AI19+'Diciembre '!AI19</f>
        <v>0</v>
      </c>
      <c r="AJ19" s="15">
        <f>+Enero!AJ19+Febrero!AJ19+'Marzo '!AJ19+'Abril '!AJ19+'Mayo '!AJ19+Junio!AJ19+Julio!AJ19+Agosto!AJ19+Septiembre!AJ19+'Octubre '!AJ19+Noviembre!AJ19+'Diciembre '!AJ19</f>
        <v>0</v>
      </c>
      <c r="AK19" s="15">
        <f>+Enero!AK19+Febrero!AK19+'Marzo '!AK19+'Abril '!AK19+'Mayo '!AK19+Junio!AK19+Julio!AK19+Agosto!AK19+Septiembre!AK19+'Octubre '!AK19+Noviembre!AK19+'Diciembre '!AK19</f>
        <v>0</v>
      </c>
      <c r="AL19" s="15">
        <f>+Enero!AL19+Febrero!AL19+'Marzo '!AL19+'Abril '!AL19+'Mayo '!AL19+Junio!AL19+Julio!AL19+Agosto!AL19+Septiembre!AL19+'Octubre '!AL19+Noviembre!AL19+'Diciembre '!AL19</f>
        <v>0</v>
      </c>
      <c r="AM19" s="15">
        <f>+Enero!AM19+Febrero!AM19+'Marzo '!AM19+'Abril '!AM19+'Mayo '!AM19+Junio!AM19+Julio!AM19+Agosto!AM19+Septiembre!AM19+'Octubre '!AM19+Noviembre!AM19+'Diciembre '!AM19</f>
        <v>0</v>
      </c>
      <c r="AN19" s="15">
        <f>+Enero!AN19+Febrero!AN19+'Marzo '!AN19+'Abril '!AN19+'Mayo '!AN19+Junio!AN19+Julio!AN19+Agosto!AN19+Septiembre!AN19+'Octubre '!AN19+Noviembre!AN19+'Diciembre '!AN19</f>
        <v>0</v>
      </c>
      <c r="AO19" s="15">
        <f>+Enero!AO19+Febrero!AO19+'Marzo '!AO19+'Abril '!AO19+'Mayo '!AO19+Junio!AO19+Julio!AO19+Agosto!AO19+Septiembre!AO19+'Octubre '!AO19+Noviembre!AO19+'Diciembre '!AO19</f>
        <v>0</v>
      </c>
      <c r="AP19" s="15">
        <f>+Enero!AP19+Febrero!AP19+'Marzo '!AP19+'Abril '!AP19+'Mayo '!AP19+Junio!AP19+Julio!AP19+Agosto!AP19+Septiembre!AP19+'Octubre '!AP19+Noviembre!AP19+'Diciembre '!AP19</f>
        <v>0</v>
      </c>
      <c r="AQ19" s="15">
        <f>+Enero!AQ19+Febrero!AQ19+'Marzo '!AQ19+'Abril '!AQ19+'Mayo '!AQ19+Junio!AQ19+Julio!AQ19+Agosto!AQ19+Septiembre!AQ19+'Octubre '!AQ19+Noviembre!AQ19+'Diciembre '!AQ19</f>
        <v>0</v>
      </c>
      <c r="AR19" s="15">
        <f>+Enero!AR19+Febrero!AR19+'Marzo '!AR19+'Abril '!AR19+'Mayo '!AR19+Junio!AR19+Julio!AR19+Agosto!AR19+Septiembre!AR19+'Octubre '!AR19+Noviembre!AR19+'Diciembre '!AR19</f>
        <v>0</v>
      </c>
      <c r="AS19" s="15">
        <f>+Enero!AS19+Febrero!AS19+'Marzo '!AS19+'Abril '!AS19+'Mayo '!AS19+Junio!AS19+Julio!AS19+Agosto!AS19+Septiembre!AS19+'Octubre '!AS19+Noviembre!AS19+'Diciembre '!AS19</f>
        <v>0</v>
      </c>
      <c r="AT19" s="15">
        <f>+Enero!AT19+Febrero!AT19+'Marzo '!AT19+'Abril '!AT19+'Mayo '!AT19+Junio!AT19+Julio!AT19+Agosto!AT19+Septiembre!AT19+'Octubre '!AT19+Noviembre!AT19+'Diciembre '!AT19</f>
        <v>0</v>
      </c>
      <c r="AU19" s="15">
        <f>+Enero!AU19+Febrero!AU19+'Marzo '!AU19+'Abril '!AU19+'Mayo '!AU19+Junio!AU19+Julio!AU19+Agosto!AU19+Septiembre!AU19+'Octubre '!AU19+Noviembre!AU19+'Diciembre '!AU19</f>
        <v>0</v>
      </c>
      <c r="AV19" s="115" t="s">
        <v>88</v>
      </c>
      <c r="CG19" s="102">
        <v>0</v>
      </c>
      <c r="CI19" s="102">
        <v>0</v>
      </c>
      <c r="CJ19" s="102">
        <v>0</v>
      </c>
      <c r="CK19" s="102">
        <v>0</v>
      </c>
    </row>
    <row r="20" spans="1:89" x14ac:dyDescent="0.2">
      <c r="A20" s="27" t="s">
        <v>98</v>
      </c>
      <c r="B20" s="108">
        <f>SUM(C20+D20+E20+F20+G20+H20+I20+J20+K20+L20+M20+N20+O20+P20+Q20+R20+S20)</f>
        <v>1294</v>
      </c>
      <c r="C20" s="15">
        <f>+Enero!C20+Febrero!C20+'Marzo '!C20+'Abril '!C20+'Mayo '!C20+Junio!C20+Julio!C20+Agosto!C20+Septiembre!C20+'Octubre '!C20+Noviembre!C20+'Diciembre '!C20</f>
        <v>0</v>
      </c>
      <c r="D20" s="15">
        <f>+Enero!D20+Febrero!D20+'Marzo '!D20+'Abril '!D20+'Mayo '!D20+Junio!D20+Julio!D20+Agosto!D20+Septiembre!D20+'Octubre '!D20+Noviembre!D20+'Diciembre '!D20</f>
        <v>0</v>
      </c>
      <c r="E20" s="15">
        <f>+Enero!E20+Febrero!E20+'Marzo '!E20+'Abril '!E20+'Mayo '!E20+Junio!E20+Julio!E20+Agosto!E20+Septiembre!E20+'Octubre '!E20+Noviembre!E20+'Diciembre '!E20</f>
        <v>0</v>
      </c>
      <c r="F20" s="15">
        <f>+Enero!F20+Febrero!F20+'Marzo '!F20+'Abril '!F20+'Mayo '!F20+Junio!F20+Julio!F20+Agosto!F20+Septiembre!F20+'Octubre '!F20+Noviembre!F20+'Diciembre '!F20</f>
        <v>84</v>
      </c>
      <c r="G20" s="15">
        <f>+Enero!G20+Febrero!G20+'Marzo '!G20+'Abril '!G20+'Mayo '!G20+Junio!G20+Julio!G20+Agosto!G20+Septiembre!G20+'Octubre '!G20+Noviembre!G20+'Diciembre '!G20</f>
        <v>59</v>
      </c>
      <c r="H20" s="15">
        <f>+Enero!H20+Febrero!H20+'Marzo '!H20+'Abril '!H20+'Mayo '!H20+Junio!H20+Julio!H20+Agosto!H20+Septiembre!H20+'Octubre '!H20+Noviembre!H20+'Diciembre '!H20</f>
        <v>64</v>
      </c>
      <c r="I20" s="15">
        <f>+Enero!I20+Febrero!I20+'Marzo '!I20+'Abril '!I20+'Mayo '!I20+Junio!I20+Julio!I20+Agosto!I20+Septiembre!I20+'Octubre '!I20+Noviembre!I20+'Diciembre '!I20</f>
        <v>90</v>
      </c>
      <c r="J20" s="15">
        <f>+Enero!J20+Febrero!J20+'Marzo '!J20+'Abril '!J20+'Mayo '!J20+Junio!J20+Julio!J20+Agosto!J20+Septiembre!J20+'Octubre '!J20+Noviembre!J20+'Diciembre '!J20</f>
        <v>106</v>
      </c>
      <c r="K20" s="15">
        <f>+Enero!K20+Febrero!K20+'Marzo '!K20+'Abril '!K20+'Mayo '!K20+Junio!K20+Julio!K20+Agosto!K20+Septiembre!K20+'Octubre '!K20+Noviembre!K20+'Diciembre '!K20</f>
        <v>87</v>
      </c>
      <c r="L20" s="15">
        <f>+Enero!L20+Febrero!L20+'Marzo '!L20+'Abril '!L20+'Mayo '!L20+Junio!L20+Julio!L20+Agosto!L20+Septiembre!L20+'Octubre '!L20+Noviembre!L20+'Diciembre '!L20</f>
        <v>107</v>
      </c>
      <c r="M20" s="15">
        <f>+Enero!M20+Febrero!M20+'Marzo '!M20+'Abril '!M20+'Mayo '!M20+Junio!M20+Julio!M20+Agosto!M20+Septiembre!M20+'Octubre '!M20+Noviembre!M20+'Diciembre '!M20</f>
        <v>151</v>
      </c>
      <c r="N20" s="15">
        <f>+Enero!N20+Febrero!N20+'Marzo '!N20+'Abril '!N20+'Mayo '!N20+Junio!N20+Julio!N20+Agosto!N20+Septiembre!N20+'Octubre '!N20+Noviembre!N20+'Diciembre '!N20</f>
        <v>149</v>
      </c>
      <c r="O20" s="15">
        <f>+Enero!O20+Febrero!O20+'Marzo '!O20+'Abril '!O20+'Mayo '!O20+Junio!O20+Julio!O20+Agosto!O20+Septiembre!O20+'Octubre '!O20+Noviembre!O20+'Diciembre '!O20</f>
        <v>106</v>
      </c>
      <c r="P20" s="15">
        <f>+Enero!P20+Febrero!P20+'Marzo '!P20+'Abril '!P20+'Mayo '!P20+Junio!P20+Julio!P20+Agosto!P20+Septiembre!P20+'Octubre '!P20+Noviembre!P20+'Diciembre '!P20</f>
        <v>108</v>
      </c>
      <c r="Q20" s="15">
        <f>+Enero!Q20+Febrero!Q20+'Marzo '!Q20+'Abril '!Q20+'Mayo '!Q20+Junio!Q20+Julio!Q20+Agosto!Q20+Septiembre!Q20+'Octubre '!Q20+Noviembre!Q20+'Diciembre '!Q20</f>
        <v>91</v>
      </c>
      <c r="R20" s="15">
        <f>+Enero!R20+Febrero!R20+'Marzo '!R20+'Abril '!R20+'Mayo '!R20+Junio!R20+Julio!R20+Agosto!R20+Septiembre!R20+'Octubre '!R20+Noviembre!R20+'Diciembre '!R20</f>
        <v>59</v>
      </c>
      <c r="S20" s="15">
        <f>+Enero!S20+Febrero!S20+'Marzo '!S20+'Abril '!S20+'Mayo '!S20+Junio!S20+Julio!S20+Agosto!S20+Septiembre!S20+'Octubre '!S20+Noviembre!S20+'Diciembre '!S20</f>
        <v>33</v>
      </c>
      <c r="T20" s="15">
        <f>+Enero!T20+Febrero!T20+'Marzo '!T20+'Abril '!T20+'Mayo '!T20+Junio!T20+Julio!T20+Agosto!T20+Septiembre!T20+'Octubre '!T20+Noviembre!T20+'Diciembre '!T20</f>
        <v>0</v>
      </c>
      <c r="U20" s="15">
        <f>+Enero!U20+Febrero!U20+'Marzo '!U20+'Abril '!U20+'Mayo '!U20+Junio!U20+Julio!U20+Agosto!U20+Septiembre!U20+'Octubre '!U20+Noviembre!U20+'Diciembre '!U20</f>
        <v>1294</v>
      </c>
      <c r="V20" s="15">
        <f>+Enero!V20+Febrero!V20+'Marzo '!V20+'Abril '!V20+'Mayo '!V20+Junio!V20+Julio!V20+Agosto!V20+Septiembre!V20+'Octubre '!V20+Noviembre!V20+'Diciembre '!V20</f>
        <v>217</v>
      </c>
      <c r="W20" s="15">
        <f>+Enero!W20+Febrero!W20+'Marzo '!W20+'Abril '!W20+'Mayo '!W20+Junio!W20+Julio!W20+Agosto!W20+Septiembre!W20+'Octubre '!W20+Noviembre!W20+'Diciembre '!W20</f>
        <v>1077</v>
      </c>
      <c r="X20" s="15">
        <f>+Enero!X20+Febrero!X20+'Marzo '!X20+'Abril '!X20+'Mayo '!X20+Junio!X20+Julio!X20+Agosto!X20+Septiembre!X20+'Octubre '!X20+Noviembre!X20+'Diciembre '!X20</f>
        <v>0</v>
      </c>
      <c r="Y20" s="15">
        <f>+Enero!Y20+Febrero!Y20+'Marzo '!Y20+'Abril '!Y20+'Mayo '!Y20+Junio!Y20+Julio!Y20+Agosto!Y20+Septiembre!Y20+'Octubre '!Y20+Noviembre!Y20+'Diciembre '!Y20</f>
        <v>0</v>
      </c>
      <c r="Z20" s="15">
        <f>+Enero!Z20+Febrero!Z20+'Marzo '!Z20+'Abril '!Z20+'Mayo '!Z20+Junio!Z20+Julio!Z20+Agosto!Z20+Septiembre!Z20+'Octubre '!Z20+Noviembre!Z20+'Diciembre '!Z20</f>
        <v>0</v>
      </c>
      <c r="AA20" s="15">
        <f>+Enero!AA20+Febrero!AA20+'Marzo '!AA20+'Abril '!AA20+'Mayo '!AA20+Junio!AA20+Julio!AA20+Agosto!AA20+Septiembre!AA20+'Octubre '!AA20+Noviembre!AA20+'Diciembre '!AA20</f>
        <v>0</v>
      </c>
      <c r="AB20" s="15">
        <f>+Enero!AB20+Febrero!AB20+'Marzo '!AB20+'Abril '!AB20+'Mayo '!AB20+Junio!AB20+Julio!AB20+Agosto!AB20+Septiembre!AB20+'Octubre '!AB20+Noviembre!AB20+'Diciembre '!AB20</f>
        <v>804</v>
      </c>
      <c r="AC20" s="15">
        <f>+Enero!AC20+Febrero!AC20+'Marzo '!AC20+'Abril '!AC20+'Mayo '!AC20+Junio!AC20+Julio!AC20+Agosto!AC20+Septiembre!AC20+'Octubre '!AC20+Noviembre!AC20+'Diciembre '!AC20</f>
        <v>804</v>
      </c>
      <c r="AD20" s="15">
        <f>+Enero!AD20+Febrero!AD20+'Marzo '!AD20+'Abril '!AD20+'Mayo '!AD20+Junio!AD20+Julio!AD20+Agosto!AD20+Septiembre!AD20+'Octubre '!AD20+Noviembre!AD20+'Diciembre '!AD20</f>
        <v>0</v>
      </c>
      <c r="AE20" s="15">
        <f>+Enero!AE20+Febrero!AE20+'Marzo '!AE20+'Abril '!AE20+'Mayo '!AE20+Junio!AE20+Julio!AE20+Agosto!AE20+Septiembre!AE20+'Octubre '!AE20+Noviembre!AE20+'Diciembre '!AE20</f>
        <v>0</v>
      </c>
      <c r="AF20" s="15">
        <f>+Enero!AF20+Febrero!AF20+'Marzo '!AF20+'Abril '!AF20+'Mayo '!AF20+Junio!AF20+Julio!AF20+Agosto!AF20+Septiembre!AF20+'Octubre '!AF20+Noviembre!AF20+'Diciembre '!AF20</f>
        <v>752</v>
      </c>
      <c r="AG20" s="15">
        <f>+Enero!AG20+Febrero!AG20+'Marzo '!AG20+'Abril '!AG20+'Mayo '!AG20+Junio!AG20+Julio!AG20+Agosto!AG20+Septiembre!AG20+'Octubre '!AG20+Noviembre!AG20+'Diciembre '!AG20</f>
        <v>0</v>
      </c>
      <c r="AH20" s="15">
        <f>+Enero!AH20+Febrero!AH20+'Marzo '!AH20+'Abril '!AH20+'Mayo '!AH20+Junio!AH20+Julio!AH20+Agosto!AH20+Septiembre!AH20+'Octubre '!AH20+Noviembre!AH20+'Diciembre '!AH20</f>
        <v>0</v>
      </c>
      <c r="AI20" s="15">
        <f>+Enero!AI20+Febrero!AI20+'Marzo '!AI20+'Abril '!AI20+'Mayo '!AI20+Junio!AI20+Julio!AI20+Agosto!AI20+Septiembre!AI20+'Octubre '!AI20+Noviembre!AI20+'Diciembre '!AI20</f>
        <v>201</v>
      </c>
      <c r="AJ20" s="15">
        <f>+Enero!AJ20+Febrero!AJ20+'Marzo '!AJ20+'Abril '!AJ20+'Mayo '!AJ20+Junio!AJ20+Julio!AJ20+Agosto!AJ20+Septiembre!AJ20+'Octubre '!AJ20+Noviembre!AJ20+'Diciembre '!AJ20</f>
        <v>10</v>
      </c>
      <c r="AK20" s="15">
        <f>+Enero!AK20+Febrero!AK20+'Marzo '!AK20+'Abril '!AK20+'Mayo '!AK20+Junio!AK20+Julio!AK20+Agosto!AK20+Septiembre!AK20+'Octubre '!AK20+Noviembre!AK20+'Diciembre '!AK20</f>
        <v>0</v>
      </c>
      <c r="AL20" s="15">
        <f>+Enero!AL20+Febrero!AL20+'Marzo '!AL20+'Abril '!AL20+'Mayo '!AL20+Junio!AL20+Julio!AL20+Agosto!AL20+Septiembre!AL20+'Octubre '!AL20+Noviembre!AL20+'Diciembre '!AL20</f>
        <v>5</v>
      </c>
      <c r="AM20" s="15">
        <f>+Enero!AM20+Febrero!AM20+'Marzo '!AM20+'Abril '!AM20+'Mayo '!AM20+Junio!AM20+Julio!AM20+Agosto!AM20+Septiembre!AM20+'Octubre '!AM20+Noviembre!AM20+'Diciembre '!AM20</f>
        <v>0</v>
      </c>
      <c r="AN20" s="15">
        <f>+Enero!AN20+Febrero!AN20+'Marzo '!AN20+'Abril '!AN20+'Mayo '!AN20+Junio!AN20+Julio!AN20+Agosto!AN20+Septiembre!AN20+'Octubre '!AN20+Noviembre!AN20+'Diciembre '!AN20</f>
        <v>96</v>
      </c>
      <c r="AO20" s="15">
        <f>+Enero!AO20+Febrero!AO20+'Marzo '!AO20+'Abril '!AO20+'Mayo '!AO20+Junio!AO20+Julio!AO20+Agosto!AO20+Septiembre!AO20+'Octubre '!AO20+Noviembre!AO20+'Diciembre '!AO20</f>
        <v>0</v>
      </c>
      <c r="AP20" s="15">
        <f>+Enero!AP20+Febrero!AP20+'Marzo '!AP20+'Abril '!AP20+'Mayo '!AP20+Junio!AP20+Julio!AP20+Agosto!AP20+Septiembre!AP20+'Octubre '!AP20+Noviembre!AP20+'Diciembre '!AP20</f>
        <v>0</v>
      </c>
      <c r="AQ20" s="15">
        <f>+Enero!AQ20+Febrero!AQ20+'Marzo '!AQ20+'Abril '!AQ20+'Mayo '!AQ20+Junio!AQ20+Julio!AQ20+Agosto!AQ20+Septiembre!AQ20+'Octubre '!AQ20+Noviembre!AQ20+'Diciembre '!AQ20</f>
        <v>0</v>
      </c>
      <c r="AR20" s="15">
        <f>+Enero!AR20+Febrero!AR20+'Marzo '!AR20+'Abril '!AR20+'Mayo '!AR20+Junio!AR20+Julio!AR20+Agosto!AR20+Septiembre!AR20+'Octubre '!AR20+Noviembre!AR20+'Diciembre '!AR20</f>
        <v>0</v>
      </c>
      <c r="AS20" s="15">
        <f>+Enero!AS20+Febrero!AS20+'Marzo '!AS20+'Abril '!AS20+'Mayo '!AS20+Junio!AS20+Julio!AS20+Agosto!AS20+Septiembre!AS20+'Octubre '!AS20+Noviembre!AS20+'Diciembre '!AS20</f>
        <v>0</v>
      </c>
      <c r="AT20" s="15">
        <f>+Enero!AT20+Febrero!AT20+'Marzo '!AT20+'Abril '!AT20+'Mayo '!AT20+Junio!AT20+Julio!AT20+Agosto!AT20+Septiembre!AT20+'Octubre '!AT20+Noviembre!AT20+'Diciembre '!AT20</f>
        <v>0</v>
      </c>
      <c r="AU20" s="15">
        <f>+Enero!AU20+Febrero!AU20+'Marzo '!AU20+'Abril '!AU20+'Mayo '!AU20+Junio!AU20+Julio!AU20+Agosto!AU20+Septiembre!AU20+'Octubre '!AU20+Noviembre!AU20+'Diciembre '!AU20</f>
        <v>0</v>
      </c>
      <c r="AV20" s="115" t="s">
        <v>88</v>
      </c>
      <c r="CG20" s="102">
        <v>0</v>
      </c>
      <c r="CI20" s="102">
        <v>0</v>
      </c>
      <c r="CJ20" s="102">
        <v>0</v>
      </c>
      <c r="CK20" s="102">
        <v>0</v>
      </c>
    </row>
    <row r="21" spans="1:89" x14ac:dyDescent="0.2">
      <c r="A21" s="27" t="s">
        <v>99</v>
      </c>
      <c r="B21" s="108">
        <f>SUM(C21+D21+E21+F21+G21+H21+I21+J21+K21)</f>
        <v>0</v>
      </c>
      <c r="C21" s="15">
        <f>+Enero!C21+Febrero!C21+'Marzo '!C21+'Abril '!C21+'Mayo '!C21+Junio!C21+Julio!C21+Agosto!C21+Septiembre!C21+'Octubre '!C21+Noviembre!C21+'Diciembre '!C21</f>
        <v>0</v>
      </c>
      <c r="D21" s="15">
        <f>+Enero!D21+Febrero!D21+'Marzo '!D21+'Abril '!D21+'Mayo '!D21+Junio!D21+Julio!D21+Agosto!D21+Septiembre!D21+'Octubre '!D21+Noviembre!D21+'Diciembre '!D21</f>
        <v>0</v>
      </c>
      <c r="E21" s="15">
        <f>+Enero!E21+Febrero!E21+'Marzo '!E21+'Abril '!E21+'Mayo '!E21+Junio!E21+Julio!E21+Agosto!E21+Septiembre!E21+'Octubre '!E21+Noviembre!E21+'Diciembre '!E21</f>
        <v>0</v>
      </c>
      <c r="F21" s="15">
        <f>+Enero!F21+Febrero!F21+'Marzo '!F21+'Abril '!F21+'Mayo '!F21+Junio!F21+Julio!F21+Agosto!F21+Septiembre!F21+'Octubre '!F21+Noviembre!F21+'Diciembre '!F21</f>
        <v>0</v>
      </c>
      <c r="G21" s="15">
        <f>+Enero!G21+Febrero!G21+'Marzo '!G21+'Abril '!G21+'Mayo '!G21+Junio!G21+Julio!G21+Agosto!G21+Septiembre!G21+'Octubre '!G21+Noviembre!G21+'Diciembre '!G21</f>
        <v>0</v>
      </c>
      <c r="H21" s="15">
        <f>+Enero!H21+Febrero!H21+'Marzo '!H21+'Abril '!H21+'Mayo '!H21+Junio!H21+Julio!H21+Agosto!H21+Septiembre!H21+'Octubre '!H21+Noviembre!H21+'Diciembre '!H21</f>
        <v>0</v>
      </c>
      <c r="I21" s="15">
        <f>+Enero!I21+Febrero!I21+'Marzo '!I21+'Abril '!I21+'Mayo '!I21+Junio!I21+Julio!I21+Agosto!I21+Septiembre!I21+'Octubre '!I21+Noviembre!I21+'Diciembre '!I21</f>
        <v>0</v>
      </c>
      <c r="J21" s="15">
        <f>+Enero!J21+Febrero!J21+'Marzo '!J21+'Abril '!J21+'Mayo '!J21+Junio!J21+Julio!J21+Agosto!J21+Septiembre!J21+'Octubre '!J21+Noviembre!J21+'Diciembre '!J21</f>
        <v>0</v>
      </c>
      <c r="K21" s="15">
        <f>+Enero!K21+Febrero!K21+'Marzo '!K21+'Abril '!K21+'Mayo '!K21+Junio!K21+Julio!K21+Agosto!K21+Septiembre!K21+'Octubre '!K21+Noviembre!K21+'Diciembre '!K21</f>
        <v>0</v>
      </c>
      <c r="L21" s="15">
        <f>+Enero!L21+Febrero!L21+'Marzo '!L21+'Abril '!L21+'Mayo '!L21+Junio!L21+Julio!L21+Agosto!L21+Septiembre!L21+'Octubre '!L21+Noviembre!L21+'Diciembre '!L21</f>
        <v>0</v>
      </c>
      <c r="M21" s="15">
        <f>+Enero!M21+Febrero!M21+'Marzo '!M21+'Abril '!M21+'Mayo '!M21+Junio!M21+Julio!M21+Agosto!M21+Septiembre!M21+'Octubre '!M21+Noviembre!M21+'Diciembre '!M21</f>
        <v>0</v>
      </c>
      <c r="N21" s="15">
        <f>+Enero!N21+Febrero!N21+'Marzo '!N21+'Abril '!N21+'Mayo '!N21+Junio!N21+Julio!N21+Agosto!N21+Septiembre!N21+'Octubre '!N21+Noviembre!N21+'Diciembre '!N21</f>
        <v>0</v>
      </c>
      <c r="O21" s="15">
        <f>+Enero!O21+Febrero!O21+'Marzo '!O21+'Abril '!O21+'Mayo '!O21+Junio!O21+Julio!O21+Agosto!O21+Septiembre!O21+'Octubre '!O21+Noviembre!O21+'Diciembre '!O21</f>
        <v>0</v>
      </c>
      <c r="P21" s="15">
        <f>+Enero!P21+Febrero!P21+'Marzo '!P21+'Abril '!P21+'Mayo '!P21+Junio!P21+Julio!P21+Agosto!P21+Septiembre!P21+'Octubre '!P21+Noviembre!P21+'Diciembre '!P21</f>
        <v>0</v>
      </c>
      <c r="Q21" s="15">
        <f>+Enero!Q21+Febrero!Q21+'Marzo '!Q21+'Abril '!Q21+'Mayo '!Q21+Junio!Q21+Julio!Q21+Agosto!Q21+Septiembre!Q21+'Octubre '!Q21+Noviembre!Q21+'Diciembre '!Q21</f>
        <v>0</v>
      </c>
      <c r="R21" s="15">
        <f>+Enero!R21+Febrero!R21+'Marzo '!R21+'Abril '!R21+'Mayo '!R21+Junio!R21+Julio!R21+Agosto!R21+Septiembre!R21+'Octubre '!R21+Noviembre!R21+'Diciembre '!R21</f>
        <v>0</v>
      </c>
      <c r="S21" s="15">
        <f>+Enero!S21+Febrero!S21+'Marzo '!S21+'Abril '!S21+'Mayo '!S21+Junio!S21+Julio!S21+Agosto!S21+Septiembre!S21+'Octubre '!S21+Noviembre!S21+'Diciembre '!S21</f>
        <v>0</v>
      </c>
      <c r="T21" s="15">
        <f>+Enero!T21+Febrero!T21+'Marzo '!T21+'Abril '!T21+'Mayo '!T21+Junio!T21+Julio!T21+Agosto!T21+Septiembre!T21+'Octubre '!T21+Noviembre!T21+'Diciembre '!T21</f>
        <v>0</v>
      </c>
      <c r="U21" s="15">
        <f>+Enero!U21+Febrero!U21+'Marzo '!U21+'Abril '!U21+'Mayo '!U21+Junio!U21+Julio!U21+Agosto!U21+Septiembre!U21+'Octubre '!U21+Noviembre!U21+'Diciembre '!U21</f>
        <v>0</v>
      </c>
      <c r="V21" s="15">
        <f>+Enero!V21+Febrero!V21+'Marzo '!V21+'Abril '!V21+'Mayo '!V21+Junio!V21+Julio!V21+Agosto!V21+Septiembre!V21+'Octubre '!V21+Noviembre!V21+'Diciembre '!V21</f>
        <v>0</v>
      </c>
      <c r="W21" s="15">
        <f>+Enero!W21+Febrero!W21+'Marzo '!W21+'Abril '!W21+'Mayo '!W21+Junio!W21+Julio!W21+Agosto!W21+Septiembre!W21+'Octubre '!W21+Noviembre!W21+'Diciembre '!W21</f>
        <v>0</v>
      </c>
      <c r="X21" s="15">
        <f>+Enero!X21+Febrero!X21+'Marzo '!X21+'Abril '!X21+'Mayo '!X21+Junio!X21+Julio!X21+Agosto!X21+Septiembre!X21+'Octubre '!X21+Noviembre!X21+'Diciembre '!X21</f>
        <v>0</v>
      </c>
      <c r="Y21" s="15">
        <f>+Enero!Y21+Febrero!Y21+'Marzo '!Y21+'Abril '!Y21+'Mayo '!Y21+Junio!Y21+Julio!Y21+Agosto!Y21+Septiembre!Y21+'Octubre '!Y21+Noviembre!Y21+'Diciembre '!Y21</f>
        <v>0</v>
      </c>
      <c r="Z21" s="15">
        <f>+Enero!Z21+Febrero!Z21+'Marzo '!Z21+'Abril '!Z21+'Mayo '!Z21+Junio!Z21+Julio!Z21+Agosto!Z21+Septiembre!Z21+'Octubre '!Z21+Noviembre!Z21+'Diciembre '!Z21</f>
        <v>0</v>
      </c>
      <c r="AA21" s="15">
        <f>+Enero!AA21+Febrero!AA21+'Marzo '!AA21+'Abril '!AA21+'Mayo '!AA21+Junio!AA21+Julio!AA21+Agosto!AA21+Septiembre!AA21+'Octubre '!AA21+Noviembre!AA21+'Diciembre '!AA21</f>
        <v>0</v>
      </c>
      <c r="AB21" s="15">
        <f>+Enero!AB21+Febrero!AB21+'Marzo '!AB21+'Abril '!AB21+'Mayo '!AB21+Junio!AB21+Julio!AB21+Agosto!AB21+Septiembre!AB21+'Octubre '!AB21+Noviembre!AB21+'Diciembre '!AB21</f>
        <v>0</v>
      </c>
      <c r="AC21" s="15">
        <f>+Enero!AC21+Febrero!AC21+'Marzo '!AC21+'Abril '!AC21+'Mayo '!AC21+Junio!AC21+Julio!AC21+Agosto!AC21+Septiembre!AC21+'Octubre '!AC21+Noviembre!AC21+'Diciembre '!AC21</f>
        <v>0</v>
      </c>
      <c r="AD21" s="15">
        <f>+Enero!AD21+Febrero!AD21+'Marzo '!AD21+'Abril '!AD21+'Mayo '!AD21+Junio!AD21+Julio!AD21+Agosto!AD21+Septiembre!AD21+'Octubre '!AD21+Noviembre!AD21+'Diciembre '!AD21</f>
        <v>0</v>
      </c>
      <c r="AE21" s="15">
        <f>+Enero!AE21+Febrero!AE21+'Marzo '!AE21+'Abril '!AE21+'Mayo '!AE21+Junio!AE21+Julio!AE21+Agosto!AE21+Septiembre!AE21+'Octubre '!AE21+Noviembre!AE21+'Diciembre '!AE21</f>
        <v>0</v>
      </c>
      <c r="AF21" s="15">
        <f>+Enero!AF21+Febrero!AF21+'Marzo '!AF21+'Abril '!AF21+'Mayo '!AF21+Junio!AF21+Julio!AF21+Agosto!AF21+Septiembre!AF21+'Octubre '!AF21+Noviembre!AF21+'Diciembre '!AF21</f>
        <v>0</v>
      </c>
      <c r="AG21" s="15">
        <f>+Enero!AG21+Febrero!AG21+'Marzo '!AG21+'Abril '!AG21+'Mayo '!AG21+Junio!AG21+Julio!AG21+Agosto!AG21+Septiembre!AG21+'Octubre '!AG21+Noviembre!AG21+'Diciembre '!AG21</f>
        <v>0</v>
      </c>
      <c r="AH21" s="15">
        <f>+Enero!AH21+Febrero!AH21+'Marzo '!AH21+'Abril '!AH21+'Mayo '!AH21+Junio!AH21+Julio!AH21+Agosto!AH21+Septiembre!AH21+'Octubre '!AH21+Noviembre!AH21+'Diciembre '!AH21</f>
        <v>0</v>
      </c>
      <c r="AI21" s="15">
        <f>+Enero!AI21+Febrero!AI21+'Marzo '!AI21+'Abril '!AI21+'Mayo '!AI21+Junio!AI21+Julio!AI21+Agosto!AI21+Septiembre!AI21+'Octubre '!AI21+Noviembre!AI21+'Diciembre '!AI21</f>
        <v>0</v>
      </c>
      <c r="AJ21" s="15">
        <f>+Enero!AJ21+Febrero!AJ21+'Marzo '!AJ21+'Abril '!AJ21+'Mayo '!AJ21+Junio!AJ21+Julio!AJ21+Agosto!AJ21+Septiembre!AJ21+'Octubre '!AJ21+Noviembre!AJ21+'Diciembre '!AJ21</f>
        <v>0</v>
      </c>
      <c r="AK21" s="15">
        <f>+Enero!AK21+Febrero!AK21+'Marzo '!AK21+'Abril '!AK21+'Mayo '!AK21+Junio!AK21+Julio!AK21+Agosto!AK21+Septiembre!AK21+'Octubre '!AK21+Noviembre!AK21+'Diciembre '!AK21</f>
        <v>0</v>
      </c>
      <c r="AL21" s="15">
        <f>+Enero!AL21+Febrero!AL21+'Marzo '!AL21+'Abril '!AL21+'Mayo '!AL21+Junio!AL21+Julio!AL21+Agosto!AL21+Septiembre!AL21+'Octubre '!AL21+Noviembre!AL21+'Diciembre '!AL21</f>
        <v>0</v>
      </c>
      <c r="AM21" s="15">
        <f>+Enero!AM21+Febrero!AM21+'Marzo '!AM21+'Abril '!AM21+'Mayo '!AM21+Junio!AM21+Julio!AM21+Agosto!AM21+Septiembre!AM21+'Octubre '!AM21+Noviembre!AM21+'Diciembre '!AM21</f>
        <v>0</v>
      </c>
      <c r="AN21" s="15">
        <f>+Enero!AN21+Febrero!AN21+'Marzo '!AN21+'Abril '!AN21+'Mayo '!AN21+Junio!AN21+Julio!AN21+Agosto!AN21+Septiembre!AN21+'Octubre '!AN21+Noviembre!AN21+'Diciembre '!AN21</f>
        <v>0</v>
      </c>
      <c r="AO21" s="15">
        <f>+Enero!AO21+Febrero!AO21+'Marzo '!AO21+'Abril '!AO21+'Mayo '!AO21+Junio!AO21+Julio!AO21+Agosto!AO21+Septiembre!AO21+'Octubre '!AO21+Noviembre!AO21+'Diciembre '!AO21</f>
        <v>0</v>
      </c>
      <c r="AP21" s="15">
        <f>+Enero!AP21+Febrero!AP21+'Marzo '!AP21+'Abril '!AP21+'Mayo '!AP21+Junio!AP21+Julio!AP21+Agosto!AP21+Septiembre!AP21+'Octubre '!AP21+Noviembre!AP21+'Diciembre '!AP21</f>
        <v>0</v>
      </c>
      <c r="AQ21" s="15">
        <f>+Enero!AQ21+Febrero!AQ21+'Marzo '!AQ21+'Abril '!AQ21+'Mayo '!AQ21+Junio!AQ21+Julio!AQ21+Agosto!AQ21+Septiembre!AQ21+'Octubre '!AQ21+Noviembre!AQ21+'Diciembre '!AQ21</f>
        <v>0</v>
      </c>
      <c r="AR21" s="15">
        <f>+Enero!AR21+Febrero!AR21+'Marzo '!AR21+'Abril '!AR21+'Mayo '!AR21+Junio!AR21+Julio!AR21+Agosto!AR21+Septiembre!AR21+'Octubre '!AR21+Noviembre!AR21+'Diciembre '!AR21</f>
        <v>0</v>
      </c>
      <c r="AS21" s="15">
        <f>+Enero!AS21+Febrero!AS21+'Marzo '!AS21+'Abril '!AS21+'Mayo '!AS21+Junio!AS21+Julio!AS21+Agosto!AS21+Septiembre!AS21+'Octubre '!AS21+Noviembre!AS21+'Diciembre '!AS21</f>
        <v>0</v>
      </c>
      <c r="AT21" s="15">
        <f>+Enero!AT21+Febrero!AT21+'Marzo '!AT21+'Abril '!AT21+'Mayo '!AT21+Junio!AT21+Julio!AT21+Agosto!AT21+Septiembre!AT21+'Octubre '!AT21+Noviembre!AT21+'Diciembre '!AT21</f>
        <v>0</v>
      </c>
      <c r="AU21" s="15">
        <f>+Enero!AU21+Febrero!AU21+'Marzo '!AU21+'Abril '!AU21+'Mayo '!AU21+Junio!AU21+Julio!AU21+Agosto!AU21+Septiembre!AU21+'Octubre '!AU21+Noviembre!AU21+'Diciembre '!AU21</f>
        <v>0</v>
      </c>
      <c r="AV21" s="115" t="s">
        <v>88</v>
      </c>
      <c r="CG21" s="102">
        <v>0</v>
      </c>
      <c r="CI21" s="102">
        <v>0</v>
      </c>
      <c r="CJ21" s="102">
        <v>0</v>
      </c>
      <c r="CK21" s="102">
        <v>0</v>
      </c>
    </row>
    <row r="22" spans="1:89" x14ac:dyDescent="0.2">
      <c r="A22" s="27" t="s">
        <v>100</v>
      </c>
      <c r="B22" s="108">
        <f>SUM(C22+D22+E22+F22+G22+H22+I22+J22+K22+L22+M22+N22+O22+P22+Q22+R22+S22)</f>
        <v>1924</v>
      </c>
      <c r="C22" s="15">
        <f>+Enero!C22+Febrero!C22+'Marzo '!C22+'Abril '!C22+'Mayo '!C22+Junio!C22+Julio!C22+Agosto!C22+Septiembre!C22+'Octubre '!C22+Noviembre!C22+'Diciembre '!C22</f>
        <v>0</v>
      </c>
      <c r="D22" s="15">
        <f>+Enero!D22+Febrero!D22+'Marzo '!D22+'Abril '!D22+'Mayo '!D22+Junio!D22+Julio!D22+Agosto!D22+Septiembre!D22+'Octubre '!D22+Noviembre!D22+'Diciembre '!D22</f>
        <v>0</v>
      </c>
      <c r="E22" s="15">
        <f>+Enero!E22+Febrero!E22+'Marzo '!E22+'Abril '!E22+'Mayo '!E22+Junio!E22+Julio!E22+Agosto!E22+Septiembre!E22+'Octubre '!E22+Noviembre!E22+'Diciembre '!E22</f>
        <v>0</v>
      </c>
      <c r="F22" s="15">
        <f>+Enero!F22+Febrero!F22+'Marzo '!F22+'Abril '!F22+'Mayo '!F22+Junio!F22+Julio!F22+Agosto!F22+Septiembre!F22+'Octubre '!F22+Noviembre!F22+'Diciembre '!F22</f>
        <v>42</v>
      </c>
      <c r="G22" s="15">
        <f>+Enero!G22+Febrero!G22+'Marzo '!G22+'Abril '!G22+'Mayo '!G22+Junio!G22+Julio!G22+Agosto!G22+Septiembre!G22+'Octubre '!G22+Noviembre!G22+'Diciembre '!G22</f>
        <v>46</v>
      </c>
      <c r="H22" s="15">
        <f>+Enero!H22+Febrero!H22+'Marzo '!H22+'Abril '!H22+'Mayo '!H22+Junio!H22+Julio!H22+Agosto!H22+Septiembre!H22+'Octubre '!H22+Noviembre!H22+'Diciembre '!H22</f>
        <v>58</v>
      </c>
      <c r="I22" s="15">
        <f>+Enero!I22+Febrero!I22+'Marzo '!I22+'Abril '!I22+'Mayo '!I22+Junio!I22+Julio!I22+Agosto!I22+Septiembre!I22+'Octubre '!I22+Noviembre!I22+'Diciembre '!I22</f>
        <v>62</v>
      </c>
      <c r="J22" s="15">
        <f>+Enero!J22+Febrero!J22+'Marzo '!J22+'Abril '!J22+'Mayo '!J22+Junio!J22+Julio!J22+Agosto!J22+Septiembre!J22+'Octubre '!J22+Noviembre!J22+'Diciembre '!J22</f>
        <v>116</v>
      </c>
      <c r="K22" s="15">
        <f>+Enero!K22+Febrero!K22+'Marzo '!K22+'Abril '!K22+'Mayo '!K22+Junio!K22+Julio!K22+Agosto!K22+Septiembre!K22+'Octubre '!K22+Noviembre!K22+'Diciembre '!K22</f>
        <v>123</v>
      </c>
      <c r="L22" s="15">
        <f>+Enero!L22+Febrero!L22+'Marzo '!L22+'Abril '!L22+'Mayo '!L22+Junio!L22+Julio!L22+Agosto!L22+Septiembre!L22+'Octubre '!L22+Noviembre!L22+'Diciembre '!L22</f>
        <v>173</v>
      </c>
      <c r="M22" s="15">
        <f>+Enero!M22+Febrero!M22+'Marzo '!M22+'Abril '!M22+'Mayo '!M22+Junio!M22+Julio!M22+Agosto!M22+Septiembre!M22+'Octubre '!M22+Noviembre!M22+'Diciembre '!M22</f>
        <v>209</v>
      </c>
      <c r="N22" s="15">
        <f>+Enero!N22+Febrero!N22+'Marzo '!N22+'Abril '!N22+'Mayo '!N22+Junio!N22+Julio!N22+Agosto!N22+Septiembre!N22+'Octubre '!N22+Noviembre!N22+'Diciembre '!N22</f>
        <v>212</v>
      </c>
      <c r="O22" s="15">
        <f>+Enero!O22+Febrero!O22+'Marzo '!O22+'Abril '!O22+'Mayo '!O22+Junio!O22+Julio!O22+Agosto!O22+Septiembre!O22+'Octubre '!O22+Noviembre!O22+'Diciembre '!O22</f>
        <v>230</v>
      </c>
      <c r="P22" s="15">
        <f>+Enero!P22+Febrero!P22+'Marzo '!P22+'Abril '!P22+'Mayo '!P22+Junio!P22+Julio!P22+Agosto!P22+Septiembre!P22+'Octubre '!P22+Noviembre!P22+'Diciembre '!P22</f>
        <v>211</v>
      </c>
      <c r="Q22" s="15">
        <f>+Enero!Q22+Febrero!Q22+'Marzo '!Q22+'Abril '!Q22+'Mayo '!Q22+Junio!Q22+Julio!Q22+Agosto!Q22+Septiembre!Q22+'Octubre '!Q22+Noviembre!Q22+'Diciembre '!Q22</f>
        <v>185</v>
      </c>
      <c r="R22" s="15">
        <f>+Enero!R22+Febrero!R22+'Marzo '!R22+'Abril '!R22+'Mayo '!R22+Junio!R22+Julio!R22+Agosto!R22+Septiembre!R22+'Octubre '!R22+Noviembre!R22+'Diciembre '!R22</f>
        <v>136</v>
      </c>
      <c r="S22" s="15">
        <f>+Enero!S22+Febrero!S22+'Marzo '!S22+'Abril '!S22+'Mayo '!S22+Junio!S22+Julio!S22+Agosto!S22+Septiembre!S22+'Octubre '!S22+Noviembre!S22+'Diciembre '!S22</f>
        <v>121</v>
      </c>
      <c r="T22" s="15">
        <f>+Enero!T22+Febrero!T22+'Marzo '!T22+'Abril '!T22+'Mayo '!T22+Junio!T22+Julio!T22+Agosto!T22+Septiembre!T22+'Octubre '!T22+Noviembre!T22+'Diciembre '!T22</f>
        <v>0</v>
      </c>
      <c r="U22" s="15">
        <f>+Enero!U22+Febrero!U22+'Marzo '!U22+'Abril '!U22+'Mayo '!U22+Junio!U22+Julio!U22+Agosto!U22+Septiembre!U22+'Octubre '!U22+Noviembre!U22+'Diciembre '!U22</f>
        <v>1924</v>
      </c>
      <c r="V22" s="15">
        <f>+Enero!V22+Febrero!V22+'Marzo '!V22+'Abril '!V22+'Mayo '!V22+Junio!V22+Julio!V22+Agosto!V22+Septiembre!V22+'Octubre '!V22+Noviembre!V22+'Diciembre '!V22</f>
        <v>716</v>
      </c>
      <c r="W22" s="15">
        <f>+Enero!W22+Febrero!W22+'Marzo '!W22+'Abril '!W22+'Mayo '!W22+Junio!W22+Julio!W22+Agosto!W22+Septiembre!W22+'Octubre '!W22+Noviembre!W22+'Diciembre '!W22</f>
        <v>1208</v>
      </c>
      <c r="X22" s="15">
        <f>+Enero!X22+Febrero!X22+'Marzo '!X22+'Abril '!X22+'Mayo '!X22+Junio!X22+Julio!X22+Agosto!X22+Septiembre!X22+'Octubre '!X22+Noviembre!X22+'Diciembre '!X22</f>
        <v>0</v>
      </c>
      <c r="Y22" s="15">
        <f>+Enero!Y22+Febrero!Y22+'Marzo '!Y22+'Abril '!Y22+'Mayo '!Y22+Junio!Y22+Julio!Y22+Agosto!Y22+Septiembre!Y22+'Octubre '!Y22+Noviembre!Y22+'Diciembre '!Y22</f>
        <v>0</v>
      </c>
      <c r="Z22" s="15">
        <f>+Enero!Z22+Febrero!Z22+'Marzo '!Z22+'Abril '!Z22+'Mayo '!Z22+Junio!Z22+Julio!Z22+Agosto!Z22+Septiembre!Z22+'Octubre '!Z22+Noviembre!Z22+'Diciembre '!Z22</f>
        <v>0</v>
      </c>
      <c r="AA22" s="15">
        <f>+Enero!AA22+Febrero!AA22+'Marzo '!AA22+'Abril '!AA22+'Mayo '!AA22+Junio!AA22+Julio!AA22+Agosto!AA22+Septiembre!AA22+'Octubre '!AA22+Noviembre!AA22+'Diciembre '!AA22</f>
        <v>0</v>
      </c>
      <c r="AB22" s="15">
        <f>+Enero!AB22+Febrero!AB22+'Marzo '!AB22+'Abril '!AB22+'Mayo '!AB22+Junio!AB22+Julio!AB22+Agosto!AB22+Septiembre!AB22+'Octubre '!AB22+Noviembre!AB22+'Diciembre '!AB22</f>
        <v>1092</v>
      </c>
      <c r="AC22" s="15">
        <f>+Enero!AC22+Febrero!AC22+'Marzo '!AC22+'Abril '!AC22+'Mayo '!AC22+Junio!AC22+Julio!AC22+Agosto!AC22+Septiembre!AC22+'Octubre '!AC22+Noviembre!AC22+'Diciembre '!AC22</f>
        <v>1092</v>
      </c>
      <c r="AD22" s="15">
        <f>+Enero!AD22+Febrero!AD22+'Marzo '!AD22+'Abril '!AD22+'Mayo '!AD22+Junio!AD22+Julio!AD22+Agosto!AD22+Septiembre!AD22+'Octubre '!AD22+Noviembre!AD22+'Diciembre '!AD22</f>
        <v>0</v>
      </c>
      <c r="AE22" s="15">
        <f>+Enero!AE22+Febrero!AE22+'Marzo '!AE22+'Abril '!AE22+'Mayo '!AE22+Junio!AE22+Julio!AE22+Agosto!AE22+Septiembre!AE22+'Octubre '!AE22+Noviembre!AE22+'Diciembre '!AE22</f>
        <v>0</v>
      </c>
      <c r="AF22" s="15">
        <f>+Enero!AF22+Febrero!AF22+'Marzo '!AF22+'Abril '!AF22+'Mayo '!AF22+Junio!AF22+Julio!AF22+Agosto!AF22+Septiembre!AF22+'Octubre '!AF22+Noviembre!AF22+'Diciembre '!AF22</f>
        <v>910</v>
      </c>
      <c r="AG22" s="15">
        <f>+Enero!AG22+Febrero!AG22+'Marzo '!AG22+'Abril '!AG22+'Mayo '!AG22+Junio!AG22+Julio!AG22+Agosto!AG22+Septiembre!AG22+'Octubre '!AG22+Noviembre!AG22+'Diciembre '!AG22</f>
        <v>0</v>
      </c>
      <c r="AH22" s="15">
        <f>+Enero!AH22+Febrero!AH22+'Marzo '!AH22+'Abril '!AH22+'Mayo '!AH22+Junio!AH22+Julio!AH22+Agosto!AH22+Septiembre!AH22+'Octubre '!AH22+Noviembre!AH22+'Diciembre '!AH22</f>
        <v>0</v>
      </c>
      <c r="AI22" s="15">
        <f>+Enero!AI22+Febrero!AI22+'Marzo '!AI22+'Abril '!AI22+'Mayo '!AI22+Junio!AI22+Julio!AI22+Agosto!AI22+Septiembre!AI22+'Octubre '!AI22+Noviembre!AI22+'Diciembre '!AI22</f>
        <v>511</v>
      </c>
      <c r="AJ22" s="15">
        <f>+Enero!AJ22+Febrero!AJ22+'Marzo '!AJ22+'Abril '!AJ22+'Mayo '!AJ22+Junio!AJ22+Julio!AJ22+Agosto!AJ22+Septiembre!AJ22+'Octubre '!AJ22+Noviembre!AJ22+'Diciembre '!AJ22</f>
        <v>1</v>
      </c>
      <c r="AK22" s="15">
        <f>+Enero!AK22+Febrero!AK22+'Marzo '!AK22+'Abril '!AK22+'Mayo '!AK22+Junio!AK22+Julio!AK22+Agosto!AK22+Septiembre!AK22+'Octubre '!AK22+Noviembre!AK22+'Diciembre '!AK22</f>
        <v>1</v>
      </c>
      <c r="AL22" s="15">
        <f>+Enero!AL22+Febrero!AL22+'Marzo '!AL22+'Abril '!AL22+'Mayo '!AL22+Junio!AL22+Julio!AL22+Agosto!AL22+Septiembre!AL22+'Octubre '!AL22+Noviembre!AL22+'Diciembre '!AL22</f>
        <v>415</v>
      </c>
      <c r="AM22" s="15">
        <f>+Enero!AM22+Febrero!AM22+'Marzo '!AM22+'Abril '!AM22+'Mayo '!AM22+Junio!AM22+Julio!AM22+Agosto!AM22+Septiembre!AM22+'Octubre '!AM22+Noviembre!AM22+'Diciembre '!AM22</f>
        <v>28</v>
      </c>
      <c r="AN22" s="15">
        <f>+Enero!AN22+Febrero!AN22+'Marzo '!AN22+'Abril '!AN22+'Mayo '!AN22+Junio!AN22+Julio!AN22+Agosto!AN22+Septiembre!AN22+'Octubre '!AN22+Noviembre!AN22+'Diciembre '!AN22</f>
        <v>393</v>
      </c>
      <c r="AO22" s="15">
        <f>+Enero!AO22+Febrero!AO22+'Marzo '!AO22+'Abril '!AO22+'Mayo '!AO22+Junio!AO22+Julio!AO22+Agosto!AO22+Septiembre!AO22+'Octubre '!AO22+Noviembre!AO22+'Diciembre '!AO22</f>
        <v>0</v>
      </c>
      <c r="AP22" s="15">
        <f>+Enero!AP22+Febrero!AP22+'Marzo '!AP22+'Abril '!AP22+'Mayo '!AP22+Junio!AP22+Julio!AP22+Agosto!AP22+Septiembre!AP22+'Octubre '!AP22+Noviembre!AP22+'Diciembre '!AP22</f>
        <v>0</v>
      </c>
      <c r="AQ22" s="15">
        <f>+Enero!AQ22+Febrero!AQ22+'Marzo '!AQ22+'Abril '!AQ22+'Mayo '!AQ22+Junio!AQ22+Julio!AQ22+Agosto!AQ22+Septiembre!AQ22+'Octubre '!AQ22+Noviembre!AQ22+'Diciembre '!AQ22</f>
        <v>7</v>
      </c>
      <c r="AR22" s="15">
        <f>+Enero!AR22+Febrero!AR22+'Marzo '!AR22+'Abril '!AR22+'Mayo '!AR22+Junio!AR22+Julio!AR22+Agosto!AR22+Septiembre!AR22+'Octubre '!AR22+Noviembre!AR22+'Diciembre '!AR22</f>
        <v>0</v>
      </c>
      <c r="AS22" s="15">
        <f>+Enero!AS22+Febrero!AS22+'Marzo '!AS22+'Abril '!AS22+'Mayo '!AS22+Junio!AS22+Julio!AS22+Agosto!AS22+Septiembre!AS22+'Octubre '!AS22+Noviembre!AS22+'Diciembre '!AS22</f>
        <v>0</v>
      </c>
      <c r="AT22" s="15">
        <f>+Enero!AT22+Febrero!AT22+'Marzo '!AT22+'Abril '!AT22+'Mayo '!AT22+Junio!AT22+Julio!AT22+Agosto!AT22+Septiembre!AT22+'Octubre '!AT22+Noviembre!AT22+'Diciembre '!AT22</f>
        <v>0</v>
      </c>
      <c r="AU22" s="15">
        <f>+Enero!AU22+Febrero!AU22+'Marzo '!AU22+'Abril '!AU22+'Mayo '!AU22+Junio!AU22+Julio!AU22+Agosto!AU22+Septiembre!AU22+'Octubre '!AU22+Noviembre!AU22+'Diciembre '!AU22</f>
        <v>0</v>
      </c>
      <c r="AV22" s="115" t="s">
        <v>88</v>
      </c>
      <c r="CG22" s="102">
        <v>0</v>
      </c>
      <c r="CI22" s="102">
        <v>0</v>
      </c>
      <c r="CJ22" s="102">
        <v>0</v>
      </c>
      <c r="CK22" s="102">
        <v>0</v>
      </c>
    </row>
    <row r="23" spans="1:89" x14ac:dyDescent="0.2">
      <c r="A23" s="27" t="s">
        <v>101</v>
      </c>
      <c r="B23" s="108">
        <f>SUM(C23+D23+E23+F23+G23+H23+I23+J23+K23+L23+M23+N23+O23+P23+Q23+R23+S23)</f>
        <v>0</v>
      </c>
      <c r="C23" s="15">
        <f>+Enero!C23+Febrero!C23+'Marzo '!C23+'Abril '!C23+'Mayo '!C23+Junio!C23+Julio!C23+Agosto!C23+Septiembre!C23+'Octubre '!C23+Noviembre!C23+'Diciembre '!C23</f>
        <v>0</v>
      </c>
      <c r="D23" s="15">
        <f>+Enero!D23+Febrero!D23+'Marzo '!D23+'Abril '!D23+'Mayo '!D23+Junio!D23+Julio!D23+Agosto!D23+Septiembre!D23+'Octubre '!D23+Noviembre!D23+'Diciembre '!D23</f>
        <v>0</v>
      </c>
      <c r="E23" s="15">
        <f>+Enero!E23+Febrero!E23+'Marzo '!E23+'Abril '!E23+'Mayo '!E23+Junio!E23+Julio!E23+Agosto!E23+Septiembre!E23+'Octubre '!E23+Noviembre!E23+'Diciembre '!E23</f>
        <v>0</v>
      </c>
      <c r="F23" s="15">
        <f>+Enero!F23+Febrero!F23+'Marzo '!F23+'Abril '!F23+'Mayo '!F23+Junio!F23+Julio!F23+Agosto!F23+Septiembre!F23+'Octubre '!F23+Noviembre!F23+'Diciembre '!F23</f>
        <v>0</v>
      </c>
      <c r="G23" s="15">
        <f>+Enero!G23+Febrero!G23+'Marzo '!G23+'Abril '!G23+'Mayo '!G23+Junio!G23+Julio!G23+Agosto!G23+Septiembre!G23+'Octubre '!G23+Noviembre!G23+'Diciembre '!G23</f>
        <v>0</v>
      </c>
      <c r="H23" s="15">
        <f>+Enero!H23+Febrero!H23+'Marzo '!H23+'Abril '!H23+'Mayo '!H23+Junio!H23+Julio!H23+Agosto!H23+Septiembre!H23+'Octubre '!H23+Noviembre!H23+'Diciembre '!H23</f>
        <v>0</v>
      </c>
      <c r="I23" s="15">
        <f>+Enero!I23+Febrero!I23+'Marzo '!I23+'Abril '!I23+'Mayo '!I23+Junio!I23+Julio!I23+Agosto!I23+Septiembre!I23+'Octubre '!I23+Noviembre!I23+'Diciembre '!I23</f>
        <v>0</v>
      </c>
      <c r="J23" s="15">
        <f>+Enero!J23+Febrero!J23+'Marzo '!J23+'Abril '!J23+'Mayo '!J23+Junio!J23+Julio!J23+Agosto!J23+Septiembre!J23+'Octubre '!J23+Noviembre!J23+'Diciembre '!J23</f>
        <v>0</v>
      </c>
      <c r="K23" s="15">
        <f>+Enero!K23+Febrero!K23+'Marzo '!K23+'Abril '!K23+'Mayo '!K23+Junio!K23+Julio!K23+Agosto!K23+Septiembre!K23+'Octubre '!K23+Noviembre!K23+'Diciembre '!K23</f>
        <v>0</v>
      </c>
      <c r="L23" s="15">
        <f>+Enero!L23+Febrero!L23+'Marzo '!L23+'Abril '!L23+'Mayo '!L23+Junio!L23+Julio!L23+Agosto!L23+Septiembre!L23+'Octubre '!L23+Noviembre!L23+'Diciembre '!L23</f>
        <v>0</v>
      </c>
      <c r="M23" s="15">
        <f>+Enero!M23+Febrero!M23+'Marzo '!M23+'Abril '!M23+'Mayo '!M23+Junio!M23+Julio!M23+Agosto!M23+Septiembre!M23+'Octubre '!M23+Noviembre!M23+'Diciembre '!M23</f>
        <v>0</v>
      </c>
      <c r="N23" s="15">
        <f>+Enero!N23+Febrero!N23+'Marzo '!N23+'Abril '!N23+'Mayo '!N23+Junio!N23+Julio!N23+Agosto!N23+Septiembre!N23+'Octubre '!N23+Noviembre!N23+'Diciembre '!N23</f>
        <v>0</v>
      </c>
      <c r="O23" s="15">
        <f>+Enero!O23+Febrero!O23+'Marzo '!O23+'Abril '!O23+'Mayo '!O23+Junio!O23+Julio!O23+Agosto!O23+Septiembre!O23+'Octubre '!O23+Noviembre!O23+'Diciembre '!O23</f>
        <v>0</v>
      </c>
      <c r="P23" s="15">
        <f>+Enero!P23+Febrero!P23+'Marzo '!P23+'Abril '!P23+'Mayo '!P23+Junio!P23+Julio!P23+Agosto!P23+Septiembre!P23+'Octubre '!P23+Noviembre!P23+'Diciembre '!P23</f>
        <v>0</v>
      </c>
      <c r="Q23" s="15">
        <f>+Enero!Q23+Febrero!Q23+'Marzo '!Q23+'Abril '!Q23+'Mayo '!Q23+Junio!Q23+Julio!Q23+Agosto!Q23+Septiembre!Q23+'Octubre '!Q23+Noviembre!Q23+'Diciembre '!Q23</f>
        <v>0</v>
      </c>
      <c r="R23" s="15">
        <f>+Enero!R23+Febrero!R23+'Marzo '!R23+'Abril '!R23+'Mayo '!R23+Junio!R23+Julio!R23+Agosto!R23+Septiembre!R23+'Octubre '!R23+Noviembre!R23+'Diciembre '!R23</f>
        <v>0</v>
      </c>
      <c r="S23" s="15">
        <f>+Enero!S23+Febrero!S23+'Marzo '!S23+'Abril '!S23+'Mayo '!S23+Junio!S23+Julio!S23+Agosto!S23+Septiembre!S23+'Octubre '!S23+Noviembre!S23+'Diciembre '!S23</f>
        <v>0</v>
      </c>
      <c r="T23" s="15">
        <f>+Enero!T23+Febrero!T23+'Marzo '!T23+'Abril '!T23+'Mayo '!T23+Junio!T23+Julio!T23+Agosto!T23+Septiembre!T23+'Octubre '!T23+Noviembre!T23+'Diciembre '!T23</f>
        <v>0</v>
      </c>
      <c r="U23" s="15">
        <f>+Enero!U23+Febrero!U23+'Marzo '!U23+'Abril '!U23+'Mayo '!U23+Junio!U23+Julio!U23+Agosto!U23+Septiembre!U23+'Octubre '!U23+Noviembre!U23+'Diciembre '!U23</f>
        <v>0</v>
      </c>
      <c r="V23" s="15">
        <f>+Enero!V23+Febrero!V23+'Marzo '!V23+'Abril '!V23+'Mayo '!V23+Junio!V23+Julio!V23+Agosto!V23+Septiembre!V23+'Octubre '!V23+Noviembre!V23+'Diciembre '!V23</f>
        <v>0</v>
      </c>
      <c r="W23" s="15">
        <f>+Enero!W23+Febrero!W23+'Marzo '!W23+'Abril '!W23+'Mayo '!W23+Junio!W23+Julio!W23+Agosto!W23+Septiembre!W23+'Octubre '!W23+Noviembre!W23+'Diciembre '!W23</f>
        <v>0</v>
      </c>
      <c r="X23" s="15">
        <f>+Enero!X23+Febrero!X23+'Marzo '!X23+'Abril '!X23+'Mayo '!X23+Junio!X23+Julio!X23+Agosto!X23+Septiembre!X23+'Octubre '!X23+Noviembre!X23+'Diciembre '!X23</f>
        <v>0</v>
      </c>
      <c r="Y23" s="15">
        <f>+Enero!Y23+Febrero!Y23+'Marzo '!Y23+'Abril '!Y23+'Mayo '!Y23+Junio!Y23+Julio!Y23+Agosto!Y23+Septiembre!Y23+'Octubre '!Y23+Noviembre!Y23+'Diciembre '!Y23</f>
        <v>0</v>
      </c>
      <c r="Z23" s="15">
        <f>+Enero!Z23+Febrero!Z23+'Marzo '!Z23+'Abril '!Z23+'Mayo '!Z23+Junio!Z23+Julio!Z23+Agosto!Z23+Septiembre!Z23+'Octubre '!Z23+Noviembre!Z23+'Diciembre '!Z23</f>
        <v>0</v>
      </c>
      <c r="AA23" s="15">
        <f>+Enero!AA23+Febrero!AA23+'Marzo '!AA23+'Abril '!AA23+'Mayo '!AA23+Junio!AA23+Julio!AA23+Agosto!AA23+Septiembre!AA23+'Octubre '!AA23+Noviembre!AA23+'Diciembre '!AA23</f>
        <v>0</v>
      </c>
      <c r="AB23" s="15">
        <f>+Enero!AB23+Febrero!AB23+'Marzo '!AB23+'Abril '!AB23+'Mayo '!AB23+Junio!AB23+Julio!AB23+Agosto!AB23+Septiembre!AB23+'Octubre '!AB23+Noviembre!AB23+'Diciembre '!AB23</f>
        <v>0</v>
      </c>
      <c r="AC23" s="15">
        <f>+Enero!AC23+Febrero!AC23+'Marzo '!AC23+'Abril '!AC23+'Mayo '!AC23+Junio!AC23+Julio!AC23+Agosto!AC23+Septiembre!AC23+'Octubre '!AC23+Noviembre!AC23+'Diciembre '!AC23</f>
        <v>0</v>
      </c>
      <c r="AD23" s="15">
        <f>+Enero!AD23+Febrero!AD23+'Marzo '!AD23+'Abril '!AD23+'Mayo '!AD23+Junio!AD23+Julio!AD23+Agosto!AD23+Septiembre!AD23+'Octubre '!AD23+Noviembre!AD23+'Diciembre '!AD23</f>
        <v>0</v>
      </c>
      <c r="AE23" s="15">
        <f>+Enero!AE23+Febrero!AE23+'Marzo '!AE23+'Abril '!AE23+'Mayo '!AE23+Junio!AE23+Julio!AE23+Agosto!AE23+Septiembre!AE23+'Octubre '!AE23+Noviembre!AE23+'Diciembre '!AE23</f>
        <v>0</v>
      </c>
      <c r="AF23" s="15">
        <f>+Enero!AF23+Febrero!AF23+'Marzo '!AF23+'Abril '!AF23+'Mayo '!AF23+Junio!AF23+Julio!AF23+Agosto!AF23+Septiembre!AF23+'Octubre '!AF23+Noviembre!AF23+'Diciembre '!AF23</f>
        <v>0</v>
      </c>
      <c r="AG23" s="15">
        <f>+Enero!AG23+Febrero!AG23+'Marzo '!AG23+'Abril '!AG23+'Mayo '!AG23+Junio!AG23+Julio!AG23+Agosto!AG23+Septiembre!AG23+'Octubre '!AG23+Noviembre!AG23+'Diciembre '!AG23</f>
        <v>0</v>
      </c>
      <c r="AH23" s="15">
        <f>+Enero!AH23+Febrero!AH23+'Marzo '!AH23+'Abril '!AH23+'Mayo '!AH23+Junio!AH23+Julio!AH23+Agosto!AH23+Septiembre!AH23+'Octubre '!AH23+Noviembre!AH23+'Diciembre '!AH23</f>
        <v>0</v>
      </c>
      <c r="AI23" s="15">
        <f>+Enero!AI23+Febrero!AI23+'Marzo '!AI23+'Abril '!AI23+'Mayo '!AI23+Junio!AI23+Julio!AI23+Agosto!AI23+Septiembre!AI23+'Octubre '!AI23+Noviembre!AI23+'Diciembre '!AI23</f>
        <v>0</v>
      </c>
      <c r="AJ23" s="15">
        <f>+Enero!AJ23+Febrero!AJ23+'Marzo '!AJ23+'Abril '!AJ23+'Mayo '!AJ23+Junio!AJ23+Julio!AJ23+Agosto!AJ23+Septiembre!AJ23+'Octubre '!AJ23+Noviembre!AJ23+'Diciembre '!AJ23</f>
        <v>0</v>
      </c>
      <c r="AK23" s="15">
        <f>+Enero!AK23+Febrero!AK23+'Marzo '!AK23+'Abril '!AK23+'Mayo '!AK23+Junio!AK23+Julio!AK23+Agosto!AK23+Septiembre!AK23+'Octubre '!AK23+Noviembre!AK23+'Diciembre '!AK23</f>
        <v>0</v>
      </c>
      <c r="AL23" s="15">
        <f>+Enero!AL23+Febrero!AL23+'Marzo '!AL23+'Abril '!AL23+'Mayo '!AL23+Junio!AL23+Julio!AL23+Agosto!AL23+Septiembre!AL23+'Octubre '!AL23+Noviembre!AL23+'Diciembre '!AL23</f>
        <v>0</v>
      </c>
      <c r="AM23" s="15">
        <f>+Enero!AM23+Febrero!AM23+'Marzo '!AM23+'Abril '!AM23+'Mayo '!AM23+Junio!AM23+Julio!AM23+Agosto!AM23+Septiembre!AM23+'Octubre '!AM23+Noviembre!AM23+'Diciembre '!AM23</f>
        <v>0</v>
      </c>
      <c r="AN23" s="15">
        <f>+Enero!AN23+Febrero!AN23+'Marzo '!AN23+'Abril '!AN23+'Mayo '!AN23+Junio!AN23+Julio!AN23+Agosto!AN23+Septiembre!AN23+'Octubre '!AN23+Noviembre!AN23+'Diciembre '!AN23</f>
        <v>0</v>
      </c>
      <c r="AO23" s="15">
        <f>+Enero!AO23+Febrero!AO23+'Marzo '!AO23+'Abril '!AO23+'Mayo '!AO23+Junio!AO23+Julio!AO23+Agosto!AO23+Septiembre!AO23+'Octubre '!AO23+Noviembre!AO23+'Diciembre '!AO23</f>
        <v>0</v>
      </c>
      <c r="AP23" s="15">
        <f>+Enero!AP23+Febrero!AP23+'Marzo '!AP23+'Abril '!AP23+'Mayo '!AP23+Junio!AP23+Julio!AP23+Agosto!AP23+Septiembre!AP23+'Octubre '!AP23+Noviembre!AP23+'Diciembre '!AP23</f>
        <v>0</v>
      </c>
      <c r="AQ23" s="15">
        <f>+Enero!AQ23+Febrero!AQ23+'Marzo '!AQ23+'Abril '!AQ23+'Mayo '!AQ23+Junio!AQ23+Julio!AQ23+Agosto!AQ23+Septiembre!AQ23+'Octubre '!AQ23+Noviembre!AQ23+'Diciembre '!AQ23</f>
        <v>0</v>
      </c>
      <c r="AR23" s="15">
        <f>+Enero!AR23+Febrero!AR23+'Marzo '!AR23+'Abril '!AR23+'Mayo '!AR23+Junio!AR23+Julio!AR23+Agosto!AR23+Septiembre!AR23+'Octubre '!AR23+Noviembre!AR23+'Diciembre '!AR23</f>
        <v>0</v>
      </c>
      <c r="AS23" s="15">
        <f>+Enero!AS23+Febrero!AS23+'Marzo '!AS23+'Abril '!AS23+'Mayo '!AS23+Junio!AS23+Julio!AS23+Agosto!AS23+Septiembre!AS23+'Octubre '!AS23+Noviembre!AS23+'Diciembre '!AS23</f>
        <v>0</v>
      </c>
      <c r="AT23" s="15">
        <f>+Enero!AT23+Febrero!AT23+'Marzo '!AT23+'Abril '!AT23+'Mayo '!AT23+Junio!AT23+Julio!AT23+Agosto!AT23+Septiembre!AT23+'Octubre '!AT23+Noviembre!AT23+'Diciembre '!AT23</f>
        <v>0</v>
      </c>
      <c r="AU23" s="15">
        <f>+Enero!AU23+Febrero!AU23+'Marzo '!AU23+'Abril '!AU23+'Mayo '!AU23+Junio!AU23+Julio!AU23+Agosto!AU23+Septiembre!AU23+'Octubre '!AU23+Noviembre!AU23+'Diciembre '!AU23</f>
        <v>0</v>
      </c>
      <c r="AV23" s="115" t="s">
        <v>88</v>
      </c>
      <c r="CG23" s="102">
        <v>0</v>
      </c>
      <c r="CH23" s="102">
        <v>0</v>
      </c>
      <c r="CI23" s="102">
        <v>0</v>
      </c>
      <c r="CJ23" s="102">
        <v>0</v>
      </c>
      <c r="CK23" s="102">
        <v>0</v>
      </c>
    </row>
    <row r="24" spans="1:89" x14ac:dyDescent="0.2">
      <c r="A24" s="27" t="s">
        <v>102</v>
      </c>
      <c r="B24" s="108">
        <f>SUM(C24+D24+E24+F24+G24+H24+I24+J24+K24)</f>
        <v>0</v>
      </c>
      <c r="C24" s="15">
        <f>+Enero!C24+Febrero!C24+'Marzo '!C24+'Abril '!C24+'Mayo '!C24+Junio!C24+Julio!C24+Agosto!C24+Septiembre!C24+'Octubre '!C24+Noviembre!C24+'Diciembre '!C24</f>
        <v>0</v>
      </c>
      <c r="D24" s="15">
        <f>+Enero!D24+Febrero!D24+'Marzo '!D24+'Abril '!D24+'Mayo '!D24+Junio!D24+Julio!D24+Agosto!D24+Septiembre!D24+'Octubre '!D24+Noviembre!D24+'Diciembre '!D24</f>
        <v>0</v>
      </c>
      <c r="E24" s="15">
        <f>+Enero!E24+Febrero!E24+'Marzo '!E24+'Abril '!E24+'Mayo '!E24+Junio!E24+Julio!E24+Agosto!E24+Septiembre!E24+'Octubre '!E24+Noviembre!E24+'Diciembre '!E24</f>
        <v>0</v>
      </c>
      <c r="F24" s="15">
        <f>+Enero!F24+Febrero!F24+'Marzo '!F24+'Abril '!F24+'Mayo '!F24+Junio!F24+Julio!F24+Agosto!F24+Septiembre!F24+'Octubre '!F24+Noviembre!F24+'Diciembre '!F24</f>
        <v>0</v>
      </c>
      <c r="G24" s="15">
        <f>+Enero!G24+Febrero!G24+'Marzo '!G24+'Abril '!G24+'Mayo '!G24+Junio!G24+Julio!G24+Agosto!G24+Septiembre!G24+'Octubre '!G24+Noviembre!G24+'Diciembre '!G24</f>
        <v>0</v>
      </c>
      <c r="H24" s="15">
        <f>+Enero!H24+Febrero!H24+'Marzo '!H24+'Abril '!H24+'Mayo '!H24+Junio!H24+Julio!H24+Agosto!H24+Septiembre!H24+'Octubre '!H24+Noviembre!H24+'Diciembre '!H24</f>
        <v>0</v>
      </c>
      <c r="I24" s="15">
        <f>+Enero!I24+Febrero!I24+'Marzo '!I24+'Abril '!I24+'Mayo '!I24+Junio!I24+Julio!I24+Agosto!I24+Septiembre!I24+'Octubre '!I24+Noviembre!I24+'Diciembre '!I24</f>
        <v>0</v>
      </c>
      <c r="J24" s="15">
        <f>+Enero!J24+Febrero!J24+'Marzo '!J24+'Abril '!J24+'Mayo '!J24+Junio!J24+Julio!J24+Agosto!J24+Septiembre!J24+'Octubre '!J24+Noviembre!J24+'Diciembre '!J24</f>
        <v>0</v>
      </c>
      <c r="K24" s="15">
        <f>+Enero!K24+Febrero!K24+'Marzo '!K24+'Abril '!K24+'Mayo '!K24+Junio!K24+Julio!K24+Agosto!K24+Septiembre!K24+'Octubre '!K24+Noviembre!K24+'Diciembre '!K24</f>
        <v>0</v>
      </c>
      <c r="L24" s="15">
        <f>+Enero!L24+Febrero!L24+'Marzo '!L24+'Abril '!L24+'Mayo '!L24+Junio!L24+Julio!L24+Agosto!L24+Septiembre!L24+'Octubre '!L24+Noviembre!L24+'Diciembre '!L24</f>
        <v>0</v>
      </c>
      <c r="M24" s="15">
        <f>+Enero!M24+Febrero!M24+'Marzo '!M24+'Abril '!M24+'Mayo '!M24+Junio!M24+Julio!M24+Agosto!M24+Septiembre!M24+'Octubre '!M24+Noviembre!M24+'Diciembre '!M24</f>
        <v>0</v>
      </c>
      <c r="N24" s="15">
        <f>+Enero!N24+Febrero!N24+'Marzo '!N24+'Abril '!N24+'Mayo '!N24+Junio!N24+Julio!N24+Agosto!N24+Septiembre!N24+'Octubre '!N24+Noviembre!N24+'Diciembre '!N24</f>
        <v>0</v>
      </c>
      <c r="O24" s="15">
        <f>+Enero!O24+Febrero!O24+'Marzo '!O24+'Abril '!O24+'Mayo '!O24+Junio!O24+Julio!O24+Agosto!O24+Septiembre!O24+'Octubre '!O24+Noviembre!O24+'Diciembre '!O24</f>
        <v>0</v>
      </c>
      <c r="P24" s="15">
        <f>+Enero!P24+Febrero!P24+'Marzo '!P24+'Abril '!P24+'Mayo '!P24+Junio!P24+Julio!P24+Agosto!P24+Septiembre!P24+'Octubre '!P24+Noviembre!P24+'Diciembre '!P24</f>
        <v>0</v>
      </c>
      <c r="Q24" s="15">
        <f>+Enero!Q24+Febrero!Q24+'Marzo '!Q24+'Abril '!Q24+'Mayo '!Q24+Junio!Q24+Julio!Q24+Agosto!Q24+Septiembre!Q24+'Octubre '!Q24+Noviembre!Q24+'Diciembre '!Q24</f>
        <v>0</v>
      </c>
      <c r="R24" s="15">
        <f>+Enero!R24+Febrero!R24+'Marzo '!R24+'Abril '!R24+'Mayo '!R24+Junio!R24+Julio!R24+Agosto!R24+Septiembre!R24+'Octubre '!R24+Noviembre!R24+'Diciembre '!R24</f>
        <v>0</v>
      </c>
      <c r="S24" s="15">
        <f>+Enero!S24+Febrero!S24+'Marzo '!S24+'Abril '!S24+'Mayo '!S24+Junio!S24+Julio!S24+Agosto!S24+Septiembre!S24+'Octubre '!S24+Noviembre!S24+'Diciembre '!S24</f>
        <v>0</v>
      </c>
      <c r="T24" s="15">
        <f>+Enero!T24+Febrero!T24+'Marzo '!T24+'Abril '!T24+'Mayo '!T24+Junio!T24+Julio!T24+Agosto!T24+Septiembre!T24+'Octubre '!T24+Noviembre!T24+'Diciembre '!T24</f>
        <v>0</v>
      </c>
      <c r="U24" s="15">
        <f>+Enero!U24+Febrero!U24+'Marzo '!U24+'Abril '!U24+'Mayo '!U24+Junio!U24+Julio!U24+Agosto!U24+Septiembre!U24+'Octubre '!U24+Noviembre!U24+'Diciembre '!U24</f>
        <v>0</v>
      </c>
      <c r="V24" s="15">
        <f>+Enero!V24+Febrero!V24+'Marzo '!V24+'Abril '!V24+'Mayo '!V24+Junio!V24+Julio!V24+Agosto!V24+Septiembre!V24+'Octubre '!V24+Noviembre!V24+'Diciembre '!V24</f>
        <v>0</v>
      </c>
      <c r="W24" s="15">
        <f>+Enero!W24+Febrero!W24+'Marzo '!W24+'Abril '!W24+'Mayo '!W24+Junio!W24+Julio!W24+Agosto!W24+Septiembre!W24+'Octubre '!W24+Noviembre!W24+'Diciembre '!W24</f>
        <v>0</v>
      </c>
      <c r="X24" s="15">
        <f>+Enero!X24+Febrero!X24+'Marzo '!X24+'Abril '!X24+'Mayo '!X24+Junio!X24+Julio!X24+Agosto!X24+Septiembre!X24+'Octubre '!X24+Noviembre!X24+'Diciembre '!X24</f>
        <v>0</v>
      </c>
      <c r="Y24" s="15">
        <f>+Enero!Y24+Febrero!Y24+'Marzo '!Y24+'Abril '!Y24+'Mayo '!Y24+Junio!Y24+Julio!Y24+Agosto!Y24+Septiembre!Y24+'Octubre '!Y24+Noviembre!Y24+'Diciembre '!Y24</f>
        <v>0</v>
      </c>
      <c r="Z24" s="15">
        <f>+Enero!Z24+Febrero!Z24+'Marzo '!Z24+'Abril '!Z24+'Mayo '!Z24+Junio!Z24+Julio!Z24+Agosto!Z24+Septiembre!Z24+'Octubre '!Z24+Noviembre!Z24+'Diciembre '!Z24</f>
        <v>0</v>
      </c>
      <c r="AA24" s="15">
        <f>+Enero!AA24+Febrero!AA24+'Marzo '!AA24+'Abril '!AA24+'Mayo '!AA24+Junio!AA24+Julio!AA24+Agosto!AA24+Septiembre!AA24+'Octubre '!AA24+Noviembre!AA24+'Diciembre '!AA24</f>
        <v>0</v>
      </c>
      <c r="AB24" s="15">
        <f>+Enero!AB24+Febrero!AB24+'Marzo '!AB24+'Abril '!AB24+'Mayo '!AB24+Junio!AB24+Julio!AB24+Agosto!AB24+Septiembre!AB24+'Octubre '!AB24+Noviembre!AB24+'Diciembre '!AB24</f>
        <v>0</v>
      </c>
      <c r="AC24" s="15">
        <f>+Enero!AC24+Febrero!AC24+'Marzo '!AC24+'Abril '!AC24+'Mayo '!AC24+Junio!AC24+Julio!AC24+Agosto!AC24+Septiembre!AC24+'Octubre '!AC24+Noviembre!AC24+'Diciembre '!AC24</f>
        <v>0</v>
      </c>
      <c r="AD24" s="15">
        <f>+Enero!AD24+Febrero!AD24+'Marzo '!AD24+'Abril '!AD24+'Mayo '!AD24+Junio!AD24+Julio!AD24+Agosto!AD24+Septiembre!AD24+'Octubre '!AD24+Noviembre!AD24+'Diciembre '!AD24</f>
        <v>0</v>
      </c>
      <c r="AE24" s="15">
        <f>+Enero!AE24+Febrero!AE24+'Marzo '!AE24+'Abril '!AE24+'Mayo '!AE24+Junio!AE24+Julio!AE24+Agosto!AE24+Septiembre!AE24+'Octubre '!AE24+Noviembre!AE24+'Diciembre '!AE24</f>
        <v>0</v>
      </c>
      <c r="AF24" s="15">
        <f>+Enero!AF24+Febrero!AF24+'Marzo '!AF24+'Abril '!AF24+'Mayo '!AF24+Junio!AF24+Julio!AF24+Agosto!AF24+Septiembre!AF24+'Octubre '!AF24+Noviembre!AF24+'Diciembre '!AF24</f>
        <v>0</v>
      </c>
      <c r="AG24" s="15">
        <f>+Enero!AG24+Febrero!AG24+'Marzo '!AG24+'Abril '!AG24+'Mayo '!AG24+Junio!AG24+Julio!AG24+Agosto!AG24+Septiembre!AG24+'Octubre '!AG24+Noviembre!AG24+'Diciembre '!AG24</f>
        <v>0</v>
      </c>
      <c r="AH24" s="15">
        <f>+Enero!AH24+Febrero!AH24+'Marzo '!AH24+'Abril '!AH24+'Mayo '!AH24+Junio!AH24+Julio!AH24+Agosto!AH24+Septiembre!AH24+'Octubre '!AH24+Noviembre!AH24+'Diciembre '!AH24</f>
        <v>0</v>
      </c>
      <c r="AI24" s="15">
        <f>+Enero!AI24+Febrero!AI24+'Marzo '!AI24+'Abril '!AI24+'Mayo '!AI24+Junio!AI24+Julio!AI24+Agosto!AI24+Septiembre!AI24+'Octubre '!AI24+Noviembre!AI24+'Diciembre '!AI24</f>
        <v>0</v>
      </c>
      <c r="AJ24" s="15">
        <f>+Enero!AJ24+Febrero!AJ24+'Marzo '!AJ24+'Abril '!AJ24+'Mayo '!AJ24+Junio!AJ24+Julio!AJ24+Agosto!AJ24+Septiembre!AJ24+'Octubre '!AJ24+Noviembre!AJ24+'Diciembre '!AJ24</f>
        <v>0</v>
      </c>
      <c r="AK24" s="15">
        <f>+Enero!AK24+Febrero!AK24+'Marzo '!AK24+'Abril '!AK24+'Mayo '!AK24+Junio!AK24+Julio!AK24+Agosto!AK24+Septiembre!AK24+'Octubre '!AK24+Noviembre!AK24+'Diciembre '!AK24</f>
        <v>0</v>
      </c>
      <c r="AL24" s="15">
        <f>+Enero!AL24+Febrero!AL24+'Marzo '!AL24+'Abril '!AL24+'Mayo '!AL24+Junio!AL24+Julio!AL24+Agosto!AL24+Septiembre!AL24+'Octubre '!AL24+Noviembre!AL24+'Diciembre '!AL24</f>
        <v>0</v>
      </c>
      <c r="AM24" s="15">
        <f>+Enero!AM24+Febrero!AM24+'Marzo '!AM24+'Abril '!AM24+'Mayo '!AM24+Junio!AM24+Julio!AM24+Agosto!AM24+Septiembre!AM24+'Octubre '!AM24+Noviembre!AM24+'Diciembre '!AM24</f>
        <v>0</v>
      </c>
      <c r="AN24" s="15">
        <f>+Enero!AN24+Febrero!AN24+'Marzo '!AN24+'Abril '!AN24+'Mayo '!AN24+Junio!AN24+Julio!AN24+Agosto!AN24+Septiembre!AN24+'Octubre '!AN24+Noviembre!AN24+'Diciembre '!AN24</f>
        <v>0</v>
      </c>
      <c r="AO24" s="15">
        <f>+Enero!AO24+Febrero!AO24+'Marzo '!AO24+'Abril '!AO24+'Mayo '!AO24+Junio!AO24+Julio!AO24+Agosto!AO24+Septiembre!AO24+'Octubre '!AO24+Noviembre!AO24+'Diciembre '!AO24</f>
        <v>0</v>
      </c>
      <c r="AP24" s="15">
        <f>+Enero!AP24+Febrero!AP24+'Marzo '!AP24+'Abril '!AP24+'Mayo '!AP24+Junio!AP24+Julio!AP24+Agosto!AP24+Septiembre!AP24+'Octubre '!AP24+Noviembre!AP24+'Diciembre '!AP24</f>
        <v>0</v>
      </c>
      <c r="AQ24" s="15">
        <f>+Enero!AQ24+Febrero!AQ24+'Marzo '!AQ24+'Abril '!AQ24+'Mayo '!AQ24+Junio!AQ24+Julio!AQ24+Agosto!AQ24+Septiembre!AQ24+'Octubre '!AQ24+Noviembre!AQ24+'Diciembre '!AQ24</f>
        <v>0</v>
      </c>
      <c r="AR24" s="15">
        <f>+Enero!AR24+Febrero!AR24+'Marzo '!AR24+'Abril '!AR24+'Mayo '!AR24+Junio!AR24+Julio!AR24+Agosto!AR24+Septiembre!AR24+'Octubre '!AR24+Noviembre!AR24+'Diciembre '!AR24</f>
        <v>0</v>
      </c>
      <c r="AS24" s="15">
        <f>+Enero!AS24+Febrero!AS24+'Marzo '!AS24+'Abril '!AS24+'Mayo '!AS24+Junio!AS24+Julio!AS24+Agosto!AS24+Septiembre!AS24+'Octubre '!AS24+Noviembre!AS24+'Diciembre '!AS24</f>
        <v>0</v>
      </c>
      <c r="AT24" s="15">
        <f>+Enero!AT24+Febrero!AT24+'Marzo '!AT24+'Abril '!AT24+'Mayo '!AT24+Junio!AT24+Julio!AT24+Agosto!AT24+Septiembre!AT24+'Octubre '!AT24+Noviembre!AT24+'Diciembre '!AT24</f>
        <v>0</v>
      </c>
      <c r="AU24" s="15">
        <f>+Enero!AU24+Febrero!AU24+'Marzo '!AU24+'Abril '!AU24+'Mayo '!AU24+Junio!AU24+Julio!AU24+Agosto!AU24+Septiembre!AU24+'Octubre '!AU24+Noviembre!AU24+'Diciembre '!AU24</f>
        <v>0</v>
      </c>
      <c r="AV24" s="115" t="s">
        <v>88</v>
      </c>
      <c r="CG24" s="102">
        <v>0</v>
      </c>
      <c r="CI24" s="102">
        <v>0</v>
      </c>
      <c r="CJ24" s="102">
        <v>0</v>
      </c>
      <c r="CK24" s="102">
        <v>0</v>
      </c>
    </row>
    <row r="25" spans="1:89" x14ac:dyDescent="0.2">
      <c r="A25" s="27" t="s">
        <v>103</v>
      </c>
      <c r="B25" s="108">
        <f>SUM(C25+D25+E25+F25+G25+H25+I25+J25+K25+L25+M25+N25+O25+P25+Q25+R25+S25)</f>
        <v>0</v>
      </c>
      <c r="C25" s="15">
        <f>+Enero!C25+Febrero!C25+'Marzo '!C25+'Abril '!C25+'Mayo '!C25+Junio!C25+Julio!C25+Agosto!C25+Septiembre!C25+'Octubre '!C25+Noviembre!C25+'Diciembre '!C25</f>
        <v>0</v>
      </c>
      <c r="D25" s="15">
        <f>+Enero!D25+Febrero!D25+'Marzo '!D25+'Abril '!D25+'Mayo '!D25+Junio!D25+Julio!D25+Agosto!D25+Septiembre!D25+'Octubre '!D25+Noviembre!D25+'Diciembre '!D25</f>
        <v>0</v>
      </c>
      <c r="E25" s="15">
        <f>+Enero!E25+Febrero!E25+'Marzo '!E25+'Abril '!E25+'Mayo '!E25+Junio!E25+Julio!E25+Agosto!E25+Septiembre!E25+'Octubre '!E25+Noviembre!E25+'Diciembre '!E25</f>
        <v>0</v>
      </c>
      <c r="F25" s="15">
        <f>+Enero!F25+Febrero!F25+'Marzo '!F25+'Abril '!F25+'Mayo '!F25+Junio!F25+Julio!F25+Agosto!F25+Septiembre!F25+'Octubre '!F25+Noviembre!F25+'Diciembre '!F25</f>
        <v>0</v>
      </c>
      <c r="G25" s="15">
        <f>+Enero!G25+Febrero!G25+'Marzo '!G25+'Abril '!G25+'Mayo '!G25+Junio!G25+Julio!G25+Agosto!G25+Septiembre!G25+'Octubre '!G25+Noviembre!G25+'Diciembre '!G25</f>
        <v>0</v>
      </c>
      <c r="H25" s="15">
        <f>+Enero!H25+Febrero!H25+'Marzo '!H25+'Abril '!H25+'Mayo '!H25+Junio!H25+Julio!H25+Agosto!H25+Septiembre!H25+'Octubre '!H25+Noviembre!H25+'Diciembre '!H25</f>
        <v>0</v>
      </c>
      <c r="I25" s="15">
        <f>+Enero!I25+Febrero!I25+'Marzo '!I25+'Abril '!I25+'Mayo '!I25+Junio!I25+Julio!I25+Agosto!I25+Septiembre!I25+'Octubre '!I25+Noviembre!I25+'Diciembre '!I25</f>
        <v>0</v>
      </c>
      <c r="J25" s="15">
        <f>+Enero!J25+Febrero!J25+'Marzo '!J25+'Abril '!J25+'Mayo '!J25+Junio!J25+Julio!J25+Agosto!J25+Septiembre!J25+'Octubre '!J25+Noviembre!J25+'Diciembre '!J25</f>
        <v>0</v>
      </c>
      <c r="K25" s="15">
        <f>+Enero!K25+Febrero!K25+'Marzo '!K25+'Abril '!K25+'Mayo '!K25+Junio!K25+Julio!K25+Agosto!K25+Septiembre!K25+'Octubre '!K25+Noviembre!K25+'Diciembre '!K25</f>
        <v>0</v>
      </c>
      <c r="L25" s="15">
        <f>+Enero!L25+Febrero!L25+'Marzo '!L25+'Abril '!L25+'Mayo '!L25+Junio!L25+Julio!L25+Agosto!L25+Septiembre!L25+'Octubre '!L25+Noviembre!L25+'Diciembre '!L25</f>
        <v>0</v>
      </c>
      <c r="M25" s="15">
        <f>+Enero!M25+Febrero!M25+'Marzo '!M25+'Abril '!M25+'Mayo '!M25+Junio!M25+Julio!M25+Agosto!M25+Septiembre!M25+'Octubre '!M25+Noviembre!M25+'Diciembre '!M25</f>
        <v>0</v>
      </c>
      <c r="N25" s="15">
        <f>+Enero!N25+Febrero!N25+'Marzo '!N25+'Abril '!N25+'Mayo '!N25+Junio!N25+Julio!N25+Agosto!N25+Septiembre!N25+'Octubre '!N25+Noviembre!N25+'Diciembre '!N25</f>
        <v>0</v>
      </c>
      <c r="O25" s="15">
        <f>+Enero!O25+Febrero!O25+'Marzo '!O25+'Abril '!O25+'Mayo '!O25+Junio!O25+Julio!O25+Agosto!O25+Septiembre!O25+'Octubre '!O25+Noviembre!O25+'Diciembre '!O25</f>
        <v>0</v>
      </c>
      <c r="P25" s="15">
        <f>+Enero!P25+Febrero!P25+'Marzo '!P25+'Abril '!P25+'Mayo '!P25+Junio!P25+Julio!P25+Agosto!P25+Septiembre!P25+'Octubre '!P25+Noviembre!P25+'Diciembre '!P25</f>
        <v>0</v>
      </c>
      <c r="Q25" s="15">
        <f>+Enero!Q25+Febrero!Q25+'Marzo '!Q25+'Abril '!Q25+'Mayo '!Q25+Junio!Q25+Julio!Q25+Agosto!Q25+Septiembre!Q25+'Octubre '!Q25+Noviembre!Q25+'Diciembre '!Q25</f>
        <v>0</v>
      </c>
      <c r="R25" s="15">
        <f>+Enero!R25+Febrero!R25+'Marzo '!R25+'Abril '!R25+'Mayo '!R25+Junio!R25+Julio!R25+Agosto!R25+Septiembre!R25+'Octubre '!R25+Noviembre!R25+'Diciembre '!R25</f>
        <v>0</v>
      </c>
      <c r="S25" s="15">
        <f>+Enero!S25+Febrero!S25+'Marzo '!S25+'Abril '!S25+'Mayo '!S25+Junio!S25+Julio!S25+Agosto!S25+Septiembre!S25+'Octubre '!S25+Noviembre!S25+'Diciembre '!S25</f>
        <v>0</v>
      </c>
      <c r="T25" s="15">
        <f>+Enero!T25+Febrero!T25+'Marzo '!T25+'Abril '!T25+'Mayo '!T25+Junio!T25+Julio!T25+Agosto!T25+Septiembre!T25+'Octubre '!T25+Noviembre!T25+'Diciembre '!T25</f>
        <v>0</v>
      </c>
      <c r="U25" s="15">
        <f>+Enero!U25+Febrero!U25+'Marzo '!U25+'Abril '!U25+'Mayo '!U25+Junio!U25+Julio!U25+Agosto!U25+Septiembre!U25+'Octubre '!U25+Noviembre!U25+'Diciembre '!U25</f>
        <v>0</v>
      </c>
      <c r="V25" s="15">
        <f>+Enero!V25+Febrero!V25+'Marzo '!V25+'Abril '!V25+'Mayo '!V25+Junio!V25+Julio!V25+Agosto!V25+Septiembre!V25+'Octubre '!V25+Noviembre!V25+'Diciembre '!V25</f>
        <v>0</v>
      </c>
      <c r="W25" s="15">
        <f>+Enero!W25+Febrero!W25+'Marzo '!W25+'Abril '!W25+'Mayo '!W25+Junio!W25+Julio!W25+Agosto!W25+Septiembre!W25+'Octubre '!W25+Noviembre!W25+'Diciembre '!W25</f>
        <v>0</v>
      </c>
      <c r="X25" s="15">
        <f>+Enero!X25+Febrero!X25+'Marzo '!X25+'Abril '!X25+'Mayo '!X25+Junio!X25+Julio!X25+Agosto!X25+Septiembre!X25+'Octubre '!X25+Noviembre!X25+'Diciembre '!X25</f>
        <v>0</v>
      </c>
      <c r="Y25" s="15">
        <f>+Enero!Y25+Febrero!Y25+'Marzo '!Y25+'Abril '!Y25+'Mayo '!Y25+Junio!Y25+Julio!Y25+Agosto!Y25+Septiembre!Y25+'Octubre '!Y25+Noviembre!Y25+'Diciembre '!Y25</f>
        <v>0</v>
      </c>
      <c r="Z25" s="15">
        <f>+Enero!Z25+Febrero!Z25+'Marzo '!Z25+'Abril '!Z25+'Mayo '!Z25+Junio!Z25+Julio!Z25+Agosto!Z25+Septiembre!Z25+'Octubre '!Z25+Noviembre!Z25+'Diciembre '!Z25</f>
        <v>0</v>
      </c>
      <c r="AA25" s="15">
        <f>+Enero!AA25+Febrero!AA25+'Marzo '!AA25+'Abril '!AA25+'Mayo '!AA25+Junio!AA25+Julio!AA25+Agosto!AA25+Septiembre!AA25+'Octubre '!AA25+Noviembre!AA25+'Diciembre '!AA25</f>
        <v>0</v>
      </c>
      <c r="AB25" s="15">
        <f>+Enero!AB25+Febrero!AB25+'Marzo '!AB25+'Abril '!AB25+'Mayo '!AB25+Junio!AB25+Julio!AB25+Agosto!AB25+Septiembre!AB25+'Octubre '!AB25+Noviembre!AB25+'Diciembre '!AB25</f>
        <v>0</v>
      </c>
      <c r="AC25" s="15">
        <f>+Enero!AC25+Febrero!AC25+'Marzo '!AC25+'Abril '!AC25+'Mayo '!AC25+Junio!AC25+Julio!AC25+Agosto!AC25+Septiembre!AC25+'Octubre '!AC25+Noviembre!AC25+'Diciembre '!AC25</f>
        <v>0</v>
      </c>
      <c r="AD25" s="15">
        <f>+Enero!AD25+Febrero!AD25+'Marzo '!AD25+'Abril '!AD25+'Mayo '!AD25+Junio!AD25+Julio!AD25+Agosto!AD25+Septiembre!AD25+'Octubre '!AD25+Noviembre!AD25+'Diciembre '!AD25</f>
        <v>0</v>
      </c>
      <c r="AE25" s="15">
        <f>+Enero!AE25+Febrero!AE25+'Marzo '!AE25+'Abril '!AE25+'Mayo '!AE25+Junio!AE25+Julio!AE25+Agosto!AE25+Septiembre!AE25+'Octubre '!AE25+Noviembre!AE25+'Diciembre '!AE25</f>
        <v>0</v>
      </c>
      <c r="AF25" s="15">
        <f>+Enero!AF25+Febrero!AF25+'Marzo '!AF25+'Abril '!AF25+'Mayo '!AF25+Junio!AF25+Julio!AF25+Agosto!AF25+Septiembre!AF25+'Octubre '!AF25+Noviembre!AF25+'Diciembre '!AF25</f>
        <v>0</v>
      </c>
      <c r="AG25" s="15">
        <f>+Enero!AG25+Febrero!AG25+'Marzo '!AG25+'Abril '!AG25+'Mayo '!AG25+Junio!AG25+Julio!AG25+Agosto!AG25+Septiembre!AG25+'Octubre '!AG25+Noviembre!AG25+'Diciembre '!AG25</f>
        <v>0</v>
      </c>
      <c r="AH25" s="15">
        <f>+Enero!AH25+Febrero!AH25+'Marzo '!AH25+'Abril '!AH25+'Mayo '!AH25+Junio!AH25+Julio!AH25+Agosto!AH25+Septiembre!AH25+'Octubre '!AH25+Noviembre!AH25+'Diciembre '!AH25</f>
        <v>0</v>
      </c>
      <c r="AI25" s="15">
        <f>+Enero!AI25+Febrero!AI25+'Marzo '!AI25+'Abril '!AI25+'Mayo '!AI25+Junio!AI25+Julio!AI25+Agosto!AI25+Septiembre!AI25+'Octubre '!AI25+Noviembre!AI25+'Diciembre '!AI25</f>
        <v>0</v>
      </c>
      <c r="AJ25" s="15">
        <f>+Enero!AJ25+Febrero!AJ25+'Marzo '!AJ25+'Abril '!AJ25+'Mayo '!AJ25+Junio!AJ25+Julio!AJ25+Agosto!AJ25+Septiembre!AJ25+'Octubre '!AJ25+Noviembre!AJ25+'Diciembre '!AJ25</f>
        <v>0</v>
      </c>
      <c r="AK25" s="15">
        <f>+Enero!AK25+Febrero!AK25+'Marzo '!AK25+'Abril '!AK25+'Mayo '!AK25+Junio!AK25+Julio!AK25+Agosto!AK25+Septiembre!AK25+'Octubre '!AK25+Noviembre!AK25+'Diciembre '!AK25</f>
        <v>0</v>
      </c>
      <c r="AL25" s="15">
        <f>+Enero!AL25+Febrero!AL25+'Marzo '!AL25+'Abril '!AL25+'Mayo '!AL25+Junio!AL25+Julio!AL25+Agosto!AL25+Septiembre!AL25+'Octubre '!AL25+Noviembre!AL25+'Diciembre '!AL25</f>
        <v>0</v>
      </c>
      <c r="AM25" s="15">
        <f>+Enero!AM25+Febrero!AM25+'Marzo '!AM25+'Abril '!AM25+'Mayo '!AM25+Junio!AM25+Julio!AM25+Agosto!AM25+Septiembre!AM25+'Octubre '!AM25+Noviembre!AM25+'Diciembre '!AM25</f>
        <v>0</v>
      </c>
      <c r="AN25" s="15">
        <f>+Enero!AN25+Febrero!AN25+'Marzo '!AN25+'Abril '!AN25+'Mayo '!AN25+Junio!AN25+Julio!AN25+Agosto!AN25+Septiembre!AN25+'Octubre '!AN25+Noviembre!AN25+'Diciembre '!AN25</f>
        <v>0</v>
      </c>
      <c r="AO25" s="15">
        <f>+Enero!AO25+Febrero!AO25+'Marzo '!AO25+'Abril '!AO25+'Mayo '!AO25+Junio!AO25+Julio!AO25+Agosto!AO25+Septiembre!AO25+'Octubre '!AO25+Noviembre!AO25+'Diciembre '!AO25</f>
        <v>0</v>
      </c>
      <c r="AP25" s="15">
        <f>+Enero!AP25+Febrero!AP25+'Marzo '!AP25+'Abril '!AP25+'Mayo '!AP25+Junio!AP25+Julio!AP25+Agosto!AP25+Septiembre!AP25+'Octubre '!AP25+Noviembre!AP25+'Diciembre '!AP25</f>
        <v>0</v>
      </c>
      <c r="AQ25" s="15">
        <f>+Enero!AQ25+Febrero!AQ25+'Marzo '!AQ25+'Abril '!AQ25+'Mayo '!AQ25+Junio!AQ25+Julio!AQ25+Agosto!AQ25+Septiembre!AQ25+'Octubre '!AQ25+Noviembre!AQ25+'Diciembre '!AQ25</f>
        <v>0</v>
      </c>
      <c r="AR25" s="15">
        <f>+Enero!AR25+Febrero!AR25+'Marzo '!AR25+'Abril '!AR25+'Mayo '!AR25+Junio!AR25+Julio!AR25+Agosto!AR25+Septiembre!AR25+'Octubre '!AR25+Noviembre!AR25+'Diciembre '!AR25</f>
        <v>89</v>
      </c>
      <c r="AS25" s="15">
        <f>+Enero!AS25+Febrero!AS25+'Marzo '!AS25+'Abril '!AS25+'Mayo '!AS25+Junio!AS25+Julio!AS25+Agosto!AS25+Septiembre!AS25+'Octubre '!AS25+Noviembre!AS25+'Diciembre '!AS25</f>
        <v>0</v>
      </c>
      <c r="AT25" s="15">
        <f>+Enero!AT25+Febrero!AT25+'Marzo '!AT25+'Abril '!AT25+'Mayo '!AT25+Junio!AT25+Julio!AT25+Agosto!AT25+Septiembre!AT25+'Octubre '!AT25+Noviembre!AT25+'Diciembre '!AT25</f>
        <v>0</v>
      </c>
      <c r="AU25" s="15">
        <f>+Enero!AU25+Febrero!AU25+'Marzo '!AU25+'Abril '!AU25+'Mayo '!AU25+Junio!AU25+Julio!AU25+Agosto!AU25+Septiembre!AU25+'Octubre '!AU25+Noviembre!AU25+'Diciembre '!AU25</f>
        <v>0</v>
      </c>
      <c r="AV25" s="115" t="s">
        <v>88</v>
      </c>
      <c r="CG25" s="102">
        <v>0</v>
      </c>
      <c r="CI25" s="102">
        <v>0</v>
      </c>
      <c r="CJ25" s="102">
        <v>0</v>
      </c>
      <c r="CK25" s="102">
        <v>0</v>
      </c>
    </row>
    <row r="26" spans="1:89" x14ac:dyDescent="0.2">
      <c r="A26" s="27" t="s">
        <v>104</v>
      </c>
      <c r="B26" s="108">
        <f>SUM(C26+D26+E26+F26+G26+H26+I26+J26+K26)</f>
        <v>0</v>
      </c>
      <c r="C26" s="15">
        <f>+Enero!C26+Febrero!C26+'Marzo '!C26+'Abril '!C26+'Mayo '!C26+Junio!C26+Julio!C26+Agosto!C26+Septiembre!C26+'Octubre '!C26+Noviembre!C26+'Diciembre '!C26</f>
        <v>0</v>
      </c>
      <c r="D26" s="15">
        <f>+Enero!D26+Febrero!D26+'Marzo '!D26+'Abril '!D26+'Mayo '!D26+Junio!D26+Julio!D26+Agosto!D26+Septiembre!D26+'Octubre '!D26+Noviembre!D26+'Diciembre '!D26</f>
        <v>0</v>
      </c>
      <c r="E26" s="15">
        <f>+Enero!E26+Febrero!E26+'Marzo '!E26+'Abril '!E26+'Mayo '!E26+Junio!E26+Julio!E26+Agosto!E26+Septiembre!E26+'Octubre '!E26+Noviembre!E26+'Diciembre '!E26</f>
        <v>0</v>
      </c>
      <c r="F26" s="15">
        <f>+Enero!F26+Febrero!F26+'Marzo '!F26+'Abril '!F26+'Mayo '!F26+Junio!F26+Julio!F26+Agosto!F26+Septiembre!F26+'Octubre '!F26+Noviembre!F26+'Diciembre '!F26</f>
        <v>0</v>
      </c>
      <c r="G26" s="15">
        <f>+Enero!G26+Febrero!G26+'Marzo '!G26+'Abril '!G26+'Mayo '!G26+Junio!G26+Julio!G26+Agosto!G26+Septiembre!G26+'Octubre '!G26+Noviembre!G26+'Diciembre '!G26</f>
        <v>0</v>
      </c>
      <c r="H26" s="15">
        <f>+Enero!H26+Febrero!H26+'Marzo '!H26+'Abril '!H26+'Mayo '!H26+Junio!H26+Julio!H26+Agosto!H26+Septiembre!H26+'Octubre '!H26+Noviembre!H26+'Diciembre '!H26</f>
        <v>0</v>
      </c>
      <c r="I26" s="15">
        <f>+Enero!I26+Febrero!I26+'Marzo '!I26+'Abril '!I26+'Mayo '!I26+Junio!I26+Julio!I26+Agosto!I26+Septiembre!I26+'Octubre '!I26+Noviembre!I26+'Diciembre '!I26</f>
        <v>0</v>
      </c>
      <c r="J26" s="15">
        <f>+Enero!J26+Febrero!J26+'Marzo '!J26+'Abril '!J26+'Mayo '!J26+Junio!J26+Julio!J26+Agosto!J26+Septiembre!J26+'Octubre '!J26+Noviembre!J26+'Diciembre '!J26</f>
        <v>0</v>
      </c>
      <c r="K26" s="15">
        <f>+Enero!K26+Febrero!K26+'Marzo '!K26+'Abril '!K26+'Mayo '!K26+Junio!K26+Julio!K26+Agosto!K26+Septiembre!K26+'Octubre '!K26+Noviembre!K26+'Diciembre '!K26</f>
        <v>0</v>
      </c>
      <c r="L26" s="15">
        <f>+Enero!L26+Febrero!L26+'Marzo '!L26+'Abril '!L26+'Mayo '!L26+Junio!L26+Julio!L26+Agosto!L26+Septiembre!L26+'Octubre '!L26+Noviembre!L26+'Diciembre '!L26</f>
        <v>0</v>
      </c>
      <c r="M26" s="15">
        <f>+Enero!M26+Febrero!M26+'Marzo '!M26+'Abril '!M26+'Mayo '!M26+Junio!M26+Julio!M26+Agosto!M26+Septiembre!M26+'Octubre '!M26+Noviembre!M26+'Diciembre '!M26</f>
        <v>0</v>
      </c>
      <c r="N26" s="15">
        <f>+Enero!N26+Febrero!N26+'Marzo '!N26+'Abril '!N26+'Mayo '!N26+Junio!N26+Julio!N26+Agosto!N26+Septiembre!N26+'Octubre '!N26+Noviembre!N26+'Diciembre '!N26</f>
        <v>0</v>
      </c>
      <c r="O26" s="15">
        <f>+Enero!O26+Febrero!O26+'Marzo '!O26+'Abril '!O26+'Mayo '!O26+Junio!O26+Julio!O26+Agosto!O26+Septiembre!O26+'Octubre '!O26+Noviembre!O26+'Diciembre '!O26</f>
        <v>0</v>
      </c>
      <c r="P26" s="15">
        <f>+Enero!P26+Febrero!P26+'Marzo '!P26+'Abril '!P26+'Mayo '!P26+Junio!P26+Julio!P26+Agosto!P26+Septiembre!P26+'Octubre '!P26+Noviembre!P26+'Diciembre '!P26</f>
        <v>0</v>
      </c>
      <c r="Q26" s="15">
        <f>+Enero!Q26+Febrero!Q26+'Marzo '!Q26+'Abril '!Q26+'Mayo '!Q26+Junio!Q26+Julio!Q26+Agosto!Q26+Septiembre!Q26+'Octubre '!Q26+Noviembre!Q26+'Diciembre '!Q26</f>
        <v>0</v>
      </c>
      <c r="R26" s="15">
        <f>+Enero!R26+Febrero!R26+'Marzo '!R26+'Abril '!R26+'Mayo '!R26+Junio!R26+Julio!R26+Agosto!R26+Septiembre!R26+'Octubre '!R26+Noviembre!R26+'Diciembre '!R26</f>
        <v>0</v>
      </c>
      <c r="S26" s="15">
        <f>+Enero!S26+Febrero!S26+'Marzo '!S26+'Abril '!S26+'Mayo '!S26+Junio!S26+Julio!S26+Agosto!S26+Septiembre!S26+'Octubre '!S26+Noviembre!S26+'Diciembre '!S26</f>
        <v>0</v>
      </c>
      <c r="T26" s="15">
        <f>+Enero!T26+Febrero!T26+'Marzo '!T26+'Abril '!T26+'Mayo '!T26+Junio!T26+Julio!T26+Agosto!T26+Septiembre!T26+'Octubre '!T26+Noviembre!T26+'Diciembre '!T26</f>
        <v>0</v>
      </c>
      <c r="U26" s="15">
        <f>+Enero!U26+Febrero!U26+'Marzo '!U26+'Abril '!U26+'Mayo '!U26+Junio!U26+Julio!U26+Agosto!U26+Septiembre!U26+'Octubre '!U26+Noviembre!U26+'Diciembre '!U26</f>
        <v>0</v>
      </c>
      <c r="V26" s="15">
        <f>+Enero!V26+Febrero!V26+'Marzo '!V26+'Abril '!V26+'Mayo '!V26+Junio!V26+Julio!V26+Agosto!V26+Septiembre!V26+'Octubre '!V26+Noviembre!V26+'Diciembre '!V26</f>
        <v>0</v>
      </c>
      <c r="W26" s="15">
        <f>+Enero!W26+Febrero!W26+'Marzo '!W26+'Abril '!W26+'Mayo '!W26+Junio!W26+Julio!W26+Agosto!W26+Septiembre!W26+'Octubre '!W26+Noviembre!W26+'Diciembre '!W26</f>
        <v>0</v>
      </c>
      <c r="X26" s="15">
        <f>+Enero!X26+Febrero!X26+'Marzo '!X26+'Abril '!X26+'Mayo '!X26+Junio!X26+Julio!X26+Agosto!X26+Septiembre!X26+'Octubre '!X26+Noviembre!X26+'Diciembre '!X26</f>
        <v>0</v>
      </c>
      <c r="Y26" s="15">
        <f>+Enero!Y26+Febrero!Y26+'Marzo '!Y26+'Abril '!Y26+'Mayo '!Y26+Junio!Y26+Julio!Y26+Agosto!Y26+Septiembre!Y26+'Octubre '!Y26+Noviembre!Y26+'Diciembre '!Y26</f>
        <v>0</v>
      </c>
      <c r="Z26" s="15">
        <f>+Enero!Z26+Febrero!Z26+'Marzo '!Z26+'Abril '!Z26+'Mayo '!Z26+Junio!Z26+Julio!Z26+Agosto!Z26+Septiembre!Z26+'Octubre '!Z26+Noviembre!Z26+'Diciembre '!Z26</f>
        <v>0</v>
      </c>
      <c r="AA26" s="15">
        <f>+Enero!AA26+Febrero!AA26+'Marzo '!AA26+'Abril '!AA26+'Mayo '!AA26+Junio!AA26+Julio!AA26+Agosto!AA26+Septiembre!AA26+'Octubre '!AA26+Noviembre!AA26+'Diciembre '!AA26</f>
        <v>0</v>
      </c>
      <c r="AB26" s="15">
        <f>+Enero!AB26+Febrero!AB26+'Marzo '!AB26+'Abril '!AB26+'Mayo '!AB26+Junio!AB26+Julio!AB26+Agosto!AB26+Septiembre!AB26+'Octubre '!AB26+Noviembre!AB26+'Diciembre '!AB26</f>
        <v>0</v>
      </c>
      <c r="AC26" s="15">
        <f>+Enero!AC26+Febrero!AC26+'Marzo '!AC26+'Abril '!AC26+'Mayo '!AC26+Junio!AC26+Julio!AC26+Agosto!AC26+Septiembre!AC26+'Octubre '!AC26+Noviembre!AC26+'Diciembre '!AC26</f>
        <v>0</v>
      </c>
      <c r="AD26" s="15">
        <f>+Enero!AD26+Febrero!AD26+'Marzo '!AD26+'Abril '!AD26+'Mayo '!AD26+Junio!AD26+Julio!AD26+Agosto!AD26+Septiembre!AD26+'Octubre '!AD26+Noviembre!AD26+'Diciembre '!AD26</f>
        <v>0</v>
      </c>
      <c r="AE26" s="15">
        <f>+Enero!AE26+Febrero!AE26+'Marzo '!AE26+'Abril '!AE26+'Mayo '!AE26+Junio!AE26+Julio!AE26+Agosto!AE26+Septiembre!AE26+'Octubre '!AE26+Noviembre!AE26+'Diciembre '!AE26</f>
        <v>0</v>
      </c>
      <c r="AF26" s="15">
        <f>+Enero!AF26+Febrero!AF26+'Marzo '!AF26+'Abril '!AF26+'Mayo '!AF26+Junio!AF26+Julio!AF26+Agosto!AF26+Septiembre!AF26+'Octubre '!AF26+Noviembre!AF26+'Diciembre '!AF26</f>
        <v>0</v>
      </c>
      <c r="AG26" s="15">
        <f>+Enero!AG26+Febrero!AG26+'Marzo '!AG26+'Abril '!AG26+'Mayo '!AG26+Junio!AG26+Julio!AG26+Agosto!AG26+Septiembre!AG26+'Octubre '!AG26+Noviembre!AG26+'Diciembre '!AG26</f>
        <v>0</v>
      </c>
      <c r="AH26" s="15">
        <f>+Enero!AH26+Febrero!AH26+'Marzo '!AH26+'Abril '!AH26+'Mayo '!AH26+Junio!AH26+Julio!AH26+Agosto!AH26+Septiembre!AH26+'Octubre '!AH26+Noviembre!AH26+'Diciembre '!AH26</f>
        <v>0</v>
      </c>
      <c r="AI26" s="15">
        <f>+Enero!AI26+Febrero!AI26+'Marzo '!AI26+'Abril '!AI26+'Mayo '!AI26+Junio!AI26+Julio!AI26+Agosto!AI26+Septiembre!AI26+'Octubre '!AI26+Noviembre!AI26+'Diciembre '!AI26</f>
        <v>0</v>
      </c>
      <c r="AJ26" s="15">
        <f>+Enero!AJ26+Febrero!AJ26+'Marzo '!AJ26+'Abril '!AJ26+'Mayo '!AJ26+Junio!AJ26+Julio!AJ26+Agosto!AJ26+Septiembre!AJ26+'Octubre '!AJ26+Noviembre!AJ26+'Diciembre '!AJ26</f>
        <v>0</v>
      </c>
      <c r="AK26" s="15">
        <f>+Enero!AK26+Febrero!AK26+'Marzo '!AK26+'Abril '!AK26+'Mayo '!AK26+Junio!AK26+Julio!AK26+Agosto!AK26+Septiembre!AK26+'Octubre '!AK26+Noviembre!AK26+'Diciembre '!AK26</f>
        <v>0</v>
      </c>
      <c r="AL26" s="15">
        <f>+Enero!AL26+Febrero!AL26+'Marzo '!AL26+'Abril '!AL26+'Mayo '!AL26+Junio!AL26+Julio!AL26+Agosto!AL26+Septiembre!AL26+'Octubre '!AL26+Noviembre!AL26+'Diciembre '!AL26</f>
        <v>0</v>
      </c>
      <c r="AM26" s="15">
        <f>+Enero!AM26+Febrero!AM26+'Marzo '!AM26+'Abril '!AM26+'Mayo '!AM26+Junio!AM26+Julio!AM26+Agosto!AM26+Septiembre!AM26+'Octubre '!AM26+Noviembre!AM26+'Diciembre '!AM26</f>
        <v>0</v>
      </c>
      <c r="AN26" s="15">
        <f>+Enero!AN26+Febrero!AN26+'Marzo '!AN26+'Abril '!AN26+'Mayo '!AN26+Junio!AN26+Julio!AN26+Agosto!AN26+Septiembre!AN26+'Octubre '!AN26+Noviembre!AN26+'Diciembre '!AN26</f>
        <v>0</v>
      </c>
      <c r="AO26" s="15">
        <f>+Enero!AO26+Febrero!AO26+'Marzo '!AO26+'Abril '!AO26+'Mayo '!AO26+Junio!AO26+Julio!AO26+Agosto!AO26+Septiembre!AO26+'Octubre '!AO26+Noviembre!AO26+'Diciembre '!AO26</f>
        <v>0</v>
      </c>
      <c r="AP26" s="15">
        <f>+Enero!AP26+Febrero!AP26+'Marzo '!AP26+'Abril '!AP26+'Mayo '!AP26+Junio!AP26+Julio!AP26+Agosto!AP26+Septiembre!AP26+'Octubre '!AP26+Noviembre!AP26+'Diciembre '!AP26</f>
        <v>0</v>
      </c>
      <c r="AQ26" s="15">
        <f>+Enero!AQ26+Febrero!AQ26+'Marzo '!AQ26+'Abril '!AQ26+'Mayo '!AQ26+Junio!AQ26+Julio!AQ26+Agosto!AQ26+Septiembre!AQ26+'Octubre '!AQ26+Noviembre!AQ26+'Diciembre '!AQ26</f>
        <v>0</v>
      </c>
      <c r="AR26" s="15">
        <f>+Enero!AR26+Febrero!AR26+'Marzo '!AR26+'Abril '!AR26+'Mayo '!AR26+Junio!AR26+Julio!AR26+Agosto!AR26+Septiembre!AR26+'Octubre '!AR26+Noviembre!AR26+'Diciembre '!AR26</f>
        <v>3</v>
      </c>
      <c r="AS26" s="15">
        <f>+Enero!AS26+Febrero!AS26+'Marzo '!AS26+'Abril '!AS26+'Mayo '!AS26+Junio!AS26+Julio!AS26+Agosto!AS26+Septiembre!AS26+'Octubre '!AS26+Noviembre!AS26+'Diciembre '!AS26</f>
        <v>0</v>
      </c>
      <c r="AT26" s="15">
        <f>+Enero!AT26+Febrero!AT26+'Marzo '!AT26+'Abril '!AT26+'Mayo '!AT26+Junio!AT26+Julio!AT26+Agosto!AT26+Septiembre!AT26+'Octubre '!AT26+Noviembre!AT26+'Diciembre '!AT26</f>
        <v>0</v>
      </c>
      <c r="AU26" s="15">
        <f>+Enero!AU26+Febrero!AU26+'Marzo '!AU26+'Abril '!AU26+'Mayo '!AU26+Junio!AU26+Julio!AU26+Agosto!AU26+Septiembre!AU26+'Octubre '!AU26+Noviembre!AU26+'Diciembre '!AU26</f>
        <v>0</v>
      </c>
      <c r="AV26" s="115" t="s">
        <v>88</v>
      </c>
      <c r="CG26" s="102">
        <v>0</v>
      </c>
      <c r="CI26" s="102">
        <v>0</v>
      </c>
      <c r="CJ26" s="102">
        <v>0</v>
      </c>
      <c r="CK26" s="102">
        <v>0</v>
      </c>
    </row>
    <row r="27" spans="1:89" x14ac:dyDescent="0.2">
      <c r="A27" s="27" t="s">
        <v>105</v>
      </c>
      <c r="B27" s="108">
        <f>SUM(C27+D27+E27+F27+G27+H27+I27+J27+K27+L27+M27+N27+O27+P27+Q27+R27+S27)</f>
        <v>305</v>
      </c>
      <c r="C27" s="15">
        <f>+Enero!C27+Febrero!C27+'Marzo '!C27+'Abril '!C27+'Mayo '!C27+Junio!C27+Julio!C27+Agosto!C27+Septiembre!C27+'Octubre '!C27+Noviembre!C27+'Diciembre '!C27</f>
        <v>0</v>
      </c>
      <c r="D27" s="15">
        <f>+Enero!D27+Febrero!D27+'Marzo '!D27+'Abril '!D27+'Mayo '!D27+Junio!D27+Julio!D27+Agosto!D27+Septiembre!D27+'Octubre '!D27+Noviembre!D27+'Diciembre '!D27</f>
        <v>0</v>
      </c>
      <c r="E27" s="15">
        <f>+Enero!E27+Febrero!E27+'Marzo '!E27+'Abril '!E27+'Mayo '!E27+Junio!E27+Julio!E27+Agosto!E27+Septiembre!E27+'Octubre '!E27+Noviembre!E27+'Diciembre '!E27</f>
        <v>0</v>
      </c>
      <c r="F27" s="15">
        <f>+Enero!F27+Febrero!F27+'Marzo '!F27+'Abril '!F27+'Mayo '!F27+Junio!F27+Julio!F27+Agosto!F27+Septiembre!F27+'Octubre '!F27+Noviembre!F27+'Diciembre '!F27</f>
        <v>0</v>
      </c>
      <c r="G27" s="15">
        <f>+Enero!G27+Febrero!G27+'Marzo '!G27+'Abril '!G27+'Mayo '!G27+Junio!G27+Julio!G27+Agosto!G27+Septiembre!G27+'Octubre '!G27+Noviembre!G27+'Diciembre '!G27</f>
        <v>1</v>
      </c>
      <c r="H27" s="15">
        <f>+Enero!H27+Febrero!H27+'Marzo '!H27+'Abril '!H27+'Mayo '!H27+Junio!H27+Julio!H27+Agosto!H27+Septiembre!H27+'Octubre '!H27+Noviembre!H27+'Diciembre '!H27</f>
        <v>3</v>
      </c>
      <c r="I27" s="15">
        <f>+Enero!I27+Febrero!I27+'Marzo '!I27+'Abril '!I27+'Mayo '!I27+Junio!I27+Julio!I27+Agosto!I27+Septiembre!I27+'Octubre '!I27+Noviembre!I27+'Diciembre '!I27</f>
        <v>3</v>
      </c>
      <c r="J27" s="15">
        <f>+Enero!J27+Febrero!J27+'Marzo '!J27+'Abril '!J27+'Mayo '!J27+Junio!J27+Julio!J27+Agosto!J27+Septiembre!J27+'Octubre '!J27+Noviembre!J27+'Diciembre '!J27</f>
        <v>3</v>
      </c>
      <c r="K27" s="15">
        <f>+Enero!K27+Febrero!K27+'Marzo '!K27+'Abril '!K27+'Mayo '!K27+Junio!K27+Julio!K27+Agosto!K27+Septiembre!K27+'Octubre '!K27+Noviembre!K27+'Diciembre '!K27</f>
        <v>4</v>
      </c>
      <c r="L27" s="15">
        <f>+Enero!L27+Febrero!L27+'Marzo '!L27+'Abril '!L27+'Mayo '!L27+Junio!L27+Julio!L27+Agosto!L27+Septiembre!L27+'Octubre '!L27+Noviembre!L27+'Diciembre '!L27</f>
        <v>9</v>
      </c>
      <c r="M27" s="15">
        <f>+Enero!M27+Febrero!M27+'Marzo '!M27+'Abril '!M27+'Mayo '!M27+Junio!M27+Julio!M27+Agosto!M27+Septiembre!M27+'Octubre '!M27+Noviembre!M27+'Diciembre '!M27</f>
        <v>13</v>
      </c>
      <c r="N27" s="15">
        <f>+Enero!N27+Febrero!N27+'Marzo '!N27+'Abril '!N27+'Mayo '!N27+Junio!N27+Julio!N27+Agosto!N27+Septiembre!N27+'Octubre '!N27+Noviembre!N27+'Diciembre '!N27</f>
        <v>20</v>
      </c>
      <c r="O27" s="15">
        <f>+Enero!O27+Febrero!O27+'Marzo '!O27+'Abril '!O27+'Mayo '!O27+Junio!O27+Julio!O27+Agosto!O27+Septiembre!O27+'Octubre '!O27+Noviembre!O27+'Diciembre '!O27</f>
        <v>27</v>
      </c>
      <c r="P27" s="15">
        <f>+Enero!P27+Febrero!P27+'Marzo '!P27+'Abril '!P27+'Mayo '!P27+Junio!P27+Julio!P27+Agosto!P27+Septiembre!P27+'Octubre '!P27+Noviembre!P27+'Diciembre '!P27</f>
        <v>49</v>
      </c>
      <c r="Q27" s="15">
        <f>+Enero!Q27+Febrero!Q27+'Marzo '!Q27+'Abril '!Q27+'Mayo '!Q27+Junio!Q27+Julio!Q27+Agosto!Q27+Septiembre!Q27+'Octubre '!Q27+Noviembre!Q27+'Diciembre '!Q27</f>
        <v>48</v>
      </c>
      <c r="R27" s="15">
        <f>+Enero!R27+Febrero!R27+'Marzo '!R27+'Abril '!R27+'Mayo '!R27+Junio!R27+Julio!R27+Agosto!R27+Septiembre!R27+'Octubre '!R27+Noviembre!R27+'Diciembre '!R27</f>
        <v>68</v>
      </c>
      <c r="S27" s="15">
        <f>+Enero!S27+Febrero!S27+'Marzo '!S27+'Abril '!S27+'Mayo '!S27+Junio!S27+Julio!S27+Agosto!S27+Septiembre!S27+'Octubre '!S27+Noviembre!S27+'Diciembre '!S27</f>
        <v>57</v>
      </c>
      <c r="T27" s="15">
        <f>+Enero!T27+Febrero!T27+'Marzo '!T27+'Abril '!T27+'Mayo '!T27+Junio!T27+Julio!T27+Agosto!T27+Septiembre!T27+'Octubre '!T27+Noviembre!T27+'Diciembre '!T27</f>
        <v>0</v>
      </c>
      <c r="U27" s="15">
        <f>+Enero!U27+Febrero!U27+'Marzo '!U27+'Abril '!U27+'Mayo '!U27+Junio!U27+Julio!U27+Agosto!U27+Septiembre!U27+'Octubre '!U27+Noviembre!U27+'Diciembre '!U27</f>
        <v>305</v>
      </c>
      <c r="V27" s="15">
        <f>+Enero!V27+Febrero!V27+'Marzo '!V27+'Abril '!V27+'Mayo '!V27+Junio!V27+Julio!V27+Agosto!V27+Septiembre!V27+'Octubre '!V27+Noviembre!V27+'Diciembre '!V27</f>
        <v>138</v>
      </c>
      <c r="W27" s="15">
        <f>+Enero!W27+Febrero!W27+'Marzo '!W27+'Abril '!W27+'Mayo '!W27+Junio!W27+Julio!W27+Agosto!W27+Septiembre!W27+'Octubre '!W27+Noviembre!W27+'Diciembre '!W27</f>
        <v>167</v>
      </c>
      <c r="X27" s="15">
        <f>+Enero!X27+Febrero!X27+'Marzo '!X27+'Abril '!X27+'Mayo '!X27+Junio!X27+Julio!X27+Agosto!X27+Septiembre!X27+'Octubre '!X27+Noviembre!X27+'Diciembre '!X27</f>
        <v>0</v>
      </c>
      <c r="Y27" s="15">
        <f>+Enero!Y27+Febrero!Y27+'Marzo '!Y27+'Abril '!Y27+'Mayo '!Y27+Junio!Y27+Julio!Y27+Agosto!Y27+Septiembre!Y27+'Octubre '!Y27+Noviembre!Y27+'Diciembre '!Y27</f>
        <v>0</v>
      </c>
      <c r="Z27" s="15">
        <f>+Enero!Z27+Febrero!Z27+'Marzo '!Z27+'Abril '!Z27+'Mayo '!Z27+Junio!Z27+Julio!Z27+Agosto!Z27+Septiembre!Z27+'Octubre '!Z27+Noviembre!Z27+'Diciembre '!Z27</f>
        <v>0</v>
      </c>
      <c r="AA27" s="15">
        <f>+Enero!AA27+Febrero!AA27+'Marzo '!AA27+'Abril '!AA27+'Mayo '!AA27+Junio!AA27+Julio!AA27+Agosto!AA27+Septiembre!AA27+'Octubre '!AA27+Noviembre!AA27+'Diciembre '!AA27</f>
        <v>0</v>
      </c>
      <c r="AB27" s="15">
        <f>+Enero!AB27+Febrero!AB27+'Marzo '!AB27+'Abril '!AB27+'Mayo '!AB27+Junio!AB27+Julio!AB27+Agosto!AB27+Septiembre!AB27+'Octubre '!AB27+Noviembre!AB27+'Diciembre '!AB27</f>
        <v>205</v>
      </c>
      <c r="AC27" s="15">
        <f>+Enero!AC27+Febrero!AC27+'Marzo '!AC27+'Abril '!AC27+'Mayo '!AC27+Junio!AC27+Julio!AC27+Agosto!AC27+Septiembre!AC27+'Octubre '!AC27+Noviembre!AC27+'Diciembre '!AC27</f>
        <v>205</v>
      </c>
      <c r="AD27" s="15">
        <f>+Enero!AD27+Febrero!AD27+'Marzo '!AD27+'Abril '!AD27+'Mayo '!AD27+Junio!AD27+Julio!AD27+Agosto!AD27+Septiembre!AD27+'Octubre '!AD27+Noviembre!AD27+'Diciembre '!AD27</f>
        <v>0</v>
      </c>
      <c r="AE27" s="15">
        <f>+Enero!AE27+Febrero!AE27+'Marzo '!AE27+'Abril '!AE27+'Mayo '!AE27+Junio!AE27+Julio!AE27+Agosto!AE27+Septiembre!AE27+'Octubre '!AE27+Noviembre!AE27+'Diciembre '!AE27</f>
        <v>0</v>
      </c>
      <c r="AF27" s="15">
        <f>+Enero!AF27+Febrero!AF27+'Marzo '!AF27+'Abril '!AF27+'Mayo '!AF27+Junio!AF27+Julio!AF27+Agosto!AF27+Septiembre!AF27+'Octubre '!AF27+Noviembre!AF27+'Diciembre '!AF27</f>
        <v>102</v>
      </c>
      <c r="AG27" s="15">
        <f>+Enero!AG27+Febrero!AG27+'Marzo '!AG27+'Abril '!AG27+'Mayo '!AG27+Junio!AG27+Julio!AG27+Agosto!AG27+Septiembre!AG27+'Octubre '!AG27+Noviembre!AG27+'Diciembre '!AG27</f>
        <v>0</v>
      </c>
      <c r="AH27" s="15">
        <f>+Enero!AH27+Febrero!AH27+'Marzo '!AH27+'Abril '!AH27+'Mayo '!AH27+Junio!AH27+Julio!AH27+Agosto!AH27+Septiembre!AH27+'Octubre '!AH27+Noviembre!AH27+'Diciembre '!AH27</f>
        <v>0</v>
      </c>
      <c r="AI27" s="15">
        <f>+Enero!AI27+Febrero!AI27+'Marzo '!AI27+'Abril '!AI27+'Mayo '!AI27+Junio!AI27+Julio!AI27+Agosto!AI27+Septiembre!AI27+'Octubre '!AI27+Noviembre!AI27+'Diciembre '!AI27</f>
        <v>74</v>
      </c>
      <c r="AJ27" s="15">
        <f>+Enero!AJ27+Febrero!AJ27+'Marzo '!AJ27+'Abril '!AJ27+'Mayo '!AJ27+Junio!AJ27+Julio!AJ27+Agosto!AJ27+Septiembre!AJ27+'Octubre '!AJ27+Noviembre!AJ27+'Diciembre '!AJ27</f>
        <v>571</v>
      </c>
      <c r="AK27" s="15">
        <f>+Enero!AK27+Febrero!AK27+'Marzo '!AK27+'Abril '!AK27+'Mayo '!AK27+Junio!AK27+Julio!AK27+Agosto!AK27+Septiembre!AK27+'Octubre '!AK27+Noviembre!AK27+'Diciembre '!AK27</f>
        <v>0</v>
      </c>
      <c r="AL27" s="15">
        <f>+Enero!AL27+Febrero!AL27+'Marzo '!AL27+'Abril '!AL27+'Mayo '!AL27+Junio!AL27+Julio!AL27+Agosto!AL27+Septiembre!AL27+'Octubre '!AL27+Noviembre!AL27+'Diciembre '!AL27</f>
        <v>0</v>
      </c>
      <c r="AM27" s="15">
        <f>+Enero!AM27+Febrero!AM27+'Marzo '!AM27+'Abril '!AM27+'Mayo '!AM27+Junio!AM27+Julio!AM27+Agosto!AM27+Septiembre!AM27+'Octubre '!AM27+Noviembre!AM27+'Diciembre '!AM27</f>
        <v>0</v>
      </c>
      <c r="AN27" s="15">
        <f>+Enero!AN27+Febrero!AN27+'Marzo '!AN27+'Abril '!AN27+'Mayo '!AN27+Junio!AN27+Julio!AN27+Agosto!AN27+Septiembre!AN27+'Octubre '!AN27+Noviembre!AN27+'Diciembre '!AN27</f>
        <v>128</v>
      </c>
      <c r="AO27" s="15">
        <f>+Enero!AO27+Febrero!AO27+'Marzo '!AO27+'Abril '!AO27+'Mayo '!AO27+Junio!AO27+Julio!AO27+Agosto!AO27+Septiembre!AO27+'Octubre '!AO27+Noviembre!AO27+'Diciembre '!AO27</f>
        <v>0</v>
      </c>
      <c r="AP27" s="15">
        <f>+Enero!AP27+Febrero!AP27+'Marzo '!AP27+'Abril '!AP27+'Mayo '!AP27+Junio!AP27+Julio!AP27+Agosto!AP27+Septiembre!AP27+'Octubre '!AP27+Noviembre!AP27+'Diciembre '!AP27</f>
        <v>0</v>
      </c>
      <c r="AQ27" s="15">
        <f>+Enero!AQ27+Febrero!AQ27+'Marzo '!AQ27+'Abril '!AQ27+'Mayo '!AQ27+Junio!AQ27+Julio!AQ27+Agosto!AQ27+Septiembre!AQ27+'Octubre '!AQ27+Noviembre!AQ27+'Diciembre '!AQ27</f>
        <v>0</v>
      </c>
      <c r="AR27" s="15">
        <f>+Enero!AR27+Febrero!AR27+'Marzo '!AR27+'Abril '!AR27+'Mayo '!AR27+Junio!AR27+Julio!AR27+Agosto!AR27+Septiembre!AR27+'Octubre '!AR27+Noviembre!AR27+'Diciembre '!AR27</f>
        <v>0</v>
      </c>
      <c r="AS27" s="15">
        <f>+Enero!AS27+Febrero!AS27+'Marzo '!AS27+'Abril '!AS27+'Mayo '!AS27+Junio!AS27+Julio!AS27+Agosto!AS27+Septiembre!AS27+'Octubre '!AS27+Noviembre!AS27+'Diciembre '!AS27</f>
        <v>0</v>
      </c>
      <c r="AT27" s="15">
        <f>+Enero!AT27+Febrero!AT27+'Marzo '!AT27+'Abril '!AT27+'Mayo '!AT27+Junio!AT27+Julio!AT27+Agosto!AT27+Septiembre!AT27+'Octubre '!AT27+Noviembre!AT27+'Diciembre '!AT27</f>
        <v>0</v>
      </c>
      <c r="AU27" s="15">
        <f>+Enero!AU27+Febrero!AU27+'Marzo '!AU27+'Abril '!AU27+'Mayo '!AU27+Junio!AU27+Julio!AU27+Agosto!AU27+Septiembre!AU27+'Octubre '!AU27+Noviembre!AU27+'Diciembre '!AU27</f>
        <v>0</v>
      </c>
      <c r="AV27" s="115" t="s">
        <v>88</v>
      </c>
      <c r="CG27" s="102">
        <v>0</v>
      </c>
      <c r="CI27" s="102">
        <v>0</v>
      </c>
      <c r="CJ27" s="102">
        <v>0</v>
      </c>
      <c r="CK27" s="102">
        <v>0</v>
      </c>
    </row>
    <row r="28" spans="1:89" x14ac:dyDescent="0.2">
      <c r="A28" s="27" t="s">
        <v>106</v>
      </c>
      <c r="B28" s="108">
        <f>SUM(C28+D28+E28+F28+G28+H28+I28+J28+K28)</f>
        <v>0</v>
      </c>
      <c r="C28" s="15">
        <f>+Enero!C28+Febrero!C28+'Marzo '!C28+'Abril '!C28+'Mayo '!C28+Junio!C28+Julio!C28+Agosto!C28+Septiembre!C28+'Octubre '!C28+Noviembre!C28+'Diciembre '!C28</f>
        <v>0</v>
      </c>
      <c r="D28" s="15">
        <f>+Enero!D28+Febrero!D28+'Marzo '!D28+'Abril '!D28+'Mayo '!D28+Junio!D28+Julio!D28+Agosto!D28+Septiembre!D28+'Octubre '!D28+Noviembre!D28+'Diciembre '!D28</f>
        <v>0</v>
      </c>
      <c r="E28" s="15">
        <f>+Enero!E28+Febrero!E28+'Marzo '!E28+'Abril '!E28+'Mayo '!E28+Junio!E28+Julio!E28+Agosto!E28+Septiembre!E28+'Octubre '!E28+Noviembre!E28+'Diciembre '!E28</f>
        <v>0</v>
      </c>
      <c r="F28" s="15">
        <f>+Enero!F28+Febrero!F28+'Marzo '!F28+'Abril '!F28+'Mayo '!F28+Junio!F28+Julio!F28+Agosto!F28+Septiembre!F28+'Octubre '!F28+Noviembre!F28+'Diciembre '!F28</f>
        <v>0</v>
      </c>
      <c r="G28" s="15">
        <f>+Enero!G28+Febrero!G28+'Marzo '!G28+'Abril '!G28+'Mayo '!G28+Junio!G28+Julio!G28+Agosto!G28+Septiembre!G28+'Octubre '!G28+Noviembre!G28+'Diciembre '!G28</f>
        <v>0</v>
      </c>
      <c r="H28" s="15">
        <f>+Enero!H28+Febrero!H28+'Marzo '!H28+'Abril '!H28+'Mayo '!H28+Junio!H28+Julio!H28+Agosto!H28+Septiembre!H28+'Octubre '!H28+Noviembre!H28+'Diciembre '!H28</f>
        <v>0</v>
      </c>
      <c r="I28" s="15">
        <f>+Enero!I28+Febrero!I28+'Marzo '!I28+'Abril '!I28+'Mayo '!I28+Junio!I28+Julio!I28+Agosto!I28+Septiembre!I28+'Octubre '!I28+Noviembre!I28+'Diciembre '!I28</f>
        <v>0</v>
      </c>
      <c r="J28" s="15">
        <f>+Enero!J28+Febrero!J28+'Marzo '!J28+'Abril '!J28+'Mayo '!J28+Junio!J28+Julio!J28+Agosto!J28+Septiembre!J28+'Octubre '!J28+Noviembre!J28+'Diciembre '!J28</f>
        <v>0</v>
      </c>
      <c r="K28" s="15">
        <f>+Enero!K28+Febrero!K28+'Marzo '!K28+'Abril '!K28+'Mayo '!K28+Junio!K28+Julio!K28+Agosto!K28+Septiembre!K28+'Octubre '!K28+Noviembre!K28+'Diciembre '!K28</f>
        <v>0</v>
      </c>
      <c r="L28" s="15">
        <f>+Enero!L28+Febrero!L28+'Marzo '!L28+'Abril '!L28+'Mayo '!L28+Junio!L28+Julio!L28+Agosto!L28+Septiembre!L28+'Octubre '!L28+Noviembre!L28+'Diciembre '!L28</f>
        <v>0</v>
      </c>
      <c r="M28" s="15">
        <f>+Enero!M28+Febrero!M28+'Marzo '!M28+'Abril '!M28+'Mayo '!M28+Junio!M28+Julio!M28+Agosto!M28+Septiembre!M28+'Octubre '!M28+Noviembre!M28+'Diciembre '!M28</f>
        <v>0</v>
      </c>
      <c r="N28" s="15">
        <f>+Enero!N28+Febrero!N28+'Marzo '!N28+'Abril '!N28+'Mayo '!N28+Junio!N28+Julio!N28+Agosto!N28+Septiembre!N28+'Octubre '!N28+Noviembre!N28+'Diciembre '!N28</f>
        <v>0</v>
      </c>
      <c r="O28" s="15">
        <f>+Enero!O28+Febrero!O28+'Marzo '!O28+'Abril '!O28+'Mayo '!O28+Junio!O28+Julio!O28+Agosto!O28+Septiembre!O28+'Octubre '!O28+Noviembre!O28+'Diciembre '!O28</f>
        <v>0</v>
      </c>
      <c r="P28" s="15">
        <f>+Enero!P28+Febrero!P28+'Marzo '!P28+'Abril '!P28+'Mayo '!P28+Junio!P28+Julio!P28+Agosto!P28+Septiembre!P28+'Octubre '!P28+Noviembre!P28+'Diciembre '!P28</f>
        <v>0</v>
      </c>
      <c r="Q28" s="15">
        <f>+Enero!Q28+Febrero!Q28+'Marzo '!Q28+'Abril '!Q28+'Mayo '!Q28+Junio!Q28+Julio!Q28+Agosto!Q28+Septiembre!Q28+'Octubre '!Q28+Noviembre!Q28+'Diciembre '!Q28</f>
        <v>0</v>
      </c>
      <c r="R28" s="15">
        <f>+Enero!R28+Febrero!R28+'Marzo '!R28+'Abril '!R28+'Mayo '!R28+Junio!R28+Julio!R28+Agosto!R28+Septiembre!R28+'Octubre '!R28+Noviembre!R28+'Diciembre '!R28</f>
        <v>0</v>
      </c>
      <c r="S28" s="15">
        <f>+Enero!S28+Febrero!S28+'Marzo '!S28+'Abril '!S28+'Mayo '!S28+Junio!S28+Julio!S28+Agosto!S28+Septiembre!S28+'Octubre '!S28+Noviembre!S28+'Diciembre '!S28</f>
        <v>0</v>
      </c>
      <c r="T28" s="15">
        <f>+Enero!T28+Febrero!T28+'Marzo '!T28+'Abril '!T28+'Mayo '!T28+Junio!T28+Julio!T28+Agosto!T28+Septiembre!T28+'Octubre '!T28+Noviembre!T28+'Diciembre '!T28</f>
        <v>0</v>
      </c>
      <c r="U28" s="15">
        <f>+Enero!U28+Febrero!U28+'Marzo '!U28+'Abril '!U28+'Mayo '!U28+Junio!U28+Julio!U28+Agosto!U28+Septiembre!U28+'Octubre '!U28+Noviembre!U28+'Diciembre '!U28</f>
        <v>0</v>
      </c>
      <c r="V28" s="15">
        <f>+Enero!V28+Febrero!V28+'Marzo '!V28+'Abril '!V28+'Mayo '!V28+Junio!V28+Julio!V28+Agosto!V28+Septiembre!V28+'Octubre '!V28+Noviembre!V28+'Diciembre '!V28</f>
        <v>0</v>
      </c>
      <c r="W28" s="15">
        <f>+Enero!W28+Febrero!W28+'Marzo '!W28+'Abril '!W28+'Mayo '!W28+Junio!W28+Julio!W28+Agosto!W28+Septiembre!W28+'Octubre '!W28+Noviembre!W28+'Diciembre '!W28</f>
        <v>0</v>
      </c>
      <c r="X28" s="15">
        <f>+Enero!X28+Febrero!X28+'Marzo '!X28+'Abril '!X28+'Mayo '!X28+Junio!X28+Julio!X28+Agosto!X28+Septiembre!X28+'Octubre '!X28+Noviembre!X28+'Diciembre '!X28</f>
        <v>0</v>
      </c>
      <c r="Y28" s="15">
        <f>+Enero!Y28+Febrero!Y28+'Marzo '!Y28+'Abril '!Y28+'Mayo '!Y28+Junio!Y28+Julio!Y28+Agosto!Y28+Septiembre!Y28+'Octubre '!Y28+Noviembre!Y28+'Diciembre '!Y28</f>
        <v>0</v>
      </c>
      <c r="Z28" s="15">
        <f>+Enero!Z28+Febrero!Z28+'Marzo '!Z28+'Abril '!Z28+'Mayo '!Z28+Junio!Z28+Julio!Z28+Agosto!Z28+Septiembre!Z28+'Octubre '!Z28+Noviembre!Z28+'Diciembre '!Z28</f>
        <v>0</v>
      </c>
      <c r="AA28" s="15">
        <f>+Enero!AA28+Febrero!AA28+'Marzo '!AA28+'Abril '!AA28+'Mayo '!AA28+Junio!AA28+Julio!AA28+Agosto!AA28+Septiembre!AA28+'Octubre '!AA28+Noviembre!AA28+'Diciembre '!AA28</f>
        <v>0</v>
      </c>
      <c r="AB28" s="15">
        <f>+Enero!AB28+Febrero!AB28+'Marzo '!AB28+'Abril '!AB28+'Mayo '!AB28+Junio!AB28+Julio!AB28+Agosto!AB28+Septiembre!AB28+'Octubre '!AB28+Noviembre!AB28+'Diciembre '!AB28</f>
        <v>0</v>
      </c>
      <c r="AC28" s="15">
        <f>+Enero!AC28+Febrero!AC28+'Marzo '!AC28+'Abril '!AC28+'Mayo '!AC28+Junio!AC28+Julio!AC28+Agosto!AC28+Septiembre!AC28+'Octubre '!AC28+Noviembre!AC28+'Diciembre '!AC28</f>
        <v>0</v>
      </c>
      <c r="AD28" s="15">
        <f>+Enero!AD28+Febrero!AD28+'Marzo '!AD28+'Abril '!AD28+'Mayo '!AD28+Junio!AD28+Julio!AD28+Agosto!AD28+Septiembre!AD28+'Octubre '!AD28+Noviembre!AD28+'Diciembre '!AD28</f>
        <v>0</v>
      </c>
      <c r="AE28" s="15">
        <f>+Enero!AE28+Febrero!AE28+'Marzo '!AE28+'Abril '!AE28+'Mayo '!AE28+Junio!AE28+Julio!AE28+Agosto!AE28+Septiembre!AE28+'Octubre '!AE28+Noviembre!AE28+'Diciembre '!AE28</f>
        <v>0</v>
      </c>
      <c r="AF28" s="15">
        <f>+Enero!AF28+Febrero!AF28+'Marzo '!AF28+'Abril '!AF28+'Mayo '!AF28+Junio!AF28+Julio!AF28+Agosto!AF28+Septiembre!AF28+'Octubre '!AF28+Noviembre!AF28+'Diciembre '!AF28</f>
        <v>0</v>
      </c>
      <c r="AG28" s="15">
        <f>+Enero!AG28+Febrero!AG28+'Marzo '!AG28+'Abril '!AG28+'Mayo '!AG28+Junio!AG28+Julio!AG28+Agosto!AG28+Septiembre!AG28+'Octubre '!AG28+Noviembre!AG28+'Diciembre '!AG28</f>
        <v>0</v>
      </c>
      <c r="AH28" s="15">
        <f>+Enero!AH28+Febrero!AH28+'Marzo '!AH28+'Abril '!AH28+'Mayo '!AH28+Junio!AH28+Julio!AH28+Agosto!AH28+Septiembre!AH28+'Octubre '!AH28+Noviembre!AH28+'Diciembre '!AH28</f>
        <v>0</v>
      </c>
      <c r="AI28" s="15">
        <f>+Enero!AI28+Febrero!AI28+'Marzo '!AI28+'Abril '!AI28+'Mayo '!AI28+Junio!AI28+Julio!AI28+Agosto!AI28+Septiembre!AI28+'Octubre '!AI28+Noviembre!AI28+'Diciembre '!AI28</f>
        <v>0</v>
      </c>
      <c r="AJ28" s="15">
        <f>+Enero!AJ28+Febrero!AJ28+'Marzo '!AJ28+'Abril '!AJ28+'Mayo '!AJ28+Junio!AJ28+Julio!AJ28+Agosto!AJ28+Septiembre!AJ28+'Octubre '!AJ28+Noviembre!AJ28+'Diciembre '!AJ28</f>
        <v>0</v>
      </c>
      <c r="AK28" s="15">
        <f>+Enero!AK28+Febrero!AK28+'Marzo '!AK28+'Abril '!AK28+'Mayo '!AK28+Junio!AK28+Julio!AK28+Agosto!AK28+Septiembre!AK28+'Octubre '!AK28+Noviembre!AK28+'Diciembre '!AK28</f>
        <v>0</v>
      </c>
      <c r="AL28" s="15">
        <f>+Enero!AL28+Febrero!AL28+'Marzo '!AL28+'Abril '!AL28+'Mayo '!AL28+Junio!AL28+Julio!AL28+Agosto!AL28+Septiembre!AL28+'Octubre '!AL28+Noviembre!AL28+'Diciembre '!AL28</f>
        <v>0</v>
      </c>
      <c r="AM28" s="15">
        <f>+Enero!AM28+Febrero!AM28+'Marzo '!AM28+'Abril '!AM28+'Mayo '!AM28+Junio!AM28+Julio!AM28+Agosto!AM28+Septiembre!AM28+'Octubre '!AM28+Noviembre!AM28+'Diciembre '!AM28</f>
        <v>0</v>
      </c>
      <c r="AN28" s="15">
        <f>+Enero!AN28+Febrero!AN28+'Marzo '!AN28+'Abril '!AN28+'Mayo '!AN28+Junio!AN28+Julio!AN28+Agosto!AN28+Septiembre!AN28+'Octubre '!AN28+Noviembre!AN28+'Diciembre '!AN28</f>
        <v>0</v>
      </c>
      <c r="AO28" s="15">
        <f>+Enero!AO28+Febrero!AO28+'Marzo '!AO28+'Abril '!AO28+'Mayo '!AO28+Junio!AO28+Julio!AO28+Agosto!AO28+Septiembre!AO28+'Octubre '!AO28+Noviembre!AO28+'Diciembre '!AO28</f>
        <v>0</v>
      </c>
      <c r="AP28" s="15">
        <f>+Enero!AP28+Febrero!AP28+'Marzo '!AP28+'Abril '!AP28+'Mayo '!AP28+Junio!AP28+Julio!AP28+Agosto!AP28+Septiembre!AP28+'Octubre '!AP28+Noviembre!AP28+'Diciembre '!AP28</f>
        <v>0</v>
      </c>
      <c r="AQ28" s="15">
        <f>+Enero!AQ28+Febrero!AQ28+'Marzo '!AQ28+'Abril '!AQ28+'Mayo '!AQ28+Junio!AQ28+Julio!AQ28+Agosto!AQ28+Septiembre!AQ28+'Octubre '!AQ28+Noviembre!AQ28+'Diciembre '!AQ28</f>
        <v>0</v>
      </c>
      <c r="AR28" s="15">
        <f>+Enero!AR28+Febrero!AR28+'Marzo '!AR28+'Abril '!AR28+'Mayo '!AR28+Junio!AR28+Julio!AR28+Agosto!AR28+Septiembre!AR28+'Octubre '!AR28+Noviembre!AR28+'Diciembre '!AR28</f>
        <v>0</v>
      </c>
      <c r="AS28" s="15">
        <f>+Enero!AS28+Febrero!AS28+'Marzo '!AS28+'Abril '!AS28+'Mayo '!AS28+Junio!AS28+Julio!AS28+Agosto!AS28+Septiembre!AS28+'Octubre '!AS28+Noviembre!AS28+'Diciembre '!AS28</f>
        <v>0</v>
      </c>
      <c r="AT28" s="15">
        <f>+Enero!AT28+Febrero!AT28+'Marzo '!AT28+'Abril '!AT28+'Mayo '!AT28+Junio!AT28+Julio!AT28+Agosto!AT28+Septiembre!AT28+'Octubre '!AT28+Noviembre!AT28+'Diciembre '!AT28</f>
        <v>0</v>
      </c>
      <c r="AU28" s="15">
        <f>+Enero!AU28+Febrero!AU28+'Marzo '!AU28+'Abril '!AU28+'Mayo '!AU28+Junio!AU28+Julio!AU28+Agosto!AU28+Septiembre!AU28+'Octubre '!AU28+Noviembre!AU28+'Diciembre '!AU28</f>
        <v>0</v>
      </c>
      <c r="AV28" s="115" t="s">
        <v>88</v>
      </c>
      <c r="CG28" s="102">
        <v>0</v>
      </c>
      <c r="CI28" s="102">
        <v>0</v>
      </c>
      <c r="CJ28" s="102">
        <v>0</v>
      </c>
      <c r="CK28" s="102">
        <v>0</v>
      </c>
    </row>
    <row r="29" spans="1:89" x14ac:dyDescent="0.2">
      <c r="A29" s="27" t="s">
        <v>107</v>
      </c>
      <c r="B29" s="108">
        <f>SUM(C29+D29+E29+F29+G29+H29+I29+J29+K29+L29+M29+N29+O29+P29+Q29+R29+S29)</f>
        <v>0</v>
      </c>
      <c r="C29" s="15">
        <f>+Enero!C29+Febrero!C29+'Marzo '!C29+'Abril '!C29+'Mayo '!C29+Junio!C29+Julio!C29+Agosto!C29+Septiembre!C29+'Octubre '!C29+Noviembre!C29+'Diciembre '!C29</f>
        <v>0</v>
      </c>
      <c r="D29" s="15">
        <f>+Enero!D29+Febrero!D29+'Marzo '!D29+'Abril '!D29+'Mayo '!D29+Junio!D29+Julio!D29+Agosto!D29+Septiembre!D29+'Octubre '!D29+Noviembre!D29+'Diciembre '!D29</f>
        <v>0</v>
      </c>
      <c r="E29" s="15">
        <f>+Enero!E29+Febrero!E29+'Marzo '!E29+'Abril '!E29+'Mayo '!E29+Junio!E29+Julio!E29+Agosto!E29+Septiembre!E29+'Octubre '!E29+Noviembre!E29+'Diciembre '!E29</f>
        <v>0</v>
      </c>
      <c r="F29" s="15">
        <f>+Enero!F29+Febrero!F29+'Marzo '!F29+'Abril '!F29+'Mayo '!F29+Junio!F29+Julio!F29+Agosto!F29+Septiembre!F29+'Octubre '!F29+Noviembre!F29+'Diciembre '!F29</f>
        <v>0</v>
      </c>
      <c r="G29" s="15">
        <f>+Enero!G29+Febrero!G29+'Marzo '!G29+'Abril '!G29+'Mayo '!G29+Junio!G29+Julio!G29+Agosto!G29+Septiembre!G29+'Octubre '!G29+Noviembre!G29+'Diciembre '!G29</f>
        <v>0</v>
      </c>
      <c r="H29" s="15">
        <f>+Enero!H29+Febrero!H29+'Marzo '!H29+'Abril '!H29+'Mayo '!H29+Junio!H29+Julio!H29+Agosto!H29+Septiembre!H29+'Octubre '!H29+Noviembre!H29+'Diciembre '!H29</f>
        <v>0</v>
      </c>
      <c r="I29" s="15">
        <f>+Enero!I29+Febrero!I29+'Marzo '!I29+'Abril '!I29+'Mayo '!I29+Junio!I29+Julio!I29+Agosto!I29+Septiembre!I29+'Octubre '!I29+Noviembre!I29+'Diciembre '!I29</f>
        <v>0</v>
      </c>
      <c r="J29" s="15">
        <f>+Enero!J29+Febrero!J29+'Marzo '!J29+'Abril '!J29+'Mayo '!J29+Junio!J29+Julio!J29+Agosto!J29+Septiembre!J29+'Octubre '!J29+Noviembre!J29+'Diciembre '!J29</f>
        <v>0</v>
      </c>
      <c r="K29" s="15">
        <f>+Enero!K29+Febrero!K29+'Marzo '!K29+'Abril '!K29+'Mayo '!K29+Junio!K29+Julio!K29+Agosto!K29+Septiembre!K29+'Octubre '!K29+Noviembre!K29+'Diciembre '!K29</f>
        <v>0</v>
      </c>
      <c r="L29" s="15">
        <f>+Enero!L29+Febrero!L29+'Marzo '!L29+'Abril '!L29+'Mayo '!L29+Junio!L29+Julio!L29+Agosto!L29+Septiembre!L29+'Octubre '!L29+Noviembre!L29+'Diciembre '!L29</f>
        <v>0</v>
      </c>
      <c r="M29" s="15">
        <f>+Enero!M29+Febrero!M29+'Marzo '!M29+'Abril '!M29+'Mayo '!M29+Junio!M29+Julio!M29+Agosto!M29+Septiembre!M29+'Octubre '!M29+Noviembre!M29+'Diciembre '!M29</f>
        <v>0</v>
      </c>
      <c r="N29" s="15">
        <f>+Enero!N29+Febrero!N29+'Marzo '!N29+'Abril '!N29+'Mayo '!N29+Junio!N29+Julio!N29+Agosto!N29+Septiembre!N29+'Octubre '!N29+Noviembre!N29+'Diciembre '!N29</f>
        <v>0</v>
      </c>
      <c r="O29" s="15">
        <f>+Enero!O29+Febrero!O29+'Marzo '!O29+'Abril '!O29+'Mayo '!O29+Junio!O29+Julio!O29+Agosto!O29+Septiembre!O29+'Octubre '!O29+Noviembre!O29+'Diciembre '!O29</f>
        <v>0</v>
      </c>
      <c r="P29" s="15">
        <f>+Enero!P29+Febrero!P29+'Marzo '!P29+'Abril '!P29+'Mayo '!P29+Junio!P29+Julio!P29+Agosto!P29+Septiembre!P29+'Octubre '!P29+Noviembre!P29+'Diciembre '!P29</f>
        <v>0</v>
      </c>
      <c r="Q29" s="15">
        <f>+Enero!Q29+Febrero!Q29+'Marzo '!Q29+'Abril '!Q29+'Mayo '!Q29+Junio!Q29+Julio!Q29+Agosto!Q29+Septiembre!Q29+'Octubre '!Q29+Noviembre!Q29+'Diciembre '!Q29</f>
        <v>0</v>
      </c>
      <c r="R29" s="15">
        <f>+Enero!R29+Febrero!R29+'Marzo '!R29+'Abril '!R29+'Mayo '!R29+Junio!R29+Julio!R29+Agosto!R29+Septiembre!R29+'Octubre '!R29+Noviembre!R29+'Diciembre '!R29</f>
        <v>0</v>
      </c>
      <c r="S29" s="15">
        <f>+Enero!S29+Febrero!S29+'Marzo '!S29+'Abril '!S29+'Mayo '!S29+Junio!S29+Julio!S29+Agosto!S29+Septiembre!S29+'Octubre '!S29+Noviembre!S29+'Diciembre '!S29</f>
        <v>0</v>
      </c>
      <c r="T29" s="15">
        <f>+Enero!T29+Febrero!T29+'Marzo '!T29+'Abril '!T29+'Mayo '!T29+Junio!T29+Julio!T29+Agosto!T29+Septiembre!T29+'Octubre '!T29+Noviembre!T29+'Diciembre '!T29</f>
        <v>0</v>
      </c>
      <c r="U29" s="15">
        <f>+Enero!U29+Febrero!U29+'Marzo '!U29+'Abril '!U29+'Mayo '!U29+Junio!U29+Julio!U29+Agosto!U29+Septiembre!U29+'Octubre '!U29+Noviembre!U29+'Diciembre '!U29</f>
        <v>0</v>
      </c>
      <c r="V29" s="15">
        <f>+Enero!V29+Febrero!V29+'Marzo '!V29+'Abril '!V29+'Mayo '!V29+Junio!V29+Julio!V29+Agosto!V29+Septiembre!V29+'Octubre '!V29+Noviembre!V29+'Diciembre '!V29</f>
        <v>0</v>
      </c>
      <c r="W29" s="15">
        <f>+Enero!W29+Febrero!W29+'Marzo '!W29+'Abril '!W29+'Mayo '!W29+Junio!W29+Julio!W29+Agosto!W29+Septiembre!W29+'Octubre '!W29+Noviembre!W29+'Diciembre '!W29</f>
        <v>0</v>
      </c>
      <c r="X29" s="15">
        <f>+Enero!X29+Febrero!X29+'Marzo '!X29+'Abril '!X29+'Mayo '!X29+Junio!X29+Julio!X29+Agosto!X29+Septiembre!X29+'Octubre '!X29+Noviembre!X29+'Diciembre '!X29</f>
        <v>0</v>
      </c>
      <c r="Y29" s="15">
        <f>+Enero!Y29+Febrero!Y29+'Marzo '!Y29+'Abril '!Y29+'Mayo '!Y29+Junio!Y29+Julio!Y29+Agosto!Y29+Septiembre!Y29+'Octubre '!Y29+Noviembre!Y29+'Diciembre '!Y29</f>
        <v>0</v>
      </c>
      <c r="Z29" s="15">
        <f>+Enero!Z29+Febrero!Z29+'Marzo '!Z29+'Abril '!Z29+'Mayo '!Z29+Junio!Z29+Julio!Z29+Agosto!Z29+Septiembre!Z29+'Octubre '!Z29+Noviembre!Z29+'Diciembre '!Z29</f>
        <v>0</v>
      </c>
      <c r="AA29" s="15">
        <f>+Enero!AA29+Febrero!AA29+'Marzo '!AA29+'Abril '!AA29+'Mayo '!AA29+Junio!AA29+Julio!AA29+Agosto!AA29+Septiembre!AA29+'Octubre '!AA29+Noviembre!AA29+'Diciembre '!AA29</f>
        <v>0</v>
      </c>
      <c r="AB29" s="15">
        <f>+Enero!AB29+Febrero!AB29+'Marzo '!AB29+'Abril '!AB29+'Mayo '!AB29+Junio!AB29+Julio!AB29+Agosto!AB29+Septiembre!AB29+'Octubre '!AB29+Noviembre!AB29+'Diciembre '!AB29</f>
        <v>0</v>
      </c>
      <c r="AC29" s="15">
        <f>+Enero!AC29+Febrero!AC29+'Marzo '!AC29+'Abril '!AC29+'Mayo '!AC29+Junio!AC29+Julio!AC29+Agosto!AC29+Septiembre!AC29+'Octubre '!AC29+Noviembre!AC29+'Diciembre '!AC29</f>
        <v>0</v>
      </c>
      <c r="AD29" s="15">
        <f>+Enero!AD29+Febrero!AD29+'Marzo '!AD29+'Abril '!AD29+'Mayo '!AD29+Junio!AD29+Julio!AD29+Agosto!AD29+Septiembre!AD29+'Octubre '!AD29+Noviembre!AD29+'Diciembre '!AD29</f>
        <v>0</v>
      </c>
      <c r="AE29" s="15">
        <f>+Enero!AE29+Febrero!AE29+'Marzo '!AE29+'Abril '!AE29+'Mayo '!AE29+Junio!AE29+Julio!AE29+Agosto!AE29+Septiembre!AE29+'Octubre '!AE29+Noviembre!AE29+'Diciembre '!AE29</f>
        <v>0</v>
      </c>
      <c r="AF29" s="15">
        <f>+Enero!AF29+Febrero!AF29+'Marzo '!AF29+'Abril '!AF29+'Mayo '!AF29+Junio!AF29+Julio!AF29+Agosto!AF29+Septiembre!AF29+'Octubre '!AF29+Noviembre!AF29+'Diciembre '!AF29</f>
        <v>0</v>
      </c>
      <c r="AG29" s="15">
        <f>+Enero!AG29+Febrero!AG29+'Marzo '!AG29+'Abril '!AG29+'Mayo '!AG29+Junio!AG29+Julio!AG29+Agosto!AG29+Septiembre!AG29+'Octubre '!AG29+Noviembre!AG29+'Diciembre '!AG29</f>
        <v>0</v>
      </c>
      <c r="AH29" s="15">
        <f>+Enero!AH29+Febrero!AH29+'Marzo '!AH29+'Abril '!AH29+'Mayo '!AH29+Junio!AH29+Julio!AH29+Agosto!AH29+Septiembre!AH29+'Octubre '!AH29+Noviembre!AH29+'Diciembre '!AH29</f>
        <v>0</v>
      </c>
      <c r="AI29" s="15">
        <f>+Enero!AI29+Febrero!AI29+'Marzo '!AI29+'Abril '!AI29+'Mayo '!AI29+Junio!AI29+Julio!AI29+Agosto!AI29+Septiembre!AI29+'Octubre '!AI29+Noviembre!AI29+'Diciembre '!AI29</f>
        <v>0</v>
      </c>
      <c r="AJ29" s="15">
        <f>+Enero!AJ29+Febrero!AJ29+'Marzo '!AJ29+'Abril '!AJ29+'Mayo '!AJ29+Junio!AJ29+Julio!AJ29+Agosto!AJ29+Septiembre!AJ29+'Octubre '!AJ29+Noviembre!AJ29+'Diciembre '!AJ29</f>
        <v>0</v>
      </c>
      <c r="AK29" s="15">
        <f>+Enero!AK29+Febrero!AK29+'Marzo '!AK29+'Abril '!AK29+'Mayo '!AK29+Junio!AK29+Julio!AK29+Agosto!AK29+Septiembre!AK29+'Octubre '!AK29+Noviembre!AK29+'Diciembre '!AK29</f>
        <v>0</v>
      </c>
      <c r="AL29" s="15">
        <f>+Enero!AL29+Febrero!AL29+'Marzo '!AL29+'Abril '!AL29+'Mayo '!AL29+Junio!AL29+Julio!AL29+Agosto!AL29+Septiembre!AL29+'Octubre '!AL29+Noviembre!AL29+'Diciembre '!AL29</f>
        <v>0</v>
      </c>
      <c r="AM29" s="15">
        <f>+Enero!AM29+Febrero!AM29+'Marzo '!AM29+'Abril '!AM29+'Mayo '!AM29+Junio!AM29+Julio!AM29+Agosto!AM29+Septiembre!AM29+'Octubre '!AM29+Noviembre!AM29+'Diciembre '!AM29</f>
        <v>0</v>
      </c>
      <c r="AN29" s="15">
        <f>+Enero!AN29+Febrero!AN29+'Marzo '!AN29+'Abril '!AN29+'Mayo '!AN29+Junio!AN29+Julio!AN29+Agosto!AN29+Septiembre!AN29+'Octubre '!AN29+Noviembre!AN29+'Diciembre '!AN29</f>
        <v>0</v>
      </c>
      <c r="AO29" s="15">
        <f>+Enero!AO29+Febrero!AO29+'Marzo '!AO29+'Abril '!AO29+'Mayo '!AO29+Junio!AO29+Julio!AO29+Agosto!AO29+Septiembre!AO29+'Octubre '!AO29+Noviembre!AO29+'Diciembre '!AO29</f>
        <v>0</v>
      </c>
      <c r="AP29" s="15">
        <f>+Enero!AP29+Febrero!AP29+'Marzo '!AP29+'Abril '!AP29+'Mayo '!AP29+Junio!AP29+Julio!AP29+Agosto!AP29+Septiembre!AP29+'Octubre '!AP29+Noviembre!AP29+'Diciembre '!AP29</f>
        <v>0</v>
      </c>
      <c r="AQ29" s="15">
        <f>+Enero!AQ29+Febrero!AQ29+'Marzo '!AQ29+'Abril '!AQ29+'Mayo '!AQ29+Junio!AQ29+Julio!AQ29+Agosto!AQ29+Septiembre!AQ29+'Octubre '!AQ29+Noviembre!AQ29+'Diciembre '!AQ29</f>
        <v>0</v>
      </c>
      <c r="AR29" s="15">
        <f>+Enero!AR29+Febrero!AR29+'Marzo '!AR29+'Abril '!AR29+'Mayo '!AR29+Junio!AR29+Julio!AR29+Agosto!AR29+Septiembre!AR29+'Octubre '!AR29+Noviembre!AR29+'Diciembre '!AR29</f>
        <v>0</v>
      </c>
      <c r="AS29" s="15">
        <f>+Enero!AS29+Febrero!AS29+'Marzo '!AS29+'Abril '!AS29+'Mayo '!AS29+Junio!AS29+Julio!AS29+Agosto!AS29+Septiembre!AS29+'Octubre '!AS29+Noviembre!AS29+'Diciembre '!AS29</f>
        <v>0</v>
      </c>
      <c r="AT29" s="15">
        <f>+Enero!AT29+Febrero!AT29+'Marzo '!AT29+'Abril '!AT29+'Mayo '!AT29+Junio!AT29+Julio!AT29+Agosto!AT29+Septiembre!AT29+'Octubre '!AT29+Noviembre!AT29+'Diciembre '!AT29</f>
        <v>0</v>
      </c>
      <c r="AU29" s="15">
        <f>+Enero!AU29+Febrero!AU29+'Marzo '!AU29+'Abril '!AU29+'Mayo '!AU29+Junio!AU29+Julio!AU29+Agosto!AU29+Septiembre!AU29+'Octubre '!AU29+Noviembre!AU29+'Diciembre '!AU29</f>
        <v>0</v>
      </c>
      <c r="AV29" s="115" t="s">
        <v>88</v>
      </c>
      <c r="CG29" s="102">
        <v>0</v>
      </c>
      <c r="CI29" s="102">
        <v>0</v>
      </c>
      <c r="CJ29" s="102">
        <v>0</v>
      </c>
      <c r="CK29" s="102">
        <v>0</v>
      </c>
    </row>
    <row r="30" spans="1:89" x14ac:dyDescent="0.2">
      <c r="A30" s="27" t="s">
        <v>108</v>
      </c>
      <c r="B30" s="108">
        <f>SUM(C30+D30+E30+F30+G30+H30+I30+J30+K30)</f>
        <v>0</v>
      </c>
      <c r="C30" s="15">
        <f>+Enero!C30+Febrero!C30+'Marzo '!C30+'Abril '!C30+'Mayo '!C30+Junio!C30+Julio!C30+Agosto!C30+Septiembre!C30+'Octubre '!C30+Noviembre!C30+'Diciembre '!C30</f>
        <v>0</v>
      </c>
      <c r="D30" s="15">
        <f>+Enero!D30+Febrero!D30+'Marzo '!D30+'Abril '!D30+'Mayo '!D30+Junio!D30+Julio!D30+Agosto!D30+Septiembre!D30+'Octubre '!D30+Noviembre!D30+'Diciembre '!D30</f>
        <v>0</v>
      </c>
      <c r="E30" s="15">
        <f>+Enero!E30+Febrero!E30+'Marzo '!E30+'Abril '!E30+'Mayo '!E30+Junio!E30+Julio!E30+Agosto!E30+Septiembre!E30+'Octubre '!E30+Noviembre!E30+'Diciembre '!E30</f>
        <v>0</v>
      </c>
      <c r="F30" s="15">
        <f>+Enero!F30+Febrero!F30+'Marzo '!F30+'Abril '!F30+'Mayo '!F30+Junio!F30+Julio!F30+Agosto!F30+Septiembre!F30+'Octubre '!F30+Noviembre!F30+'Diciembre '!F30</f>
        <v>0</v>
      </c>
      <c r="G30" s="15">
        <f>+Enero!G30+Febrero!G30+'Marzo '!G30+'Abril '!G30+'Mayo '!G30+Junio!G30+Julio!G30+Agosto!G30+Septiembre!G30+'Octubre '!G30+Noviembre!G30+'Diciembre '!G30</f>
        <v>0</v>
      </c>
      <c r="H30" s="15">
        <f>+Enero!H30+Febrero!H30+'Marzo '!H30+'Abril '!H30+'Mayo '!H30+Junio!H30+Julio!H30+Agosto!H30+Septiembre!H30+'Octubre '!H30+Noviembre!H30+'Diciembre '!H30</f>
        <v>0</v>
      </c>
      <c r="I30" s="15">
        <f>+Enero!I30+Febrero!I30+'Marzo '!I30+'Abril '!I30+'Mayo '!I30+Junio!I30+Julio!I30+Agosto!I30+Septiembre!I30+'Octubre '!I30+Noviembre!I30+'Diciembre '!I30</f>
        <v>0</v>
      </c>
      <c r="J30" s="15">
        <f>+Enero!J30+Febrero!J30+'Marzo '!J30+'Abril '!J30+'Mayo '!J30+Junio!J30+Julio!J30+Agosto!J30+Septiembre!J30+'Octubre '!J30+Noviembre!J30+'Diciembre '!J30</f>
        <v>0</v>
      </c>
      <c r="K30" s="15">
        <f>+Enero!K30+Febrero!K30+'Marzo '!K30+'Abril '!K30+'Mayo '!K30+Junio!K30+Julio!K30+Agosto!K30+Septiembre!K30+'Octubre '!K30+Noviembre!K30+'Diciembre '!K30</f>
        <v>0</v>
      </c>
      <c r="L30" s="15">
        <f>+Enero!L30+Febrero!L30+'Marzo '!L30+'Abril '!L30+'Mayo '!L30+Junio!L30+Julio!L30+Agosto!L30+Septiembre!L30+'Octubre '!L30+Noviembre!L30+'Diciembre '!L30</f>
        <v>0</v>
      </c>
      <c r="M30" s="15">
        <f>+Enero!M30+Febrero!M30+'Marzo '!M30+'Abril '!M30+'Mayo '!M30+Junio!M30+Julio!M30+Agosto!M30+Septiembre!M30+'Octubre '!M30+Noviembre!M30+'Diciembre '!M30</f>
        <v>0</v>
      </c>
      <c r="N30" s="15">
        <f>+Enero!N30+Febrero!N30+'Marzo '!N30+'Abril '!N30+'Mayo '!N30+Junio!N30+Julio!N30+Agosto!N30+Septiembre!N30+'Octubre '!N30+Noviembre!N30+'Diciembre '!N30</f>
        <v>0</v>
      </c>
      <c r="O30" s="15">
        <f>+Enero!O30+Febrero!O30+'Marzo '!O30+'Abril '!O30+'Mayo '!O30+Junio!O30+Julio!O30+Agosto!O30+Septiembre!O30+'Octubre '!O30+Noviembre!O30+'Diciembre '!O30</f>
        <v>0</v>
      </c>
      <c r="P30" s="15">
        <f>+Enero!P30+Febrero!P30+'Marzo '!P30+'Abril '!P30+'Mayo '!P30+Junio!P30+Julio!P30+Agosto!P30+Septiembre!P30+'Octubre '!P30+Noviembre!P30+'Diciembre '!P30</f>
        <v>0</v>
      </c>
      <c r="Q30" s="15">
        <f>+Enero!Q30+Febrero!Q30+'Marzo '!Q30+'Abril '!Q30+'Mayo '!Q30+Junio!Q30+Julio!Q30+Agosto!Q30+Septiembre!Q30+'Octubre '!Q30+Noviembre!Q30+'Diciembre '!Q30</f>
        <v>0</v>
      </c>
      <c r="R30" s="15">
        <f>+Enero!R30+Febrero!R30+'Marzo '!R30+'Abril '!R30+'Mayo '!R30+Junio!R30+Julio!R30+Agosto!R30+Septiembre!R30+'Octubre '!R30+Noviembre!R30+'Diciembre '!R30</f>
        <v>0</v>
      </c>
      <c r="S30" s="15">
        <f>+Enero!S30+Febrero!S30+'Marzo '!S30+'Abril '!S30+'Mayo '!S30+Junio!S30+Julio!S30+Agosto!S30+Septiembre!S30+'Octubre '!S30+Noviembre!S30+'Diciembre '!S30</f>
        <v>0</v>
      </c>
      <c r="T30" s="15">
        <f>+Enero!T30+Febrero!T30+'Marzo '!T30+'Abril '!T30+'Mayo '!T30+Junio!T30+Julio!T30+Agosto!T30+Septiembre!T30+'Octubre '!T30+Noviembre!T30+'Diciembre '!T30</f>
        <v>0</v>
      </c>
      <c r="U30" s="15">
        <f>+Enero!U30+Febrero!U30+'Marzo '!U30+'Abril '!U30+'Mayo '!U30+Junio!U30+Julio!U30+Agosto!U30+Septiembre!U30+'Octubre '!U30+Noviembre!U30+'Diciembre '!U30</f>
        <v>0</v>
      </c>
      <c r="V30" s="15">
        <f>+Enero!V30+Febrero!V30+'Marzo '!V30+'Abril '!V30+'Mayo '!V30+Junio!V30+Julio!V30+Agosto!V30+Septiembre!V30+'Octubre '!V30+Noviembre!V30+'Diciembre '!V30</f>
        <v>0</v>
      </c>
      <c r="W30" s="15">
        <f>+Enero!W30+Febrero!W30+'Marzo '!W30+'Abril '!W30+'Mayo '!W30+Junio!W30+Julio!W30+Agosto!W30+Septiembre!W30+'Octubre '!W30+Noviembre!W30+'Diciembre '!W30</f>
        <v>0</v>
      </c>
      <c r="X30" s="15">
        <f>+Enero!X30+Febrero!X30+'Marzo '!X30+'Abril '!X30+'Mayo '!X30+Junio!X30+Julio!X30+Agosto!X30+Septiembre!X30+'Octubre '!X30+Noviembre!X30+'Diciembre '!X30</f>
        <v>0</v>
      </c>
      <c r="Y30" s="15">
        <f>+Enero!Y30+Febrero!Y30+'Marzo '!Y30+'Abril '!Y30+'Mayo '!Y30+Junio!Y30+Julio!Y30+Agosto!Y30+Septiembre!Y30+'Octubre '!Y30+Noviembre!Y30+'Diciembre '!Y30</f>
        <v>0</v>
      </c>
      <c r="Z30" s="15">
        <f>+Enero!Z30+Febrero!Z30+'Marzo '!Z30+'Abril '!Z30+'Mayo '!Z30+Junio!Z30+Julio!Z30+Agosto!Z30+Septiembre!Z30+'Octubre '!Z30+Noviembre!Z30+'Diciembre '!Z30</f>
        <v>0</v>
      </c>
      <c r="AA30" s="15">
        <f>+Enero!AA30+Febrero!AA30+'Marzo '!AA30+'Abril '!AA30+'Mayo '!AA30+Junio!AA30+Julio!AA30+Agosto!AA30+Septiembre!AA30+'Octubre '!AA30+Noviembre!AA30+'Diciembre '!AA30</f>
        <v>0</v>
      </c>
      <c r="AB30" s="15">
        <f>+Enero!AB30+Febrero!AB30+'Marzo '!AB30+'Abril '!AB30+'Mayo '!AB30+Junio!AB30+Julio!AB30+Agosto!AB30+Septiembre!AB30+'Octubre '!AB30+Noviembre!AB30+'Diciembre '!AB30</f>
        <v>0</v>
      </c>
      <c r="AC30" s="15">
        <f>+Enero!AC30+Febrero!AC30+'Marzo '!AC30+'Abril '!AC30+'Mayo '!AC30+Junio!AC30+Julio!AC30+Agosto!AC30+Septiembre!AC30+'Octubre '!AC30+Noviembre!AC30+'Diciembre '!AC30</f>
        <v>0</v>
      </c>
      <c r="AD30" s="15">
        <f>+Enero!AD30+Febrero!AD30+'Marzo '!AD30+'Abril '!AD30+'Mayo '!AD30+Junio!AD30+Julio!AD30+Agosto!AD30+Septiembre!AD30+'Octubre '!AD30+Noviembre!AD30+'Diciembre '!AD30</f>
        <v>0</v>
      </c>
      <c r="AE30" s="15">
        <f>+Enero!AE30+Febrero!AE30+'Marzo '!AE30+'Abril '!AE30+'Mayo '!AE30+Junio!AE30+Julio!AE30+Agosto!AE30+Septiembre!AE30+'Octubre '!AE30+Noviembre!AE30+'Diciembre '!AE30</f>
        <v>0</v>
      </c>
      <c r="AF30" s="15">
        <f>+Enero!AF30+Febrero!AF30+'Marzo '!AF30+'Abril '!AF30+'Mayo '!AF30+Junio!AF30+Julio!AF30+Agosto!AF30+Septiembre!AF30+'Octubre '!AF30+Noviembre!AF30+'Diciembre '!AF30</f>
        <v>0</v>
      </c>
      <c r="AG30" s="15">
        <f>+Enero!AG30+Febrero!AG30+'Marzo '!AG30+'Abril '!AG30+'Mayo '!AG30+Junio!AG30+Julio!AG30+Agosto!AG30+Septiembre!AG30+'Octubre '!AG30+Noviembre!AG30+'Diciembre '!AG30</f>
        <v>0</v>
      </c>
      <c r="AH30" s="15">
        <f>+Enero!AH30+Febrero!AH30+'Marzo '!AH30+'Abril '!AH30+'Mayo '!AH30+Junio!AH30+Julio!AH30+Agosto!AH30+Septiembre!AH30+'Octubre '!AH30+Noviembre!AH30+'Diciembre '!AH30</f>
        <v>0</v>
      </c>
      <c r="AI30" s="15">
        <f>+Enero!AI30+Febrero!AI30+'Marzo '!AI30+'Abril '!AI30+'Mayo '!AI30+Junio!AI30+Julio!AI30+Agosto!AI30+Septiembre!AI30+'Octubre '!AI30+Noviembre!AI30+'Diciembre '!AI30</f>
        <v>0</v>
      </c>
      <c r="AJ30" s="15">
        <f>+Enero!AJ30+Febrero!AJ30+'Marzo '!AJ30+'Abril '!AJ30+'Mayo '!AJ30+Junio!AJ30+Julio!AJ30+Agosto!AJ30+Septiembre!AJ30+'Octubre '!AJ30+Noviembre!AJ30+'Diciembre '!AJ30</f>
        <v>0</v>
      </c>
      <c r="AK30" s="15">
        <f>+Enero!AK30+Febrero!AK30+'Marzo '!AK30+'Abril '!AK30+'Mayo '!AK30+Junio!AK30+Julio!AK30+Agosto!AK30+Septiembre!AK30+'Octubre '!AK30+Noviembre!AK30+'Diciembre '!AK30</f>
        <v>0</v>
      </c>
      <c r="AL30" s="15">
        <f>+Enero!AL30+Febrero!AL30+'Marzo '!AL30+'Abril '!AL30+'Mayo '!AL30+Junio!AL30+Julio!AL30+Agosto!AL30+Septiembre!AL30+'Octubre '!AL30+Noviembre!AL30+'Diciembre '!AL30</f>
        <v>0</v>
      </c>
      <c r="AM30" s="15">
        <f>+Enero!AM30+Febrero!AM30+'Marzo '!AM30+'Abril '!AM30+'Mayo '!AM30+Junio!AM30+Julio!AM30+Agosto!AM30+Septiembre!AM30+'Octubre '!AM30+Noviembre!AM30+'Diciembre '!AM30</f>
        <v>0</v>
      </c>
      <c r="AN30" s="15">
        <f>+Enero!AN30+Febrero!AN30+'Marzo '!AN30+'Abril '!AN30+'Mayo '!AN30+Junio!AN30+Julio!AN30+Agosto!AN30+Septiembre!AN30+'Octubre '!AN30+Noviembre!AN30+'Diciembre '!AN30</f>
        <v>0</v>
      </c>
      <c r="AO30" s="15">
        <f>+Enero!AO30+Febrero!AO30+'Marzo '!AO30+'Abril '!AO30+'Mayo '!AO30+Junio!AO30+Julio!AO30+Agosto!AO30+Septiembre!AO30+'Octubre '!AO30+Noviembre!AO30+'Diciembre '!AO30</f>
        <v>0</v>
      </c>
      <c r="AP30" s="15">
        <f>+Enero!AP30+Febrero!AP30+'Marzo '!AP30+'Abril '!AP30+'Mayo '!AP30+Junio!AP30+Julio!AP30+Agosto!AP30+Septiembre!AP30+'Octubre '!AP30+Noviembre!AP30+'Diciembre '!AP30</f>
        <v>0</v>
      </c>
      <c r="AQ30" s="15">
        <f>+Enero!AQ30+Febrero!AQ30+'Marzo '!AQ30+'Abril '!AQ30+'Mayo '!AQ30+Junio!AQ30+Julio!AQ30+Agosto!AQ30+Septiembre!AQ30+'Octubre '!AQ30+Noviembre!AQ30+'Diciembre '!AQ30</f>
        <v>0</v>
      </c>
      <c r="AR30" s="15">
        <f>+Enero!AR30+Febrero!AR30+'Marzo '!AR30+'Abril '!AR30+'Mayo '!AR30+Junio!AR30+Julio!AR30+Agosto!AR30+Septiembre!AR30+'Octubre '!AR30+Noviembre!AR30+'Diciembre '!AR30</f>
        <v>0</v>
      </c>
      <c r="AS30" s="15">
        <f>+Enero!AS30+Febrero!AS30+'Marzo '!AS30+'Abril '!AS30+'Mayo '!AS30+Junio!AS30+Julio!AS30+Agosto!AS30+Septiembre!AS30+'Octubre '!AS30+Noviembre!AS30+'Diciembre '!AS30</f>
        <v>0</v>
      </c>
      <c r="AT30" s="15">
        <f>+Enero!AT30+Febrero!AT30+'Marzo '!AT30+'Abril '!AT30+'Mayo '!AT30+Junio!AT30+Julio!AT30+Agosto!AT30+Septiembre!AT30+'Octubre '!AT30+Noviembre!AT30+'Diciembre '!AT30</f>
        <v>0</v>
      </c>
      <c r="AU30" s="15">
        <f>+Enero!AU30+Febrero!AU30+'Marzo '!AU30+'Abril '!AU30+'Mayo '!AU30+Junio!AU30+Julio!AU30+Agosto!AU30+Septiembre!AU30+'Octubre '!AU30+Noviembre!AU30+'Diciembre '!AU30</f>
        <v>0</v>
      </c>
      <c r="AV30" s="115" t="s">
        <v>88</v>
      </c>
      <c r="CG30" s="102">
        <v>0</v>
      </c>
      <c r="CI30" s="102">
        <v>0</v>
      </c>
      <c r="CJ30" s="102">
        <v>0</v>
      </c>
      <c r="CK30" s="102">
        <v>0</v>
      </c>
    </row>
    <row r="31" spans="1:89" x14ac:dyDescent="0.2">
      <c r="A31" s="27" t="s">
        <v>109</v>
      </c>
      <c r="B31" s="108">
        <f>SUM(C31+D31+E31+F31+G31+H31+I31+J31+K31+L31+M31+N31+O31+P31+Q31+R31+S31)</f>
        <v>0</v>
      </c>
      <c r="C31" s="15">
        <f>+Enero!C31+Febrero!C31+'Marzo '!C31+'Abril '!C31+'Mayo '!C31+Junio!C31+Julio!C31+Agosto!C31+Septiembre!C31+'Octubre '!C31+Noviembre!C31+'Diciembre '!C31</f>
        <v>0</v>
      </c>
      <c r="D31" s="15">
        <f>+Enero!D31+Febrero!D31+'Marzo '!D31+'Abril '!D31+'Mayo '!D31+Junio!D31+Julio!D31+Agosto!D31+Septiembre!D31+'Octubre '!D31+Noviembre!D31+'Diciembre '!D31</f>
        <v>0</v>
      </c>
      <c r="E31" s="15">
        <f>+Enero!E31+Febrero!E31+'Marzo '!E31+'Abril '!E31+'Mayo '!E31+Junio!E31+Julio!E31+Agosto!E31+Septiembre!E31+'Octubre '!E31+Noviembre!E31+'Diciembre '!E31</f>
        <v>0</v>
      </c>
      <c r="F31" s="15">
        <f>+Enero!F31+Febrero!F31+'Marzo '!F31+'Abril '!F31+'Mayo '!F31+Junio!F31+Julio!F31+Agosto!F31+Septiembre!F31+'Octubre '!F31+Noviembre!F31+'Diciembre '!F31</f>
        <v>0</v>
      </c>
      <c r="G31" s="15">
        <f>+Enero!G31+Febrero!G31+'Marzo '!G31+'Abril '!G31+'Mayo '!G31+Junio!G31+Julio!G31+Agosto!G31+Septiembre!G31+'Octubre '!G31+Noviembre!G31+'Diciembre '!G31</f>
        <v>0</v>
      </c>
      <c r="H31" s="15">
        <f>+Enero!H31+Febrero!H31+'Marzo '!H31+'Abril '!H31+'Mayo '!H31+Junio!H31+Julio!H31+Agosto!H31+Septiembre!H31+'Octubre '!H31+Noviembre!H31+'Diciembre '!H31</f>
        <v>0</v>
      </c>
      <c r="I31" s="15">
        <f>+Enero!I31+Febrero!I31+'Marzo '!I31+'Abril '!I31+'Mayo '!I31+Junio!I31+Julio!I31+Agosto!I31+Septiembre!I31+'Octubre '!I31+Noviembre!I31+'Diciembre '!I31</f>
        <v>0</v>
      </c>
      <c r="J31" s="15">
        <f>+Enero!J31+Febrero!J31+'Marzo '!J31+'Abril '!J31+'Mayo '!J31+Junio!J31+Julio!J31+Agosto!J31+Septiembre!J31+'Octubre '!J31+Noviembre!J31+'Diciembre '!J31</f>
        <v>0</v>
      </c>
      <c r="K31" s="15">
        <f>+Enero!K31+Febrero!K31+'Marzo '!K31+'Abril '!K31+'Mayo '!K31+Junio!K31+Julio!K31+Agosto!K31+Septiembre!K31+'Octubre '!K31+Noviembre!K31+'Diciembre '!K31</f>
        <v>0</v>
      </c>
      <c r="L31" s="15">
        <f>+Enero!L31+Febrero!L31+'Marzo '!L31+'Abril '!L31+'Mayo '!L31+Junio!L31+Julio!L31+Agosto!L31+Septiembre!L31+'Octubre '!L31+Noviembre!L31+'Diciembre '!L31</f>
        <v>0</v>
      </c>
      <c r="M31" s="15">
        <f>+Enero!M31+Febrero!M31+'Marzo '!M31+'Abril '!M31+'Mayo '!M31+Junio!M31+Julio!M31+Agosto!M31+Septiembre!M31+'Octubre '!M31+Noviembre!M31+'Diciembre '!M31</f>
        <v>0</v>
      </c>
      <c r="N31" s="15">
        <f>+Enero!N31+Febrero!N31+'Marzo '!N31+'Abril '!N31+'Mayo '!N31+Junio!N31+Julio!N31+Agosto!N31+Septiembre!N31+'Octubre '!N31+Noviembre!N31+'Diciembre '!N31</f>
        <v>0</v>
      </c>
      <c r="O31" s="15">
        <f>+Enero!O31+Febrero!O31+'Marzo '!O31+'Abril '!O31+'Mayo '!O31+Junio!O31+Julio!O31+Agosto!O31+Septiembre!O31+'Octubre '!O31+Noviembre!O31+'Diciembre '!O31</f>
        <v>0</v>
      </c>
      <c r="P31" s="15">
        <f>+Enero!P31+Febrero!P31+'Marzo '!P31+'Abril '!P31+'Mayo '!P31+Junio!P31+Julio!P31+Agosto!P31+Septiembre!P31+'Octubre '!P31+Noviembre!P31+'Diciembre '!P31</f>
        <v>0</v>
      </c>
      <c r="Q31" s="15">
        <f>+Enero!Q31+Febrero!Q31+'Marzo '!Q31+'Abril '!Q31+'Mayo '!Q31+Junio!Q31+Julio!Q31+Agosto!Q31+Septiembre!Q31+'Octubre '!Q31+Noviembre!Q31+'Diciembre '!Q31</f>
        <v>0</v>
      </c>
      <c r="R31" s="15">
        <f>+Enero!R31+Febrero!R31+'Marzo '!R31+'Abril '!R31+'Mayo '!R31+Junio!R31+Julio!R31+Agosto!R31+Septiembre!R31+'Octubre '!R31+Noviembre!R31+'Diciembre '!R31</f>
        <v>0</v>
      </c>
      <c r="S31" s="15">
        <f>+Enero!S31+Febrero!S31+'Marzo '!S31+'Abril '!S31+'Mayo '!S31+Junio!S31+Julio!S31+Agosto!S31+Septiembre!S31+'Octubre '!S31+Noviembre!S31+'Diciembre '!S31</f>
        <v>0</v>
      </c>
      <c r="T31" s="15">
        <f>+Enero!T31+Febrero!T31+'Marzo '!T31+'Abril '!T31+'Mayo '!T31+Junio!T31+Julio!T31+Agosto!T31+Septiembre!T31+'Octubre '!T31+Noviembre!T31+'Diciembre '!T31</f>
        <v>0</v>
      </c>
      <c r="U31" s="15">
        <f>+Enero!U31+Febrero!U31+'Marzo '!U31+'Abril '!U31+'Mayo '!U31+Junio!U31+Julio!U31+Agosto!U31+Septiembre!U31+'Octubre '!U31+Noviembre!U31+'Diciembre '!U31</f>
        <v>0</v>
      </c>
      <c r="V31" s="15">
        <f>+Enero!V31+Febrero!V31+'Marzo '!V31+'Abril '!V31+'Mayo '!V31+Junio!V31+Julio!V31+Agosto!V31+Septiembre!V31+'Octubre '!V31+Noviembre!V31+'Diciembre '!V31</f>
        <v>0</v>
      </c>
      <c r="W31" s="15">
        <f>+Enero!W31+Febrero!W31+'Marzo '!W31+'Abril '!W31+'Mayo '!W31+Junio!W31+Julio!W31+Agosto!W31+Septiembre!W31+'Octubre '!W31+Noviembre!W31+'Diciembre '!W31</f>
        <v>0</v>
      </c>
      <c r="X31" s="15">
        <f>+Enero!X31+Febrero!X31+'Marzo '!X31+'Abril '!X31+'Mayo '!X31+Junio!X31+Julio!X31+Agosto!X31+Septiembre!X31+'Octubre '!X31+Noviembre!X31+'Diciembre '!X31</f>
        <v>0</v>
      </c>
      <c r="Y31" s="15">
        <f>+Enero!Y31+Febrero!Y31+'Marzo '!Y31+'Abril '!Y31+'Mayo '!Y31+Junio!Y31+Julio!Y31+Agosto!Y31+Septiembre!Y31+'Octubre '!Y31+Noviembre!Y31+'Diciembre '!Y31</f>
        <v>0</v>
      </c>
      <c r="Z31" s="15">
        <f>+Enero!Z31+Febrero!Z31+'Marzo '!Z31+'Abril '!Z31+'Mayo '!Z31+Junio!Z31+Julio!Z31+Agosto!Z31+Septiembre!Z31+'Octubre '!Z31+Noviembre!Z31+'Diciembre '!Z31</f>
        <v>0</v>
      </c>
      <c r="AA31" s="15">
        <f>+Enero!AA31+Febrero!AA31+'Marzo '!AA31+'Abril '!AA31+'Mayo '!AA31+Junio!AA31+Julio!AA31+Agosto!AA31+Septiembre!AA31+'Octubre '!AA31+Noviembre!AA31+'Diciembre '!AA31</f>
        <v>0</v>
      </c>
      <c r="AB31" s="15">
        <f>+Enero!AB31+Febrero!AB31+'Marzo '!AB31+'Abril '!AB31+'Mayo '!AB31+Junio!AB31+Julio!AB31+Agosto!AB31+Septiembre!AB31+'Octubre '!AB31+Noviembre!AB31+'Diciembre '!AB31</f>
        <v>0</v>
      </c>
      <c r="AC31" s="15">
        <f>+Enero!AC31+Febrero!AC31+'Marzo '!AC31+'Abril '!AC31+'Mayo '!AC31+Junio!AC31+Julio!AC31+Agosto!AC31+Septiembre!AC31+'Octubre '!AC31+Noviembre!AC31+'Diciembre '!AC31</f>
        <v>0</v>
      </c>
      <c r="AD31" s="15">
        <f>+Enero!AD31+Febrero!AD31+'Marzo '!AD31+'Abril '!AD31+'Mayo '!AD31+Junio!AD31+Julio!AD31+Agosto!AD31+Septiembre!AD31+'Octubre '!AD31+Noviembre!AD31+'Diciembre '!AD31</f>
        <v>0</v>
      </c>
      <c r="AE31" s="15">
        <f>+Enero!AE31+Febrero!AE31+'Marzo '!AE31+'Abril '!AE31+'Mayo '!AE31+Junio!AE31+Julio!AE31+Agosto!AE31+Septiembre!AE31+'Octubre '!AE31+Noviembre!AE31+'Diciembre '!AE31</f>
        <v>0</v>
      </c>
      <c r="AF31" s="15">
        <f>+Enero!AF31+Febrero!AF31+'Marzo '!AF31+'Abril '!AF31+'Mayo '!AF31+Junio!AF31+Julio!AF31+Agosto!AF31+Septiembre!AF31+'Octubre '!AF31+Noviembre!AF31+'Diciembre '!AF31</f>
        <v>0</v>
      </c>
      <c r="AG31" s="15">
        <f>+Enero!AG31+Febrero!AG31+'Marzo '!AG31+'Abril '!AG31+'Mayo '!AG31+Junio!AG31+Julio!AG31+Agosto!AG31+Septiembre!AG31+'Octubre '!AG31+Noviembre!AG31+'Diciembre '!AG31</f>
        <v>0</v>
      </c>
      <c r="AH31" s="15">
        <f>+Enero!AH31+Febrero!AH31+'Marzo '!AH31+'Abril '!AH31+'Mayo '!AH31+Junio!AH31+Julio!AH31+Agosto!AH31+Septiembre!AH31+'Octubre '!AH31+Noviembre!AH31+'Diciembre '!AH31</f>
        <v>0</v>
      </c>
      <c r="AI31" s="15">
        <f>+Enero!AI31+Febrero!AI31+'Marzo '!AI31+'Abril '!AI31+'Mayo '!AI31+Junio!AI31+Julio!AI31+Agosto!AI31+Septiembre!AI31+'Octubre '!AI31+Noviembre!AI31+'Diciembre '!AI31</f>
        <v>0</v>
      </c>
      <c r="AJ31" s="15">
        <f>+Enero!AJ31+Febrero!AJ31+'Marzo '!AJ31+'Abril '!AJ31+'Mayo '!AJ31+Junio!AJ31+Julio!AJ31+Agosto!AJ31+Septiembre!AJ31+'Octubre '!AJ31+Noviembre!AJ31+'Diciembre '!AJ31</f>
        <v>0</v>
      </c>
      <c r="AK31" s="15">
        <f>+Enero!AK31+Febrero!AK31+'Marzo '!AK31+'Abril '!AK31+'Mayo '!AK31+Junio!AK31+Julio!AK31+Agosto!AK31+Septiembre!AK31+'Octubre '!AK31+Noviembre!AK31+'Diciembre '!AK31</f>
        <v>0</v>
      </c>
      <c r="AL31" s="15">
        <f>+Enero!AL31+Febrero!AL31+'Marzo '!AL31+'Abril '!AL31+'Mayo '!AL31+Junio!AL31+Julio!AL31+Agosto!AL31+Septiembre!AL31+'Octubre '!AL31+Noviembre!AL31+'Diciembre '!AL31</f>
        <v>0</v>
      </c>
      <c r="AM31" s="15">
        <f>+Enero!AM31+Febrero!AM31+'Marzo '!AM31+'Abril '!AM31+'Mayo '!AM31+Junio!AM31+Julio!AM31+Agosto!AM31+Septiembre!AM31+'Octubre '!AM31+Noviembre!AM31+'Diciembre '!AM31</f>
        <v>0</v>
      </c>
      <c r="AN31" s="15">
        <f>+Enero!AN31+Febrero!AN31+'Marzo '!AN31+'Abril '!AN31+'Mayo '!AN31+Junio!AN31+Julio!AN31+Agosto!AN31+Septiembre!AN31+'Octubre '!AN31+Noviembre!AN31+'Diciembre '!AN31</f>
        <v>0</v>
      </c>
      <c r="AO31" s="15">
        <f>+Enero!AO31+Febrero!AO31+'Marzo '!AO31+'Abril '!AO31+'Mayo '!AO31+Junio!AO31+Julio!AO31+Agosto!AO31+Septiembre!AO31+'Octubre '!AO31+Noviembre!AO31+'Diciembre '!AO31</f>
        <v>0</v>
      </c>
      <c r="AP31" s="15">
        <f>+Enero!AP31+Febrero!AP31+'Marzo '!AP31+'Abril '!AP31+'Mayo '!AP31+Junio!AP31+Julio!AP31+Agosto!AP31+Septiembre!AP31+'Octubre '!AP31+Noviembre!AP31+'Diciembre '!AP31</f>
        <v>0</v>
      </c>
      <c r="AQ31" s="15">
        <f>+Enero!AQ31+Febrero!AQ31+'Marzo '!AQ31+'Abril '!AQ31+'Mayo '!AQ31+Junio!AQ31+Julio!AQ31+Agosto!AQ31+Septiembre!AQ31+'Octubre '!AQ31+Noviembre!AQ31+'Diciembre '!AQ31</f>
        <v>0</v>
      </c>
      <c r="AR31" s="15">
        <f>+Enero!AR31+Febrero!AR31+'Marzo '!AR31+'Abril '!AR31+'Mayo '!AR31+Junio!AR31+Julio!AR31+Agosto!AR31+Septiembre!AR31+'Octubre '!AR31+Noviembre!AR31+'Diciembre '!AR31</f>
        <v>0</v>
      </c>
      <c r="AS31" s="15">
        <f>+Enero!AS31+Febrero!AS31+'Marzo '!AS31+'Abril '!AS31+'Mayo '!AS31+Junio!AS31+Julio!AS31+Agosto!AS31+Septiembre!AS31+'Octubre '!AS31+Noviembre!AS31+'Diciembre '!AS31</f>
        <v>0</v>
      </c>
      <c r="AT31" s="15">
        <f>+Enero!AT31+Febrero!AT31+'Marzo '!AT31+'Abril '!AT31+'Mayo '!AT31+Junio!AT31+Julio!AT31+Agosto!AT31+Septiembre!AT31+'Octubre '!AT31+Noviembre!AT31+'Diciembre '!AT31</f>
        <v>0</v>
      </c>
      <c r="AU31" s="15">
        <f>+Enero!AU31+Febrero!AU31+'Marzo '!AU31+'Abril '!AU31+'Mayo '!AU31+Junio!AU31+Julio!AU31+Agosto!AU31+Septiembre!AU31+'Octubre '!AU31+Noviembre!AU31+'Diciembre '!AU31</f>
        <v>0</v>
      </c>
      <c r="AV31" s="115" t="s">
        <v>88</v>
      </c>
      <c r="CG31" s="102">
        <v>0</v>
      </c>
      <c r="CI31" s="102">
        <v>0</v>
      </c>
      <c r="CJ31" s="102">
        <v>0</v>
      </c>
      <c r="CK31" s="102">
        <v>0</v>
      </c>
    </row>
    <row r="32" spans="1:89" x14ac:dyDescent="0.2">
      <c r="A32" s="27" t="s">
        <v>110</v>
      </c>
      <c r="B32" s="108">
        <f>SUM(C32+D32+E32+F32+G32+H32+I32+J32+K32+L32+M32+N32+O32+P32+Q32+R32+S32)</f>
        <v>648</v>
      </c>
      <c r="C32" s="15">
        <f>+Enero!C32+Febrero!C32+'Marzo '!C32+'Abril '!C32+'Mayo '!C32+Junio!C32+Julio!C32+Agosto!C32+Septiembre!C32+'Octubre '!C32+Noviembre!C32+'Diciembre '!C32</f>
        <v>75</v>
      </c>
      <c r="D32" s="15">
        <f>+Enero!D32+Febrero!D32+'Marzo '!D32+'Abril '!D32+'Mayo '!D32+Junio!D32+Julio!D32+Agosto!D32+Septiembre!D32+'Octubre '!D32+Noviembre!D32+'Diciembre '!D32</f>
        <v>50</v>
      </c>
      <c r="E32" s="15">
        <f>+Enero!E32+Febrero!E32+'Marzo '!E32+'Abril '!E32+'Mayo '!E32+Junio!E32+Julio!E32+Agosto!E32+Septiembre!E32+'Octubre '!E32+Noviembre!E32+'Diciembre '!E32</f>
        <v>46</v>
      </c>
      <c r="F32" s="15">
        <f>+Enero!F32+Febrero!F32+'Marzo '!F32+'Abril '!F32+'Mayo '!F32+Junio!F32+Julio!F32+Agosto!F32+Septiembre!F32+'Octubre '!F32+Noviembre!F32+'Diciembre '!F32</f>
        <v>46</v>
      </c>
      <c r="G32" s="15">
        <f>+Enero!G32+Febrero!G32+'Marzo '!G32+'Abril '!G32+'Mayo '!G32+Junio!G32+Julio!G32+Agosto!G32+Septiembre!G32+'Octubre '!G32+Noviembre!G32+'Diciembre '!G32</f>
        <v>38</v>
      </c>
      <c r="H32" s="15">
        <f>+Enero!H32+Febrero!H32+'Marzo '!H32+'Abril '!H32+'Mayo '!H32+Junio!H32+Julio!H32+Agosto!H32+Septiembre!H32+'Octubre '!H32+Noviembre!H32+'Diciembre '!H32</f>
        <v>36</v>
      </c>
      <c r="I32" s="15">
        <f>+Enero!I32+Febrero!I32+'Marzo '!I32+'Abril '!I32+'Mayo '!I32+Junio!I32+Julio!I32+Agosto!I32+Septiembre!I32+'Octubre '!I32+Noviembre!I32+'Diciembre '!I32</f>
        <v>23</v>
      </c>
      <c r="J32" s="15">
        <f>+Enero!J32+Febrero!J32+'Marzo '!J32+'Abril '!J32+'Mayo '!J32+Junio!J32+Julio!J32+Agosto!J32+Septiembre!J32+'Octubre '!J32+Noviembre!J32+'Diciembre '!J32</f>
        <v>32</v>
      </c>
      <c r="K32" s="15">
        <f>+Enero!K32+Febrero!K32+'Marzo '!K32+'Abril '!K32+'Mayo '!K32+Junio!K32+Julio!K32+Agosto!K32+Septiembre!K32+'Octubre '!K32+Noviembre!K32+'Diciembre '!K32</f>
        <v>22</v>
      </c>
      <c r="L32" s="15">
        <f>+Enero!L32+Febrero!L32+'Marzo '!L32+'Abril '!L32+'Mayo '!L32+Junio!L32+Julio!L32+Agosto!L32+Septiembre!L32+'Octubre '!L32+Noviembre!L32+'Diciembre '!L32</f>
        <v>32</v>
      </c>
      <c r="M32" s="15">
        <f>+Enero!M32+Febrero!M32+'Marzo '!M32+'Abril '!M32+'Mayo '!M32+Junio!M32+Julio!M32+Agosto!M32+Septiembre!M32+'Octubre '!M32+Noviembre!M32+'Diciembre '!M32</f>
        <v>39</v>
      </c>
      <c r="N32" s="15">
        <f>+Enero!N32+Febrero!N32+'Marzo '!N32+'Abril '!N32+'Mayo '!N32+Junio!N32+Julio!N32+Agosto!N32+Septiembre!N32+'Octubre '!N32+Noviembre!N32+'Diciembre '!N32</f>
        <v>42</v>
      </c>
      <c r="O32" s="15">
        <f>+Enero!O32+Febrero!O32+'Marzo '!O32+'Abril '!O32+'Mayo '!O32+Junio!O32+Julio!O32+Agosto!O32+Septiembre!O32+'Octubre '!O32+Noviembre!O32+'Diciembre '!O32</f>
        <v>45</v>
      </c>
      <c r="P32" s="15">
        <f>+Enero!P32+Febrero!P32+'Marzo '!P32+'Abril '!P32+'Mayo '!P32+Junio!P32+Julio!P32+Agosto!P32+Septiembre!P32+'Octubre '!P32+Noviembre!P32+'Diciembre '!P32</f>
        <v>35</v>
      </c>
      <c r="Q32" s="15">
        <f>+Enero!Q32+Febrero!Q32+'Marzo '!Q32+'Abril '!Q32+'Mayo '!Q32+Junio!Q32+Julio!Q32+Agosto!Q32+Septiembre!Q32+'Octubre '!Q32+Noviembre!Q32+'Diciembre '!Q32</f>
        <v>32</v>
      </c>
      <c r="R32" s="15">
        <f>+Enero!R32+Febrero!R32+'Marzo '!R32+'Abril '!R32+'Mayo '!R32+Junio!R32+Julio!R32+Agosto!R32+Septiembre!R32+'Octubre '!R32+Noviembre!R32+'Diciembre '!R32</f>
        <v>25</v>
      </c>
      <c r="S32" s="15">
        <f>+Enero!S32+Febrero!S32+'Marzo '!S32+'Abril '!S32+'Mayo '!S32+Junio!S32+Julio!S32+Agosto!S32+Septiembre!S32+'Octubre '!S32+Noviembre!S32+'Diciembre '!S32</f>
        <v>30</v>
      </c>
      <c r="T32" s="15">
        <f>+Enero!T32+Febrero!T32+'Marzo '!T32+'Abril '!T32+'Mayo '!T32+Junio!T32+Julio!T32+Agosto!T32+Septiembre!T32+'Octubre '!T32+Noviembre!T32+'Diciembre '!T32</f>
        <v>171</v>
      </c>
      <c r="U32" s="15">
        <f>+Enero!U32+Febrero!U32+'Marzo '!U32+'Abril '!U32+'Mayo '!U32+Junio!U32+Julio!U32+Agosto!U32+Septiembre!U32+'Octubre '!U32+Noviembre!U32+'Diciembre '!U32</f>
        <v>477</v>
      </c>
      <c r="V32" s="15">
        <f>+Enero!V32+Febrero!V32+'Marzo '!V32+'Abril '!V32+'Mayo '!V32+Junio!V32+Julio!V32+Agosto!V32+Septiembre!V32+'Octubre '!V32+Noviembre!V32+'Diciembre '!V32</f>
        <v>242</v>
      </c>
      <c r="W32" s="15">
        <f>+Enero!W32+Febrero!W32+'Marzo '!W32+'Abril '!W32+'Mayo '!W32+Junio!W32+Julio!W32+Agosto!W32+Septiembre!W32+'Octubre '!W32+Noviembre!W32+'Diciembre '!W32</f>
        <v>406</v>
      </c>
      <c r="X32" s="15">
        <f>+Enero!X32+Febrero!X32+'Marzo '!X32+'Abril '!X32+'Mayo '!X32+Junio!X32+Julio!X32+Agosto!X32+Septiembre!X32+'Octubre '!X32+Noviembre!X32+'Diciembre '!X32</f>
        <v>58</v>
      </c>
      <c r="Y32" s="15">
        <f>+Enero!Y32+Febrero!Y32+'Marzo '!Y32+'Abril '!Y32+'Mayo '!Y32+Junio!Y32+Julio!Y32+Agosto!Y32+Septiembre!Y32+'Octubre '!Y32+Noviembre!Y32+'Diciembre '!Y32</f>
        <v>58</v>
      </c>
      <c r="Z32" s="15">
        <f>+Enero!Z32+Febrero!Z32+'Marzo '!Z32+'Abril '!Z32+'Mayo '!Z32+Junio!Z32+Julio!Z32+Agosto!Z32+Septiembre!Z32+'Octubre '!Z32+Noviembre!Z32+'Diciembre '!Z32</f>
        <v>0</v>
      </c>
      <c r="AA32" s="15">
        <f>+Enero!AA32+Febrero!AA32+'Marzo '!AA32+'Abril '!AA32+'Mayo '!AA32+Junio!AA32+Julio!AA32+Agosto!AA32+Septiembre!AA32+'Octubre '!AA32+Noviembre!AA32+'Diciembre '!AA32</f>
        <v>0</v>
      </c>
      <c r="AB32" s="15">
        <f>+Enero!AB32+Febrero!AB32+'Marzo '!AB32+'Abril '!AB32+'Mayo '!AB32+Junio!AB32+Julio!AB32+Agosto!AB32+Septiembre!AB32+'Octubre '!AB32+Noviembre!AB32+'Diciembre '!AB32</f>
        <v>169</v>
      </c>
      <c r="AC32" s="15">
        <f>+Enero!AC32+Febrero!AC32+'Marzo '!AC32+'Abril '!AC32+'Mayo '!AC32+Junio!AC32+Julio!AC32+Agosto!AC32+Septiembre!AC32+'Octubre '!AC32+Noviembre!AC32+'Diciembre '!AC32</f>
        <v>169</v>
      </c>
      <c r="AD32" s="15">
        <f>+Enero!AD32+Febrero!AD32+'Marzo '!AD32+'Abril '!AD32+'Mayo '!AD32+Junio!AD32+Julio!AD32+Agosto!AD32+Septiembre!AD32+'Octubre '!AD32+Noviembre!AD32+'Diciembre '!AD32</f>
        <v>0</v>
      </c>
      <c r="AE32" s="15">
        <f>+Enero!AE32+Febrero!AE32+'Marzo '!AE32+'Abril '!AE32+'Mayo '!AE32+Junio!AE32+Julio!AE32+Agosto!AE32+Septiembre!AE32+'Octubre '!AE32+Noviembre!AE32+'Diciembre '!AE32</f>
        <v>0</v>
      </c>
      <c r="AF32" s="15">
        <f>+Enero!AF32+Febrero!AF32+'Marzo '!AF32+'Abril '!AF32+'Mayo '!AF32+Junio!AF32+Julio!AF32+Agosto!AF32+Septiembre!AF32+'Octubre '!AF32+Noviembre!AF32+'Diciembre '!AF32</f>
        <v>65</v>
      </c>
      <c r="AG32" s="15">
        <f>+Enero!AG32+Febrero!AG32+'Marzo '!AG32+'Abril '!AG32+'Mayo '!AG32+Junio!AG32+Julio!AG32+Agosto!AG32+Septiembre!AG32+'Octubre '!AG32+Noviembre!AG32+'Diciembre '!AG32</f>
        <v>0</v>
      </c>
      <c r="AH32" s="15">
        <f>+Enero!AH32+Febrero!AH32+'Marzo '!AH32+'Abril '!AH32+'Mayo '!AH32+Junio!AH32+Julio!AH32+Agosto!AH32+Septiembre!AH32+'Octubre '!AH32+Noviembre!AH32+'Diciembre '!AH32</f>
        <v>33</v>
      </c>
      <c r="AI32" s="15">
        <f>+Enero!AI32+Febrero!AI32+'Marzo '!AI32+'Abril '!AI32+'Mayo '!AI32+Junio!AI32+Julio!AI32+Agosto!AI32+Septiembre!AI32+'Octubre '!AI32+Noviembre!AI32+'Diciembre '!AI32</f>
        <v>107</v>
      </c>
      <c r="AJ32" s="15">
        <f>+Enero!AJ32+Febrero!AJ32+'Marzo '!AJ32+'Abril '!AJ32+'Mayo '!AJ32+Junio!AJ32+Julio!AJ32+Agosto!AJ32+Septiembre!AJ32+'Octubre '!AJ32+Noviembre!AJ32+'Diciembre '!AJ32</f>
        <v>1</v>
      </c>
      <c r="AK32" s="15">
        <f>+Enero!AK32+Febrero!AK32+'Marzo '!AK32+'Abril '!AK32+'Mayo '!AK32+Junio!AK32+Julio!AK32+Agosto!AK32+Septiembre!AK32+'Octubre '!AK32+Noviembre!AK32+'Diciembre '!AK32</f>
        <v>0</v>
      </c>
      <c r="AL32" s="15">
        <f>+Enero!AL32+Febrero!AL32+'Marzo '!AL32+'Abril '!AL32+'Mayo '!AL32+Junio!AL32+Julio!AL32+Agosto!AL32+Septiembre!AL32+'Octubre '!AL32+Noviembre!AL32+'Diciembre '!AL32</f>
        <v>7</v>
      </c>
      <c r="AM32" s="15">
        <f>+Enero!AM32+Febrero!AM32+'Marzo '!AM32+'Abril '!AM32+'Mayo '!AM32+Junio!AM32+Julio!AM32+Agosto!AM32+Septiembre!AM32+'Octubre '!AM32+Noviembre!AM32+'Diciembre '!AM32</f>
        <v>25</v>
      </c>
      <c r="AN32" s="15">
        <f>+Enero!AN32+Febrero!AN32+'Marzo '!AN32+'Abril '!AN32+'Mayo '!AN32+Junio!AN32+Julio!AN32+Agosto!AN32+Septiembre!AN32+'Octubre '!AN32+Noviembre!AN32+'Diciembre '!AN32</f>
        <v>48</v>
      </c>
      <c r="AO32" s="15">
        <f>+Enero!AO32+Febrero!AO32+'Marzo '!AO32+'Abril '!AO32+'Mayo '!AO32+Junio!AO32+Julio!AO32+Agosto!AO32+Septiembre!AO32+'Octubre '!AO32+Noviembre!AO32+'Diciembre '!AO32</f>
        <v>0</v>
      </c>
      <c r="AP32" s="15">
        <f>+Enero!AP32+Febrero!AP32+'Marzo '!AP32+'Abril '!AP32+'Mayo '!AP32+Junio!AP32+Julio!AP32+Agosto!AP32+Septiembre!AP32+'Octubre '!AP32+Noviembre!AP32+'Diciembre '!AP32</f>
        <v>0</v>
      </c>
      <c r="AQ32" s="15">
        <f>+Enero!AQ32+Febrero!AQ32+'Marzo '!AQ32+'Abril '!AQ32+'Mayo '!AQ32+Junio!AQ32+Julio!AQ32+Agosto!AQ32+Septiembre!AQ32+'Octubre '!AQ32+Noviembre!AQ32+'Diciembre '!AQ32</f>
        <v>0</v>
      </c>
      <c r="AR32" s="15">
        <f>+Enero!AR32+Febrero!AR32+'Marzo '!AR32+'Abril '!AR32+'Mayo '!AR32+Junio!AR32+Julio!AR32+Agosto!AR32+Septiembre!AR32+'Octubre '!AR32+Noviembre!AR32+'Diciembre '!AR32</f>
        <v>0</v>
      </c>
      <c r="AS32" s="15">
        <f>+Enero!AS32+Febrero!AS32+'Marzo '!AS32+'Abril '!AS32+'Mayo '!AS32+Junio!AS32+Julio!AS32+Agosto!AS32+Septiembre!AS32+'Octubre '!AS32+Noviembre!AS32+'Diciembre '!AS32</f>
        <v>0</v>
      </c>
      <c r="AT32" s="15">
        <f>+Enero!AT32+Febrero!AT32+'Marzo '!AT32+'Abril '!AT32+'Mayo '!AT32+Junio!AT32+Julio!AT32+Agosto!AT32+Septiembre!AT32+'Octubre '!AT32+Noviembre!AT32+'Diciembre '!AT32</f>
        <v>0</v>
      </c>
      <c r="AU32" s="15">
        <f>+Enero!AU32+Febrero!AU32+'Marzo '!AU32+'Abril '!AU32+'Mayo '!AU32+Junio!AU32+Julio!AU32+Agosto!AU32+Septiembre!AU32+'Octubre '!AU32+Noviembre!AU32+'Diciembre '!AU32</f>
        <v>0</v>
      </c>
      <c r="AV32" s="115" t="s">
        <v>88</v>
      </c>
      <c r="CG32" s="102">
        <v>0</v>
      </c>
      <c r="CI32" s="102">
        <v>0</v>
      </c>
      <c r="CJ32" s="102">
        <v>0</v>
      </c>
      <c r="CK32" s="102">
        <v>0</v>
      </c>
    </row>
    <row r="33" spans="1:89" x14ac:dyDescent="0.2">
      <c r="A33" s="27" t="s">
        <v>111</v>
      </c>
      <c r="B33" s="108">
        <f>SUM(C33+D33+E33+F33+G33+H33+I33+J33+K33)</f>
        <v>0</v>
      </c>
      <c r="C33" s="15">
        <f>+Enero!C33+Febrero!C33+'Marzo '!C33+'Abril '!C33+'Mayo '!C33+Junio!C33+Julio!C33+Agosto!C33+Septiembre!C33+'Octubre '!C33+Noviembre!C33+'Diciembre '!C33</f>
        <v>0</v>
      </c>
      <c r="D33" s="15">
        <f>+Enero!D33+Febrero!D33+'Marzo '!D33+'Abril '!D33+'Mayo '!D33+Junio!D33+Julio!D33+Agosto!D33+Septiembre!D33+'Octubre '!D33+Noviembre!D33+'Diciembre '!D33</f>
        <v>0</v>
      </c>
      <c r="E33" s="15">
        <f>+Enero!E33+Febrero!E33+'Marzo '!E33+'Abril '!E33+'Mayo '!E33+Junio!E33+Julio!E33+Agosto!E33+Septiembre!E33+'Octubre '!E33+Noviembre!E33+'Diciembre '!E33</f>
        <v>0</v>
      </c>
      <c r="F33" s="15">
        <f>+Enero!F33+Febrero!F33+'Marzo '!F33+'Abril '!F33+'Mayo '!F33+Junio!F33+Julio!F33+Agosto!F33+Septiembre!F33+'Octubre '!F33+Noviembre!F33+'Diciembre '!F33</f>
        <v>0</v>
      </c>
      <c r="G33" s="15">
        <f>+Enero!G33+Febrero!G33+'Marzo '!G33+'Abril '!G33+'Mayo '!G33+Junio!G33+Julio!G33+Agosto!G33+Septiembre!G33+'Octubre '!G33+Noviembre!G33+'Diciembre '!G33</f>
        <v>0</v>
      </c>
      <c r="H33" s="15">
        <f>+Enero!H33+Febrero!H33+'Marzo '!H33+'Abril '!H33+'Mayo '!H33+Junio!H33+Julio!H33+Agosto!H33+Septiembre!H33+'Octubre '!H33+Noviembre!H33+'Diciembre '!H33</f>
        <v>0</v>
      </c>
      <c r="I33" s="15">
        <f>+Enero!I33+Febrero!I33+'Marzo '!I33+'Abril '!I33+'Mayo '!I33+Junio!I33+Julio!I33+Agosto!I33+Septiembre!I33+'Octubre '!I33+Noviembre!I33+'Diciembre '!I33</f>
        <v>0</v>
      </c>
      <c r="J33" s="15">
        <f>+Enero!J33+Febrero!J33+'Marzo '!J33+'Abril '!J33+'Mayo '!J33+Junio!J33+Julio!J33+Agosto!J33+Septiembre!J33+'Octubre '!J33+Noviembre!J33+'Diciembre '!J33</f>
        <v>0</v>
      </c>
      <c r="K33" s="15">
        <f>+Enero!K33+Febrero!K33+'Marzo '!K33+'Abril '!K33+'Mayo '!K33+Junio!K33+Julio!K33+Agosto!K33+Septiembre!K33+'Octubre '!K33+Noviembre!K33+'Diciembre '!K33</f>
        <v>0</v>
      </c>
      <c r="L33" s="15">
        <f>+Enero!L33+Febrero!L33+'Marzo '!L33+'Abril '!L33+'Mayo '!L33+Junio!L33+Julio!L33+Agosto!L33+Septiembre!L33+'Octubre '!L33+Noviembre!L33+'Diciembre '!L33</f>
        <v>0</v>
      </c>
      <c r="M33" s="15">
        <f>+Enero!M33+Febrero!M33+'Marzo '!M33+'Abril '!M33+'Mayo '!M33+Junio!M33+Julio!M33+Agosto!M33+Septiembre!M33+'Octubre '!M33+Noviembre!M33+'Diciembre '!M33</f>
        <v>0</v>
      </c>
      <c r="N33" s="15">
        <f>+Enero!N33+Febrero!N33+'Marzo '!N33+'Abril '!N33+'Mayo '!N33+Junio!N33+Julio!N33+Agosto!N33+Septiembre!N33+'Octubre '!N33+Noviembre!N33+'Diciembre '!N33</f>
        <v>0</v>
      </c>
      <c r="O33" s="15">
        <f>+Enero!O33+Febrero!O33+'Marzo '!O33+'Abril '!O33+'Mayo '!O33+Junio!O33+Julio!O33+Agosto!O33+Septiembre!O33+'Octubre '!O33+Noviembre!O33+'Diciembre '!O33</f>
        <v>0</v>
      </c>
      <c r="P33" s="15">
        <f>+Enero!P33+Febrero!P33+'Marzo '!P33+'Abril '!P33+'Mayo '!P33+Junio!P33+Julio!P33+Agosto!P33+Septiembre!P33+'Octubre '!P33+Noviembre!P33+'Diciembre '!P33</f>
        <v>0</v>
      </c>
      <c r="Q33" s="15">
        <f>+Enero!Q33+Febrero!Q33+'Marzo '!Q33+'Abril '!Q33+'Mayo '!Q33+Junio!Q33+Julio!Q33+Agosto!Q33+Septiembre!Q33+'Octubre '!Q33+Noviembre!Q33+'Diciembre '!Q33</f>
        <v>0</v>
      </c>
      <c r="R33" s="15">
        <f>+Enero!R33+Febrero!R33+'Marzo '!R33+'Abril '!R33+'Mayo '!R33+Junio!R33+Julio!R33+Agosto!R33+Septiembre!R33+'Octubre '!R33+Noviembre!R33+'Diciembre '!R33</f>
        <v>0</v>
      </c>
      <c r="S33" s="15">
        <f>+Enero!S33+Febrero!S33+'Marzo '!S33+'Abril '!S33+'Mayo '!S33+Junio!S33+Julio!S33+Agosto!S33+Septiembre!S33+'Octubre '!S33+Noviembre!S33+'Diciembre '!S33</f>
        <v>0</v>
      </c>
      <c r="T33" s="15">
        <f>+Enero!T33+Febrero!T33+'Marzo '!T33+'Abril '!T33+'Mayo '!T33+Junio!T33+Julio!T33+Agosto!T33+Septiembre!T33+'Octubre '!T33+Noviembre!T33+'Diciembre '!T33</f>
        <v>0</v>
      </c>
      <c r="U33" s="15">
        <f>+Enero!U33+Febrero!U33+'Marzo '!U33+'Abril '!U33+'Mayo '!U33+Junio!U33+Julio!U33+Agosto!U33+Septiembre!U33+'Octubre '!U33+Noviembre!U33+'Diciembre '!U33</f>
        <v>0</v>
      </c>
      <c r="V33" s="15">
        <f>+Enero!V33+Febrero!V33+'Marzo '!V33+'Abril '!V33+'Mayo '!V33+Junio!V33+Julio!V33+Agosto!V33+Septiembre!V33+'Octubre '!V33+Noviembre!V33+'Diciembre '!V33</f>
        <v>0</v>
      </c>
      <c r="W33" s="15">
        <f>+Enero!W33+Febrero!W33+'Marzo '!W33+'Abril '!W33+'Mayo '!W33+Junio!W33+Julio!W33+Agosto!W33+Septiembre!W33+'Octubre '!W33+Noviembre!W33+'Diciembre '!W33</f>
        <v>0</v>
      </c>
      <c r="X33" s="15">
        <f>+Enero!X33+Febrero!X33+'Marzo '!X33+'Abril '!X33+'Mayo '!X33+Junio!X33+Julio!X33+Agosto!X33+Septiembre!X33+'Octubre '!X33+Noviembre!X33+'Diciembre '!X33</f>
        <v>0</v>
      </c>
      <c r="Y33" s="15">
        <f>+Enero!Y33+Febrero!Y33+'Marzo '!Y33+'Abril '!Y33+'Mayo '!Y33+Junio!Y33+Julio!Y33+Agosto!Y33+Septiembre!Y33+'Octubre '!Y33+Noviembre!Y33+'Diciembre '!Y33</f>
        <v>0</v>
      </c>
      <c r="Z33" s="15">
        <f>+Enero!Z33+Febrero!Z33+'Marzo '!Z33+'Abril '!Z33+'Mayo '!Z33+Junio!Z33+Julio!Z33+Agosto!Z33+Septiembre!Z33+'Octubre '!Z33+Noviembre!Z33+'Diciembre '!Z33</f>
        <v>0</v>
      </c>
      <c r="AA33" s="15">
        <f>+Enero!AA33+Febrero!AA33+'Marzo '!AA33+'Abril '!AA33+'Mayo '!AA33+Junio!AA33+Julio!AA33+Agosto!AA33+Septiembre!AA33+'Octubre '!AA33+Noviembre!AA33+'Diciembre '!AA33</f>
        <v>0</v>
      </c>
      <c r="AB33" s="15">
        <f>+Enero!AB33+Febrero!AB33+'Marzo '!AB33+'Abril '!AB33+'Mayo '!AB33+Junio!AB33+Julio!AB33+Agosto!AB33+Septiembre!AB33+'Octubre '!AB33+Noviembre!AB33+'Diciembre '!AB33</f>
        <v>0</v>
      </c>
      <c r="AC33" s="15">
        <f>+Enero!AC33+Febrero!AC33+'Marzo '!AC33+'Abril '!AC33+'Mayo '!AC33+Junio!AC33+Julio!AC33+Agosto!AC33+Septiembre!AC33+'Octubre '!AC33+Noviembre!AC33+'Diciembre '!AC33</f>
        <v>0</v>
      </c>
      <c r="AD33" s="15">
        <f>+Enero!AD33+Febrero!AD33+'Marzo '!AD33+'Abril '!AD33+'Mayo '!AD33+Junio!AD33+Julio!AD33+Agosto!AD33+Septiembre!AD33+'Octubre '!AD33+Noviembre!AD33+'Diciembre '!AD33</f>
        <v>0</v>
      </c>
      <c r="AE33" s="15">
        <f>+Enero!AE33+Febrero!AE33+'Marzo '!AE33+'Abril '!AE33+'Mayo '!AE33+Junio!AE33+Julio!AE33+Agosto!AE33+Septiembre!AE33+'Octubre '!AE33+Noviembre!AE33+'Diciembre '!AE33</f>
        <v>0</v>
      </c>
      <c r="AF33" s="15">
        <f>+Enero!AF33+Febrero!AF33+'Marzo '!AF33+'Abril '!AF33+'Mayo '!AF33+Junio!AF33+Julio!AF33+Agosto!AF33+Septiembre!AF33+'Octubre '!AF33+Noviembre!AF33+'Diciembre '!AF33</f>
        <v>0</v>
      </c>
      <c r="AG33" s="15">
        <f>+Enero!AG33+Febrero!AG33+'Marzo '!AG33+'Abril '!AG33+'Mayo '!AG33+Junio!AG33+Julio!AG33+Agosto!AG33+Septiembre!AG33+'Octubre '!AG33+Noviembre!AG33+'Diciembre '!AG33</f>
        <v>0</v>
      </c>
      <c r="AH33" s="15">
        <f>+Enero!AH33+Febrero!AH33+'Marzo '!AH33+'Abril '!AH33+'Mayo '!AH33+Junio!AH33+Julio!AH33+Agosto!AH33+Septiembre!AH33+'Octubre '!AH33+Noviembre!AH33+'Diciembre '!AH33</f>
        <v>0</v>
      </c>
      <c r="AI33" s="15">
        <f>+Enero!AI33+Febrero!AI33+'Marzo '!AI33+'Abril '!AI33+'Mayo '!AI33+Junio!AI33+Julio!AI33+Agosto!AI33+Septiembre!AI33+'Octubre '!AI33+Noviembre!AI33+'Diciembre '!AI33</f>
        <v>0</v>
      </c>
      <c r="AJ33" s="15">
        <f>+Enero!AJ33+Febrero!AJ33+'Marzo '!AJ33+'Abril '!AJ33+'Mayo '!AJ33+Junio!AJ33+Julio!AJ33+Agosto!AJ33+Septiembre!AJ33+'Octubre '!AJ33+Noviembre!AJ33+'Diciembre '!AJ33</f>
        <v>0</v>
      </c>
      <c r="AK33" s="15">
        <f>+Enero!AK33+Febrero!AK33+'Marzo '!AK33+'Abril '!AK33+'Mayo '!AK33+Junio!AK33+Julio!AK33+Agosto!AK33+Septiembre!AK33+'Octubre '!AK33+Noviembre!AK33+'Diciembre '!AK33</f>
        <v>0</v>
      </c>
      <c r="AL33" s="15">
        <f>+Enero!AL33+Febrero!AL33+'Marzo '!AL33+'Abril '!AL33+'Mayo '!AL33+Junio!AL33+Julio!AL33+Agosto!AL33+Septiembre!AL33+'Octubre '!AL33+Noviembre!AL33+'Diciembre '!AL33</f>
        <v>0</v>
      </c>
      <c r="AM33" s="15">
        <f>+Enero!AM33+Febrero!AM33+'Marzo '!AM33+'Abril '!AM33+'Mayo '!AM33+Junio!AM33+Julio!AM33+Agosto!AM33+Septiembre!AM33+'Octubre '!AM33+Noviembre!AM33+'Diciembre '!AM33</f>
        <v>0</v>
      </c>
      <c r="AN33" s="15">
        <f>+Enero!AN33+Febrero!AN33+'Marzo '!AN33+'Abril '!AN33+'Mayo '!AN33+Junio!AN33+Julio!AN33+Agosto!AN33+Septiembre!AN33+'Octubre '!AN33+Noviembre!AN33+'Diciembre '!AN33</f>
        <v>0</v>
      </c>
      <c r="AO33" s="15">
        <f>+Enero!AO33+Febrero!AO33+'Marzo '!AO33+'Abril '!AO33+'Mayo '!AO33+Junio!AO33+Julio!AO33+Agosto!AO33+Septiembre!AO33+'Octubre '!AO33+Noviembre!AO33+'Diciembre '!AO33</f>
        <v>0</v>
      </c>
      <c r="AP33" s="15">
        <f>+Enero!AP33+Febrero!AP33+'Marzo '!AP33+'Abril '!AP33+'Mayo '!AP33+Junio!AP33+Julio!AP33+Agosto!AP33+Septiembre!AP33+'Octubre '!AP33+Noviembre!AP33+'Diciembre '!AP33</f>
        <v>0</v>
      </c>
      <c r="AQ33" s="15">
        <f>+Enero!AQ33+Febrero!AQ33+'Marzo '!AQ33+'Abril '!AQ33+'Mayo '!AQ33+Junio!AQ33+Julio!AQ33+Agosto!AQ33+Septiembre!AQ33+'Octubre '!AQ33+Noviembre!AQ33+'Diciembre '!AQ33</f>
        <v>0</v>
      </c>
      <c r="AR33" s="15">
        <f>+Enero!AR33+Febrero!AR33+'Marzo '!AR33+'Abril '!AR33+'Mayo '!AR33+Junio!AR33+Julio!AR33+Agosto!AR33+Septiembre!AR33+'Octubre '!AR33+Noviembre!AR33+'Diciembre '!AR33</f>
        <v>0</v>
      </c>
      <c r="AS33" s="15">
        <f>+Enero!AS33+Febrero!AS33+'Marzo '!AS33+'Abril '!AS33+'Mayo '!AS33+Junio!AS33+Julio!AS33+Agosto!AS33+Septiembre!AS33+'Octubre '!AS33+Noviembre!AS33+'Diciembre '!AS33</f>
        <v>0</v>
      </c>
      <c r="AT33" s="15">
        <f>+Enero!AT33+Febrero!AT33+'Marzo '!AT33+'Abril '!AT33+'Mayo '!AT33+Junio!AT33+Julio!AT33+Agosto!AT33+Septiembre!AT33+'Octubre '!AT33+Noviembre!AT33+'Diciembre '!AT33</f>
        <v>0</v>
      </c>
      <c r="AU33" s="15">
        <f>+Enero!AU33+Febrero!AU33+'Marzo '!AU33+'Abril '!AU33+'Mayo '!AU33+Junio!AU33+Julio!AU33+Agosto!AU33+Septiembre!AU33+'Octubre '!AU33+Noviembre!AU33+'Diciembre '!AU33</f>
        <v>0</v>
      </c>
      <c r="AV33" s="115" t="s">
        <v>88</v>
      </c>
      <c r="CG33" s="102">
        <v>0</v>
      </c>
      <c r="CI33" s="102">
        <v>0</v>
      </c>
      <c r="CJ33" s="102">
        <v>0</v>
      </c>
      <c r="CK33" s="102">
        <v>0</v>
      </c>
    </row>
    <row r="34" spans="1:89" x14ac:dyDescent="0.2">
      <c r="A34" s="27" t="s">
        <v>112</v>
      </c>
      <c r="B34" s="108">
        <f>SUM(C34+D34+E34+F34+G34+H34+I34+J34+K34+L34+M34+N34+O34+P34+Q34+R34+S34)</f>
        <v>0</v>
      </c>
      <c r="C34" s="15">
        <f>+Enero!C34+Febrero!C34+'Marzo '!C34+'Abril '!C34+'Mayo '!C34+Junio!C34+Julio!C34+Agosto!C34+Septiembre!C34+'Octubre '!C34+Noviembre!C34+'Diciembre '!C34</f>
        <v>0</v>
      </c>
      <c r="D34" s="15">
        <f>+Enero!D34+Febrero!D34+'Marzo '!D34+'Abril '!D34+'Mayo '!D34+Junio!D34+Julio!D34+Agosto!D34+Septiembre!D34+'Octubre '!D34+Noviembre!D34+'Diciembre '!D34</f>
        <v>0</v>
      </c>
      <c r="E34" s="15">
        <f>+Enero!E34+Febrero!E34+'Marzo '!E34+'Abril '!E34+'Mayo '!E34+Junio!E34+Julio!E34+Agosto!E34+Septiembre!E34+'Octubre '!E34+Noviembre!E34+'Diciembre '!E34</f>
        <v>0</v>
      </c>
      <c r="F34" s="15">
        <f>+Enero!F34+Febrero!F34+'Marzo '!F34+'Abril '!F34+'Mayo '!F34+Junio!F34+Julio!F34+Agosto!F34+Septiembre!F34+'Octubre '!F34+Noviembre!F34+'Diciembre '!F34</f>
        <v>0</v>
      </c>
      <c r="G34" s="15">
        <f>+Enero!G34+Febrero!G34+'Marzo '!G34+'Abril '!G34+'Mayo '!G34+Junio!G34+Julio!G34+Agosto!G34+Septiembre!G34+'Octubre '!G34+Noviembre!G34+'Diciembre '!G34</f>
        <v>0</v>
      </c>
      <c r="H34" s="15">
        <f>+Enero!H34+Febrero!H34+'Marzo '!H34+'Abril '!H34+'Mayo '!H34+Junio!H34+Julio!H34+Agosto!H34+Septiembre!H34+'Octubre '!H34+Noviembre!H34+'Diciembre '!H34</f>
        <v>0</v>
      </c>
      <c r="I34" s="15">
        <f>+Enero!I34+Febrero!I34+'Marzo '!I34+'Abril '!I34+'Mayo '!I34+Junio!I34+Julio!I34+Agosto!I34+Septiembre!I34+'Octubre '!I34+Noviembre!I34+'Diciembre '!I34</f>
        <v>0</v>
      </c>
      <c r="J34" s="15">
        <f>+Enero!J34+Febrero!J34+'Marzo '!J34+'Abril '!J34+'Mayo '!J34+Junio!J34+Julio!J34+Agosto!J34+Septiembre!J34+'Octubre '!J34+Noviembre!J34+'Diciembre '!J34</f>
        <v>0</v>
      </c>
      <c r="K34" s="15">
        <f>+Enero!K34+Febrero!K34+'Marzo '!K34+'Abril '!K34+'Mayo '!K34+Junio!K34+Julio!K34+Agosto!K34+Septiembre!K34+'Octubre '!K34+Noviembre!K34+'Diciembre '!K34</f>
        <v>0</v>
      </c>
      <c r="L34" s="15">
        <f>+Enero!L34+Febrero!L34+'Marzo '!L34+'Abril '!L34+'Mayo '!L34+Junio!L34+Julio!L34+Agosto!L34+Septiembre!L34+'Octubre '!L34+Noviembre!L34+'Diciembre '!L34</f>
        <v>0</v>
      </c>
      <c r="M34" s="15">
        <f>+Enero!M34+Febrero!M34+'Marzo '!M34+'Abril '!M34+'Mayo '!M34+Junio!M34+Julio!M34+Agosto!M34+Septiembre!M34+'Octubre '!M34+Noviembre!M34+'Diciembre '!M34</f>
        <v>0</v>
      </c>
      <c r="N34" s="15">
        <f>+Enero!N34+Febrero!N34+'Marzo '!N34+'Abril '!N34+'Mayo '!N34+Junio!N34+Julio!N34+Agosto!N34+Septiembre!N34+'Octubre '!N34+Noviembre!N34+'Diciembre '!N34</f>
        <v>0</v>
      </c>
      <c r="O34" s="15">
        <f>+Enero!O34+Febrero!O34+'Marzo '!O34+'Abril '!O34+'Mayo '!O34+Junio!O34+Julio!O34+Agosto!O34+Septiembre!O34+'Octubre '!O34+Noviembre!O34+'Diciembre '!O34</f>
        <v>0</v>
      </c>
      <c r="P34" s="15">
        <f>+Enero!P34+Febrero!P34+'Marzo '!P34+'Abril '!P34+'Mayo '!P34+Junio!P34+Julio!P34+Agosto!P34+Septiembre!P34+'Octubre '!P34+Noviembre!P34+'Diciembre '!P34</f>
        <v>0</v>
      </c>
      <c r="Q34" s="15">
        <f>+Enero!Q34+Febrero!Q34+'Marzo '!Q34+'Abril '!Q34+'Mayo '!Q34+Junio!Q34+Julio!Q34+Agosto!Q34+Septiembre!Q34+'Octubre '!Q34+Noviembre!Q34+'Diciembre '!Q34</f>
        <v>0</v>
      </c>
      <c r="R34" s="15">
        <f>+Enero!R34+Febrero!R34+'Marzo '!R34+'Abril '!R34+'Mayo '!R34+Junio!R34+Julio!R34+Agosto!R34+Septiembre!R34+'Octubre '!R34+Noviembre!R34+'Diciembre '!R34</f>
        <v>0</v>
      </c>
      <c r="S34" s="15">
        <f>+Enero!S34+Febrero!S34+'Marzo '!S34+'Abril '!S34+'Mayo '!S34+Junio!S34+Julio!S34+Agosto!S34+Septiembre!S34+'Octubre '!S34+Noviembre!S34+'Diciembre '!S34</f>
        <v>0</v>
      </c>
      <c r="T34" s="15">
        <f>+Enero!T34+Febrero!T34+'Marzo '!T34+'Abril '!T34+'Mayo '!T34+Junio!T34+Julio!T34+Agosto!T34+Septiembre!T34+'Octubre '!T34+Noviembre!T34+'Diciembre '!T34</f>
        <v>0</v>
      </c>
      <c r="U34" s="15">
        <f>+Enero!U34+Febrero!U34+'Marzo '!U34+'Abril '!U34+'Mayo '!U34+Junio!U34+Julio!U34+Agosto!U34+Septiembre!U34+'Octubre '!U34+Noviembre!U34+'Diciembre '!U34</f>
        <v>0</v>
      </c>
      <c r="V34" s="15">
        <f>+Enero!V34+Febrero!V34+'Marzo '!V34+'Abril '!V34+'Mayo '!V34+Junio!V34+Julio!V34+Agosto!V34+Septiembre!V34+'Octubre '!V34+Noviembre!V34+'Diciembre '!V34</f>
        <v>0</v>
      </c>
      <c r="W34" s="15">
        <f>+Enero!W34+Febrero!W34+'Marzo '!W34+'Abril '!W34+'Mayo '!W34+Junio!W34+Julio!W34+Agosto!W34+Septiembre!W34+'Octubre '!W34+Noviembre!W34+'Diciembre '!W34</f>
        <v>0</v>
      </c>
      <c r="X34" s="15">
        <f>+Enero!X34+Febrero!X34+'Marzo '!X34+'Abril '!X34+'Mayo '!X34+Junio!X34+Julio!X34+Agosto!X34+Septiembre!X34+'Octubre '!X34+Noviembre!X34+'Diciembre '!X34</f>
        <v>0</v>
      </c>
      <c r="Y34" s="15">
        <f>+Enero!Y34+Febrero!Y34+'Marzo '!Y34+'Abril '!Y34+'Mayo '!Y34+Junio!Y34+Julio!Y34+Agosto!Y34+Septiembre!Y34+'Octubre '!Y34+Noviembre!Y34+'Diciembre '!Y34</f>
        <v>0</v>
      </c>
      <c r="Z34" s="15">
        <f>+Enero!Z34+Febrero!Z34+'Marzo '!Z34+'Abril '!Z34+'Mayo '!Z34+Junio!Z34+Julio!Z34+Agosto!Z34+Septiembre!Z34+'Octubre '!Z34+Noviembre!Z34+'Diciembre '!Z34</f>
        <v>0</v>
      </c>
      <c r="AA34" s="15">
        <f>+Enero!AA34+Febrero!AA34+'Marzo '!AA34+'Abril '!AA34+'Mayo '!AA34+Junio!AA34+Julio!AA34+Agosto!AA34+Septiembre!AA34+'Octubre '!AA34+Noviembre!AA34+'Diciembre '!AA34</f>
        <v>0</v>
      </c>
      <c r="AB34" s="15">
        <f>+Enero!AB34+Febrero!AB34+'Marzo '!AB34+'Abril '!AB34+'Mayo '!AB34+Junio!AB34+Julio!AB34+Agosto!AB34+Septiembre!AB34+'Octubre '!AB34+Noviembre!AB34+'Diciembre '!AB34</f>
        <v>0</v>
      </c>
      <c r="AC34" s="15">
        <f>+Enero!AC34+Febrero!AC34+'Marzo '!AC34+'Abril '!AC34+'Mayo '!AC34+Junio!AC34+Julio!AC34+Agosto!AC34+Septiembre!AC34+'Octubre '!AC34+Noviembre!AC34+'Diciembre '!AC34</f>
        <v>0</v>
      </c>
      <c r="AD34" s="15">
        <f>+Enero!AD34+Febrero!AD34+'Marzo '!AD34+'Abril '!AD34+'Mayo '!AD34+Junio!AD34+Julio!AD34+Agosto!AD34+Septiembre!AD34+'Octubre '!AD34+Noviembre!AD34+'Diciembre '!AD34</f>
        <v>0</v>
      </c>
      <c r="AE34" s="15">
        <f>+Enero!AE34+Febrero!AE34+'Marzo '!AE34+'Abril '!AE34+'Mayo '!AE34+Junio!AE34+Julio!AE34+Agosto!AE34+Septiembre!AE34+'Octubre '!AE34+Noviembre!AE34+'Diciembre '!AE34</f>
        <v>0</v>
      </c>
      <c r="AF34" s="15">
        <f>+Enero!AF34+Febrero!AF34+'Marzo '!AF34+'Abril '!AF34+'Mayo '!AF34+Junio!AF34+Julio!AF34+Agosto!AF34+Septiembre!AF34+'Octubre '!AF34+Noviembre!AF34+'Diciembre '!AF34</f>
        <v>0</v>
      </c>
      <c r="AG34" s="15">
        <f>+Enero!AG34+Febrero!AG34+'Marzo '!AG34+'Abril '!AG34+'Mayo '!AG34+Junio!AG34+Julio!AG34+Agosto!AG34+Septiembre!AG34+'Octubre '!AG34+Noviembre!AG34+'Diciembre '!AG34</f>
        <v>0</v>
      </c>
      <c r="AH34" s="15">
        <f>+Enero!AH34+Febrero!AH34+'Marzo '!AH34+'Abril '!AH34+'Mayo '!AH34+Junio!AH34+Julio!AH34+Agosto!AH34+Septiembre!AH34+'Octubre '!AH34+Noviembre!AH34+'Diciembre '!AH34</f>
        <v>0</v>
      </c>
      <c r="AI34" s="15">
        <f>+Enero!AI34+Febrero!AI34+'Marzo '!AI34+'Abril '!AI34+'Mayo '!AI34+Junio!AI34+Julio!AI34+Agosto!AI34+Septiembre!AI34+'Octubre '!AI34+Noviembre!AI34+'Diciembre '!AI34</f>
        <v>0</v>
      </c>
      <c r="AJ34" s="15">
        <f>+Enero!AJ34+Febrero!AJ34+'Marzo '!AJ34+'Abril '!AJ34+'Mayo '!AJ34+Junio!AJ34+Julio!AJ34+Agosto!AJ34+Septiembre!AJ34+'Octubre '!AJ34+Noviembre!AJ34+'Diciembre '!AJ34</f>
        <v>0</v>
      </c>
      <c r="AK34" s="15">
        <f>+Enero!AK34+Febrero!AK34+'Marzo '!AK34+'Abril '!AK34+'Mayo '!AK34+Junio!AK34+Julio!AK34+Agosto!AK34+Septiembre!AK34+'Octubre '!AK34+Noviembre!AK34+'Diciembre '!AK34</f>
        <v>0</v>
      </c>
      <c r="AL34" s="15">
        <f>+Enero!AL34+Febrero!AL34+'Marzo '!AL34+'Abril '!AL34+'Mayo '!AL34+Junio!AL34+Julio!AL34+Agosto!AL34+Septiembre!AL34+'Octubre '!AL34+Noviembre!AL34+'Diciembre '!AL34</f>
        <v>0</v>
      </c>
      <c r="AM34" s="15">
        <f>+Enero!AM34+Febrero!AM34+'Marzo '!AM34+'Abril '!AM34+'Mayo '!AM34+Junio!AM34+Julio!AM34+Agosto!AM34+Septiembre!AM34+'Octubre '!AM34+Noviembre!AM34+'Diciembre '!AM34</f>
        <v>0</v>
      </c>
      <c r="AN34" s="15">
        <f>+Enero!AN34+Febrero!AN34+'Marzo '!AN34+'Abril '!AN34+'Mayo '!AN34+Junio!AN34+Julio!AN34+Agosto!AN34+Septiembre!AN34+'Octubre '!AN34+Noviembre!AN34+'Diciembre '!AN34</f>
        <v>0</v>
      </c>
      <c r="AO34" s="15">
        <f>+Enero!AO34+Febrero!AO34+'Marzo '!AO34+'Abril '!AO34+'Mayo '!AO34+Junio!AO34+Julio!AO34+Agosto!AO34+Septiembre!AO34+'Octubre '!AO34+Noviembre!AO34+'Diciembre '!AO34</f>
        <v>0</v>
      </c>
      <c r="AP34" s="15">
        <f>+Enero!AP34+Febrero!AP34+'Marzo '!AP34+'Abril '!AP34+'Mayo '!AP34+Junio!AP34+Julio!AP34+Agosto!AP34+Septiembre!AP34+'Octubre '!AP34+Noviembre!AP34+'Diciembre '!AP34</f>
        <v>0</v>
      </c>
      <c r="AQ34" s="15">
        <f>+Enero!AQ34+Febrero!AQ34+'Marzo '!AQ34+'Abril '!AQ34+'Mayo '!AQ34+Junio!AQ34+Julio!AQ34+Agosto!AQ34+Septiembre!AQ34+'Octubre '!AQ34+Noviembre!AQ34+'Diciembre '!AQ34</f>
        <v>0</v>
      </c>
      <c r="AR34" s="15">
        <f>+Enero!AR34+Febrero!AR34+'Marzo '!AR34+'Abril '!AR34+'Mayo '!AR34+Junio!AR34+Julio!AR34+Agosto!AR34+Septiembre!AR34+'Octubre '!AR34+Noviembre!AR34+'Diciembre '!AR34</f>
        <v>0</v>
      </c>
      <c r="AS34" s="15">
        <f>+Enero!AS34+Febrero!AS34+'Marzo '!AS34+'Abril '!AS34+'Mayo '!AS34+Junio!AS34+Julio!AS34+Agosto!AS34+Septiembre!AS34+'Octubre '!AS34+Noviembre!AS34+'Diciembre '!AS34</f>
        <v>0</v>
      </c>
      <c r="AT34" s="15">
        <f>+Enero!AT34+Febrero!AT34+'Marzo '!AT34+'Abril '!AT34+'Mayo '!AT34+Junio!AT34+Julio!AT34+Agosto!AT34+Septiembre!AT34+'Octubre '!AT34+Noviembre!AT34+'Diciembre '!AT34</f>
        <v>0</v>
      </c>
      <c r="AU34" s="15">
        <f>+Enero!AU34+Febrero!AU34+'Marzo '!AU34+'Abril '!AU34+'Mayo '!AU34+Junio!AU34+Julio!AU34+Agosto!AU34+Septiembre!AU34+'Octubre '!AU34+Noviembre!AU34+'Diciembre '!AU34</f>
        <v>0</v>
      </c>
      <c r="AV34" s="115" t="s">
        <v>88</v>
      </c>
      <c r="CG34" s="102">
        <v>0</v>
      </c>
      <c r="CI34" s="102">
        <v>0</v>
      </c>
      <c r="CJ34" s="102">
        <v>0</v>
      </c>
      <c r="CK34" s="102">
        <v>0</v>
      </c>
    </row>
    <row r="35" spans="1:89" x14ac:dyDescent="0.2">
      <c r="A35" s="27" t="s">
        <v>113</v>
      </c>
      <c r="B35" s="108">
        <f>SUM(C35+D35+E35+F35+G35+H35+I35+J35+K35+L35+M35+N35+O35+P35+Q35+R35+S35)</f>
        <v>0</v>
      </c>
      <c r="C35" s="15">
        <f>+Enero!C35+Febrero!C35+'Marzo '!C35+'Abril '!C35+'Mayo '!C35+Junio!C35+Julio!C35+Agosto!C35+Septiembre!C35+'Octubre '!C35+Noviembre!C35+'Diciembre '!C35</f>
        <v>0</v>
      </c>
      <c r="D35" s="15">
        <f>+Enero!D35+Febrero!D35+'Marzo '!D35+'Abril '!D35+'Mayo '!D35+Junio!D35+Julio!D35+Agosto!D35+Septiembre!D35+'Octubre '!D35+Noviembre!D35+'Diciembre '!D35</f>
        <v>0</v>
      </c>
      <c r="E35" s="15">
        <f>+Enero!E35+Febrero!E35+'Marzo '!E35+'Abril '!E35+'Mayo '!E35+Junio!E35+Julio!E35+Agosto!E35+Septiembre!E35+'Octubre '!E35+Noviembre!E35+'Diciembre '!E35</f>
        <v>0</v>
      </c>
      <c r="F35" s="15">
        <f>+Enero!F35+Febrero!F35+'Marzo '!F35+'Abril '!F35+'Mayo '!F35+Junio!F35+Julio!F35+Agosto!F35+Septiembre!F35+'Octubre '!F35+Noviembre!F35+'Diciembre '!F35</f>
        <v>0</v>
      </c>
      <c r="G35" s="15">
        <f>+Enero!G35+Febrero!G35+'Marzo '!G35+'Abril '!G35+'Mayo '!G35+Junio!G35+Julio!G35+Agosto!G35+Septiembre!G35+'Octubre '!G35+Noviembre!G35+'Diciembre '!G35</f>
        <v>0</v>
      </c>
      <c r="H35" s="15">
        <f>+Enero!H35+Febrero!H35+'Marzo '!H35+'Abril '!H35+'Mayo '!H35+Junio!H35+Julio!H35+Agosto!H35+Septiembre!H35+'Octubre '!H35+Noviembre!H35+'Diciembre '!H35</f>
        <v>0</v>
      </c>
      <c r="I35" s="15">
        <f>+Enero!I35+Febrero!I35+'Marzo '!I35+'Abril '!I35+'Mayo '!I35+Junio!I35+Julio!I35+Agosto!I35+Septiembre!I35+'Octubre '!I35+Noviembre!I35+'Diciembre '!I35</f>
        <v>0</v>
      </c>
      <c r="J35" s="15">
        <f>+Enero!J35+Febrero!J35+'Marzo '!J35+'Abril '!J35+'Mayo '!J35+Junio!J35+Julio!J35+Agosto!J35+Septiembre!J35+'Octubre '!J35+Noviembre!J35+'Diciembre '!J35</f>
        <v>0</v>
      </c>
      <c r="K35" s="15">
        <f>+Enero!K35+Febrero!K35+'Marzo '!K35+'Abril '!K35+'Mayo '!K35+Junio!K35+Julio!K35+Agosto!K35+Septiembre!K35+'Octubre '!K35+Noviembre!K35+'Diciembre '!K35</f>
        <v>0</v>
      </c>
      <c r="L35" s="15">
        <f>+Enero!L35+Febrero!L35+'Marzo '!L35+'Abril '!L35+'Mayo '!L35+Junio!L35+Julio!L35+Agosto!L35+Septiembre!L35+'Octubre '!L35+Noviembre!L35+'Diciembre '!L35</f>
        <v>0</v>
      </c>
      <c r="M35" s="15">
        <f>+Enero!M35+Febrero!M35+'Marzo '!M35+'Abril '!M35+'Mayo '!M35+Junio!M35+Julio!M35+Agosto!M35+Septiembre!M35+'Octubre '!M35+Noviembre!M35+'Diciembre '!M35</f>
        <v>0</v>
      </c>
      <c r="N35" s="15">
        <f>+Enero!N35+Febrero!N35+'Marzo '!N35+'Abril '!N35+'Mayo '!N35+Junio!N35+Julio!N35+Agosto!N35+Septiembre!N35+'Octubre '!N35+Noviembre!N35+'Diciembre '!N35</f>
        <v>0</v>
      </c>
      <c r="O35" s="15">
        <f>+Enero!O35+Febrero!O35+'Marzo '!O35+'Abril '!O35+'Mayo '!O35+Junio!O35+Julio!O35+Agosto!O35+Septiembre!O35+'Octubre '!O35+Noviembre!O35+'Diciembre '!O35</f>
        <v>0</v>
      </c>
      <c r="P35" s="15">
        <f>+Enero!P35+Febrero!P35+'Marzo '!P35+'Abril '!P35+'Mayo '!P35+Junio!P35+Julio!P35+Agosto!P35+Septiembre!P35+'Octubre '!P35+Noviembre!P35+'Diciembre '!P35</f>
        <v>0</v>
      </c>
      <c r="Q35" s="15">
        <f>+Enero!Q35+Febrero!Q35+'Marzo '!Q35+'Abril '!Q35+'Mayo '!Q35+Junio!Q35+Julio!Q35+Agosto!Q35+Septiembre!Q35+'Octubre '!Q35+Noviembre!Q35+'Diciembre '!Q35</f>
        <v>0</v>
      </c>
      <c r="R35" s="15">
        <f>+Enero!R35+Febrero!R35+'Marzo '!R35+'Abril '!R35+'Mayo '!R35+Junio!R35+Julio!R35+Agosto!R35+Septiembre!R35+'Octubre '!R35+Noviembre!R35+'Diciembre '!R35</f>
        <v>0</v>
      </c>
      <c r="S35" s="15">
        <f>+Enero!S35+Febrero!S35+'Marzo '!S35+'Abril '!S35+'Mayo '!S35+Junio!S35+Julio!S35+Agosto!S35+Septiembre!S35+'Octubre '!S35+Noviembre!S35+'Diciembre '!S35</f>
        <v>0</v>
      </c>
      <c r="T35" s="15">
        <f>+Enero!T35+Febrero!T35+'Marzo '!T35+'Abril '!T35+'Mayo '!T35+Junio!T35+Julio!T35+Agosto!T35+Septiembre!T35+'Octubre '!T35+Noviembre!T35+'Diciembre '!T35</f>
        <v>0</v>
      </c>
      <c r="U35" s="15">
        <f>+Enero!U35+Febrero!U35+'Marzo '!U35+'Abril '!U35+'Mayo '!U35+Junio!U35+Julio!U35+Agosto!U35+Septiembre!U35+'Octubre '!U35+Noviembre!U35+'Diciembre '!U35</f>
        <v>0</v>
      </c>
      <c r="V35" s="15">
        <f>+Enero!V35+Febrero!V35+'Marzo '!V35+'Abril '!V35+'Mayo '!V35+Junio!V35+Julio!V35+Agosto!V35+Septiembre!V35+'Octubre '!V35+Noviembre!V35+'Diciembre '!V35</f>
        <v>0</v>
      </c>
      <c r="W35" s="15">
        <f>+Enero!W35+Febrero!W35+'Marzo '!W35+'Abril '!W35+'Mayo '!W35+Junio!W35+Julio!W35+Agosto!W35+Septiembre!W35+'Octubre '!W35+Noviembre!W35+'Diciembre '!W35</f>
        <v>0</v>
      </c>
      <c r="X35" s="15">
        <f>+Enero!X35+Febrero!X35+'Marzo '!X35+'Abril '!X35+'Mayo '!X35+Junio!X35+Julio!X35+Agosto!X35+Septiembre!X35+'Octubre '!X35+Noviembre!X35+'Diciembre '!X35</f>
        <v>0</v>
      </c>
      <c r="Y35" s="15">
        <f>+Enero!Y35+Febrero!Y35+'Marzo '!Y35+'Abril '!Y35+'Mayo '!Y35+Junio!Y35+Julio!Y35+Agosto!Y35+Septiembre!Y35+'Octubre '!Y35+Noviembre!Y35+'Diciembre '!Y35</f>
        <v>0</v>
      </c>
      <c r="Z35" s="15">
        <f>+Enero!Z35+Febrero!Z35+'Marzo '!Z35+'Abril '!Z35+'Mayo '!Z35+Junio!Z35+Julio!Z35+Agosto!Z35+Septiembre!Z35+'Octubre '!Z35+Noviembre!Z35+'Diciembre '!Z35</f>
        <v>0</v>
      </c>
      <c r="AA35" s="15">
        <f>+Enero!AA35+Febrero!AA35+'Marzo '!AA35+'Abril '!AA35+'Mayo '!AA35+Junio!AA35+Julio!AA35+Agosto!AA35+Septiembre!AA35+'Octubre '!AA35+Noviembre!AA35+'Diciembre '!AA35</f>
        <v>0</v>
      </c>
      <c r="AB35" s="15">
        <f>+Enero!AB35+Febrero!AB35+'Marzo '!AB35+'Abril '!AB35+'Mayo '!AB35+Junio!AB35+Julio!AB35+Agosto!AB35+Septiembre!AB35+'Octubre '!AB35+Noviembre!AB35+'Diciembre '!AB35</f>
        <v>0</v>
      </c>
      <c r="AC35" s="15">
        <f>+Enero!AC35+Febrero!AC35+'Marzo '!AC35+'Abril '!AC35+'Mayo '!AC35+Junio!AC35+Julio!AC35+Agosto!AC35+Septiembre!AC35+'Octubre '!AC35+Noviembre!AC35+'Diciembre '!AC35</f>
        <v>0</v>
      </c>
      <c r="AD35" s="15">
        <f>+Enero!AD35+Febrero!AD35+'Marzo '!AD35+'Abril '!AD35+'Mayo '!AD35+Junio!AD35+Julio!AD35+Agosto!AD35+Septiembre!AD35+'Octubre '!AD35+Noviembre!AD35+'Diciembre '!AD35</f>
        <v>0</v>
      </c>
      <c r="AE35" s="15">
        <f>+Enero!AE35+Febrero!AE35+'Marzo '!AE35+'Abril '!AE35+'Mayo '!AE35+Junio!AE35+Julio!AE35+Agosto!AE35+Septiembre!AE35+'Octubre '!AE35+Noviembre!AE35+'Diciembre '!AE35</f>
        <v>0</v>
      </c>
      <c r="AF35" s="15">
        <f>+Enero!AF35+Febrero!AF35+'Marzo '!AF35+'Abril '!AF35+'Mayo '!AF35+Junio!AF35+Julio!AF35+Agosto!AF35+Septiembre!AF35+'Octubre '!AF35+Noviembre!AF35+'Diciembre '!AF35</f>
        <v>0</v>
      </c>
      <c r="AG35" s="15">
        <f>+Enero!AG35+Febrero!AG35+'Marzo '!AG35+'Abril '!AG35+'Mayo '!AG35+Junio!AG35+Julio!AG35+Agosto!AG35+Septiembre!AG35+'Octubre '!AG35+Noviembre!AG35+'Diciembre '!AG35</f>
        <v>0</v>
      </c>
      <c r="AH35" s="15">
        <f>+Enero!AH35+Febrero!AH35+'Marzo '!AH35+'Abril '!AH35+'Mayo '!AH35+Junio!AH35+Julio!AH35+Agosto!AH35+Septiembre!AH35+'Octubre '!AH35+Noviembre!AH35+'Diciembre '!AH35</f>
        <v>0</v>
      </c>
      <c r="AI35" s="15">
        <f>+Enero!AI35+Febrero!AI35+'Marzo '!AI35+'Abril '!AI35+'Mayo '!AI35+Junio!AI35+Julio!AI35+Agosto!AI35+Septiembre!AI35+'Octubre '!AI35+Noviembre!AI35+'Diciembre '!AI35</f>
        <v>0</v>
      </c>
      <c r="AJ35" s="15">
        <f>+Enero!AJ35+Febrero!AJ35+'Marzo '!AJ35+'Abril '!AJ35+'Mayo '!AJ35+Junio!AJ35+Julio!AJ35+Agosto!AJ35+Septiembre!AJ35+'Octubre '!AJ35+Noviembre!AJ35+'Diciembre '!AJ35</f>
        <v>0</v>
      </c>
      <c r="AK35" s="15">
        <f>+Enero!AK35+Febrero!AK35+'Marzo '!AK35+'Abril '!AK35+'Mayo '!AK35+Junio!AK35+Julio!AK35+Agosto!AK35+Septiembre!AK35+'Octubre '!AK35+Noviembre!AK35+'Diciembre '!AK35</f>
        <v>0</v>
      </c>
      <c r="AL35" s="15">
        <f>+Enero!AL35+Febrero!AL35+'Marzo '!AL35+'Abril '!AL35+'Mayo '!AL35+Junio!AL35+Julio!AL35+Agosto!AL35+Septiembre!AL35+'Octubre '!AL35+Noviembre!AL35+'Diciembre '!AL35</f>
        <v>0</v>
      </c>
      <c r="AM35" s="15">
        <f>+Enero!AM35+Febrero!AM35+'Marzo '!AM35+'Abril '!AM35+'Mayo '!AM35+Junio!AM35+Julio!AM35+Agosto!AM35+Septiembre!AM35+'Octubre '!AM35+Noviembre!AM35+'Diciembre '!AM35</f>
        <v>0</v>
      </c>
      <c r="AN35" s="15">
        <f>+Enero!AN35+Febrero!AN35+'Marzo '!AN35+'Abril '!AN35+'Mayo '!AN35+Junio!AN35+Julio!AN35+Agosto!AN35+Septiembre!AN35+'Octubre '!AN35+Noviembre!AN35+'Diciembre '!AN35</f>
        <v>0</v>
      </c>
      <c r="AO35" s="15">
        <f>+Enero!AO35+Febrero!AO35+'Marzo '!AO35+'Abril '!AO35+'Mayo '!AO35+Junio!AO35+Julio!AO35+Agosto!AO35+Septiembre!AO35+'Octubre '!AO35+Noviembre!AO35+'Diciembre '!AO35</f>
        <v>0</v>
      </c>
      <c r="AP35" s="15">
        <f>+Enero!AP35+Febrero!AP35+'Marzo '!AP35+'Abril '!AP35+'Mayo '!AP35+Junio!AP35+Julio!AP35+Agosto!AP35+Septiembre!AP35+'Octubre '!AP35+Noviembre!AP35+'Diciembre '!AP35</f>
        <v>0</v>
      </c>
      <c r="AQ35" s="15">
        <f>+Enero!AQ35+Febrero!AQ35+'Marzo '!AQ35+'Abril '!AQ35+'Mayo '!AQ35+Junio!AQ35+Julio!AQ35+Agosto!AQ35+Septiembre!AQ35+'Octubre '!AQ35+Noviembre!AQ35+'Diciembre '!AQ35</f>
        <v>0</v>
      </c>
      <c r="AR35" s="15">
        <f>+Enero!AR35+Febrero!AR35+'Marzo '!AR35+'Abril '!AR35+'Mayo '!AR35+Junio!AR35+Julio!AR35+Agosto!AR35+Septiembre!AR35+'Octubre '!AR35+Noviembre!AR35+'Diciembre '!AR35</f>
        <v>0</v>
      </c>
      <c r="AS35" s="15">
        <f>+Enero!AS35+Febrero!AS35+'Marzo '!AS35+'Abril '!AS35+'Mayo '!AS35+Junio!AS35+Julio!AS35+Agosto!AS35+Septiembre!AS35+'Octubre '!AS35+Noviembre!AS35+'Diciembre '!AS35</f>
        <v>0</v>
      </c>
      <c r="AT35" s="15">
        <f>+Enero!AT35+Febrero!AT35+'Marzo '!AT35+'Abril '!AT35+'Mayo '!AT35+Junio!AT35+Julio!AT35+Agosto!AT35+Septiembre!AT35+'Octubre '!AT35+Noviembre!AT35+'Diciembre '!AT35</f>
        <v>0</v>
      </c>
      <c r="AU35" s="15">
        <f>+Enero!AU35+Febrero!AU35+'Marzo '!AU35+'Abril '!AU35+'Mayo '!AU35+Junio!AU35+Julio!AU35+Agosto!AU35+Septiembre!AU35+'Octubre '!AU35+Noviembre!AU35+'Diciembre '!AU35</f>
        <v>0</v>
      </c>
      <c r="AV35" s="115" t="s">
        <v>88</v>
      </c>
      <c r="CG35" s="102">
        <v>0</v>
      </c>
      <c r="CI35" s="102">
        <v>0</v>
      </c>
      <c r="CJ35" s="102">
        <v>0</v>
      </c>
      <c r="CK35" s="102">
        <v>0</v>
      </c>
    </row>
    <row r="36" spans="1:89" x14ac:dyDescent="0.2">
      <c r="A36" s="27" t="s">
        <v>114</v>
      </c>
      <c r="B36" s="108">
        <f>SUM(O36+P36+Q36+R36+S36)</f>
        <v>0</v>
      </c>
      <c r="C36" s="15">
        <f>+Enero!C36+Febrero!C36+'Marzo '!C36+'Abril '!C36+'Mayo '!C36+Junio!C36+Julio!C36+Agosto!C36+Septiembre!C36+'Octubre '!C36+Noviembre!C36+'Diciembre '!C36</f>
        <v>0</v>
      </c>
      <c r="D36" s="15">
        <f>+Enero!D36+Febrero!D36+'Marzo '!D36+'Abril '!D36+'Mayo '!D36+Junio!D36+Julio!D36+Agosto!D36+Septiembre!D36+'Octubre '!D36+Noviembre!D36+'Diciembre '!D36</f>
        <v>0</v>
      </c>
      <c r="E36" s="15">
        <f>+Enero!E36+Febrero!E36+'Marzo '!E36+'Abril '!E36+'Mayo '!E36+Junio!E36+Julio!E36+Agosto!E36+Septiembre!E36+'Octubre '!E36+Noviembre!E36+'Diciembre '!E36</f>
        <v>0</v>
      </c>
      <c r="F36" s="15">
        <f>+Enero!F36+Febrero!F36+'Marzo '!F36+'Abril '!F36+'Mayo '!F36+Junio!F36+Julio!F36+Agosto!F36+Septiembre!F36+'Octubre '!F36+Noviembre!F36+'Diciembre '!F36</f>
        <v>0</v>
      </c>
      <c r="G36" s="15">
        <f>+Enero!G36+Febrero!G36+'Marzo '!G36+'Abril '!G36+'Mayo '!G36+Junio!G36+Julio!G36+Agosto!G36+Septiembre!G36+'Octubre '!G36+Noviembre!G36+'Diciembre '!G36</f>
        <v>0</v>
      </c>
      <c r="H36" s="15">
        <f>+Enero!H36+Febrero!H36+'Marzo '!H36+'Abril '!H36+'Mayo '!H36+Junio!H36+Julio!H36+Agosto!H36+Septiembre!H36+'Octubre '!H36+Noviembre!H36+'Diciembre '!H36</f>
        <v>0</v>
      </c>
      <c r="I36" s="15">
        <f>+Enero!I36+Febrero!I36+'Marzo '!I36+'Abril '!I36+'Mayo '!I36+Junio!I36+Julio!I36+Agosto!I36+Septiembre!I36+'Octubre '!I36+Noviembre!I36+'Diciembre '!I36</f>
        <v>0</v>
      </c>
      <c r="J36" s="15">
        <f>+Enero!J36+Febrero!J36+'Marzo '!J36+'Abril '!J36+'Mayo '!J36+Junio!J36+Julio!J36+Agosto!J36+Septiembre!J36+'Octubre '!J36+Noviembre!J36+'Diciembre '!J36</f>
        <v>0</v>
      </c>
      <c r="K36" s="15">
        <f>+Enero!K36+Febrero!K36+'Marzo '!K36+'Abril '!K36+'Mayo '!K36+Junio!K36+Julio!K36+Agosto!K36+Septiembre!K36+'Octubre '!K36+Noviembre!K36+'Diciembre '!K36</f>
        <v>0</v>
      </c>
      <c r="L36" s="15">
        <f>+Enero!L36+Febrero!L36+'Marzo '!L36+'Abril '!L36+'Mayo '!L36+Junio!L36+Julio!L36+Agosto!L36+Septiembre!L36+'Octubre '!L36+Noviembre!L36+'Diciembre '!L36</f>
        <v>0</v>
      </c>
      <c r="M36" s="15">
        <f>+Enero!M36+Febrero!M36+'Marzo '!M36+'Abril '!M36+'Mayo '!M36+Junio!M36+Julio!M36+Agosto!M36+Septiembre!M36+'Octubre '!M36+Noviembre!M36+'Diciembre '!M36</f>
        <v>0</v>
      </c>
      <c r="N36" s="15">
        <f>+Enero!N36+Febrero!N36+'Marzo '!N36+'Abril '!N36+'Mayo '!N36+Junio!N36+Julio!N36+Agosto!N36+Septiembre!N36+'Octubre '!N36+Noviembre!N36+'Diciembre '!N36</f>
        <v>0</v>
      </c>
      <c r="O36" s="15">
        <f>+Enero!O36+Febrero!O36+'Marzo '!O36+'Abril '!O36+'Mayo '!O36+Junio!O36+Julio!O36+Agosto!O36+Septiembre!O36+'Octubre '!O36+Noviembre!O36+'Diciembre '!O36</f>
        <v>0</v>
      </c>
      <c r="P36" s="15">
        <f>+Enero!P36+Febrero!P36+'Marzo '!P36+'Abril '!P36+'Mayo '!P36+Junio!P36+Julio!P36+Agosto!P36+Septiembre!P36+'Octubre '!P36+Noviembre!P36+'Diciembre '!P36</f>
        <v>0</v>
      </c>
      <c r="Q36" s="15">
        <f>+Enero!Q36+Febrero!Q36+'Marzo '!Q36+'Abril '!Q36+'Mayo '!Q36+Junio!Q36+Julio!Q36+Agosto!Q36+Septiembre!Q36+'Octubre '!Q36+Noviembre!Q36+'Diciembre '!Q36</f>
        <v>0</v>
      </c>
      <c r="R36" s="15">
        <f>+Enero!R36+Febrero!R36+'Marzo '!R36+'Abril '!R36+'Mayo '!R36+Junio!R36+Julio!R36+Agosto!R36+Septiembre!R36+'Octubre '!R36+Noviembre!R36+'Diciembre '!R36</f>
        <v>0</v>
      </c>
      <c r="S36" s="15">
        <f>+Enero!S36+Febrero!S36+'Marzo '!S36+'Abril '!S36+'Mayo '!S36+Junio!S36+Julio!S36+Agosto!S36+Septiembre!S36+'Octubre '!S36+Noviembre!S36+'Diciembre '!S36</f>
        <v>0</v>
      </c>
      <c r="T36" s="15">
        <f>+Enero!T36+Febrero!T36+'Marzo '!T36+'Abril '!T36+'Mayo '!T36+Junio!T36+Julio!T36+Agosto!T36+Septiembre!T36+'Octubre '!T36+Noviembre!T36+'Diciembre '!T36</f>
        <v>0</v>
      </c>
      <c r="U36" s="15">
        <f>+Enero!U36+Febrero!U36+'Marzo '!U36+'Abril '!U36+'Mayo '!U36+Junio!U36+Julio!U36+Agosto!U36+Septiembre!U36+'Octubre '!U36+Noviembre!U36+'Diciembre '!U36</f>
        <v>0</v>
      </c>
      <c r="V36" s="15">
        <f>+Enero!V36+Febrero!V36+'Marzo '!V36+'Abril '!V36+'Mayo '!V36+Junio!V36+Julio!V36+Agosto!V36+Septiembre!V36+'Octubre '!V36+Noviembre!V36+'Diciembre '!V36</f>
        <v>0</v>
      </c>
      <c r="W36" s="15">
        <f>+Enero!W36+Febrero!W36+'Marzo '!W36+'Abril '!W36+'Mayo '!W36+Junio!W36+Julio!W36+Agosto!W36+Septiembre!W36+'Octubre '!W36+Noviembre!W36+'Diciembre '!W36</f>
        <v>0</v>
      </c>
      <c r="X36" s="15">
        <f>+Enero!X36+Febrero!X36+'Marzo '!X36+'Abril '!X36+'Mayo '!X36+Junio!X36+Julio!X36+Agosto!X36+Septiembre!X36+'Octubre '!X36+Noviembre!X36+'Diciembre '!X36</f>
        <v>0</v>
      </c>
      <c r="Y36" s="15">
        <f>+Enero!Y36+Febrero!Y36+'Marzo '!Y36+'Abril '!Y36+'Mayo '!Y36+Junio!Y36+Julio!Y36+Agosto!Y36+Septiembre!Y36+'Octubre '!Y36+Noviembre!Y36+'Diciembre '!Y36</f>
        <v>0</v>
      </c>
      <c r="Z36" s="15">
        <f>+Enero!Z36+Febrero!Z36+'Marzo '!Z36+'Abril '!Z36+'Mayo '!Z36+Junio!Z36+Julio!Z36+Agosto!Z36+Septiembre!Z36+'Octubre '!Z36+Noviembre!Z36+'Diciembre '!Z36</f>
        <v>0</v>
      </c>
      <c r="AA36" s="15">
        <f>+Enero!AA36+Febrero!AA36+'Marzo '!AA36+'Abril '!AA36+'Mayo '!AA36+Junio!AA36+Julio!AA36+Agosto!AA36+Septiembre!AA36+'Octubre '!AA36+Noviembre!AA36+'Diciembre '!AA36</f>
        <v>0</v>
      </c>
      <c r="AB36" s="15">
        <f>+Enero!AB36+Febrero!AB36+'Marzo '!AB36+'Abril '!AB36+'Mayo '!AB36+Junio!AB36+Julio!AB36+Agosto!AB36+Septiembre!AB36+'Octubre '!AB36+Noviembre!AB36+'Diciembre '!AB36</f>
        <v>0</v>
      </c>
      <c r="AC36" s="15">
        <f>+Enero!AC36+Febrero!AC36+'Marzo '!AC36+'Abril '!AC36+'Mayo '!AC36+Junio!AC36+Julio!AC36+Agosto!AC36+Septiembre!AC36+'Octubre '!AC36+Noviembre!AC36+'Diciembre '!AC36</f>
        <v>0</v>
      </c>
      <c r="AD36" s="15">
        <f>+Enero!AD36+Febrero!AD36+'Marzo '!AD36+'Abril '!AD36+'Mayo '!AD36+Junio!AD36+Julio!AD36+Agosto!AD36+Septiembre!AD36+'Octubre '!AD36+Noviembre!AD36+'Diciembre '!AD36</f>
        <v>0</v>
      </c>
      <c r="AE36" s="15">
        <f>+Enero!AE36+Febrero!AE36+'Marzo '!AE36+'Abril '!AE36+'Mayo '!AE36+Junio!AE36+Julio!AE36+Agosto!AE36+Septiembre!AE36+'Octubre '!AE36+Noviembre!AE36+'Diciembre '!AE36</f>
        <v>0</v>
      </c>
      <c r="AF36" s="15">
        <f>+Enero!AF36+Febrero!AF36+'Marzo '!AF36+'Abril '!AF36+'Mayo '!AF36+Junio!AF36+Julio!AF36+Agosto!AF36+Septiembre!AF36+'Octubre '!AF36+Noviembre!AF36+'Diciembre '!AF36</f>
        <v>0</v>
      </c>
      <c r="AG36" s="15">
        <f>+Enero!AG36+Febrero!AG36+'Marzo '!AG36+'Abril '!AG36+'Mayo '!AG36+Junio!AG36+Julio!AG36+Agosto!AG36+Septiembre!AG36+'Octubre '!AG36+Noviembre!AG36+'Diciembre '!AG36</f>
        <v>0</v>
      </c>
      <c r="AH36" s="15">
        <f>+Enero!AH36+Febrero!AH36+'Marzo '!AH36+'Abril '!AH36+'Mayo '!AH36+Junio!AH36+Julio!AH36+Agosto!AH36+Septiembre!AH36+'Octubre '!AH36+Noviembre!AH36+'Diciembre '!AH36</f>
        <v>0</v>
      </c>
      <c r="AI36" s="15">
        <f>+Enero!AI36+Febrero!AI36+'Marzo '!AI36+'Abril '!AI36+'Mayo '!AI36+Junio!AI36+Julio!AI36+Agosto!AI36+Septiembre!AI36+'Octubre '!AI36+Noviembre!AI36+'Diciembre '!AI36</f>
        <v>0</v>
      </c>
      <c r="AJ36" s="15">
        <f>+Enero!AJ36+Febrero!AJ36+'Marzo '!AJ36+'Abril '!AJ36+'Mayo '!AJ36+Junio!AJ36+Julio!AJ36+Agosto!AJ36+Septiembre!AJ36+'Octubre '!AJ36+Noviembre!AJ36+'Diciembre '!AJ36</f>
        <v>0</v>
      </c>
      <c r="AK36" s="15">
        <f>+Enero!AK36+Febrero!AK36+'Marzo '!AK36+'Abril '!AK36+'Mayo '!AK36+Junio!AK36+Julio!AK36+Agosto!AK36+Septiembre!AK36+'Octubre '!AK36+Noviembre!AK36+'Diciembre '!AK36</f>
        <v>0</v>
      </c>
      <c r="AL36" s="15">
        <f>+Enero!AL36+Febrero!AL36+'Marzo '!AL36+'Abril '!AL36+'Mayo '!AL36+Junio!AL36+Julio!AL36+Agosto!AL36+Septiembre!AL36+'Octubre '!AL36+Noviembre!AL36+'Diciembre '!AL36</f>
        <v>0</v>
      </c>
      <c r="AM36" s="15">
        <f>+Enero!AM36+Febrero!AM36+'Marzo '!AM36+'Abril '!AM36+'Mayo '!AM36+Junio!AM36+Julio!AM36+Agosto!AM36+Septiembre!AM36+'Octubre '!AM36+Noviembre!AM36+'Diciembre '!AM36</f>
        <v>0</v>
      </c>
      <c r="AN36" s="15">
        <f>+Enero!AN36+Febrero!AN36+'Marzo '!AN36+'Abril '!AN36+'Mayo '!AN36+Junio!AN36+Julio!AN36+Agosto!AN36+Septiembre!AN36+'Octubre '!AN36+Noviembre!AN36+'Diciembre '!AN36</f>
        <v>0</v>
      </c>
      <c r="AO36" s="15">
        <f>+Enero!AO36+Febrero!AO36+'Marzo '!AO36+'Abril '!AO36+'Mayo '!AO36+Junio!AO36+Julio!AO36+Agosto!AO36+Septiembre!AO36+'Octubre '!AO36+Noviembre!AO36+'Diciembre '!AO36</f>
        <v>0</v>
      </c>
      <c r="AP36" s="15">
        <f>+Enero!AP36+Febrero!AP36+'Marzo '!AP36+'Abril '!AP36+'Mayo '!AP36+Junio!AP36+Julio!AP36+Agosto!AP36+Septiembre!AP36+'Octubre '!AP36+Noviembre!AP36+'Diciembre '!AP36</f>
        <v>0</v>
      </c>
      <c r="AQ36" s="15">
        <f>+Enero!AQ36+Febrero!AQ36+'Marzo '!AQ36+'Abril '!AQ36+'Mayo '!AQ36+Junio!AQ36+Julio!AQ36+Agosto!AQ36+Septiembre!AQ36+'Octubre '!AQ36+Noviembre!AQ36+'Diciembre '!AQ36</f>
        <v>0</v>
      </c>
      <c r="AR36" s="15">
        <f>+Enero!AR36+Febrero!AR36+'Marzo '!AR36+'Abril '!AR36+'Mayo '!AR36+Junio!AR36+Julio!AR36+Agosto!AR36+Septiembre!AR36+'Octubre '!AR36+Noviembre!AR36+'Diciembre '!AR36</f>
        <v>0</v>
      </c>
      <c r="AS36" s="15">
        <f>+Enero!AS36+Febrero!AS36+'Marzo '!AS36+'Abril '!AS36+'Mayo '!AS36+Junio!AS36+Julio!AS36+Agosto!AS36+Septiembre!AS36+'Octubre '!AS36+Noviembre!AS36+'Diciembre '!AS36</f>
        <v>0</v>
      </c>
      <c r="AT36" s="15">
        <f>+Enero!AT36+Febrero!AT36+'Marzo '!AT36+'Abril '!AT36+'Mayo '!AT36+Junio!AT36+Julio!AT36+Agosto!AT36+Septiembre!AT36+'Octubre '!AT36+Noviembre!AT36+'Diciembre '!AT36</f>
        <v>0</v>
      </c>
      <c r="AU36" s="15">
        <f>+Enero!AU36+Febrero!AU36+'Marzo '!AU36+'Abril '!AU36+'Mayo '!AU36+Junio!AU36+Julio!AU36+Agosto!AU36+Septiembre!AU36+'Octubre '!AU36+Noviembre!AU36+'Diciembre '!AU36</f>
        <v>0</v>
      </c>
      <c r="AV36" s="115" t="s">
        <v>88</v>
      </c>
      <c r="CG36" s="102">
        <v>0</v>
      </c>
      <c r="CI36" s="102">
        <v>0</v>
      </c>
      <c r="CJ36" s="102">
        <v>0</v>
      </c>
      <c r="CK36" s="102">
        <v>0</v>
      </c>
    </row>
    <row r="37" spans="1:89" x14ac:dyDescent="0.2">
      <c r="A37" s="27" t="s">
        <v>115</v>
      </c>
      <c r="B37" s="108">
        <f>SUM(C37+D37+E37+F37+G37+H37+I37+J37+K37)</f>
        <v>0</v>
      </c>
      <c r="C37" s="15">
        <f>+Enero!C37+Febrero!C37+'Marzo '!C37+'Abril '!C37+'Mayo '!C37+Junio!C37+Julio!C37+Agosto!C37+Septiembre!C37+'Octubre '!C37+Noviembre!C37+'Diciembre '!C37</f>
        <v>0</v>
      </c>
      <c r="D37" s="15">
        <f>+Enero!D37+Febrero!D37+'Marzo '!D37+'Abril '!D37+'Mayo '!D37+Junio!D37+Julio!D37+Agosto!D37+Septiembre!D37+'Octubre '!D37+Noviembre!D37+'Diciembre '!D37</f>
        <v>0</v>
      </c>
      <c r="E37" s="15">
        <f>+Enero!E37+Febrero!E37+'Marzo '!E37+'Abril '!E37+'Mayo '!E37+Junio!E37+Julio!E37+Agosto!E37+Septiembre!E37+'Octubre '!E37+Noviembre!E37+'Diciembre '!E37</f>
        <v>0</v>
      </c>
      <c r="F37" s="15">
        <f>+Enero!F37+Febrero!F37+'Marzo '!F37+'Abril '!F37+'Mayo '!F37+Junio!F37+Julio!F37+Agosto!F37+Septiembre!F37+'Octubre '!F37+Noviembre!F37+'Diciembre '!F37</f>
        <v>0</v>
      </c>
      <c r="G37" s="15">
        <f>+Enero!G37+Febrero!G37+'Marzo '!G37+'Abril '!G37+'Mayo '!G37+Junio!G37+Julio!G37+Agosto!G37+Septiembre!G37+'Octubre '!G37+Noviembre!G37+'Diciembre '!G37</f>
        <v>0</v>
      </c>
      <c r="H37" s="15">
        <f>+Enero!H37+Febrero!H37+'Marzo '!H37+'Abril '!H37+'Mayo '!H37+Junio!H37+Julio!H37+Agosto!H37+Septiembre!H37+'Octubre '!H37+Noviembre!H37+'Diciembre '!H37</f>
        <v>0</v>
      </c>
      <c r="I37" s="15">
        <f>+Enero!I37+Febrero!I37+'Marzo '!I37+'Abril '!I37+'Mayo '!I37+Junio!I37+Julio!I37+Agosto!I37+Septiembre!I37+'Octubre '!I37+Noviembre!I37+'Diciembre '!I37</f>
        <v>0</v>
      </c>
      <c r="J37" s="15">
        <f>+Enero!J37+Febrero!J37+'Marzo '!J37+'Abril '!J37+'Mayo '!J37+Junio!J37+Julio!J37+Agosto!J37+Septiembre!J37+'Octubre '!J37+Noviembre!J37+'Diciembre '!J37</f>
        <v>0</v>
      </c>
      <c r="K37" s="15">
        <f>+Enero!K37+Febrero!K37+'Marzo '!K37+'Abril '!K37+'Mayo '!K37+Junio!K37+Julio!K37+Agosto!K37+Septiembre!K37+'Octubre '!K37+Noviembre!K37+'Diciembre '!K37</f>
        <v>0</v>
      </c>
      <c r="L37" s="15">
        <f>+Enero!L37+Febrero!L37+'Marzo '!L37+'Abril '!L37+'Mayo '!L37+Junio!L37+Julio!L37+Agosto!L37+Septiembre!L37+'Octubre '!L37+Noviembre!L37+'Diciembre '!L37</f>
        <v>0</v>
      </c>
      <c r="M37" s="15">
        <f>+Enero!M37+Febrero!M37+'Marzo '!M37+'Abril '!M37+'Mayo '!M37+Junio!M37+Julio!M37+Agosto!M37+Septiembre!M37+'Octubre '!M37+Noviembre!M37+'Diciembre '!M37</f>
        <v>0</v>
      </c>
      <c r="N37" s="15">
        <f>+Enero!N37+Febrero!N37+'Marzo '!N37+'Abril '!N37+'Mayo '!N37+Junio!N37+Julio!N37+Agosto!N37+Septiembre!N37+'Octubre '!N37+Noviembre!N37+'Diciembre '!N37</f>
        <v>0</v>
      </c>
      <c r="O37" s="15">
        <f>+Enero!O37+Febrero!O37+'Marzo '!O37+'Abril '!O37+'Mayo '!O37+Junio!O37+Julio!O37+Agosto!O37+Septiembre!O37+'Octubre '!O37+Noviembre!O37+'Diciembre '!O37</f>
        <v>0</v>
      </c>
      <c r="P37" s="15">
        <f>+Enero!P37+Febrero!P37+'Marzo '!P37+'Abril '!P37+'Mayo '!P37+Junio!P37+Julio!P37+Agosto!P37+Septiembre!P37+'Octubre '!P37+Noviembre!P37+'Diciembre '!P37</f>
        <v>0</v>
      </c>
      <c r="Q37" s="15">
        <f>+Enero!Q37+Febrero!Q37+'Marzo '!Q37+'Abril '!Q37+'Mayo '!Q37+Junio!Q37+Julio!Q37+Agosto!Q37+Septiembre!Q37+'Octubre '!Q37+Noviembre!Q37+'Diciembre '!Q37</f>
        <v>0</v>
      </c>
      <c r="R37" s="15">
        <f>+Enero!R37+Febrero!R37+'Marzo '!R37+'Abril '!R37+'Mayo '!R37+Junio!R37+Julio!R37+Agosto!R37+Septiembre!R37+'Octubre '!R37+Noviembre!R37+'Diciembre '!R37</f>
        <v>0</v>
      </c>
      <c r="S37" s="15">
        <f>+Enero!S37+Febrero!S37+'Marzo '!S37+'Abril '!S37+'Mayo '!S37+Junio!S37+Julio!S37+Agosto!S37+Septiembre!S37+'Octubre '!S37+Noviembre!S37+'Diciembre '!S37</f>
        <v>0</v>
      </c>
      <c r="T37" s="15">
        <f>+Enero!T37+Febrero!T37+'Marzo '!T37+'Abril '!T37+'Mayo '!T37+Junio!T37+Julio!T37+Agosto!T37+Septiembre!T37+'Octubre '!T37+Noviembre!T37+'Diciembre '!T37</f>
        <v>0</v>
      </c>
      <c r="U37" s="15">
        <f>+Enero!U37+Febrero!U37+'Marzo '!U37+'Abril '!U37+'Mayo '!U37+Junio!U37+Julio!U37+Agosto!U37+Septiembre!U37+'Octubre '!U37+Noviembre!U37+'Diciembre '!U37</f>
        <v>0</v>
      </c>
      <c r="V37" s="15">
        <f>+Enero!V37+Febrero!V37+'Marzo '!V37+'Abril '!V37+'Mayo '!V37+Junio!V37+Julio!V37+Agosto!V37+Septiembre!V37+'Octubre '!V37+Noviembre!V37+'Diciembre '!V37</f>
        <v>0</v>
      </c>
      <c r="W37" s="15">
        <f>+Enero!W37+Febrero!W37+'Marzo '!W37+'Abril '!W37+'Mayo '!W37+Junio!W37+Julio!W37+Agosto!W37+Septiembre!W37+'Octubre '!W37+Noviembre!W37+'Diciembre '!W37</f>
        <v>0</v>
      </c>
      <c r="X37" s="15">
        <f>+Enero!X37+Febrero!X37+'Marzo '!X37+'Abril '!X37+'Mayo '!X37+Junio!X37+Julio!X37+Agosto!X37+Septiembre!X37+'Octubre '!X37+Noviembre!X37+'Diciembre '!X37</f>
        <v>0</v>
      </c>
      <c r="Y37" s="15">
        <f>+Enero!Y37+Febrero!Y37+'Marzo '!Y37+'Abril '!Y37+'Mayo '!Y37+Junio!Y37+Julio!Y37+Agosto!Y37+Septiembre!Y37+'Octubre '!Y37+Noviembre!Y37+'Diciembre '!Y37</f>
        <v>0</v>
      </c>
      <c r="Z37" s="15">
        <f>+Enero!Z37+Febrero!Z37+'Marzo '!Z37+'Abril '!Z37+'Mayo '!Z37+Junio!Z37+Julio!Z37+Agosto!Z37+Septiembre!Z37+'Octubre '!Z37+Noviembre!Z37+'Diciembre '!Z37</f>
        <v>0</v>
      </c>
      <c r="AA37" s="15">
        <f>+Enero!AA37+Febrero!AA37+'Marzo '!AA37+'Abril '!AA37+'Mayo '!AA37+Junio!AA37+Julio!AA37+Agosto!AA37+Septiembre!AA37+'Octubre '!AA37+Noviembre!AA37+'Diciembre '!AA37</f>
        <v>0</v>
      </c>
      <c r="AB37" s="15">
        <f>+Enero!AB37+Febrero!AB37+'Marzo '!AB37+'Abril '!AB37+'Mayo '!AB37+Junio!AB37+Julio!AB37+Agosto!AB37+Septiembre!AB37+'Octubre '!AB37+Noviembre!AB37+'Diciembre '!AB37</f>
        <v>0</v>
      </c>
      <c r="AC37" s="15">
        <f>+Enero!AC37+Febrero!AC37+'Marzo '!AC37+'Abril '!AC37+'Mayo '!AC37+Junio!AC37+Julio!AC37+Agosto!AC37+Septiembre!AC37+'Octubre '!AC37+Noviembre!AC37+'Diciembre '!AC37</f>
        <v>0</v>
      </c>
      <c r="AD37" s="15">
        <f>+Enero!AD37+Febrero!AD37+'Marzo '!AD37+'Abril '!AD37+'Mayo '!AD37+Junio!AD37+Julio!AD37+Agosto!AD37+Septiembre!AD37+'Octubre '!AD37+Noviembre!AD37+'Diciembre '!AD37</f>
        <v>0</v>
      </c>
      <c r="AE37" s="15">
        <f>+Enero!AE37+Febrero!AE37+'Marzo '!AE37+'Abril '!AE37+'Mayo '!AE37+Junio!AE37+Julio!AE37+Agosto!AE37+Septiembre!AE37+'Octubre '!AE37+Noviembre!AE37+'Diciembre '!AE37</f>
        <v>0</v>
      </c>
      <c r="AF37" s="15">
        <f>+Enero!AF37+Febrero!AF37+'Marzo '!AF37+'Abril '!AF37+'Mayo '!AF37+Junio!AF37+Julio!AF37+Agosto!AF37+Septiembre!AF37+'Octubre '!AF37+Noviembre!AF37+'Diciembre '!AF37</f>
        <v>0</v>
      </c>
      <c r="AG37" s="15">
        <f>+Enero!AG37+Febrero!AG37+'Marzo '!AG37+'Abril '!AG37+'Mayo '!AG37+Junio!AG37+Julio!AG37+Agosto!AG37+Septiembre!AG37+'Octubre '!AG37+Noviembre!AG37+'Diciembre '!AG37</f>
        <v>0</v>
      </c>
      <c r="AH37" s="15">
        <f>+Enero!AH37+Febrero!AH37+'Marzo '!AH37+'Abril '!AH37+'Mayo '!AH37+Junio!AH37+Julio!AH37+Agosto!AH37+Septiembre!AH37+'Octubre '!AH37+Noviembre!AH37+'Diciembre '!AH37</f>
        <v>0</v>
      </c>
      <c r="AI37" s="15">
        <f>+Enero!AI37+Febrero!AI37+'Marzo '!AI37+'Abril '!AI37+'Mayo '!AI37+Junio!AI37+Julio!AI37+Agosto!AI37+Septiembre!AI37+'Octubre '!AI37+Noviembre!AI37+'Diciembre '!AI37</f>
        <v>0</v>
      </c>
      <c r="AJ37" s="15">
        <f>+Enero!AJ37+Febrero!AJ37+'Marzo '!AJ37+'Abril '!AJ37+'Mayo '!AJ37+Junio!AJ37+Julio!AJ37+Agosto!AJ37+Septiembre!AJ37+'Octubre '!AJ37+Noviembre!AJ37+'Diciembre '!AJ37</f>
        <v>0</v>
      </c>
      <c r="AK37" s="15">
        <f>+Enero!AK37+Febrero!AK37+'Marzo '!AK37+'Abril '!AK37+'Mayo '!AK37+Junio!AK37+Julio!AK37+Agosto!AK37+Septiembre!AK37+'Octubre '!AK37+Noviembre!AK37+'Diciembre '!AK37</f>
        <v>0</v>
      </c>
      <c r="AL37" s="15">
        <f>+Enero!AL37+Febrero!AL37+'Marzo '!AL37+'Abril '!AL37+'Mayo '!AL37+Junio!AL37+Julio!AL37+Agosto!AL37+Septiembre!AL37+'Octubre '!AL37+Noviembre!AL37+'Diciembre '!AL37</f>
        <v>0</v>
      </c>
      <c r="AM37" s="15">
        <f>+Enero!AM37+Febrero!AM37+'Marzo '!AM37+'Abril '!AM37+'Mayo '!AM37+Junio!AM37+Julio!AM37+Agosto!AM37+Septiembre!AM37+'Octubre '!AM37+Noviembre!AM37+'Diciembre '!AM37</f>
        <v>0</v>
      </c>
      <c r="AN37" s="15">
        <f>+Enero!AN37+Febrero!AN37+'Marzo '!AN37+'Abril '!AN37+'Mayo '!AN37+Junio!AN37+Julio!AN37+Agosto!AN37+Septiembre!AN37+'Octubre '!AN37+Noviembre!AN37+'Diciembre '!AN37</f>
        <v>0</v>
      </c>
      <c r="AO37" s="15">
        <f>+Enero!AO37+Febrero!AO37+'Marzo '!AO37+'Abril '!AO37+'Mayo '!AO37+Junio!AO37+Julio!AO37+Agosto!AO37+Septiembre!AO37+'Octubre '!AO37+Noviembre!AO37+'Diciembre '!AO37</f>
        <v>0</v>
      </c>
      <c r="AP37" s="15">
        <f>+Enero!AP37+Febrero!AP37+'Marzo '!AP37+'Abril '!AP37+'Mayo '!AP37+Junio!AP37+Julio!AP37+Agosto!AP37+Septiembre!AP37+'Octubre '!AP37+Noviembre!AP37+'Diciembre '!AP37</f>
        <v>0</v>
      </c>
      <c r="AQ37" s="15">
        <f>+Enero!AQ37+Febrero!AQ37+'Marzo '!AQ37+'Abril '!AQ37+'Mayo '!AQ37+Junio!AQ37+Julio!AQ37+Agosto!AQ37+Septiembre!AQ37+'Octubre '!AQ37+Noviembre!AQ37+'Diciembre '!AQ37</f>
        <v>0</v>
      </c>
      <c r="AR37" s="15">
        <f>+Enero!AR37+Febrero!AR37+'Marzo '!AR37+'Abril '!AR37+'Mayo '!AR37+Junio!AR37+Julio!AR37+Agosto!AR37+Septiembre!AR37+'Octubre '!AR37+Noviembre!AR37+'Diciembre '!AR37</f>
        <v>0</v>
      </c>
      <c r="AS37" s="15">
        <f>+Enero!AS37+Febrero!AS37+'Marzo '!AS37+'Abril '!AS37+'Mayo '!AS37+Junio!AS37+Julio!AS37+Agosto!AS37+Septiembre!AS37+'Octubre '!AS37+Noviembre!AS37+'Diciembre '!AS37</f>
        <v>0</v>
      </c>
      <c r="AT37" s="15">
        <f>+Enero!AT37+Febrero!AT37+'Marzo '!AT37+'Abril '!AT37+'Mayo '!AT37+Junio!AT37+Julio!AT37+Agosto!AT37+Septiembre!AT37+'Octubre '!AT37+Noviembre!AT37+'Diciembre '!AT37</f>
        <v>0</v>
      </c>
      <c r="AU37" s="15">
        <f>+Enero!AU37+Febrero!AU37+'Marzo '!AU37+'Abril '!AU37+'Mayo '!AU37+Junio!AU37+Julio!AU37+Agosto!AU37+Septiembre!AU37+'Octubre '!AU37+Noviembre!AU37+'Diciembre '!AU37</f>
        <v>0</v>
      </c>
      <c r="AV37" s="115" t="s">
        <v>88</v>
      </c>
      <c r="CG37" s="102">
        <v>0</v>
      </c>
      <c r="CI37" s="102">
        <v>0</v>
      </c>
      <c r="CJ37" s="102">
        <v>0</v>
      </c>
      <c r="CK37" s="102">
        <v>0</v>
      </c>
    </row>
    <row r="38" spans="1:89" x14ac:dyDescent="0.2">
      <c r="A38" s="27" t="s">
        <v>116</v>
      </c>
      <c r="B38" s="108">
        <f>SUM(C38+D38+E38+F38+G38+H38+I38+J38+K38+L38+M38+N38+O38+P38+Q38+R38+S38)</f>
        <v>0</v>
      </c>
      <c r="C38" s="15">
        <f>+Enero!C38+Febrero!C38+'Marzo '!C38+'Abril '!C38+'Mayo '!C38+Junio!C38+Julio!C38+Agosto!C38+Septiembre!C38+'Octubre '!C38+Noviembre!C38+'Diciembre '!C38</f>
        <v>0</v>
      </c>
      <c r="D38" s="15">
        <f>+Enero!D38+Febrero!D38+'Marzo '!D38+'Abril '!D38+'Mayo '!D38+Junio!D38+Julio!D38+Agosto!D38+Septiembre!D38+'Octubre '!D38+Noviembre!D38+'Diciembre '!D38</f>
        <v>0</v>
      </c>
      <c r="E38" s="15">
        <f>+Enero!E38+Febrero!E38+'Marzo '!E38+'Abril '!E38+'Mayo '!E38+Junio!E38+Julio!E38+Agosto!E38+Septiembre!E38+'Octubre '!E38+Noviembre!E38+'Diciembre '!E38</f>
        <v>0</v>
      </c>
      <c r="F38" s="15">
        <f>+Enero!F38+Febrero!F38+'Marzo '!F38+'Abril '!F38+'Mayo '!F38+Junio!F38+Julio!F38+Agosto!F38+Septiembre!F38+'Octubre '!F38+Noviembre!F38+'Diciembre '!F38</f>
        <v>0</v>
      </c>
      <c r="G38" s="15">
        <f>+Enero!G38+Febrero!G38+'Marzo '!G38+'Abril '!G38+'Mayo '!G38+Junio!G38+Julio!G38+Agosto!G38+Septiembre!G38+'Octubre '!G38+Noviembre!G38+'Diciembre '!G38</f>
        <v>0</v>
      </c>
      <c r="H38" s="15">
        <f>+Enero!H38+Febrero!H38+'Marzo '!H38+'Abril '!H38+'Mayo '!H38+Junio!H38+Julio!H38+Agosto!H38+Septiembre!H38+'Octubre '!H38+Noviembre!H38+'Diciembre '!H38</f>
        <v>0</v>
      </c>
      <c r="I38" s="15">
        <f>+Enero!I38+Febrero!I38+'Marzo '!I38+'Abril '!I38+'Mayo '!I38+Junio!I38+Julio!I38+Agosto!I38+Septiembre!I38+'Octubre '!I38+Noviembre!I38+'Diciembre '!I38</f>
        <v>0</v>
      </c>
      <c r="J38" s="15">
        <f>+Enero!J38+Febrero!J38+'Marzo '!J38+'Abril '!J38+'Mayo '!J38+Junio!J38+Julio!J38+Agosto!J38+Septiembre!J38+'Octubre '!J38+Noviembre!J38+'Diciembre '!J38</f>
        <v>0</v>
      </c>
      <c r="K38" s="15">
        <f>+Enero!K38+Febrero!K38+'Marzo '!K38+'Abril '!K38+'Mayo '!K38+Junio!K38+Julio!K38+Agosto!K38+Septiembre!K38+'Octubre '!K38+Noviembre!K38+'Diciembre '!K38</f>
        <v>0</v>
      </c>
      <c r="L38" s="15">
        <f>+Enero!L38+Febrero!L38+'Marzo '!L38+'Abril '!L38+'Mayo '!L38+Junio!L38+Julio!L38+Agosto!L38+Septiembre!L38+'Octubre '!L38+Noviembre!L38+'Diciembre '!L38</f>
        <v>0</v>
      </c>
      <c r="M38" s="15">
        <f>+Enero!M38+Febrero!M38+'Marzo '!M38+'Abril '!M38+'Mayo '!M38+Junio!M38+Julio!M38+Agosto!M38+Septiembre!M38+'Octubre '!M38+Noviembre!M38+'Diciembre '!M38</f>
        <v>0</v>
      </c>
      <c r="N38" s="15">
        <f>+Enero!N38+Febrero!N38+'Marzo '!N38+'Abril '!N38+'Mayo '!N38+Junio!N38+Julio!N38+Agosto!N38+Septiembre!N38+'Octubre '!N38+Noviembre!N38+'Diciembre '!N38</f>
        <v>0</v>
      </c>
      <c r="O38" s="15">
        <f>+Enero!O38+Febrero!O38+'Marzo '!O38+'Abril '!O38+'Mayo '!O38+Junio!O38+Julio!O38+Agosto!O38+Septiembre!O38+'Octubre '!O38+Noviembre!O38+'Diciembre '!O38</f>
        <v>0</v>
      </c>
      <c r="P38" s="15">
        <f>+Enero!P38+Febrero!P38+'Marzo '!P38+'Abril '!P38+'Mayo '!P38+Junio!P38+Julio!P38+Agosto!P38+Septiembre!P38+'Octubre '!P38+Noviembre!P38+'Diciembre '!P38</f>
        <v>0</v>
      </c>
      <c r="Q38" s="15">
        <f>+Enero!Q38+Febrero!Q38+'Marzo '!Q38+'Abril '!Q38+'Mayo '!Q38+Junio!Q38+Julio!Q38+Agosto!Q38+Septiembre!Q38+'Octubre '!Q38+Noviembre!Q38+'Diciembre '!Q38</f>
        <v>0</v>
      </c>
      <c r="R38" s="15">
        <f>+Enero!R38+Febrero!R38+'Marzo '!R38+'Abril '!R38+'Mayo '!R38+Junio!R38+Julio!R38+Agosto!R38+Septiembre!R38+'Octubre '!R38+Noviembre!R38+'Diciembre '!R38</f>
        <v>0</v>
      </c>
      <c r="S38" s="15">
        <f>+Enero!S38+Febrero!S38+'Marzo '!S38+'Abril '!S38+'Mayo '!S38+Junio!S38+Julio!S38+Agosto!S38+Septiembre!S38+'Octubre '!S38+Noviembre!S38+'Diciembre '!S38</f>
        <v>0</v>
      </c>
      <c r="T38" s="15">
        <f>+Enero!T38+Febrero!T38+'Marzo '!T38+'Abril '!T38+'Mayo '!T38+Junio!T38+Julio!T38+Agosto!T38+Septiembre!T38+'Octubre '!T38+Noviembre!T38+'Diciembre '!T38</f>
        <v>0</v>
      </c>
      <c r="U38" s="15">
        <f>+Enero!U38+Febrero!U38+'Marzo '!U38+'Abril '!U38+'Mayo '!U38+Junio!U38+Julio!U38+Agosto!U38+Septiembre!U38+'Octubre '!U38+Noviembre!U38+'Diciembre '!U38</f>
        <v>0</v>
      </c>
      <c r="V38" s="15">
        <f>+Enero!V38+Febrero!V38+'Marzo '!V38+'Abril '!V38+'Mayo '!V38+Junio!V38+Julio!V38+Agosto!V38+Septiembre!V38+'Octubre '!V38+Noviembre!V38+'Diciembre '!V38</f>
        <v>0</v>
      </c>
      <c r="W38" s="15">
        <f>+Enero!W38+Febrero!W38+'Marzo '!W38+'Abril '!W38+'Mayo '!W38+Junio!W38+Julio!W38+Agosto!W38+Septiembre!W38+'Octubre '!W38+Noviembre!W38+'Diciembre '!W38</f>
        <v>0</v>
      </c>
      <c r="X38" s="15">
        <f>+Enero!X38+Febrero!X38+'Marzo '!X38+'Abril '!X38+'Mayo '!X38+Junio!X38+Julio!X38+Agosto!X38+Septiembre!X38+'Octubre '!X38+Noviembre!X38+'Diciembre '!X38</f>
        <v>0</v>
      </c>
      <c r="Y38" s="15">
        <f>+Enero!Y38+Febrero!Y38+'Marzo '!Y38+'Abril '!Y38+'Mayo '!Y38+Junio!Y38+Julio!Y38+Agosto!Y38+Septiembre!Y38+'Octubre '!Y38+Noviembre!Y38+'Diciembre '!Y38</f>
        <v>0</v>
      </c>
      <c r="Z38" s="15">
        <f>+Enero!Z38+Febrero!Z38+'Marzo '!Z38+'Abril '!Z38+'Mayo '!Z38+Junio!Z38+Julio!Z38+Agosto!Z38+Septiembre!Z38+'Octubre '!Z38+Noviembre!Z38+'Diciembre '!Z38</f>
        <v>0</v>
      </c>
      <c r="AA38" s="15">
        <f>+Enero!AA38+Febrero!AA38+'Marzo '!AA38+'Abril '!AA38+'Mayo '!AA38+Junio!AA38+Julio!AA38+Agosto!AA38+Septiembre!AA38+'Octubre '!AA38+Noviembre!AA38+'Diciembre '!AA38</f>
        <v>0</v>
      </c>
      <c r="AB38" s="15">
        <f>+Enero!AB38+Febrero!AB38+'Marzo '!AB38+'Abril '!AB38+'Mayo '!AB38+Junio!AB38+Julio!AB38+Agosto!AB38+Septiembre!AB38+'Octubre '!AB38+Noviembre!AB38+'Diciembre '!AB38</f>
        <v>0</v>
      </c>
      <c r="AC38" s="15">
        <f>+Enero!AC38+Febrero!AC38+'Marzo '!AC38+'Abril '!AC38+'Mayo '!AC38+Junio!AC38+Julio!AC38+Agosto!AC38+Septiembre!AC38+'Octubre '!AC38+Noviembre!AC38+'Diciembre '!AC38</f>
        <v>0</v>
      </c>
      <c r="AD38" s="15">
        <f>+Enero!AD38+Febrero!AD38+'Marzo '!AD38+'Abril '!AD38+'Mayo '!AD38+Junio!AD38+Julio!AD38+Agosto!AD38+Septiembre!AD38+'Octubre '!AD38+Noviembre!AD38+'Diciembre '!AD38</f>
        <v>0</v>
      </c>
      <c r="AE38" s="15">
        <f>+Enero!AE38+Febrero!AE38+'Marzo '!AE38+'Abril '!AE38+'Mayo '!AE38+Junio!AE38+Julio!AE38+Agosto!AE38+Septiembre!AE38+'Octubre '!AE38+Noviembre!AE38+'Diciembre '!AE38</f>
        <v>0</v>
      </c>
      <c r="AF38" s="15">
        <f>+Enero!AF38+Febrero!AF38+'Marzo '!AF38+'Abril '!AF38+'Mayo '!AF38+Junio!AF38+Julio!AF38+Agosto!AF38+Septiembre!AF38+'Octubre '!AF38+Noviembre!AF38+'Diciembre '!AF38</f>
        <v>0</v>
      </c>
      <c r="AG38" s="15">
        <f>+Enero!AG38+Febrero!AG38+'Marzo '!AG38+'Abril '!AG38+'Mayo '!AG38+Junio!AG38+Julio!AG38+Agosto!AG38+Septiembre!AG38+'Octubre '!AG38+Noviembre!AG38+'Diciembre '!AG38</f>
        <v>0</v>
      </c>
      <c r="AH38" s="15">
        <f>+Enero!AH38+Febrero!AH38+'Marzo '!AH38+'Abril '!AH38+'Mayo '!AH38+Junio!AH38+Julio!AH38+Agosto!AH38+Septiembre!AH38+'Octubre '!AH38+Noviembre!AH38+'Diciembre '!AH38</f>
        <v>0</v>
      </c>
      <c r="AI38" s="15">
        <f>+Enero!AI38+Febrero!AI38+'Marzo '!AI38+'Abril '!AI38+'Mayo '!AI38+Junio!AI38+Julio!AI38+Agosto!AI38+Septiembre!AI38+'Octubre '!AI38+Noviembre!AI38+'Diciembre '!AI38</f>
        <v>0</v>
      </c>
      <c r="AJ38" s="15">
        <f>+Enero!AJ38+Febrero!AJ38+'Marzo '!AJ38+'Abril '!AJ38+'Mayo '!AJ38+Junio!AJ38+Julio!AJ38+Agosto!AJ38+Septiembre!AJ38+'Octubre '!AJ38+Noviembre!AJ38+'Diciembre '!AJ38</f>
        <v>0</v>
      </c>
      <c r="AK38" s="15">
        <f>+Enero!AK38+Febrero!AK38+'Marzo '!AK38+'Abril '!AK38+'Mayo '!AK38+Junio!AK38+Julio!AK38+Agosto!AK38+Septiembre!AK38+'Octubre '!AK38+Noviembre!AK38+'Diciembre '!AK38</f>
        <v>0</v>
      </c>
      <c r="AL38" s="15">
        <f>+Enero!AL38+Febrero!AL38+'Marzo '!AL38+'Abril '!AL38+'Mayo '!AL38+Junio!AL38+Julio!AL38+Agosto!AL38+Septiembre!AL38+'Octubre '!AL38+Noviembre!AL38+'Diciembre '!AL38</f>
        <v>0</v>
      </c>
      <c r="AM38" s="15">
        <f>+Enero!AM38+Febrero!AM38+'Marzo '!AM38+'Abril '!AM38+'Mayo '!AM38+Junio!AM38+Julio!AM38+Agosto!AM38+Septiembre!AM38+'Octubre '!AM38+Noviembre!AM38+'Diciembre '!AM38</f>
        <v>0</v>
      </c>
      <c r="AN38" s="15">
        <f>+Enero!AN38+Febrero!AN38+'Marzo '!AN38+'Abril '!AN38+'Mayo '!AN38+Junio!AN38+Julio!AN38+Agosto!AN38+Septiembre!AN38+'Octubre '!AN38+Noviembre!AN38+'Diciembre '!AN38</f>
        <v>0</v>
      </c>
      <c r="AO38" s="15">
        <f>+Enero!AO38+Febrero!AO38+'Marzo '!AO38+'Abril '!AO38+'Mayo '!AO38+Junio!AO38+Julio!AO38+Agosto!AO38+Septiembre!AO38+'Octubre '!AO38+Noviembre!AO38+'Diciembre '!AO38</f>
        <v>0</v>
      </c>
      <c r="AP38" s="15">
        <f>+Enero!AP38+Febrero!AP38+'Marzo '!AP38+'Abril '!AP38+'Mayo '!AP38+Junio!AP38+Julio!AP38+Agosto!AP38+Septiembre!AP38+'Octubre '!AP38+Noviembre!AP38+'Diciembre '!AP38</f>
        <v>0</v>
      </c>
      <c r="AQ38" s="15">
        <f>+Enero!AQ38+Febrero!AQ38+'Marzo '!AQ38+'Abril '!AQ38+'Mayo '!AQ38+Junio!AQ38+Julio!AQ38+Agosto!AQ38+Septiembre!AQ38+'Octubre '!AQ38+Noviembre!AQ38+'Diciembre '!AQ38</f>
        <v>0</v>
      </c>
      <c r="AR38" s="15">
        <f>+Enero!AR38+Febrero!AR38+'Marzo '!AR38+'Abril '!AR38+'Mayo '!AR38+Junio!AR38+Julio!AR38+Agosto!AR38+Septiembre!AR38+'Octubre '!AR38+Noviembre!AR38+'Diciembre '!AR38</f>
        <v>0</v>
      </c>
      <c r="AS38" s="15">
        <f>+Enero!AS38+Febrero!AS38+'Marzo '!AS38+'Abril '!AS38+'Mayo '!AS38+Junio!AS38+Julio!AS38+Agosto!AS38+Septiembre!AS38+'Octubre '!AS38+Noviembre!AS38+'Diciembre '!AS38</f>
        <v>0</v>
      </c>
      <c r="AT38" s="15">
        <f>+Enero!AT38+Febrero!AT38+'Marzo '!AT38+'Abril '!AT38+'Mayo '!AT38+Junio!AT38+Julio!AT38+Agosto!AT38+Septiembre!AT38+'Octubre '!AT38+Noviembre!AT38+'Diciembre '!AT38</f>
        <v>0</v>
      </c>
      <c r="AU38" s="15">
        <f>+Enero!AU38+Febrero!AU38+'Marzo '!AU38+'Abril '!AU38+'Mayo '!AU38+Junio!AU38+Julio!AU38+Agosto!AU38+Septiembre!AU38+'Octubre '!AU38+Noviembre!AU38+'Diciembre '!AU38</f>
        <v>0</v>
      </c>
      <c r="AV38" s="115" t="s">
        <v>88</v>
      </c>
      <c r="CG38" s="102">
        <v>0</v>
      </c>
      <c r="CI38" s="102">
        <v>0</v>
      </c>
      <c r="CJ38" s="102">
        <v>0</v>
      </c>
      <c r="CK38" s="102">
        <v>0</v>
      </c>
    </row>
    <row r="39" spans="1:89" x14ac:dyDescent="0.2">
      <c r="A39" s="27" t="s">
        <v>117</v>
      </c>
      <c r="B39" s="108">
        <f>SUM(C39+D39+E39+F39+G39+H39+I39+J39+K39)</f>
        <v>1979</v>
      </c>
      <c r="C39" s="15">
        <f>+Enero!C39+Febrero!C39+'Marzo '!C39+'Abril '!C39+'Mayo '!C39+Junio!C39+Julio!C39+Agosto!C39+Septiembre!C39+'Octubre '!C39+Noviembre!C39+'Diciembre '!C39</f>
        <v>466</v>
      </c>
      <c r="D39" s="15">
        <f>+Enero!D39+Febrero!D39+'Marzo '!D39+'Abril '!D39+'Mayo '!D39+Junio!D39+Julio!D39+Agosto!D39+Septiembre!D39+'Octubre '!D39+Noviembre!D39+'Diciembre '!D39</f>
        <v>727</v>
      </c>
      <c r="E39" s="15">
        <f>+Enero!E39+Febrero!E39+'Marzo '!E39+'Abril '!E39+'Mayo '!E39+Junio!E39+Julio!E39+Agosto!E39+Septiembre!E39+'Octubre '!E39+Noviembre!E39+'Diciembre '!E39</f>
        <v>786</v>
      </c>
      <c r="F39" s="15">
        <f>+Enero!F39+Febrero!F39+'Marzo '!F39+'Abril '!F39+'Mayo '!F39+Junio!F39+Julio!F39+Agosto!F39+Septiembre!F39+'Octubre '!F39+Noviembre!F39+'Diciembre '!F39</f>
        <v>0</v>
      </c>
      <c r="G39" s="15">
        <f>+Enero!G39+Febrero!G39+'Marzo '!G39+'Abril '!G39+'Mayo '!G39+Junio!G39+Julio!G39+Agosto!G39+Septiembre!G39+'Octubre '!G39+Noviembre!G39+'Diciembre '!G39</f>
        <v>0</v>
      </c>
      <c r="H39" s="15">
        <f>+Enero!H39+Febrero!H39+'Marzo '!H39+'Abril '!H39+'Mayo '!H39+Junio!H39+Julio!H39+Agosto!H39+Septiembre!H39+'Octubre '!H39+Noviembre!H39+'Diciembre '!H39</f>
        <v>0</v>
      </c>
      <c r="I39" s="15">
        <f>+Enero!I39+Febrero!I39+'Marzo '!I39+'Abril '!I39+'Mayo '!I39+Junio!I39+Julio!I39+Agosto!I39+Septiembre!I39+'Octubre '!I39+Noviembre!I39+'Diciembre '!I39</f>
        <v>0</v>
      </c>
      <c r="J39" s="15">
        <f>+Enero!J39+Febrero!J39+'Marzo '!J39+'Abril '!J39+'Mayo '!J39+Junio!J39+Julio!J39+Agosto!J39+Septiembre!J39+'Octubre '!J39+Noviembre!J39+'Diciembre '!J39</f>
        <v>0</v>
      </c>
      <c r="K39" s="15">
        <f>+Enero!K39+Febrero!K39+'Marzo '!K39+'Abril '!K39+'Mayo '!K39+Junio!K39+Julio!K39+Agosto!K39+Septiembre!K39+'Octubre '!K39+Noviembre!K39+'Diciembre '!K39</f>
        <v>0</v>
      </c>
      <c r="L39" s="15">
        <f>+Enero!L39+Febrero!L39+'Marzo '!L39+'Abril '!L39+'Mayo '!L39+Junio!L39+Julio!L39+Agosto!L39+Septiembre!L39+'Octubre '!L39+Noviembre!L39+'Diciembre '!L39</f>
        <v>0</v>
      </c>
      <c r="M39" s="15">
        <f>+Enero!M39+Febrero!M39+'Marzo '!M39+'Abril '!M39+'Mayo '!M39+Junio!M39+Julio!M39+Agosto!M39+Septiembre!M39+'Octubre '!M39+Noviembre!M39+'Diciembre '!M39</f>
        <v>0</v>
      </c>
      <c r="N39" s="15">
        <f>+Enero!N39+Febrero!N39+'Marzo '!N39+'Abril '!N39+'Mayo '!N39+Junio!N39+Julio!N39+Agosto!N39+Septiembre!N39+'Octubre '!N39+Noviembre!N39+'Diciembre '!N39</f>
        <v>0</v>
      </c>
      <c r="O39" s="15">
        <f>+Enero!O39+Febrero!O39+'Marzo '!O39+'Abril '!O39+'Mayo '!O39+Junio!O39+Julio!O39+Agosto!O39+Septiembre!O39+'Octubre '!O39+Noviembre!O39+'Diciembre '!O39</f>
        <v>0</v>
      </c>
      <c r="P39" s="15">
        <f>+Enero!P39+Febrero!P39+'Marzo '!P39+'Abril '!P39+'Mayo '!P39+Junio!P39+Julio!P39+Agosto!P39+Septiembre!P39+'Octubre '!P39+Noviembre!P39+'Diciembre '!P39</f>
        <v>0</v>
      </c>
      <c r="Q39" s="15">
        <f>+Enero!Q39+Febrero!Q39+'Marzo '!Q39+'Abril '!Q39+'Mayo '!Q39+Junio!Q39+Julio!Q39+Agosto!Q39+Septiembre!Q39+'Octubre '!Q39+Noviembre!Q39+'Diciembre '!Q39</f>
        <v>0</v>
      </c>
      <c r="R39" s="15">
        <f>+Enero!R39+Febrero!R39+'Marzo '!R39+'Abril '!R39+'Mayo '!R39+Junio!R39+Julio!R39+Agosto!R39+Septiembre!R39+'Octubre '!R39+Noviembre!R39+'Diciembre '!R39</f>
        <v>0</v>
      </c>
      <c r="S39" s="15">
        <f>+Enero!S39+Febrero!S39+'Marzo '!S39+'Abril '!S39+'Mayo '!S39+Junio!S39+Julio!S39+Agosto!S39+Septiembre!S39+'Octubre '!S39+Noviembre!S39+'Diciembre '!S39</f>
        <v>0</v>
      </c>
      <c r="T39" s="15">
        <f>+Enero!T39+Febrero!T39+'Marzo '!T39+'Abril '!T39+'Mayo '!T39+Junio!T39+Julio!T39+Agosto!T39+Septiembre!T39+'Octubre '!T39+Noviembre!T39+'Diciembre '!T39</f>
        <v>1979</v>
      </c>
      <c r="U39" s="15">
        <f>+Enero!U39+Febrero!U39+'Marzo '!U39+'Abril '!U39+'Mayo '!U39+Junio!U39+Julio!U39+Agosto!U39+Septiembre!U39+'Octubre '!U39+Noviembre!U39+'Diciembre '!U39</f>
        <v>0</v>
      </c>
      <c r="V39" s="15">
        <f>+Enero!V39+Febrero!V39+'Marzo '!V39+'Abril '!V39+'Mayo '!V39+Junio!V39+Julio!V39+Agosto!V39+Septiembre!V39+'Octubre '!V39+Noviembre!V39+'Diciembre '!V39</f>
        <v>1416</v>
      </c>
      <c r="W39" s="15">
        <f>+Enero!W39+Febrero!W39+'Marzo '!W39+'Abril '!W39+'Mayo '!W39+Junio!W39+Julio!W39+Agosto!W39+Septiembre!W39+'Octubre '!W39+Noviembre!W39+'Diciembre '!W39</f>
        <v>563</v>
      </c>
      <c r="X39" s="15">
        <f>+Enero!X39+Febrero!X39+'Marzo '!X39+'Abril '!X39+'Mayo '!X39+Junio!X39+Julio!X39+Agosto!X39+Septiembre!X39+'Octubre '!X39+Noviembre!X39+'Diciembre '!X39</f>
        <v>705</v>
      </c>
      <c r="Y39" s="15">
        <f>+Enero!Y39+Febrero!Y39+'Marzo '!Y39+'Abril '!Y39+'Mayo '!Y39+Junio!Y39+Julio!Y39+Agosto!Y39+Septiembre!Y39+'Octubre '!Y39+Noviembre!Y39+'Diciembre '!Y39</f>
        <v>705</v>
      </c>
      <c r="Z39" s="15">
        <f>+Enero!Z39+Febrero!Z39+'Marzo '!Z39+'Abril '!Z39+'Mayo '!Z39+Junio!Z39+Julio!Z39+Agosto!Z39+Septiembre!Z39+'Octubre '!Z39+Noviembre!Z39+'Diciembre '!Z39</f>
        <v>0</v>
      </c>
      <c r="AA39" s="15">
        <f>+Enero!AA39+Febrero!AA39+'Marzo '!AA39+'Abril '!AA39+'Mayo '!AA39+Junio!AA39+Julio!AA39+Agosto!AA39+Septiembre!AA39+'Octubre '!AA39+Noviembre!AA39+'Diciembre '!AA39</f>
        <v>0</v>
      </c>
      <c r="AB39" s="15">
        <f>+Enero!AB39+Febrero!AB39+'Marzo '!AB39+'Abril '!AB39+'Mayo '!AB39+Junio!AB39+Julio!AB39+Agosto!AB39+Septiembre!AB39+'Octubre '!AB39+Noviembre!AB39+'Diciembre '!AB39</f>
        <v>0</v>
      </c>
      <c r="AC39" s="15">
        <f>+Enero!AC39+Febrero!AC39+'Marzo '!AC39+'Abril '!AC39+'Mayo '!AC39+Junio!AC39+Julio!AC39+Agosto!AC39+Septiembre!AC39+'Octubre '!AC39+Noviembre!AC39+'Diciembre '!AC39</f>
        <v>0</v>
      </c>
      <c r="AD39" s="15">
        <f>+Enero!AD39+Febrero!AD39+'Marzo '!AD39+'Abril '!AD39+'Mayo '!AD39+Junio!AD39+Julio!AD39+Agosto!AD39+Septiembre!AD39+'Octubre '!AD39+Noviembre!AD39+'Diciembre '!AD39</f>
        <v>0</v>
      </c>
      <c r="AE39" s="15">
        <f>+Enero!AE39+Febrero!AE39+'Marzo '!AE39+'Abril '!AE39+'Mayo '!AE39+Junio!AE39+Julio!AE39+Agosto!AE39+Septiembre!AE39+'Octubre '!AE39+Noviembre!AE39+'Diciembre '!AE39</f>
        <v>0</v>
      </c>
      <c r="AF39" s="15">
        <f>+Enero!AF39+Febrero!AF39+'Marzo '!AF39+'Abril '!AF39+'Mayo '!AF39+Junio!AF39+Julio!AF39+Agosto!AF39+Septiembre!AF39+'Octubre '!AF39+Noviembre!AF39+'Diciembre '!AF39</f>
        <v>694</v>
      </c>
      <c r="AG39" s="15">
        <f>+Enero!AG39+Febrero!AG39+'Marzo '!AG39+'Abril '!AG39+'Mayo '!AG39+Junio!AG39+Julio!AG39+Agosto!AG39+Septiembre!AG39+'Octubre '!AG39+Noviembre!AG39+'Diciembre '!AG39</f>
        <v>0</v>
      </c>
      <c r="AH39" s="15">
        <f>+Enero!AH39+Febrero!AH39+'Marzo '!AH39+'Abril '!AH39+'Mayo '!AH39+Junio!AH39+Julio!AH39+Agosto!AH39+Septiembre!AH39+'Octubre '!AH39+Noviembre!AH39+'Diciembre '!AH39</f>
        <v>160</v>
      </c>
      <c r="AI39" s="15">
        <f>+Enero!AI39+Febrero!AI39+'Marzo '!AI39+'Abril '!AI39+'Mayo '!AI39+Junio!AI39+Julio!AI39+Agosto!AI39+Septiembre!AI39+'Octubre '!AI39+Noviembre!AI39+'Diciembre '!AI39</f>
        <v>0</v>
      </c>
      <c r="AJ39" s="15">
        <f>+Enero!AJ39+Febrero!AJ39+'Marzo '!AJ39+'Abril '!AJ39+'Mayo '!AJ39+Junio!AJ39+Julio!AJ39+Agosto!AJ39+Septiembre!AJ39+'Octubre '!AJ39+Noviembre!AJ39+'Diciembre '!AJ39</f>
        <v>1465</v>
      </c>
      <c r="AK39" s="15">
        <f>+Enero!AK39+Febrero!AK39+'Marzo '!AK39+'Abril '!AK39+'Mayo '!AK39+Junio!AK39+Julio!AK39+Agosto!AK39+Septiembre!AK39+'Octubre '!AK39+Noviembre!AK39+'Diciembre '!AK39</f>
        <v>70</v>
      </c>
      <c r="AL39" s="15">
        <f>+Enero!AL39+Febrero!AL39+'Marzo '!AL39+'Abril '!AL39+'Mayo '!AL39+Junio!AL39+Julio!AL39+Agosto!AL39+Septiembre!AL39+'Octubre '!AL39+Noviembre!AL39+'Diciembre '!AL39</f>
        <v>0</v>
      </c>
      <c r="AM39" s="15">
        <f>+Enero!AM39+Febrero!AM39+'Marzo '!AM39+'Abril '!AM39+'Mayo '!AM39+Junio!AM39+Julio!AM39+Agosto!AM39+Septiembre!AM39+'Octubre '!AM39+Noviembre!AM39+'Diciembre '!AM39</f>
        <v>14</v>
      </c>
      <c r="AN39" s="15">
        <f>+Enero!AN39+Febrero!AN39+'Marzo '!AN39+'Abril '!AN39+'Mayo '!AN39+Junio!AN39+Julio!AN39+Agosto!AN39+Septiembre!AN39+'Octubre '!AN39+Noviembre!AN39+'Diciembre '!AN39</f>
        <v>0</v>
      </c>
      <c r="AO39" s="15">
        <f>+Enero!AO39+Febrero!AO39+'Marzo '!AO39+'Abril '!AO39+'Mayo '!AO39+Junio!AO39+Julio!AO39+Agosto!AO39+Septiembre!AO39+'Octubre '!AO39+Noviembre!AO39+'Diciembre '!AO39</f>
        <v>0</v>
      </c>
      <c r="AP39" s="15">
        <f>+Enero!AP39+Febrero!AP39+'Marzo '!AP39+'Abril '!AP39+'Mayo '!AP39+Junio!AP39+Julio!AP39+Agosto!AP39+Septiembre!AP39+'Octubre '!AP39+Noviembre!AP39+'Diciembre '!AP39</f>
        <v>0</v>
      </c>
      <c r="AQ39" s="15">
        <f>+Enero!AQ39+Febrero!AQ39+'Marzo '!AQ39+'Abril '!AQ39+'Mayo '!AQ39+Junio!AQ39+Julio!AQ39+Agosto!AQ39+Septiembre!AQ39+'Octubre '!AQ39+Noviembre!AQ39+'Diciembre '!AQ39</f>
        <v>0</v>
      </c>
      <c r="AR39" s="15">
        <f>+Enero!AR39+Febrero!AR39+'Marzo '!AR39+'Abril '!AR39+'Mayo '!AR39+Junio!AR39+Julio!AR39+Agosto!AR39+Septiembre!AR39+'Octubre '!AR39+Noviembre!AR39+'Diciembre '!AR39</f>
        <v>0</v>
      </c>
      <c r="AS39" s="15">
        <f>+Enero!AS39+Febrero!AS39+'Marzo '!AS39+'Abril '!AS39+'Mayo '!AS39+Junio!AS39+Julio!AS39+Agosto!AS39+Septiembre!AS39+'Octubre '!AS39+Noviembre!AS39+'Diciembre '!AS39</f>
        <v>0</v>
      </c>
      <c r="AT39" s="15">
        <f>+Enero!AT39+Febrero!AT39+'Marzo '!AT39+'Abril '!AT39+'Mayo '!AT39+Junio!AT39+Julio!AT39+Agosto!AT39+Septiembre!AT39+'Octubre '!AT39+Noviembre!AT39+'Diciembre '!AT39</f>
        <v>0</v>
      </c>
      <c r="AU39" s="15">
        <f>+Enero!AU39+Febrero!AU39+'Marzo '!AU39+'Abril '!AU39+'Mayo '!AU39+Junio!AU39+Julio!AU39+Agosto!AU39+Septiembre!AU39+'Octubre '!AU39+Noviembre!AU39+'Diciembre '!AU39</f>
        <v>0</v>
      </c>
      <c r="AV39" s="115" t="s">
        <v>88</v>
      </c>
      <c r="CG39" s="102">
        <v>0</v>
      </c>
      <c r="CI39" s="102">
        <v>0</v>
      </c>
      <c r="CJ39" s="102">
        <v>0</v>
      </c>
      <c r="CK39" s="102">
        <v>0</v>
      </c>
    </row>
    <row r="40" spans="1:89" x14ac:dyDescent="0.2">
      <c r="A40" s="27" t="s">
        <v>118</v>
      </c>
      <c r="B40" s="108">
        <f>SUM(C40+D40+E40+F40+G40+H40+I40+J40+K40+L40+M40+N40+O40+P40+Q40+R40+S40)</f>
        <v>2118</v>
      </c>
      <c r="C40" s="15">
        <f>+Enero!C40+Febrero!C40+'Marzo '!C40+'Abril '!C40+'Mayo '!C40+Junio!C40+Julio!C40+Agosto!C40+Septiembre!C40+'Octubre '!C40+Noviembre!C40+'Diciembre '!C40</f>
        <v>85</v>
      </c>
      <c r="D40" s="15">
        <f>+Enero!D40+Febrero!D40+'Marzo '!D40+'Abril '!D40+'Mayo '!D40+Junio!D40+Julio!D40+Agosto!D40+Septiembre!D40+'Octubre '!D40+Noviembre!D40+'Diciembre '!D40</f>
        <v>53</v>
      </c>
      <c r="E40" s="15">
        <f>+Enero!E40+Febrero!E40+'Marzo '!E40+'Abril '!E40+'Mayo '!E40+Junio!E40+Julio!E40+Agosto!E40+Septiembre!E40+'Octubre '!E40+Noviembre!E40+'Diciembre '!E40</f>
        <v>70</v>
      </c>
      <c r="F40" s="15">
        <f>+Enero!F40+Febrero!F40+'Marzo '!F40+'Abril '!F40+'Mayo '!F40+Junio!F40+Julio!F40+Agosto!F40+Septiembre!F40+'Octubre '!F40+Noviembre!F40+'Diciembre '!F40</f>
        <v>139</v>
      </c>
      <c r="G40" s="15">
        <f>+Enero!G40+Febrero!G40+'Marzo '!G40+'Abril '!G40+'Mayo '!G40+Junio!G40+Julio!G40+Agosto!G40+Septiembre!G40+'Octubre '!G40+Noviembre!G40+'Diciembre '!G40</f>
        <v>70</v>
      </c>
      <c r="H40" s="15">
        <f>+Enero!H40+Febrero!H40+'Marzo '!H40+'Abril '!H40+'Mayo '!H40+Junio!H40+Julio!H40+Agosto!H40+Septiembre!H40+'Octubre '!H40+Noviembre!H40+'Diciembre '!H40</f>
        <v>64</v>
      </c>
      <c r="I40" s="15">
        <f>+Enero!I40+Febrero!I40+'Marzo '!I40+'Abril '!I40+'Mayo '!I40+Junio!I40+Julio!I40+Agosto!I40+Septiembre!I40+'Octubre '!I40+Noviembre!I40+'Diciembre '!I40</f>
        <v>85</v>
      </c>
      <c r="J40" s="15">
        <f>+Enero!J40+Febrero!J40+'Marzo '!J40+'Abril '!J40+'Mayo '!J40+Junio!J40+Julio!J40+Agosto!J40+Septiembre!J40+'Octubre '!J40+Noviembre!J40+'Diciembre '!J40</f>
        <v>84</v>
      </c>
      <c r="K40" s="15">
        <f>+Enero!K40+Febrero!K40+'Marzo '!K40+'Abril '!K40+'Mayo '!K40+Junio!K40+Julio!K40+Agosto!K40+Septiembre!K40+'Octubre '!K40+Noviembre!K40+'Diciembre '!K40</f>
        <v>115</v>
      </c>
      <c r="L40" s="15">
        <f>+Enero!L40+Febrero!L40+'Marzo '!L40+'Abril '!L40+'Mayo '!L40+Junio!L40+Julio!L40+Agosto!L40+Septiembre!L40+'Octubre '!L40+Noviembre!L40+'Diciembre '!L40</f>
        <v>138</v>
      </c>
      <c r="M40" s="15">
        <f>+Enero!M40+Febrero!M40+'Marzo '!M40+'Abril '!M40+'Mayo '!M40+Junio!M40+Julio!M40+Agosto!M40+Septiembre!M40+'Octubre '!M40+Noviembre!M40+'Diciembre '!M40</f>
        <v>123</v>
      </c>
      <c r="N40" s="15">
        <f>+Enero!N40+Febrero!N40+'Marzo '!N40+'Abril '!N40+'Mayo '!N40+Junio!N40+Julio!N40+Agosto!N40+Septiembre!N40+'Octubre '!N40+Noviembre!N40+'Diciembre '!N40</f>
        <v>174</v>
      </c>
      <c r="O40" s="15">
        <f>+Enero!O40+Febrero!O40+'Marzo '!O40+'Abril '!O40+'Mayo '!O40+Junio!O40+Julio!O40+Agosto!O40+Septiembre!O40+'Octubre '!O40+Noviembre!O40+'Diciembre '!O40</f>
        <v>162</v>
      </c>
      <c r="P40" s="15">
        <f>+Enero!P40+Febrero!P40+'Marzo '!P40+'Abril '!P40+'Mayo '!P40+Junio!P40+Julio!P40+Agosto!P40+Septiembre!P40+'Octubre '!P40+Noviembre!P40+'Diciembre '!P40</f>
        <v>167</v>
      </c>
      <c r="Q40" s="15">
        <f>+Enero!Q40+Febrero!Q40+'Marzo '!Q40+'Abril '!Q40+'Mayo '!Q40+Junio!Q40+Julio!Q40+Agosto!Q40+Septiembre!Q40+'Octubre '!Q40+Noviembre!Q40+'Diciembre '!Q40</f>
        <v>190</v>
      </c>
      <c r="R40" s="15">
        <f>+Enero!R40+Febrero!R40+'Marzo '!R40+'Abril '!R40+'Mayo '!R40+Junio!R40+Julio!R40+Agosto!R40+Septiembre!R40+'Octubre '!R40+Noviembre!R40+'Diciembre '!R40</f>
        <v>181</v>
      </c>
      <c r="S40" s="15">
        <f>+Enero!S40+Febrero!S40+'Marzo '!S40+'Abril '!S40+'Mayo '!S40+Junio!S40+Julio!S40+Agosto!S40+Septiembre!S40+'Octubre '!S40+Noviembre!S40+'Diciembre '!S40</f>
        <v>218</v>
      </c>
      <c r="T40" s="15">
        <f>+Enero!T40+Febrero!T40+'Marzo '!T40+'Abril '!T40+'Mayo '!T40+Junio!T40+Julio!T40+Agosto!T40+Septiembre!T40+'Octubre '!T40+Noviembre!T40+'Diciembre '!T40</f>
        <v>208</v>
      </c>
      <c r="U40" s="15">
        <f>+Enero!U40+Febrero!U40+'Marzo '!U40+'Abril '!U40+'Mayo '!U40+Junio!U40+Julio!U40+Agosto!U40+Septiembre!U40+'Octubre '!U40+Noviembre!U40+'Diciembre '!U40</f>
        <v>1910</v>
      </c>
      <c r="V40" s="15">
        <f>+Enero!V40+Febrero!V40+'Marzo '!V40+'Abril '!V40+'Mayo '!V40+Junio!V40+Julio!V40+Agosto!V40+Septiembre!V40+'Octubre '!V40+Noviembre!V40+'Diciembre '!V40</f>
        <v>1086</v>
      </c>
      <c r="W40" s="15">
        <f>+Enero!W40+Febrero!W40+'Marzo '!W40+'Abril '!W40+'Mayo '!W40+Junio!W40+Julio!W40+Agosto!W40+Septiembre!W40+'Octubre '!W40+Noviembre!W40+'Diciembre '!W40</f>
        <v>1032</v>
      </c>
      <c r="X40" s="15">
        <f>+Enero!X40+Febrero!X40+'Marzo '!X40+'Abril '!X40+'Mayo '!X40+Junio!X40+Julio!X40+Agosto!X40+Septiembre!X40+'Octubre '!X40+Noviembre!X40+'Diciembre '!X40</f>
        <v>95</v>
      </c>
      <c r="Y40" s="15">
        <f>+Enero!Y40+Febrero!Y40+'Marzo '!Y40+'Abril '!Y40+'Mayo '!Y40+Junio!Y40+Julio!Y40+Agosto!Y40+Septiembre!Y40+'Octubre '!Y40+Noviembre!Y40+'Diciembre '!Y40</f>
        <v>95</v>
      </c>
      <c r="Z40" s="15">
        <f>+Enero!Z40+Febrero!Z40+'Marzo '!Z40+'Abril '!Z40+'Mayo '!Z40+Junio!Z40+Julio!Z40+Agosto!Z40+Septiembre!Z40+'Octubre '!Z40+Noviembre!Z40+'Diciembre '!Z40</f>
        <v>0</v>
      </c>
      <c r="AA40" s="15">
        <f>+Enero!AA40+Febrero!AA40+'Marzo '!AA40+'Abril '!AA40+'Mayo '!AA40+Junio!AA40+Julio!AA40+Agosto!AA40+Septiembre!AA40+'Octubre '!AA40+Noviembre!AA40+'Diciembre '!AA40</f>
        <v>0</v>
      </c>
      <c r="AB40" s="15">
        <f>+Enero!AB40+Febrero!AB40+'Marzo '!AB40+'Abril '!AB40+'Mayo '!AB40+Junio!AB40+Julio!AB40+Agosto!AB40+Septiembre!AB40+'Octubre '!AB40+Noviembre!AB40+'Diciembre '!AB40</f>
        <v>954</v>
      </c>
      <c r="AC40" s="15">
        <f>+Enero!AC40+Febrero!AC40+'Marzo '!AC40+'Abril '!AC40+'Mayo '!AC40+Junio!AC40+Julio!AC40+Agosto!AC40+Septiembre!AC40+'Octubre '!AC40+Noviembre!AC40+'Diciembre '!AC40</f>
        <v>952</v>
      </c>
      <c r="AD40" s="15">
        <f>+Enero!AD40+Febrero!AD40+'Marzo '!AD40+'Abril '!AD40+'Mayo '!AD40+Junio!AD40+Julio!AD40+Agosto!AD40+Septiembre!AD40+'Octubre '!AD40+Noviembre!AD40+'Diciembre '!AD40</f>
        <v>2</v>
      </c>
      <c r="AE40" s="15">
        <f>+Enero!AE40+Febrero!AE40+'Marzo '!AE40+'Abril '!AE40+'Mayo '!AE40+Junio!AE40+Julio!AE40+Agosto!AE40+Septiembre!AE40+'Octubre '!AE40+Noviembre!AE40+'Diciembre '!AE40</f>
        <v>0</v>
      </c>
      <c r="AF40" s="15">
        <f>+Enero!AF40+Febrero!AF40+'Marzo '!AF40+'Abril '!AF40+'Mayo '!AF40+Junio!AF40+Julio!AF40+Agosto!AF40+Septiembre!AF40+'Octubre '!AF40+Noviembre!AF40+'Diciembre '!AF40</f>
        <v>734</v>
      </c>
      <c r="AG40" s="15">
        <f>+Enero!AG40+Febrero!AG40+'Marzo '!AG40+'Abril '!AG40+'Mayo '!AG40+Junio!AG40+Julio!AG40+Agosto!AG40+Septiembre!AG40+'Octubre '!AG40+Noviembre!AG40+'Diciembre '!AG40</f>
        <v>0</v>
      </c>
      <c r="AH40" s="15">
        <f>+Enero!AH40+Febrero!AH40+'Marzo '!AH40+'Abril '!AH40+'Mayo '!AH40+Junio!AH40+Julio!AH40+Agosto!AH40+Septiembre!AH40+'Octubre '!AH40+Noviembre!AH40+'Diciembre '!AH40</f>
        <v>45</v>
      </c>
      <c r="AI40" s="15">
        <f>+Enero!AI40+Febrero!AI40+'Marzo '!AI40+'Abril '!AI40+'Mayo '!AI40+Junio!AI40+Julio!AI40+Agosto!AI40+Septiembre!AI40+'Octubre '!AI40+Noviembre!AI40+'Diciembre '!AI40</f>
        <v>318</v>
      </c>
      <c r="AJ40" s="15">
        <f>+Enero!AJ40+Febrero!AJ40+'Marzo '!AJ40+'Abril '!AJ40+'Mayo '!AJ40+Junio!AJ40+Julio!AJ40+Agosto!AJ40+Septiembre!AJ40+'Octubre '!AJ40+Noviembre!AJ40+'Diciembre '!AJ40</f>
        <v>265</v>
      </c>
      <c r="AK40" s="15">
        <f>+Enero!AK40+Febrero!AK40+'Marzo '!AK40+'Abril '!AK40+'Mayo '!AK40+Junio!AK40+Julio!AK40+Agosto!AK40+Septiembre!AK40+'Octubre '!AK40+Noviembre!AK40+'Diciembre '!AK40</f>
        <v>2</v>
      </c>
      <c r="AL40" s="15">
        <f>+Enero!AL40+Febrero!AL40+'Marzo '!AL40+'Abril '!AL40+'Mayo '!AL40+Junio!AL40+Julio!AL40+Agosto!AL40+Septiembre!AL40+'Octubre '!AL40+Noviembre!AL40+'Diciembre '!AL40</f>
        <v>193</v>
      </c>
      <c r="AM40" s="15">
        <f>+Enero!AM40+Febrero!AM40+'Marzo '!AM40+'Abril '!AM40+'Mayo '!AM40+Junio!AM40+Julio!AM40+Agosto!AM40+Septiembre!AM40+'Octubre '!AM40+Noviembre!AM40+'Diciembre '!AM40</f>
        <v>15</v>
      </c>
      <c r="AN40" s="15">
        <f>+Enero!AN40+Febrero!AN40+'Marzo '!AN40+'Abril '!AN40+'Mayo '!AN40+Junio!AN40+Julio!AN40+Agosto!AN40+Septiembre!AN40+'Octubre '!AN40+Noviembre!AN40+'Diciembre '!AN40</f>
        <v>239</v>
      </c>
      <c r="AO40" s="15">
        <f>+Enero!AO40+Febrero!AO40+'Marzo '!AO40+'Abril '!AO40+'Mayo '!AO40+Junio!AO40+Julio!AO40+Agosto!AO40+Septiembre!AO40+'Octubre '!AO40+Noviembre!AO40+'Diciembre '!AO40</f>
        <v>37</v>
      </c>
      <c r="AP40" s="15">
        <f>+Enero!AP40+Febrero!AP40+'Marzo '!AP40+'Abril '!AP40+'Mayo '!AP40+Junio!AP40+Julio!AP40+Agosto!AP40+Septiembre!AP40+'Octubre '!AP40+Noviembre!AP40+'Diciembre '!AP40</f>
        <v>0</v>
      </c>
      <c r="AQ40" s="15">
        <f>+Enero!AQ40+Febrero!AQ40+'Marzo '!AQ40+'Abril '!AQ40+'Mayo '!AQ40+Junio!AQ40+Julio!AQ40+Agosto!AQ40+Septiembre!AQ40+'Octubre '!AQ40+Noviembre!AQ40+'Diciembre '!AQ40</f>
        <v>97</v>
      </c>
      <c r="AR40" s="15">
        <f>+Enero!AR40+Febrero!AR40+'Marzo '!AR40+'Abril '!AR40+'Mayo '!AR40+Junio!AR40+Julio!AR40+Agosto!AR40+Septiembre!AR40+'Octubre '!AR40+Noviembre!AR40+'Diciembre '!AR40</f>
        <v>0</v>
      </c>
      <c r="AS40" s="15">
        <f>+Enero!AS40+Febrero!AS40+'Marzo '!AS40+'Abril '!AS40+'Mayo '!AS40+Junio!AS40+Julio!AS40+Agosto!AS40+Septiembre!AS40+'Octubre '!AS40+Noviembre!AS40+'Diciembre '!AS40</f>
        <v>0</v>
      </c>
      <c r="AT40" s="15">
        <f>+Enero!AT40+Febrero!AT40+'Marzo '!AT40+'Abril '!AT40+'Mayo '!AT40+Junio!AT40+Julio!AT40+Agosto!AT40+Septiembre!AT40+'Octubre '!AT40+Noviembre!AT40+'Diciembre '!AT40</f>
        <v>0</v>
      </c>
      <c r="AU40" s="15">
        <f>+Enero!AU40+Febrero!AU40+'Marzo '!AU40+'Abril '!AU40+'Mayo '!AU40+Junio!AU40+Julio!AU40+Agosto!AU40+Septiembre!AU40+'Octubre '!AU40+Noviembre!AU40+'Diciembre '!AU40</f>
        <v>0</v>
      </c>
      <c r="AV40" s="115" t="s">
        <v>88</v>
      </c>
      <c r="CG40" s="102">
        <v>0</v>
      </c>
      <c r="CI40" s="102">
        <v>0</v>
      </c>
      <c r="CJ40" s="102">
        <v>0</v>
      </c>
      <c r="CK40" s="102">
        <v>0</v>
      </c>
    </row>
    <row r="41" spans="1:89" x14ac:dyDescent="0.2">
      <c r="A41" s="27" t="s">
        <v>119</v>
      </c>
      <c r="B41" s="108">
        <f>SUM(C41+D41+E41+F41+G41+H41+I41+J41+K41+L41+M41+N41+O41+P41+Q41+R41+S41)</f>
        <v>0</v>
      </c>
      <c r="C41" s="15">
        <f>+Enero!C41+Febrero!C41+'Marzo '!C41+'Abril '!C41+'Mayo '!C41+Junio!C41+Julio!C41+Agosto!C41+Septiembre!C41+'Octubre '!C41+Noviembre!C41+'Diciembre '!C41</f>
        <v>0</v>
      </c>
      <c r="D41" s="15">
        <f>+Enero!D41+Febrero!D41+'Marzo '!D41+'Abril '!D41+'Mayo '!D41+Junio!D41+Julio!D41+Agosto!D41+Septiembre!D41+'Octubre '!D41+Noviembre!D41+'Diciembre '!D41</f>
        <v>0</v>
      </c>
      <c r="E41" s="15">
        <f>+Enero!E41+Febrero!E41+'Marzo '!E41+'Abril '!E41+'Mayo '!E41+Junio!E41+Julio!E41+Agosto!E41+Septiembre!E41+'Octubre '!E41+Noviembre!E41+'Diciembre '!E41</f>
        <v>0</v>
      </c>
      <c r="F41" s="15">
        <f>+Enero!F41+Febrero!F41+'Marzo '!F41+'Abril '!F41+'Mayo '!F41+Junio!F41+Julio!F41+Agosto!F41+Septiembre!F41+'Octubre '!F41+Noviembre!F41+'Diciembre '!F41</f>
        <v>0</v>
      </c>
      <c r="G41" s="15">
        <f>+Enero!G41+Febrero!G41+'Marzo '!G41+'Abril '!G41+'Mayo '!G41+Junio!G41+Julio!G41+Agosto!G41+Septiembre!G41+'Octubre '!G41+Noviembre!G41+'Diciembre '!G41</f>
        <v>0</v>
      </c>
      <c r="H41" s="15">
        <f>+Enero!H41+Febrero!H41+'Marzo '!H41+'Abril '!H41+'Mayo '!H41+Junio!H41+Julio!H41+Agosto!H41+Septiembre!H41+'Octubre '!H41+Noviembre!H41+'Diciembre '!H41</f>
        <v>0</v>
      </c>
      <c r="I41" s="15">
        <f>+Enero!I41+Febrero!I41+'Marzo '!I41+'Abril '!I41+'Mayo '!I41+Junio!I41+Julio!I41+Agosto!I41+Septiembre!I41+'Octubre '!I41+Noviembre!I41+'Diciembre '!I41</f>
        <v>0</v>
      </c>
      <c r="J41" s="15">
        <f>+Enero!J41+Febrero!J41+'Marzo '!J41+'Abril '!J41+'Mayo '!J41+Junio!J41+Julio!J41+Agosto!J41+Septiembre!J41+'Octubre '!J41+Noviembre!J41+'Diciembre '!J41</f>
        <v>0</v>
      </c>
      <c r="K41" s="15">
        <f>+Enero!K41+Febrero!K41+'Marzo '!K41+'Abril '!K41+'Mayo '!K41+Junio!K41+Julio!K41+Agosto!K41+Septiembre!K41+'Octubre '!K41+Noviembre!K41+'Diciembre '!K41</f>
        <v>0</v>
      </c>
      <c r="L41" s="15">
        <f>+Enero!L41+Febrero!L41+'Marzo '!L41+'Abril '!L41+'Mayo '!L41+Junio!L41+Julio!L41+Agosto!L41+Septiembre!L41+'Octubre '!L41+Noviembre!L41+'Diciembre '!L41</f>
        <v>0</v>
      </c>
      <c r="M41" s="15">
        <f>+Enero!M41+Febrero!M41+'Marzo '!M41+'Abril '!M41+'Mayo '!M41+Junio!M41+Julio!M41+Agosto!M41+Septiembre!M41+'Octubre '!M41+Noviembre!M41+'Diciembre '!M41</f>
        <v>0</v>
      </c>
      <c r="N41" s="15">
        <f>+Enero!N41+Febrero!N41+'Marzo '!N41+'Abril '!N41+'Mayo '!N41+Junio!N41+Julio!N41+Agosto!N41+Septiembre!N41+'Octubre '!N41+Noviembre!N41+'Diciembre '!N41</f>
        <v>0</v>
      </c>
      <c r="O41" s="15">
        <f>+Enero!O41+Febrero!O41+'Marzo '!O41+'Abril '!O41+'Mayo '!O41+Junio!O41+Julio!O41+Agosto!O41+Septiembre!O41+'Octubre '!O41+Noviembre!O41+'Diciembre '!O41</f>
        <v>0</v>
      </c>
      <c r="P41" s="15">
        <f>+Enero!P41+Febrero!P41+'Marzo '!P41+'Abril '!P41+'Mayo '!P41+Junio!P41+Julio!P41+Agosto!P41+Septiembre!P41+'Octubre '!P41+Noviembre!P41+'Diciembre '!P41</f>
        <v>0</v>
      </c>
      <c r="Q41" s="15">
        <f>+Enero!Q41+Febrero!Q41+'Marzo '!Q41+'Abril '!Q41+'Mayo '!Q41+Junio!Q41+Julio!Q41+Agosto!Q41+Septiembre!Q41+'Octubre '!Q41+Noviembre!Q41+'Diciembre '!Q41</f>
        <v>0</v>
      </c>
      <c r="R41" s="15">
        <f>+Enero!R41+Febrero!R41+'Marzo '!R41+'Abril '!R41+'Mayo '!R41+Junio!R41+Julio!R41+Agosto!R41+Septiembre!R41+'Octubre '!R41+Noviembre!R41+'Diciembre '!R41</f>
        <v>0</v>
      </c>
      <c r="S41" s="15">
        <f>+Enero!S41+Febrero!S41+'Marzo '!S41+'Abril '!S41+'Mayo '!S41+Junio!S41+Julio!S41+Agosto!S41+Septiembre!S41+'Octubre '!S41+Noviembre!S41+'Diciembre '!S41</f>
        <v>0</v>
      </c>
      <c r="T41" s="15">
        <f>+Enero!T41+Febrero!T41+'Marzo '!T41+'Abril '!T41+'Mayo '!T41+Junio!T41+Julio!T41+Agosto!T41+Septiembre!T41+'Octubre '!T41+Noviembre!T41+'Diciembre '!T41</f>
        <v>0</v>
      </c>
      <c r="U41" s="15">
        <f>+Enero!U41+Febrero!U41+'Marzo '!U41+'Abril '!U41+'Mayo '!U41+Junio!U41+Julio!U41+Agosto!U41+Septiembre!U41+'Octubre '!U41+Noviembre!U41+'Diciembre '!U41</f>
        <v>0</v>
      </c>
      <c r="V41" s="15">
        <f>+Enero!V41+Febrero!V41+'Marzo '!V41+'Abril '!V41+'Mayo '!V41+Junio!V41+Julio!V41+Agosto!V41+Septiembre!V41+'Octubre '!V41+Noviembre!V41+'Diciembre '!V41</f>
        <v>0</v>
      </c>
      <c r="W41" s="15">
        <f>+Enero!W41+Febrero!W41+'Marzo '!W41+'Abril '!W41+'Mayo '!W41+Junio!W41+Julio!W41+Agosto!W41+Septiembre!W41+'Octubre '!W41+Noviembre!W41+'Diciembre '!W41</f>
        <v>0</v>
      </c>
      <c r="X41" s="15">
        <f>+Enero!X41+Febrero!X41+'Marzo '!X41+'Abril '!X41+'Mayo '!X41+Junio!X41+Julio!X41+Agosto!X41+Septiembre!X41+'Octubre '!X41+Noviembre!X41+'Diciembre '!X41</f>
        <v>0</v>
      </c>
      <c r="Y41" s="15">
        <f>+Enero!Y41+Febrero!Y41+'Marzo '!Y41+'Abril '!Y41+'Mayo '!Y41+Junio!Y41+Julio!Y41+Agosto!Y41+Septiembre!Y41+'Octubre '!Y41+Noviembre!Y41+'Diciembre '!Y41</f>
        <v>0</v>
      </c>
      <c r="Z41" s="15">
        <f>+Enero!Z41+Febrero!Z41+'Marzo '!Z41+'Abril '!Z41+'Mayo '!Z41+Junio!Z41+Julio!Z41+Agosto!Z41+Septiembre!Z41+'Octubre '!Z41+Noviembre!Z41+'Diciembre '!Z41</f>
        <v>0</v>
      </c>
      <c r="AA41" s="15">
        <f>+Enero!AA41+Febrero!AA41+'Marzo '!AA41+'Abril '!AA41+'Mayo '!AA41+Junio!AA41+Julio!AA41+Agosto!AA41+Septiembre!AA41+'Octubre '!AA41+Noviembre!AA41+'Diciembre '!AA41</f>
        <v>0</v>
      </c>
      <c r="AB41" s="15">
        <f>+Enero!AB41+Febrero!AB41+'Marzo '!AB41+'Abril '!AB41+'Mayo '!AB41+Junio!AB41+Julio!AB41+Agosto!AB41+Septiembre!AB41+'Octubre '!AB41+Noviembre!AB41+'Diciembre '!AB41</f>
        <v>0</v>
      </c>
      <c r="AC41" s="15">
        <f>+Enero!AC41+Febrero!AC41+'Marzo '!AC41+'Abril '!AC41+'Mayo '!AC41+Junio!AC41+Julio!AC41+Agosto!AC41+Septiembre!AC41+'Octubre '!AC41+Noviembre!AC41+'Diciembre '!AC41</f>
        <v>0</v>
      </c>
      <c r="AD41" s="15">
        <f>+Enero!AD41+Febrero!AD41+'Marzo '!AD41+'Abril '!AD41+'Mayo '!AD41+Junio!AD41+Julio!AD41+Agosto!AD41+Septiembre!AD41+'Octubre '!AD41+Noviembre!AD41+'Diciembre '!AD41</f>
        <v>0</v>
      </c>
      <c r="AE41" s="15">
        <f>+Enero!AE41+Febrero!AE41+'Marzo '!AE41+'Abril '!AE41+'Mayo '!AE41+Junio!AE41+Julio!AE41+Agosto!AE41+Septiembre!AE41+'Octubre '!AE41+Noviembre!AE41+'Diciembre '!AE41</f>
        <v>0</v>
      </c>
      <c r="AF41" s="15">
        <f>+Enero!AF41+Febrero!AF41+'Marzo '!AF41+'Abril '!AF41+'Mayo '!AF41+Junio!AF41+Julio!AF41+Agosto!AF41+Septiembre!AF41+'Octubre '!AF41+Noviembre!AF41+'Diciembre '!AF41</f>
        <v>0</v>
      </c>
      <c r="AG41" s="15">
        <f>+Enero!AG41+Febrero!AG41+'Marzo '!AG41+'Abril '!AG41+'Mayo '!AG41+Junio!AG41+Julio!AG41+Agosto!AG41+Septiembre!AG41+'Octubre '!AG41+Noviembre!AG41+'Diciembre '!AG41</f>
        <v>0</v>
      </c>
      <c r="AH41" s="15">
        <f>+Enero!AH41+Febrero!AH41+'Marzo '!AH41+'Abril '!AH41+'Mayo '!AH41+Junio!AH41+Julio!AH41+Agosto!AH41+Septiembre!AH41+'Octubre '!AH41+Noviembre!AH41+'Diciembre '!AH41</f>
        <v>0</v>
      </c>
      <c r="AI41" s="15">
        <f>+Enero!AI41+Febrero!AI41+'Marzo '!AI41+'Abril '!AI41+'Mayo '!AI41+Junio!AI41+Julio!AI41+Agosto!AI41+Septiembre!AI41+'Octubre '!AI41+Noviembre!AI41+'Diciembre '!AI41</f>
        <v>0</v>
      </c>
      <c r="AJ41" s="15">
        <f>+Enero!AJ41+Febrero!AJ41+'Marzo '!AJ41+'Abril '!AJ41+'Mayo '!AJ41+Junio!AJ41+Julio!AJ41+Agosto!AJ41+Septiembre!AJ41+'Octubre '!AJ41+Noviembre!AJ41+'Diciembre '!AJ41</f>
        <v>0</v>
      </c>
      <c r="AK41" s="15">
        <f>+Enero!AK41+Febrero!AK41+'Marzo '!AK41+'Abril '!AK41+'Mayo '!AK41+Junio!AK41+Julio!AK41+Agosto!AK41+Septiembre!AK41+'Octubre '!AK41+Noviembre!AK41+'Diciembre '!AK41</f>
        <v>0</v>
      </c>
      <c r="AL41" s="15">
        <f>+Enero!AL41+Febrero!AL41+'Marzo '!AL41+'Abril '!AL41+'Mayo '!AL41+Junio!AL41+Julio!AL41+Agosto!AL41+Septiembre!AL41+'Octubre '!AL41+Noviembre!AL41+'Diciembre '!AL41</f>
        <v>0</v>
      </c>
      <c r="AM41" s="15">
        <f>+Enero!AM41+Febrero!AM41+'Marzo '!AM41+'Abril '!AM41+'Mayo '!AM41+Junio!AM41+Julio!AM41+Agosto!AM41+Septiembre!AM41+'Octubre '!AM41+Noviembre!AM41+'Diciembre '!AM41</f>
        <v>0</v>
      </c>
      <c r="AN41" s="15">
        <f>+Enero!AN41+Febrero!AN41+'Marzo '!AN41+'Abril '!AN41+'Mayo '!AN41+Junio!AN41+Julio!AN41+Agosto!AN41+Septiembre!AN41+'Octubre '!AN41+Noviembre!AN41+'Diciembre '!AN41</f>
        <v>0</v>
      </c>
      <c r="AO41" s="15">
        <f>+Enero!AO41+Febrero!AO41+'Marzo '!AO41+'Abril '!AO41+'Mayo '!AO41+Junio!AO41+Julio!AO41+Agosto!AO41+Septiembre!AO41+'Octubre '!AO41+Noviembre!AO41+'Diciembre '!AO41</f>
        <v>0</v>
      </c>
      <c r="AP41" s="15">
        <f>+Enero!AP41+Febrero!AP41+'Marzo '!AP41+'Abril '!AP41+'Mayo '!AP41+Junio!AP41+Julio!AP41+Agosto!AP41+Septiembre!AP41+'Octubre '!AP41+Noviembre!AP41+'Diciembre '!AP41</f>
        <v>0</v>
      </c>
      <c r="AQ41" s="15">
        <f>+Enero!AQ41+Febrero!AQ41+'Marzo '!AQ41+'Abril '!AQ41+'Mayo '!AQ41+Junio!AQ41+Julio!AQ41+Agosto!AQ41+Septiembre!AQ41+'Octubre '!AQ41+Noviembre!AQ41+'Diciembre '!AQ41</f>
        <v>0</v>
      </c>
      <c r="AR41" s="15">
        <f>+Enero!AR41+Febrero!AR41+'Marzo '!AR41+'Abril '!AR41+'Mayo '!AR41+Junio!AR41+Julio!AR41+Agosto!AR41+Septiembre!AR41+'Octubre '!AR41+Noviembre!AR41+'Diciembre '!AR41</f>
        <v>0</v>
      </c>
      <c r="AS41" s="15">
        <f>+Enero!AS41+Febrero!AS41+'Marzo '!AS41+'Abril '!AS41+'Mayo '!AS41+Junio!AS41+Julio!AS41+Agosto!AS41+Septiembre!AS41+'Octubre '!AS41+Noviembre!AS41+'Diciembre '!AS41</f>
        <v>0</v>
      </c>
      <c r="AT41" s="15">
        <f>+Enero!AT41+Febrero!AT41+'Marzo '!AT41+'Abril '!AT41+'Mayo '!AT41+Junio!AT41+Julio!AT41+Agosto!AT41+Septiembre!AT41+'Octubre '!AT41+Noviembre!AT41+'Diciembre '!AT41</f>
        <v>0</v>
      </c>
      <c r="AU41" s="15">
        <f>+Enero!AU41+Febrero!AU41+'Marzo '!AU41+'Abril '!AU41+'Mayo '!AU41+Junio!AU41+Julio!AU41+Agosto!AU41+Septiembre!AU41+'Octubre '!AU41+Noviembre!AU41+'Diciembre '!AU41</f>
        <v>0</v>
      </c>
      <c r="AV41" s="115" t="s">
        <v>88</v>
      </c>
      <c r="CG41" s="102">
        <v>0</v>
      </c>
      <c r="CI41" s="102">
        <v>0</v>
      </c>
      <c r="CJ41" s="102">
        <v>0</v>
      </c>
      <c r="CK41" s="102">
        <v>0</v>
      </c>
    </row>
    <row r="42" spans="1:89" x14ac:dyDescent="0.2">
      <c r="A42" s="27" t="s">
        <v>120</v>
      </c>
      <c r="B42" s="108">
        <f>SUM(C42+D42+E42+F42+G42+H42+I42+J42+K42)</f>
        <v>0</v>
      </c>
      <c r="C42" s="15">
        <f>+Enero!C42+Febrero!C42+'Marzo '!C42+'Abril '!C42+'Mayo '!C42+Junio!C42+Julio!C42+Agosto!C42+Septiembre!C42+'Octubre '!C42+Noviembre!C42+'Diciembre '!C42</f>
        <v>0</v>
      </c>
      <c r="D42" s="15">
        <f>+Enero!D42+Febrero!D42+'Marzo '!D42+'Abril '!D42+'Mayo '!D42+Junio!D42+Julio!D42+Agosto!D42+Septiembre!D42+'Octubre '!D42+Noviembre!D42+'Diciembre '!D42</f>
        <v>0</v>
      </c>
      <c r="E42" s="15">
        <f>+Enero!E42+Febrero!E42+'Marzo '!E42+'Abril '!E42+'Mayo '!E42+Junio!E42+Julio!E42+Agosto!E42+Septiembre!E42+'Octubre '!E42+Noviembre!E42+'Diciembre '!E42</f>
        <v>0</v>
      </c>
      <c r="F42" s="15">
        <f>+Enero!F42+Febrero!F42+'Marzo '!F42+'Abril '!F42+'Mayo '!F42+Junio!F42+Julio!F42+Agosto!F42+Septiembre!F42+'Octubre '!F42+Noviembre!F42+'Diciembre '!F42</f>
        <v>0</v>
      </c>
      <c r="G42" s="15">
        <f>+Enero!G42+Febrero!G42+'Marzo '!G42+'Abril '!G42+'Mayo '!G42+Junio!G42+Julio!G42+Agosto!G42+Septiembre!G42+'Octubre '!G42+Noviembre!G42+'Diciembre '!G42</f>
        <v>0</v>
      </c>
      <c r="H42" s="15">
        <f>+Enero!H42+Febrero!H42+'Marzo '!H42+'Abril '!H42+'Mayo '!H42+Junio!H42+Julio!H42+Agosto!H42+Septiembre!H42+'Octubre '!H42+Noviembre!H42+'Diciembre '!H42</f>
        <v>0</v>
      </c>
      <c r="I42" s="15">
        <f>+Enero!I42+Febrero!I42+'Marzo '!I42+'Abril '!I42+'Mayo '!I42+Junio!I42+Julio!I42+Agosto!I42+Septiembre!I42+'Octubre '!I42+Noviembre!I42+'Diciembre '!I42</f>
        <v>0</v>
      </c>
      <c r="J42" s="15">
        <f>+Enero!J42+Febrero!J42+'Marzo '!J42+'Abril '!J42+'Mayo '!J42+Junio!J42+Julio!J42+Agosto!J42+Septiembre!J42+'Octubre '!J42+Noviembre!J42+'Diciembre '!J42</f>
        <v>0</v>
      </c>
      <c r="K42" s="15">
        <f>+Enero!K42+Febrero!K42+'Marzo '!K42+'Abril '!K42+'Mayo '!K42+Junio!K42+Julio!K42+Agosto!K42+Septiembre!K42+'Octubre '!K42+Noviembre!K42+'Diciembre '!K42</f>
        <v>0</v>
      </c>
      <c r="L42" s="15">
        <f>+Enero!L42+Febrero!L42+'Marzo '!L42+'Abril '!L42+'Mayo '!L42+Junio!L42+Julio!L42+Agosto!L42+Septiembre!L42+'Octubre '!L42+Noviembre!L42+'Diciembre '!L42</f>
        <v>0</v>
      </c>
      <c r="M42" s="15">
        <f>+Enero!M42+Febrero!M42+'Marzo '!M42+'Abril '!M42+'Mayo '!M42+Junio!M42+Julio!M42+Agosto!M42+Septiembre!M42+'Octubre '!M42+Noviembre!M42+'Diciembre '!M42</f>
        <v>0</v>
      </c>
      <c r="N42" s="15">
        <f>+Enero!N42+Febrero!N42+'Marzo '!N42+'Abril '!N42+'Mayo '!N42+Junio!N42+Julio!N42+Agosto!N42+Septiembre!N42+'Octubre '!N42+Noviembre!N42+'Diciembre '!N42</f>
        <v>0</v>
      </c>
      <c r="O42" s="15">
        <f>+Enero!O42+Febrero!O42+'Marzo '!O42+'Abril '!O42+'Mayo '!O42+Junio!O42+Julio!O42+Agosto!O42+Septiembre!O42+'Octubre '!O42+Noviembre!O42+'Diciembre '!O42</f>
        <v>0</v>
      </c>
      <c r="P42" s="15">
        <f>+Enero!P42+Febrero!P42+'Marzo '!P42+'Abril '!P42+'Mayo '!P42+Junio!P42+Julio!P42+Agosto!P42+Septiembre!P42+'Octubre '!P42+Noviembre!P42+'Diciembre '!P42</f>
        <v>0</v>
      </c>
      <c r="Q42" s="15">
        <f>+Enero!Q42+Febrero!Q42+'Marzo '!Q42+'Abril '!Q42+'Mayo '!Q42+Junio!Q42+Julio!Q42+Agosto!Q42+Septiembre!Q42+'Octubre '!Q42+Noviembre!Q42+'Diciembre '!Q42</f>
        <v>0</v>
      </c>
      <c r="R42" s="15">
        <f>+Enero!R42+Febrero!R42+'Marzo '!R42+'Abril '!R42+'Mayo '!R42+Junio!R42+Julio!R42+Agosto!R42+Septiembre!R42+'Octubre '!R42+Noviembre!R42+'Diciembre '!R42</f>
        <v>0</v>
      </c>
      <c r="S42" s="15">
        <f>+Enero!S42+Febrero!S42+'Marzo '!S42+'Abril '!S42+'Mayo '!S42+Junio!S42+Julio!S42+Agosto!S42+Septiembre!S42+'Octubre '!S42+Noviembre!S42+'Diciembre '!S42</f>
        <v>0</v>
      </c>
      <c r="T42" s="15">
        <f>+Enero!T42+Febrero!T42+'Marzo '!T42+'Abril '!T42+'Mayo '!T42+Junio!T42+Julio!T42+Agosto!T42+Septiembre!T42+'Octubre '!T42+Noviembre!T42+'Diciembre '!T42</f>
        <v>0</v>
      </c>
      <c r="U42" s="15">
        <f>+Enero!U42+Febrero!U42+'Marzo '!U42+'Abril '!U42+'Mayo '!U42+Junio!U42+Julio!U42+Agosto!U42+Septiembre!U42+'Octubre '!U42+Noviembre!U42+'Diciembre '!U42</f>
        <v>0</v>
      </c>
      <c r="V42" s="15">
        <f>+Enero!V42+Febrero!V42+'Marzo '!V42+'Abril '!V42+'Mayo '!V42+Junio!V42+Julio!V42+Agosto!V42+Septiembre!V42+'Octubre '!V42+Noviembre!V42+'Diciembre '!V42</f>
        <v>0</v>
      </c>
      <c r="W42" s="15">
        <f>+Enero!W42+Febrero!W42+'Marzo '!W42+'Abril '!W42+'Mayo '!W42+Junio!W42+Julio!W42+Agosto!W42+Septiembre!W42+'Octubre '!W42+Noviembre!W42+'Diciembre '!W42</f>
        <v>0</v>
      </c>
      <c r="X42" s="15">
        <f>+Enero!X42+Febrero!X42+'Marzo '!X42+'Abril '!X42+'Mayo '!X42+Junio!X42+Julio!X42+Agosto!X42+Septiembre!X42+'Octubre '!X42+Noviembre!X42+'Diciembre '!X42</f>
        <v>0</v>
      </c>
      <c r="Y42" s="15">
        <f>+Enero!Y42+Febrero!Y42+'Marzo '!Y42+'Abril '!Y42+'Mayo '!Y42+Junio!Y42+Julio!Y42+Agosto!Y42+Septiembre!Y42+'Octubre '!Y42+Noviembre!Y42+'Diciembre '!Y42</f>
        <v>0</v>
      </c>
      <c r="Z42" s="15">
        <f>+Enero!Z42+Febrero!Z42+'Marzo '!Z42+'Abril '!Z42+'Mayo '!Z42+Junio!Z42+Julio!Z42+Agosto!Z42+Septiembre!Z42+'Octubre '!Z42+Noviembre!Z42+'Diciembre '!Z42</f>
        <v>0</v>
      </c>
      <c r="AA42" s="15">
        <f>+Enero!AA42+Febrero!AA42+'Marzo '!AA42+'Abril '!AA42+'Mayo '!AA42+Junio!AA42+Julio!AA42+Agosto!AA42+Septiembre!AA42+'Octubre '!AA42+Noviembre!AA42+'Diciembre '!AA42</f>
        <v>0</v>
      </c>
      <c r="AB42" s="15">
        <f>+Enero!AB42+Febrero!AB42+'Marzo '!AB42+'Abril '!AB42+'Mayo '!AB42+Junio!AB42+Julio!AB42+Agosto!AB42+Septiembre!AB42+'Octubre '!AB42+Noviembre!AB42+'Diciembre '!AB42</f>
        <v>0</v>
      </c>
      <c r="AC42" s="15">
        <f>+Enero!AC42+Febrero!AC42+'Marzo '!AC42+'Abril '!AC42+'Mayo '!AC42+Junio!AC42+Julio!AC42+Agosto!AC42+Septiembre!AC42+'Octubre '!AC42+Noviembre!AC42+'Diciembre '!AC42</f>
        <v>0</v>
      </c>
      <c r="AD42" s="15">
        <f>+Enero!AD42+Febrero!AD42+'Marzo '!AD42+'Abril '!AD42+'Mayo '!AD42+Junio!AD42+Julio!AD42+Agosto!AD42+Septiembre!AD42+'Octubre '!AD42+Noviembre!AD42+'Diciembre '!AD42</f>
        <v>0</v>
      </c>
      <c r="AE42" s="15">
        <f>+Enero!AE42+Febrero!AE42+'Marzo '!AE42+'Abril '!AE42+'Mayo '!AE42+Junio!AE42+Julio!AE42+Agosto!AE42+Septiembre!AE42+'Octubre '!AE42+Noviembre!AE42+'Diciembre '!AE42</f>
        <v>0</v>
      </c>
      <c r="AF42" s="15">
        <f>+Enero!AF42+Febrero!AF42+'Marzo '!AF42+'Abril '!AF42+'Mayo '!AF42+Junio!AF42+Julio!AF42+Agosto!AF42+Septiembre!AF42+'Octubre '!AF42+Noviembre!AF42+'Diciembre '!AF42</f>
        <v>0</v>
      </c>
      <c r="AG42" s="15">
        <f>+Enero!AG42+Febrero!AG42+'Marzo '!AG42+'Abril '!AG42+'Mayo '!AG42+Junio!AG42+Julio!AG42+Agosto!AG42+Septiembre!AG42+'Octubre '!AG42+Noviembre!AG42+'Diciembre '!AG42</f>
        <v>0</v>
      </c>
      <c r="AH42" s="15">
        <f>+Enero!AH42+Febrero!AH42+'Marzo '!AH42+'Abril '!AH42+'Mayo '!AH42+Junio!AH42+Julio!AH42+Agosto!AH42+Septiembre!AH42+'Octubre '!AH42+Noviembre!AH42+'Diciembre '!AH42</f>
        <v>0</v>
      </c>
      <c r="AI42" s="15">
        <f>+Enero!AI42+Febrero!AI42+'Marzo '!AI42+'Abril '!AI42+'Mayo '!AI42+Junio!AI42+Julio!AI42+Agosto!AI42+Septiembre!AI42+'Octubre '!AI42+Noviembre!AI42+'Diciembre '!AI42</f>
        <v>0</v>
      </c>
      <c r="AJ42" s="15">
        <f>+Enero!AJ42+Febrero!AJ42+'Marzo '!AJ42+'Abril '!AJ42+'Mayo '!AJ42+Junio!AJ42+Julio!AJ42+Agosto!AJ42+Septiembre!AJ42+'Octubre '!AJ42+Noviembre!AJ42+'Diciembre '!AJ42</f>
        <v>0</v>
      </c>
      <c r="AK42" s="15">
        <f>+Enero!AK42+Febrero!AK42+'Marzo '!AK42+'Abril '!AK42+'Mayo '!AK42+Junio!AK42+Julio!AK42+Agosto!AK42+Septiembre!AK42+'Octubre '!AK42+Noviembre!AK42+'Diciembre '!AK42</f>
        <v>0</v>
      </c>
      <c r="AL42" s="15">
        <f>+Enero!AL42+Febrero!AL42+'Marzo '!AL42+'Abril '!AL42+'Mayo '!AL42+Junio!AL42+Julio!AL42+Agosto!AL42+Septiembre!AL42+'Octubre '!AL42+Noviembre!AL42+'Diciembre '!AL42</f>
        <v>0</v>
      </c>
      <c r="AM42" s="15">
        <f>+Enero!AM42+Febrero!AM42+'Marzo '!AM42+'Abril '!AM42+'Mayo '!AM42+Junio!AM42+Julio!AM42+Agosto!AM42+Septiembre!AM42+'Octubre '!AM42+Noviembre!AM42+'Diciembre '!AM42</f>
        <v>0</v>
      </c>
      <c r="AN42" s="15">
        <f>+Enero!AN42+Febrero!AN42+'Marzo '!AN42+'Abril '!AN42+'Mayo '!AN42+Junio!AN42+Julio!AN42+Agosto!AN42+Septiembre!AN42+'Octubre '!AN42+Noviembre!AN42+'Diciembre '!AN42</f>
        <v>0</v>
      </c>
      <c r="AO42" s="15">
        <f>+Enero!AO42+Febrero!AO42+'Marzo '!AO42+'Abril '!AO42+'Mayo '!AO42+Junio!AO42+Julio!AO42+Agosto!AO42+Septiembre!AO42+'Octubre '!AO42+Noviembre!AO42+'Diciembre '!AO42</f>
        <v>0</v>
      </c>
      <c r="AP42" s="15">
        <f>+Enero!AP42+Febrero!AP42+'Marzo '!AP42+'Abril '!AP42+'Mayo '!AP42+Junio!AP42+Julio!AP42+Agosto!AP42+Septiembre!AP42+'Octubre '!AP42+Noviembre!AP42+'Diciembre '!AP42</f>
        <v>0</v>
      </c>
      <c r="AQ42" s="15">
        <f>+Enero!AQ42+Febrero!AQ42+'Marzo '!AQ42+'Abril '!AQ42+'Mayo '!AQ42+Junio!AQ42+Julio!AQ42+Agosto!AQ42+Septiembre!AQ42+'Octubre '!AQ42+Noviembre!AQ42+'Diciembre '!AQ42</f>
        <v>0</v>
      </c>
      <c r="AR42" s="15">
        <f>+Enero!AR42+Febrero!AR42+'Marzo '!AR42+'Abril '!AR42+'Mayo '!AR42+Junio!AR42+Julio!AR42+Agosto!AR42+Septiembre!AR42+'Octubre '!AR42+Noviembre!AR42+'Diciembre '!AR42</f>
        <v>0</v>
      </c>
      <c r="AS42" s="15">
        <f>+Enero!AS42+Febrero!AS42+'Marzo '!AS42+'Abril '!AS42+'Mayo '!AS42+Junio!AS42+Julio!AS42+Agosto!AS42+Septiembre!AS42+'Octubre '!AS42+Noviembre!AS42+'Diciembre '!AS42</f>
        <v>0</v>
      </c>
      <c r="AT42" s="15">
        <f>+Enero!AT42+Febrero!AT42+'Marzo '!AT42+'Abril '!AT42+'Mayo '!AT42+Junio!AT42+Julio!AT42+Agosto!AT42+Septiembre!AT42+'Octubre '!AT42+Noviembre!AT42+'Diciembre '!AT42</f>
        <v>0</v>
      </c>
      <c r="AU42" s="15">
        <f>+Enero!AU42+Febrero!AU42+'Marzo '!AU42+'Abril '!AU42+'Mayo '!AU42+Junio!AU42+Julio!AU42+Agosto!AU42+Septiembre!AU42+'Octubre '!AU42+Noviembre!AU42+'Diciembre '!AU42</f>
        <v>0</v>
      </c>
      <c r="AV42" s="115" t="s">
        <v>88</v>
      </c>
      <c r="CG42" s="102">
        <v>0</v>
      </c>
      <c r="CI42" s="102">
        <v>0</v>
      </c>
      <c r="CJ42" s="102">
        <v>0</v>
      </c>
      <c r="CK42" s="102">
        <v>0</v>
      </c>
    </row>
    <row r="43" spans="1:89" x14ac:dyDescent="0.2">
      <c r="A43" s="27" t="s">
        <v>121</v>
      </c>
      <c r="B43" s="108">
        <f>SUM(C43+D43+E43+F43+G43+H43+I43+J43+K43+L43+M43+N43+O43+P43+Q43+R43+S43)</f>
        <v>3168</v>
      </c>
      <c r="C43" s="15">
        <f>+Enero!C43+Febrero!C43+'Marzo '!C43+'Abril '!C43+'Mayo '!C43+Junio!C43+Julio!C43+Agosto!C43+Septiembre!C43+'Octubre '!C43+Noviembre!C43+'Diciembre '!C43</f>
        <v>2</v>
      </c>
      <c r="D43" s="15">
        <f>+Enero!D43+Febrero!D43+'Marzo '!D43+'Abril '!D43+'Mayo '!D43+Junio!D43+Julio!D43+Agosto!D43+Septiembre!D43+'Octubre '!D43+Noviembre!D43+'Diciembre '!D43</f>
        <v>48</v>
      </c>
      <c r="E43" s="15">
        <f>+Enero!E43+Febrero!E43+'Marzo '!E43+'Abril '!E43+'Mayo '!E43+Junio!E43+Julio!E43+Agosto!E43+Septiembre!E43+'Octubre '!E43+Noviembre!E43+'Diciembre '!E43</f>
        <v>102</v>
      </c>
      <c r="F43" s="15">
        <f>+Enero!F43+Febrero!F43+'Marzo '!F43+'Abril '!F43+'Mayo '!F43+Junio!F43+Julio!F43+Agosto!F43+Septiembre!F43+'Octubre '!F43+Noviembre!F43+'Diciembre '!F43</f>
        <v>179</v>
      </c>
      <c r="G43" s="15">
        <f>+Enero!G43+Febrero!G43+'Marzo '!G43+'Abril '!G43+'Mayo '!G43+Junio!G43+Julio!G43+Agosto!G43+Septiembre!G43+'Octubre '!G43+Noviembre!G43+'Diciembre '!G43</f>
        <v>172</v>
      </c>
      <c r="H43" s="15">
        <f>+Enero!H43+Febrero!H43+'Marzo '!H43+'Abril '!H43+'Mayo '!H43+Junio!H43+Julio!H43+Agosto!H43+Septiembre!H43+'Octubre '!H43+Noviembre!H43+'Diciembre '!H43</f>
        <v>206</v>
      </c>
      <c r="I43" s="15">
        <f>+Enero!I43+Febrero!I43+'Marzo '!I43+'Abril '!I43+'Mayo '!I43+Junio!I43+Julio!I43+Agosto!I43+Septiembre!I43+'Octubre '!I43+Noviembre!I43+'Diciembre '!I43</f>
        <v>304</v>
      </c>
      <c r="J43" s="15">
        <f>+Enero!J43+Febrero!J43+'Marzo '!J43+'Abril '!J43+'Mayo '!J43+Junio!J43+Julio!J43+Agosto!J43+Septiembre!J43+'Octubre '!J43+Noviembre!J43+'Diciembre '!J43</f>
        <v>258</v>
      </c>
      <c r="K43" s="15">
        <f>+Enero!K43+Febrero!K43+'Marzo '!K43+'Abril '!K43+'Mayo '!K43+Junio!K43+Julio!K43+Agosto!K43+Septiembre!K43+'Octubre '!K43+Noviembre!K43+'Diciembre '!K43</f>
        <v>333</v>
      </c>
      <c r="L43" s="15">
        <f>+Enero!L43+Febrero!L43+'Marzo '!L43+'Abril '!L43+'Mayo '!L43+Junio!L43+Julio!L43+Agosto!L43+Septiembre!L43+'Octubre '!L43+Noviembre!L43+'Diciembre '!L43</f>
        <v>313</v>
      </c>
      <c r="M43" s="15">
        <f>+Enero!M43+Febrero!M43+'Marzo '!M43+'Abril '!M43+'Mayo '!M43+Junio!M43+Julio!M43+Agosto!M43+Septiembre!M43+'Octubre '!M43+Noviembre!M43+'Diciembre '!M43</f>
        <v>396</v>
      </c>
      <c r="N43" s="15">
        <f>+Enero!N43+Febrero!N43+'Marzo '!N43+'Abril '!N43+'Mayo '!N43+Junio!N43+Julio!N43+Agosto!N43+Septiembre!N43+'Octubre '!N43+Noviembre!N43+'Diciembre '!N43</f>
        <v>298</v>
      </c>
      <c r="O43" s="15">
        <f>+Enero!O43+Febrero!O43+'Marzo '!O43+'Abril '!O43+'Mayo '!O43+Junio!O43+Julio!O43+Agosto!O43+Septiembre!O43+'Octubre '!O43+Noviembre!O43+'Diciembre '!O43</f>
        <v>262</v>
      </c>
      <c r="P43" s="15">
        <f>+Enero!P43+Febrero!P43+'Marzo '!P43+'Abril '!P43+'Mayo '!P43+Junio!P43+Julio!P43+Agosto!P43+Septiembre!P43+'Octubre '!P43+Noviembre!P43+'Diciembre '!P43</f>
        <v>144</v>
      </c>
      <c r="Q43" s="15">
        <f>+Enero!Q43+Febrero!Q43+'Marzo '!Q43+'Abril '!Q43+'Mayo '!Q43+Junio!Q43+Julio!Q43+Agosto!Q43+Septiembre!Q43+'Octubre '!Q43+Noviembre!Q43+'Diciembre '!Q43</f>
        <v>69</v>
      </c>
      <c r="R43" s="15">
        <f>+Enero!R43+Febrero!R43+'Marzo '!R43+'Abril '!R43+'Mayo '!R43+Junio!R43+Julio!R43+Agosto!R43+Septiembre!R43+'Octubre '!R43+Noviembre!R43+'Diciembre '!R43</f>
        <v>38</v>
      </c>
      <c r="S43" s="15">
        <f>+Enero!S43+Febrero!S43+'Marzo '!S43+'Abril '!S43+'Mayo '!S43+Junio!S43+Julio!S43+Agosto!S43+Septiembre!S43+'Octubre '!S43+Noviembre!S43+'Diciembre '!S43</f>
        <v>44</v>
      </c>
      <c r="T43" s="15">
        <f>+Enero!T43+Febrero!T43+'Marzo '!T43+'Abril '!T43+'Mayo '!T43+Junio!T43+Julio!T43+Agosto!T43+Septiembre!T43+'Octubre '!T43+Noviembre!T43+'Diciembre '!T43</f>
        <v>152</v>
      </c>
      <c r="U43" s="15">
        <f>+Enero!U43+Febrero!U43+'Marzo '!U43+'Abril '!U43+'Mayo '!U43+Junio!U43+Julio!U43+Agosto!U43+Septiembre!U43+'Octubre '!U43+Noviembre!U43+'Diciembre '!U43</f>
        <v>3016</v>
      </c>
      <c r="V43" s="15">
        <f>+Enero!V43+Febrero!V43+'Marzo '!V43+'Abril '!V43+'Mayo '!V43+Junio!V43+Julio!V43+Agosto!V43+Septiembre!V43+'Octubre '!V43+Noviembre!V43+'Diciembre '!V43</f>
        <v>1310</v>
      </c>
      <c r="W43" s="15">
        <f>+Enero!W43+Febrero!W43+'Marzo '!W43+'Abril '!W43+'Mayo '!W43+Junio!W43+Julio!W43+Agosto!W43+Septiembre!W43+'Octubre '!W43+Noviembre!W43+'Diciembre '!W43</f>
        <v>1858</v>
      </c>
      <c r="X43" s="15">
        <f>+Enero!X43+Febrero!X43+'Marzo '!X43+'Abril '!X43+'Mayo '!X43+Junio!X43+Julio!X43+Agosto!X43+Septiembre!X43+'Octubre '!X43+Noviembre!X43+'Diciembre '!X43</f>
        <v>174</v>
      </c>
      <c r="Y43" s="15">
        <f>+Enero!Y43+Febrero!Y43+'Marzo '!Y43+'Abril '!Y43+'Mayo '!Y43+Junio!Y43+Julio!Y43+Agosto!Y43+Septiembre!Y43+'Octubre '!Y43+Noviembre!Y43+'Diciembre '!Y43</f>
        <v>174</v>
      </c>
      <c r="Z43" s="15">
        <f>+Enero!Z43+Febrero!Z43+'Marzo '!Z43+'Abril '!Z43+'Mayo '!Z43+Junio!Z43+Julio!Z43+Agosto!Z43+Septiembre!Z43+'Octubre '!Z43+Noviembre!Z43+'Diciembre '!Z43</f>
        <v>0</v>
      </c>
      <c r="AA43" s="15">
        <f>+Enero!AA43+Febrero!AA43+'Marzo '!AA43+'Abril '!AA43+'Mayo '!AA43+Junio!AA43+Julio!AA43+Agosto!AA43+Septiembre!AA43+'Octubre '!AA43+Noviembre!AA43+'Diciembre '!AA43</f>
        <v>0</v>
      </c>
      <c r="AB43" s="15">
        <f>+Enero!AB43+Febrero!AB43+'Marzo '!AB43+'Abril '!AB43+'Mayo '!AB43+Junio!AB43+Julio!AB43+Agosto!AB43+Septiembre!AB43+'Octubre '!AB43+Noviembre!AB43+'Diciembre '!AB43</f>
        <v>247</v>
      </c>
      <c r="AC43" s="15">
        <f>+Enero!AC43+Febrero!AC43+'Marzo '!AC43+'Abril '!AC43+'Mayo '!AC43+Junio!AC43+Julio!AC43+Agosto!AC43+Septiembre!AC43+'Octubre '!AC43+Noviembre!AC43+'Diciembre '!AC43</f>
        <v>241</v>
      </c>
      <c r="AD43" s="15">
        <f>+Enero!AD43+Febrero!AD43+'Marzo '!AD43+'Abril '!AD43+'Mayo '!AD43+Junio!AD43+Julio!AD43+Agosto!AD43+Septiembre!AD43+'Octubre '!AD43+Noviembre!AD43+'Diciembre '!AD43</f>
        <v>0</v>
      </c>
      <c r="AE43" s="15">
        <f>+Enero!AE43+Febrero!AE43+'Marzo '!AE43+'Abril '!AE43+'Mayo '!AE43+Junio!AE43+Julio!AE43+Agosto!AE43+Septiembre!AE43+'Octubre '!AE43+Noviembre!AE43+'Diciembre '!AE43</f>
        <v>6</v>
      </c>
      <c r="AF43" s="15">
        <f>+Enero!AF43+Febrero!AF43+'Marzo '!AF43+'Abril '!AF43+'Mayo '!AF43+Junio!AF43+Julio!AF43+Agosto!AF43+Septiembre!AF43+'Octubre '!AF43+Noviembre!AF43+'Diciembre '!AF43</f>
        <v>329</v>
      </c>
      <c r="AG43" s="15">
        <f>+Enero!AG43+Febrero!AG43+'Marzo '!AG43+'Abril '!AG43+'Mayo '!AG43+Junio!AG43+Julio!AG43+Agosto!AG43+Septiembre!AG43+'Octubre '!AG43+Noviembre!AG43+'Diciembre '!AG43</f>
        <v>13</v>
      </c>
      <c r="AH43" s="15">
        <f>+Enero!AH43+Febrero!AH43+'Marzo '!AH43+'Abril '!AH43+'Mayo '!AH43+Junio!AH43+Julio!AH43+Agosto!AH43+Septiembre!AH43+'Octubre '!AH43+Noviembre!AH43+'Diciembre '!AH43</f>
        <v>57</v>
      </c>
      <c r="AI43" s="15">
        <f>+Enero!AI43+Febrero!AI43+'Marzo '!AI43+'Abril '!AI43+'Mayo '!AI43+Junio!AI43+Julio!AI43+Agosto!AI43+Septiembre!AI43+'Octubre '!AI43+Noviembre!AI43+'Diciembre '!AI43</f>
        <v>714</v>
      </c>
      <c r="AJ43" s="15">
        <f>+Enero!AJ43+Febrero!AJ43+'Marzo '!AJ43+'Abril '!AJ43+'Mayo '!AJ43+Junio!AJ43+Julio!AJ43+Agosto!AJ43+Septiembre!AJ43+'Octubre '!AJ43+Noviembre!AJ43+'Diciembre '!AJ43</f>
        <v>3898</v>
      </c>
      <c r="AK43" s="15">
        <f>+Enero!AK43+Febrero!AK43+'Marzo '!AK43+'Abril '!AK43+'Mayo '!AK43+Junio!AK43+Julio!AK43+Agosto!AK43+Septiembre!AK43+'Octubre '!AK43+Noviembre!AK43+'Diciembre '!AK43</f>
        <v>2</v>
      </c>
      <c r="AL43" s="15">
        <f>+Enero!AL43+Febrero!AL43+'Marzo '!AL43+'Abril '!AL43+'Mayo '!AL43+Junio!AL43+Julio!AL43+Agosto!AL43+Septiembre!AL43+'Octubre '!AL43+Noviembre!AL43+'Diciembre '!AL43</f>
        <v>9</v>
      </c>
      <c r="AM43" s="15">
        <f>+Enero!AM43+Febrero!AM43+'Marzo '!AM43+'Abril '!AM43+'Mayo '!AM43+Junio!AM43+Julio!AM43+Agosto!AM43+Septiembre!AM43+'Octubre '!AM43+Noviembre!AM43+'Diciembre '!AM43</f>
        <v>9</v>
      </c>
      <c r="AN43" s="15">
        <f>+Enero!AN43+Febrero!AN43+'Marzo '!AN43+'Abril '!AN43+'Mayo '!AN43+Junio!AN43+Julio!AN43+Agosto!AN43+Septiembre!AN43+'Octubre '!AN43+Noviembre!AN43+'Diciembre '!AN43</f>
        <v>44</v>
      </c>
      <c r="AO43" s="15">
        <f>+Enero!AO43+Febrero!AO43+'Marzo '!AO43+'Abril '!AO43+'Mayo '!AO43+Junio!AO43+Julio!AO43+Agosto!AO43+Septiembre!AO43+'Octubre '!AO43+Noviembre!AO43+'Diciembre '!AO43</f>
        <v>41</v>
      </c>
      <c r="AP43" s="15">
        <f>+Enero!AP43+Febrero!AP43+'Marzo '!AP43+'Abril '!AP43+'Mayo '!AP43+Junio!AP43+Julio!AP43+Agosto!AP43+Septiembre!AP43+'Octubre '!AP43+Noviembre!AP43+'Diciembre '!AP43</f>
        <v>0</v>
      </c>
      <c r="AQ43" s="15">
        <f>+Enero!AQ43+Febrero!AQ43+'Marzo '!AQ43+'Abril '!AQ43+'Mayo '!AQ43+Junio!AQ43+Julio!AQ43+Agosto!AQ43+Septiembre!AQ43+'Octubre '!AQ43+Noviembre!AQ43+'Diciembre '!AQ43</f>
        <v>176</v>
      </c>
      <c r="AR43" s="15">
        <f>+Enero!AR43+Febrero!AR43+'Marzo '!AR43+'Abril '!AR43+'Mayo '!AR43+Junio!AR43+Julio!AR43+Agosto!AR43+Septiembre!AR43+'Octubre '!AR43+Noviembre!AR43+'Diciembre '!AR43</f>
        <v>0</v>
      </c>
      <c r="AS43" s="15">
        <f>+Enero!AS43+Febrero!AS43+'Marzo '!AS43+'Abril '!AS43+'Mayo '!AS43+Junio!AS43+Julio!AS43+Agosto!AS43+Septiembre!AS43+'Octubre '!AS43+Noviembre!AS43+'Diciembre '!AS43</f>
        <v>0</v>
      </c>
      <c r="AT43" s="15">
        <f>+Enero!AT43+Febrero!AT43+'Marzo '!AT43+'Abril '!AT43+'Mayo '!AT43+Junio!AT43+Julio!AT43+Agosto!AT43+Septiembre!AT43+'Octubre '!AT43+Noviembre!AT43+'Diciembre '!AT43</f>
        <v>0</v>
      </c>
      <c r="AU43" s="15">
        <f>+Enero!AU43+Febrero!AU43+'Marzo '!AU43+'Abril '!AU43+'Mayo '!AU43+Junio!AU43+Julio!AU43+Agosto!AU43+Septiembre!AU43+'Octubre '!AU43+Noviembre!AU43+'Diciembre '!AU43</f>
        <v>0</v>
      </c>
      <c r="AV43" s="115" t="s">
        <v>88</v>
      </c>
      <c r="CG43" s="102">
        <v>0</v>
      </c>
      <c r="CI43" s="102">
        <v>0</v>
      </c>
      <c r="CJ43" s="102">
        <v>0</v>
      </c>
      <c r="CK43" s="102">
        <v>0</v>
      </c>
    </row>
    <row r="44" spans="1:89" x14ac:dyDescent="0.2">
      <c r="A44" s="27" t="s">
        <v>122</v>
      </c>
      <c r="B44" s="108">
        <f>SUM(C44+D44+E44+F44+G44+H44+I44+J44+K44)</f>
        <v>1699</v>
      </c>
      <c r="C44" s="15">
        <f>+Enero!C44+Febrero!C44+'Marzo '!C44+'Abril '!C44+'Mayo '!C44+Junio!C44+Julio!C44+Agosto!C44+Septiembre!C44+'Octubre '!C44+Noviembre!C44+'Diciembre '!C44</f>
        <v>815</v>
      </c>
      <c r="D44" s="15">
        <f>+Enero!D44+Febrero!D44+'Marzo '!D44+'Abril '!D44+'Mayo '!D44+Junio!D44+Julio!D44+Agosto!D44+Septiembre!D44+'Octubre '!D44+Noviembre!D44+'Diciembre '!D44</f>
        <v>613</v>
      </c>
      <c r="E44" s="15">
        <f>+Enero!E44+Febrero!E44+'Marzo '!E44+'Abril '!E44+'Mayo '!E44+Junio!E44+Julio!E44+Agosto!E44+Septiembre!E44+'Octubre '!E44+Noviembre!E44+'Diciembre '!E44</f>
        <v>271</v>
      </c>
      <c r="F44" s="15">
        <f>+Enero!F44+Febrero!F44+'Marzo '!F44+'Abril '!F44+'Mayo '!F44+Junio!F44+Julio!F44+Agosto!F44+Septiembre!F44+'Octubre '!F44+Noviembre!F44+'Diciembre '!F44</f>
        <v>0</v>
      </c>
      <c r="G44" s="15">
        <f>+Enero!G44+Febrero!G44+'Marzo '!G44+'Abril '!G44+'Mayo '!G44+Junio!G44+Julio!G44+Agosto!G44+Septiembre!G44+'Octubre '!G44+Noviembre!G44+'Diciembre '!G44</f>
        <v>0</v>
      </c>
      <c r="H44" s="15">
        <f>+Enero!H44+Febrero!H44+'Marzo '!H44+'Abril '!H44+'Mayo '!H44+Junio!H44+Julio!H44+Agosto!H44+Septiembre!H44+'Octubre '!H44+Noviembre!H44+'Diciembre '!H44</f>
        <v>0</v>
      </c>
      <c r="I44" s="15">
        <f>+Enero!I44+Febrero!I44+'Marzo '!I44+'Abril '!I44+'Mayo '!I44+Junio!I44+Julio!I44+Agosto!I44+Septiembre!I44+'Octubre '!I44+Noviembre!I44+'Diciembre '!I44</f>
        <v>0</v>
      </c>
      <c r="J44" s="15">
        <f>+Enero!J44+Febrero!J44+'Marzo '!J44+'Abril '!J44+'Mayo '!J44+Junio!J44+Julio!J44+Agosto!J44+Septiembre!J44+'Octubre '!J44+Noviembre!J44+'Diciembre '!J44</f>
        <v>0</v>
      </c>
      <c r="K44" s="15">
        <f>+Enero!K44+Febrero!K44+'Marzo '!K44+'Abril '!K44+'Mayo '!K44+Junio!K44+Julio!K44+Agosto!K44+Septiembre!K44+'Octubre '!K44+Noviembre!K44+'Diciembre '!K44</f>
        <v>0</v>
      </c>
      <c r="L44" s="15">
        <f>+Enero!L44+Febrero!L44+'Marzo '!L44+'Abril '!L44+'Mayo '!L44+Junio!L44+Julio!L44+Agosto!L44+Septiembre!L44+'Octubre '!L44+Noviembre!L44+'Diciembre '!L44</f>
        <v>0</v>
      </c>
      <c r="M44" s="15">
        <f>+Enero!M44+Febrero!M44+'Marzo '!M44+'Abril '!M44+'Mayo '!M44+Junio!M44+Julio!M44+Agosto!M44+Septiembre!M44+'Octubre '!M44+Noviembre!M44+'Diciembre '!M44</f>
        <v>0</v>
      </c>
      <c r="N44" s="15">
        <f>+Enero!N44+Febrero!N44+'Marzo '!N44+'Abril '!N44+'Mayo '!N44+Junio!N44+Julio!N44+Agosto!N44+Septiembre!N44+'Octubre '!N44+Noviembre!N44+'Diciembre '!N44</f>
        <v>0</v>
      </c>
      <c r="O44" s="15">
        <f>+Enero!O44+Febrero!O44+'Marzo '!O44+'Abril '!O44+'Mayo '!O44+Junio!O44+Julio!O44+Agosto!O44+Septiembre!O44+'Octubre '!O44+Noviembre!O44+'Diciembre '!O44</f>
        <v>0</v>
      </c>
      <c r="P44" s="15">
        <f>+Enero!P44+Febrero!P44+'Marzo '!P44+'Abril '!P44+'Mayo '!P44+Junio!P44+Julio!P44+Agosto!P44+Septiembre!P44+'Octubre '!P44+Noviembre!P44+'Diciembre '!P44</f>
        <v>0</v>
      </c>
      <c r="Q44" s="15">
        <f>+Enero!Q44+Febrero!Q44+'Marzo '!Q44+'Abril '!Q44+'Mayo '!Q44+Junio!Q44+Julio!Q44+Agosto!Q44+Septiembre!Q44+'Octubre '!Q44+Noviembre!Q44+'Diciembre '!Q44</f>
        <v>0</v>
      </c>
      <c r="R44" s="15">
        <f>+Enero!R44+Febrero!R44+'Marzo '!R44+'Abril '!R44+'Mayo '!R44+Junio!R44+Julio!R44+Agosto!R44+Septiembre!R44+'Octubre '!R44+Noviembre!R44+'Diciembre '!R44</f>
        <v>0</v>
      </c>
      <c r="S44" s="15">
        <f>+Enero!S44+Febrero!S44+'Marzo '!S44+'Abril '!S44+'Mayo '!S44+Junio!S44+Julio!S44+Agosto!S44+Septiembre!S44+'Octubre '!S44+Noviembre!S44+'Diciembre '!S44</f>
        <v>0</v>
      </c>
      <c r="T44" s="15">
        <f>+Enero!T44+Febrero!T44+'Marzo '!T44+'Abril '!T44+'Mayo '!T44+Junio!T44+Julio!T44+Agosto!T44+Septiembre!T44+'Octubre '!T44+Noviembre!T44+'Diciembre '!T44</f>
        <v>1699</v>
      </c>
      <c r="U44" s="15">
        <f>+Enero!U44+Febrero!U44+'Marzo '!U44+'Abril '!U44+'Mayo '!U44+Junio!U44+Julio!U44+Agosto!U44+Septiembre!U44+'Octubre '!U44+Noviembre!U44+'Diciembre '!U44</f>
        <v>0</v>
      </c>
      <c r="V44" s="15">
        <f>+Enero!V44+Febrero!V44+'Marzo '!V44+'Abril '!V44+'Mayo '!V44+Junio!V44+Julio!V44+Agosto!V44+Septiembre!V44+'Octubre '!V44+Noviembre!V44+'Diciembre '!V44</f>
        <v>1381</v>
      </c>
      <c r="W44" s="15">
        <f>+Enero!W44+Febrero!W44+'Marzo '!W44+'Abril '!W44+'Mayo '!W44+Junio!W44+Julio!W44+Agosto!W44+Septiembre!W44+'Octubre '!W44+Noviembre!W44+'Diciembre '!W44</f>
        <v>318</v>
      </c>
      <c r="X44" s="15">
        <f>+Enero!X44+Febrero!X44+'Marzo '!X44+'Abril '!X44+'Mayo '!X44+Junio!X44+Julio!X44+Agosto!X44+Septiembre!X44+'Octubre '!X44+Noviembre!X44+'Diciembre '!X44</f>
        <v>1254</v>
      </c>
      <c r="Y44" s="15">
        <f>+Enero!Y44+Febrero!Y44+'Marzo '!Y44+'Abril '!Y44+'Mayo '!Y44+Junio!Y44+Julio!Y44+Agosto!Y44+Septiembre!Y44+'Octubre '!Y44+Noviembre!Y44+'Diciembre '!Y44</f>
        <v>1254</v>
      </c>
      <c r="Z44" s="15">
        <f>+Enero!Z44+Febrero!Z44+'Marzo '!Z44+'Abril '!Z44+'Mayo '!Z44+Junio!Z44+Julio!Z44+Agosto!Z44+Septiembre!Z44+'Octubre '!Z44+Noviembre!Z44+'Diciembre '!Z44</f>
        <v>0</v>
      </c>
      <c r="AA44" s="15">
        <f>+Enero!AA44+Febrero!AA44+'Marzo '!AA44+'Abril '!AA44+'Mayo '!AA44+Junio!AA44+Julio!AA44+Agosto!AA44+Septiembre!AA44+'Octubre '!AA44+Noviembre!AA44+'Diciembre '!AA44</f>
        <v>0</v>
      </c>
      <c r="AB44" s="15">
        <f>+Enero!AB44+Febrero!AB44+'Marzo '!AB44+'Abril '!AB44+'Mayo '!AB44+Junio!AB44+Julio!AB44+Agosto!AB44+Septiembre!AB44+'Octubre '!AB44+Noviembre!AB44+'Diciembre '!AB44</f>
        <v>0</v>
      </c>
      <c r="AC44" s="15">
        <f>+Enero!AC44+Febrero!AC44+'Marzo '!AC44+'Abril '!AC44+'Mayo '!AC44+Junio!AC44+Julio!AC44+Agosto!AC44+Septiembre!AC44+'Octubre '!AC44+Noviembre!AC44+'Diciembre '!AC44</f>
        <v>0</v>
      </c>
      <c r="AD44" s="15">
        <f>+Enero!AD44+Febrero!AD44+'Marzo '!AD44+'Abril '!AD44+'Mayo '!AD44+Junio!AD44+Julio!AD44+Agosto!AD44+Septiembre!AD44+'Octubre '!AD44+Noviembre!AD44+'Diciembre '!AD44</f>
        <v>0</v>
      </c>
      <c r="AE44" s="15">
        <f>+Enero!AE44+Febrero!AE44+'Marzo '!AE44+'Abril '!AE44+'Mayo '!AE44+Junio!AE44+Julio!AE44+Agosto!AE44+Septiembre!AE44+'Octubre '!AE44+Noviembre!AE44+'Diciembre '!AE44</f>
        <v>0</v>
      </c>
      <c r="AF44" s="15">
        <f>+Enero!AF44+Febrero!AF44+'Marzo '!AF44+'Abril '!AF44+'Mayo '!AF44+Junio!AF44+Julio!AF44+Agosto!AF44+Septiembre!AF44+'Octubre '!AF44+Noviembre!AF44+'Diciembre '!AF44</f>
        <v>805</v>
      </c>
      <c r="AG44" s="15">
        <f>+Enero!AG44+Febrero!AG44+'Marzo '!AG44+'Abril '!AG44+'Mayo '!AG44+Junio!AG44+Julio!AG44+Agosto!AG44+Septiembre!AG44+'Octubre '!AG44+Noviembre!AG44+'Diciembre '!AG44</f>
        <v>0</v>
      </c>
      <c r="AH44" s="15">
        <f>+Enero!AH44+Febrero!AH44+'Marzo '!AH44+'Abril '!AH44+'Mayo '!AH44+Junio!AH44+Julio!AH44+Agosto!AH44+Septiembre!AH44+'Octubre '!AH44+Noviembre!AH44+'Diciembre '!AH44</f>
        <v>323</v>
      </c>
      <c r="AI44" s="15">
        <f>+Enero!AI44+Febrero!AI44+'Marzo '!AI44+'Abril '!AI44+'Mayo '!AI44+Junio!AI44+Julio!AI44+Agosto!AI44+Septiembre!AI44+'Octubre '!AI44+Noviembre!AI44+'Diciembre '!AI44</f>
        <v>0</v>
      </c>
      <c r="AJ44" s="15">
        <f>+Enero!AJ44+Febrero!AJ44+'Marzo '!AJ44+'Abril '!AJ44+'Mayo '!AJ44+Junio!AJ44+Julio!AJ44+Agosto!AJ44+Septiembre!AJ44+'Octubre '!AJ44+Noviembre!AJ44+'Diciembre '!AJ44</f>
        <v>0</v>
      </c>
      <c r="AK44" s="15">
        <f>+Enero!AK44+Febrero!AK44+'Marzo '!AK44+'Abril '!AK44+'Mayo '!AK44+Junio!AK44+Julio!AK44+Agosto!AK44+Septiembre!AK44+'Octubre '!AK44+Noviembre!AK44+'Diciembre '!AK44</f>
        <v>18</v>
      </c>
      <c r="AL44" s="15">
        <f>+Enero!AL44+Febrero!AL44+'Marzo '!AL44+'Abril '!AL44+'Mayo '!AL44+Junio!AL44+Julio!AL44+Agosto!AL44+Septiembre!AL44+'Octubre '!AL44+Noviembre!AL44+'Diciembre '!AL44</f>
        <v>2</v>
      </c>
      <c r="AM44" s="15">
        <f>+Enero!AM44+Febrero!AM44+'Marzo '!AM44+'Abril '!AM44+'Mayo '!AM44+Junio!AM44+Julio!AM44+Agosto!AM44+Septiembre!AM44+'Octubre '!AM44+Noviembre!AM44+'Diciembre '!AM44</f>
        <v>580</v>
      </c>
      <c r="AN44" s="15">
        <f>+Enero!AN44+Febrero!AN44+'Marzo '!AN44+'Abril '!AN44+'Mayo '!AN44+Junio!AN44+Julio!AN44+Agosto!AN44+Septiembre!AN44+'Octubre '!AN44+Noviembre!AN44+'Diciembre '!AN44</f>
        <v>0</v>
      </c>
      <c r="AO44" s="15">
        <f>+Enero!AO44+Febrero!AO44+'Marzo '!AO44+'Abril '!AO44+'Mayo '!AO44+Junio!AO44+Julio!AO44+Agosto!AO44+Septiembre!AO44+'Octubre '!AO44+Noviembre!AO44+'Diciembre '!AO44</f>
        <v>0</v>
      </c>
      <c r="AP44" s="15">
        <f>+Enero!AP44+Febrero!AP44+'Marzo '!AP44+'Abril '!AP44+'Mayo '!AP44+Junio!AP44+Julio!AP44+Agosto!AP44+Septiembre!AP44+'Octubre '!AP44+Noviembre!AP44+'Diciembre '!AP44</f>
        <v>0</v>
      </c>
      <c r="AQ44" s="15">
        <f>+Enero!AQ44+Febrero!AQ44+'Marzo '!AQ44+'Abril '!AQ44+'Mayo '!AQ44+Junio!AQ44+Julio!AQ44+Agosto!AQ44+Septiembre!AQ44+'Octubre '!AQ44+Noviembre!AQ44+'Diciembre '!AQ44</f>
        <v>0</v>
      </c>
      <c r="AR44" s="15">
        <f>+Enero!AR44+Febrero!AR44+'Marzo '!AR44+'Abril '!AR44+'Mayo '!AR44+Junio!AR44+Julio!AR44+Agosto!AR44+Septiembre!AR44+'Octubre '!AR44+Noviembre!AR44+'Diciembre '!AR44</f>
        <v>0</v>
      </c>
      <c r="AS44" s="15">
        <f>+Enero!AS44+Febrero!AS44+'Marzo '!AS44+'Abril '!AS44+'Mayo '!AS44+Junio!AS44+Julio!AS44+Agosto!AS44+Septiembre!AS44+'Octubre '!AS44+Noviembre!AS44+'Diciembre '!AS44</f>
        <v>0</v>
      </c>
      <c r="AT44" s="15">
        <f>+Enero!AT44+Febrero!AT44+'Marzo '!AT44+'Abril '!AT44+'Mayo '!AT44+Junio!AT44+Julio!AT44+Agosto!AT44+Septiembre!AT44+'Octubre '!AT44+Noviembre!AT44+'Diciembre '!AT44</f>
        <v>0</v>
      </c>
      <c r="AU44" s="15">
        <f>+Enero!AU44+Febrero!AU44+'Marzo '!AU44+'Abril '!AU44+'Mayo '!AU44+Junio!AU44+Julio!AU44+Agosto!AU44+Septiembre!AU44+'Octubre '!AU44+Noviembre!AU44+'Diciembre '!AU44</f>
        <v>0</v>
      </c>
      <c r="AV44" s="115" t="s">
        <v>88</v>
      </c>
      <c r="CG44" s="102">
        <v>0</v>
      </c>
      <c r="CI44" s="102">
        <v>0</v>
      </c>
      <c r="CJ44" s="102">
        <v>0</v>
      </c>
      <c r="CK44" s="102">
        <v>0</v>
      </c>
    </row>
    <row r="45" spans="1:89" x14ac:dyDescent="0.2">
      <c r="A45" s="27" t="s">
        <v>123</v>
      </c>
      <c r="B45" s="108">
        <f>SUM(C45+D45+E45+F45+G45+H45+I45+J45+K45+L45+M45+N45+O45+P45+Q45+R45+S45)</f>
        <v>7138</v>
      </c>
      <c r="C45" s="15">
        <f>+Enero!C45+Febrero!C45+'Marzo '!C45+'Abril '!C45+'Mayo '!C45+Junio!C45+Julio!C45+Agosto!C45+Septiembre!C45+'Octubre '!C45+Noviembre!C45+'Diciembre '!C45</f>
        <v>11</v>
      </c>
      <c r="D45" s="15">
        <f>+Enero!D45+Febrero!D45+'Marzo '!D45+'Abril '!D45+'Mayo '!D45+Junio!D45+Julio!D45+Agosto!D45+Septiembre!D45+'Octubre '!D45+Noviembre!D45+'Diciembre '!D45</f>
        <v>18</v>
      </c>
      <c r="E45" s="15">
        <f>+Enero!E45+Febrero!E45+'Marzo '!E45+'Abril '!E45+'Mayo '!E45+Junio!E45+Julio!E45+Agosto!E45+Septiembre!E45+'Octubre '!E45+Noviembre!E45+'Diciembre '!E45</f>
        <v>14</v>
      </c>
      <c r="F45" s="15">
        <f>+Enero!F45+Febrero!F45+'Marzo '!F45+'Abril '!F45+'Mayo '!F45+Junio!F45+Julio!F45+Agosto!F45+Septiembre!F45+'Octubre '!F45+Noviembre!F45+'Diciembre '!F45</f>
        <v>184</v>
      </c>
      <c r="G45" s="15">
        <f>+Enero!G45+Febrero!G45+'Marzo '!G45+'Abril '!G45+'Mayo '!G45+Junio!G45+Julio!G45+Agosto!G45+Septiembre!G45+'Octubre '!G45+Noviembre!G45+'Diciembre '!G45</f>
        <v>185</v>
      </c>
      <c r="H45" s="15">
        <f>+Enero!H45+Febrero!H45+'Marzo '!H45+'Abril '!H45+'Mayo '!H45+Junio!H45+Julio!H45+Agosto!H45+Septiembre!H45+'Octubre '!H45+Noviembre!H45+'Diciembre '!H45</f>
        <v>243</v>
      </c>
      <c r="I45" s="15">
        <f>+Enero!I45+Febrero!I45+'Marzo '!I45+'Abril '!I45+'Mayo '!I45+Junio!I45+Julio!I45+Agosto!I45+Septiembre!I45+'Octubre '!I45+Noviembre!I45+'Diciembre '!I45</f>
        <v>331</v>
      </c>
      <c r="J45" s="15">
        <f>+Enero!J45+Febrero!J45+'Marzo '!J45+'Abril '!J45+'Mayo '!J45+Junio!J45+Julio!J45+Agosto!J45+Septiembre!J45+'Octubre '!J45+Noviembre!J45+'Diciembre '!J45</f>
        <v>421</v>
      </c>
      <c r="K45" s="15">
        <f>+Enero!K45+Febrero!K45+'Marzo '!K45+'Abril '!K45+'Mayo '!K45+Junio!K45+Julio!K45+Agosto!K45+Septiembre!K45+'Octubre '!K45+Noviembre!K45+'Diciembre '!K45</f>
        <v>606</v>
      </c>
      <c r="L45" s="15">
        <f>+Enero!L45+Febrero!L45+'Marzo '!L45+'Abril '!L45+'Mayo '!L45+Junio!L45+Julio!L45+Agosto!L45+Septiembre!L45+'Octubre '!L45+Noviembre!L45+'Diciembre '!L45</f>
        <v>676</v>
      </c>
      <c r="M45" s="15">
        <f>+Enero!M45+Febrero!M45+'Marzo '!M45+'Abril '!M45+'Mayo '!M45+Junio!M45+Julio!M45+Agosto!M45+Septiembre!M45+'Octubre '!M45+Noviembre!M45+'Diciembre '!M45</f>
        <v>805</v>
      </c>
      <c r="N45" s="15">
        <f>+Enero!N45+Febrero!N45+'Marzo '!N45+'Abril '!N45+'Mayo '!N45+Junio!N45+Julio!N45+Agosto!N45+Septiembre!N45+'Octubre '!N45+Noviembre!N45+'Diciembre '!N45</f>
        <v>796</v>
      </c>
      <c r="O45" s="15">
        <f>+Enero!O45+Febrero!O45+'Marzo '!O45+'Abril '!O45+'Mayo '!O45+Junio!O45+Julio!O45+Agosto!O45+Septiembre!O45+'Octubre '!O45+Noviembre!O45+'Diciembre '!O45</f>
        <v>771</v>
      </c>
      <c r="P45" s="15">
        <f>+Enero!P45+Febrero!P45+'Marzo '!P45+'Abril '!P45+'Mayo '!P45+Junio!P45+Julio!P45+Agosto!P45+Septiembre!P45+'Octubre '!P45+Noviembre!P45+'Diciembre '!P45</f>
        <v>725</v>
      </c>
      <c r="Q45" s="15">
        <f>+Enero!Q45+Febrero!Q45+'Marzo '!Q45+'Abril '!Q45+'Mayo '!Q45+Junio!Q45+Julio!Q45+Agosto!Q45+Septiembre!Q45+'Octubre '!Q45+Noviembre!Q45+'Diciembre '!Q45</f>
        <v>607</v>
      </c>
      <c r="R45" s="15">
        <f>+Enero!R45+Febrero!R45+'Marzo '!R45+'Abril '!R45+'Mayo '!R45+Junio!R45+Julio!R45+Agosto!R45+Septiembre!R45+'Octubre '!R45+Noviembre!R45+'Diciembre '!R45</f>
        <v>378</v>
      </c>
      <c r="S45" s="15">
        <f>+Enero!S45+Febrero!S45+'Marzo '!S45+'Abril '!S45+'Mayo '!S45+Junio!S45+Julio!S45+Agosto!S45+Septiembre!S45+'Octubre '!S45+Noviembre!S45+'Diciembre '!S45</f>
        <v>367</v>
      </c>
      <c r="T45" s="15">
        <f>+Enero!T45+Febrero!T45+'Marzo '!T45+'Abril '!T45+'Mayo '!T45+Junio!T45+Julio!T45+Agosto!T45+Septiembre!T45+'Octubre '!T45+Noviembre!T45+'Diciembre '!T45</f>
        <v>0</v>
      </c>
      <c r="U45" s="15">
        <f>+Enero!U45+Febrero!U45+'Marzo '!U45+'Abril '!U45+'Mayo '!U45+Junio!U45+Julio!U45+Agosto!U45+Septiembre!U45+'Octubre '!U45+Noviembre!U45+'Diciembre '!U45</f>
        <v>7138</v>
      </c>
      <c r="V45" s="15">
        <f>+Enero!V45+Febrero!V45+'Marzo '!V45+'Abril '!V45+'Mayo '!V45+Junio!V45+Julio!V45+Agosto!V45+Septiembre!V45+'Octubre '!V45+Noviembre!V45+'Diciembre '!V45</f>
        <v>1953</v>
      </c>
      <c r="W45" s="15">
        <f>+Enero!W45+Febrero!W45+'Marzo '!W45+'Abril '!W45+'Mayo '!W45+Junio!W45+Julio!W45+Agosto!W45+Septiembre!W45+'Octubre '!W45+Noviembre!W45+'Diciembre '!W45</f>
        <v>5185</v>
      </c>
      <c r="X45" s="15">
        <f>+Enero!X45+Febrero!X45+'Marzo '!X45+'Abril '!X45+'Mayo '!X45+Junio!X45+Julio!X45+Agosto!X45+Septiembre!X45+'Octubre '!X45+Noviembre!X45+'Diciembre '!X45</f>
        <v>0</v>
      </c>
      <c r="Y45" s="15">
        <f>+Enero!Y45+Febrero!Y45+'Marzo '!Y45+'Abril '!Y45+'Mayo '!Y45+Junio!Y45+Julio!Y45+Agosto!Y45+Septiembre!Y45+'Octubre '!Y45+Noviembre!Y45+'Diciembre '!Y45</f>
        <v>0</v>
      </c>
      <c r="Z45" s="15">
        <f>+Enero!Z45+Febrero!Z45+'Marzo '!Z45+'Abril '!Z45+'Mayo '!Z45+Junio!Z45+Julio!Z45+Agosto!Z45+Septiembre!Z45+'Octubre '!Z45+Noviembre!Z45+'Diciembre '!Z45</f>
        <v>0</v>
      </c>
      <c r="AA45" s="15">
        <f>+Enero!AA45+Febrero!AA45+'Marzo '!AA45+'Abril '!AA45+'Mayo '!AA45+Junio!AA45+Julio!AA45+Agosto!AA45+Septiembre!AA45+'Octubre '!AA45+Noviembre!AA45+'Diciembre '!AA45</f>
        <v>0</v>
      </c>
      <c r="AB45" s="15">
        <f>+Enero!AB45+Febrero!AB45+'Marzo '!AB45+'Abril '!AB45+'Mayo '!AB45+Junio!AB45+Julio!AB45+Agosto!AB45+Septiembre!AB45+'Octubre '!AB45+Noviembre!AB45+'Diciembre '!AB45</f>
        <v>3790</v>
      </c>
      <c r="AC45" s="15">
        <f>+Enero!AC45+Febrero!AC45+'Marzo '!AC45+'Abril '!AC45+'Mayo '!AC45+Junio!AC45+Julio!AC45+Agosto!AC45+Septiembre!AC45+'Octubre '!AC45+Noviembre!AC45+'Diciembre '!AC45</f>
        <v>3790</v>
      </c>
      <c r="AD45" s="15">
        <f>+Enero!AD45+Febrero!AD45+'Marzo '!AD45+'Abril '!AD45+'Mayo '!AD45+Junio!AD45+Julio!AD45+Agosto!AD45+Septiembre!AD45+'Octubre '!AD45+Noviembre!AD45+'Diciembre '!AD45</f>
        <v>0</v>
      </c>
      <c r="AE45" s="15">
        <f>+Enero!AE45+Febrero!AE45+'Marzo '!AE45+'Abril '!AE45+'Mayo '!AE45+Junio!AE45+Julio!AE45+Agosto!AE45+Septiembre!AE45+'Octubre '!AE45+Noviembre!AE45+'Diciembre '!AE45</f>
        <v>0</v>
      </c>
      <c r="AF45" s="15">
        <f>+Enero!AF45+Febrero!AF45+'Marzo '!AF45+'Abril '!AF45+'Mayo '!AF45+Junio!AF45+Julio!AF45+Agosto!AF45+Septiembre!AF45+'Octubre '!AF45+Noviembre!AF45+'Diciembre '!AF45</f>
        <v>2085</v>
      </c>
      <c r="AG45" s="15">
        <f>+Enero!AG45+Febrero!AG45+'Marzo '!AG45+'Abril '!AG45+'Mayo '!AG45+Junio!AG45+Julio!AG45+Agosto!AG45+Septiembre!AG45+'Octubre '!AG45+Noviembre!AG45+'Diciembre '!AG45</f>
        <v>452</v>
      </c>
      <c r="AH45" s="15">
        <f>+Enero!AH45+Febrero!AH45+'Marzo '!AH45+'Abril '!AH45+'Mayo '!AH45+Junio!AH45+Julio!AH45+Agosto!AH45+Septiembre!AH45+'Octubre '!AH45+Noviembre!AH45+'Diciembre '!AH45</f>
        <v>0</v>
      </c>
      <c r="AI45" s="15">
        <f>+Enero!AI45+Febrero!AI45+'Marzo '!AI45+'Abril '!AI45+'Mayo '!AI45+Junio!AI45+Julio!AI45+Agosto!AI45+Septiembre!AI45+'Octubre '!AI45+Noviembre!AI45+'Diciembre '!AI45</f>
        <v>1099</v>
      </c>
      <c r="AJ45" s="15">
        <f>+Enero!AJ45+Febrero!AJ45+'Marzo '!AJ45+'Abril '!AJ45+'Mayo '!AJ45+Junio!AJ45+Julio!AJ45+Agosto!AJ45+Septiembre!AJ45+'Octubre '!AJ45+Noviembre!AJ45+'Diciembre '!AJ45</f>
        <v>920</v>
      </c>
      <c r="AK45" s="15">
        <f>+Enero!AK45+Febrero!AK45+'Marzo '!AK45+'Abril '!AK45+'Mayo '!AK45+Junio!AK45+Julio!AK45+Agosto!AK45+Septiembre!AK45+'Octubre '!AK45+Noviembre!AK45+'Diciembre '!AK45</f>
        <v>0</v>
      </c>
      <c r="AL45" s="15">
        <f>+Enero!AL45+Febrero!AL45+'Marzo '!AL45+'Abril '!AL45+'Mayo '!AL45+Junio!AL45+Julio!AL45+Agosto!AL45+Septiembre!AL45+'Octubre '!AL45+Noviembre!AL45+'Diciembre '!AL45</f>
        <v>299</v>
      </c>
      <c r="AM45" s="15">
        <f>+Enero!AM45+Febrero!AM45+'Marzo '!AM45+'Abril '!AM45+'Mayo '!AM45+Junio!AM45+Julio!AM45+Agosto!AM45+Septiembre!AM45+'Octubre '!AM45+Noviembre!AM45+'Diciembre '!AM45</f>
        <v>132</v>
      </c>
      <c r="AN45" s="15">
        <f>+Enero!AN45+Febrero!AN45+'Marzo '!AN45+'Abril '!AN45+'Mayo '!AN45+Junio!AN45+Julio!AN45+Agosto!AN45+Septiembre!AN45+'Octubre '!AN45+Noviembre!AN45+'Diciembre '!AN45</f>
        <v>523</v>
      </c>
      <c r="AO45" s="15">
        <f>+Enero!AO45+Febrero!AO45+'Marzo '!AO45+'Abril '!AO45+'Mayo '!AO45+Junio!AO45+Julio!AO45+Agosto!AO45+Septiembre!AO45+'Octubre '!AO45+Noviembre!AO45+'Diciembre '!AO45</f>
        <v>0</v>
      </c>
      <c r="AP45" s="15">
        <f>+Enero!AP45+Febrero!AP45+'Marzo '!AP45+'Abril '!AP45+'Mayo '!AP45+Junio!AP45+Julio!AP45+Agosto!AP45+Septiembre!AP45+'Octubre '!AP45+Noviembre!AP45+'Diciembre '!AP45</f>
        <v>0</v>
      </c>
      <c r="AQ45" s="15">
        <f>+Enero!AQ45+Febrero!AQ45+'Marzo '!AQ45+'Abril '!AQ45+'Mayo '!AQ45+Junio!AQ45+Julio!AQ45+Agosto!AQ45+Septiembre!AQ45+'Octubre '!AQ45+Noviembre!AQ45+'Diciembre '!AQ45</f>
        <v>7</v>
      </c>
      <c r="AR45" s="15">
        <f>+Enero!AR45+Febrero!AR45+'Marzo '!AR45+'Abril '!AR45+'Mayo '!AR45+Junio!AR45+Julio!AR45+Agosto!AR45+Septiembre!AR45+'Octubre '!AR45+Noviembre!AR45+'Diciembre '!AR45</f>
        <v>40</v>
      </c>
      <c r="AS45" s="15">
        <f>+Enero!AS45+Febrero!AS45+'Marzo '!AS45+'Abril '!AS45+'Mayo '!AS45+Junio!AS45+Julio!AS45+Agosto!AS45+Septiembre!AS45+'Octubre '!AS45+Noviembre!AS45+'Diciembre '!AS45</f>
        <v>0</v>
      </c>
      <c r="AT45" s="15">
        <f>+Enero!AT45+Febrero!AT45+'Marzo '!AT45+'Abril '!AT45+'Mayo '!AT45+Junio!AT45+Julio!AT45+Agosto!AT45+Septiembre!AT45+'Octubre '!AT45+Noviembre!AT45+'Diciembre '!AT45</f>
        <v>0</v>
      </c>
      <c r="AU45" s="15">
        <f>+Enero!AU45+Febrero!AU45+'Marzo '!AU45+'Abril '!AU45+'Mayo '!AU45+Junio!AU45+Julio!AU45+Agosto!AU45+Septiembre!AU45+'Octubre '!AU45+Noviembre!AU45+'Diciembre '!AU45</f>
        <v>0</v>
      </c>
      <c r="AV45" s="115" t="s">
        <v>88</v>
      </c>
      <c r="CG45" s="102">
        <v>0</v>
      </c>
      <c r="CI45" s="102">
        <v>0</v>
      </c>
      <c r="CJ45" s="102">
        <v>0</v>
      </c>
      <c r="CK45" s="102">
        <v>0</v>
      </c>
    </row>
    <row r="46" spans="1:89" x14ac:dyDescent="0.2">
      <c r="A46" s="117" t="s">
        <v>124</v>
      </c>
      <c r="B46" s="108">
        <f>SUM(C46+D46+E46+F46+G46+H46+I46+J46+K46+L46+M46+N46+O46+P46+Q46+R46+S46)</f>
        <v>0</v>
      </c>
      <c r="C46" s="15">
        <f>+Enero!C46+Febrero!C46+'Marzo '!C46+'Abril '!C46+'Mayo '!C46+Junio!C46+Julio!C46+Agosto!C46+Septiembre!C46+'Octubre '!C46+Noviembre!C46+'Diciembre '!C46</f>
        <v>0</v>
      </c>
      <c r="D46" s="15">
        <f>+Enero!D46+Febrero!D46+'Marzo '!D46+'Abril '!D46+'Mayo '!D46+Junio!D46+Julio!D46+Agosto!D46+Septiembre!D46+'Octubre '!D46+Noviembre!D46+'Diciembre '!D46</f>
        <v>0</v>
      </c>
      <c r="E46" s="15">
        <f>+Enero!E46+Febrero!E46+'Marzo '!E46+'Abril '!E46+'Mayo '!E46+Junio!E46+Julio!E46+Agosto!E46+Septiembre!E46+'Octubre '!E46+Noviembre!E46+'Diciembre '!E46</f>
        <v>0</v>
      </c>
      <c r="F46" s="15">
        <f>+Enero!F46+Febrero!F46+'Marzo '!F46+'Abril '!F46+'Mayo '!F46+Junio!F46+Julio!F46+Agosto!F46+Septiembre!F46+'Octubre '!F46+Noviembre!F46+'Diciembre '!F46</f>
        <v>0</v>
      </c>
      <c r="G46" s="15">
        <f>+Enero!G46+Febrero!G46+'Marzo '!G46+'Abril '!G46+'Mayo '!G46+Junio!G46+Julio!G46+Agosto!G46+Septiembre!G46+'Octubre '!G46+Noviembre!G46+'Diciembre '!G46</f>
        <v>0</v>
      </c>
      <c r="H46" s="15">
        <f>+Enero!H46+Febrero!H46+'Marzo '!H46+'Abril '!H46+'Mayo '!H46+Junio!H46+Julio!H46+Agosto!H46+Septiembre!H46+'Octubre '!H46+Noviembre!H46+'Diciembre '!H46</f>
        <v>0</v>
      </c>
      <c r="I46" s="15">
        <f>+Enero!I46+Febrero!I46+'Marzo '!I46+'Abril '!I46+'Mayo '!I46+Junio!I46+Julio!I46+Agosto!I46+Septiembre!I46+'Octubre '!I46+Noviembre!I46+'Diciembre '!I46</f>
        <v>0</v>
      </c>
      <c r="J46" s="15">
        <f>+Enero!J46+Febrero!J46+'Marzo '!J46+'Abril '!J46+'Mayo '!J46+Junio!J46+Julio!J46+Agosto!J46+Septiembre!J46+'Octubre '!J46+Noviembre!J46+'Diciembre '!J46</f>
        <v>0</v>
      </c>
      <c r="K46" s="15">
        <f>+Enero!K46+Febrero!K46+'Marzo '!K46+'Abril '!K46+'Mayo '!K46+Junio!K46+Julio!K46+Agosto!K46+Septiembre!K46+'Octubre '!K46+Noviembre!K46+'Diciembre '!K46</f>
        <v>0</v>
      </c>
      <c r="L46" s="15">
        <f>+Enero!L46+Febrero!L46+'Marzo '!L46+'Abril '!L46+'Mayo '!L46+Junio!L46+Julio!L46+Agosto!L46+Septiembre!L46+'Octubre '!L46+Noviembre!L46+'Diciembre '!L46</f>
        <v>0</v>
      </c>
      <c r="M46" s="15">
        <f>+Enero!M46+Febrero!M46+'Marzo '!M46+'Abril '!M46+'Mayo '!M46+Junio!M46+Julio!M46+Agosto!M46+Septiembre!M46+'Octubre '!M46+Noviembre!M46+'Diciembre '!M46</f>
        <v>0</v>
      </c>
      <c r="N46" s="15">
        <f>+Enero!N46+Febrero!N46+'Marzo '!N46+'Abril '!N46+'Mayo '!N46+Junio!N46+Julio!N46+Agosto!N46+Septiembre!N46+'Octubre '!N46+Noviembre!N46+'Diciembre '!N46</f>
        <v>0</v>
      </c>
      <c r="O46" s="15">
        <f>+Enero!O46+Febrero!O46+'Marzo '!O46+'Abril '!O46+'Mayo '!O46+Junio!O46+Julio!O46+Agosto!O46+Septiembre!O46+'Octubre '!O46+Noviembre!O46+'Diciembre '!O46</f>
        <v>0</v>
      </c>
      <c r="P46" s="15">
        <f>+Enero!P46+Febrero!P46+'Marzo '!P46+'Abril '!P46+'Mayo '!P46+Junio!P46+Julio!P46+Agosto!P46+Septiembre!P46+'Octubre '!P46+Noviembre!P46+'Diciembre '!P46</f>
        <v>0</v>
      </c>
      <c r="Q46" s="15">
        <f>+Enero!Q46+Febrero!Q46+'Marzo '!Q46+'Abril '!Q46+'Mayo '!Q46+Junio!Q46+Julio!Q46+Agosto!Q46+Septiembre!Q46+'Octubre '!Q46+Noviembre!Q46+'Diciembre '!Q46</f>
        <v>0</v>
      </c>
      <c r="R46" s="15">
        <f>+Enero!R46+Febrero!R46+'Marzo '!R46+'Abril '!R46+'Mayo '!R46+Junio!R46+Julio!R46+Agosto!R46+Septiembre!R46+'Octubre '!R46+Noviembre!R46+'Diciembre '!R46</f>
        <v>0</v>
      </c>
      <c r="S46" s="15">
        <f>+Enero!S46+Febrero!S46+'Marzo '!S46+'Abril '!S46+'Mayo '!S46+Junio!S46+Julio!S46+Agosto!S46+Septiembre!S46+'Octubre '!S46+Noviembre!S46+'Diciembre '!S46</f>
        <v>0</v>
      </c>
      <c r="T46" s="15">
        <f>+Enero!T46+Febrero!T46+'Marzo '!T46+'Abril '!T46+'Mayo '!T46+Junio!T46+Julio!T46+Agosto!T46+Septiembre!T46+'Octubre '!T46+Noviembre!T46+'Diciembre '!T46</f>
        <v>0</v>
      </c>
      <c r="U46" s="15">
        <f>+Enero!U46+Febrero!U46+'Marzo '!U46+'Abril '!U46+'Mayo '!U46+Junio!U46+Julio!U46+Agosto!U46+Septiembre!U46+'Octubre '!U46+Noviembre!U46+'Diciembre '!U46</f>
        <v>0</v>
      </c>
      <c r="V46" s="15">
        <f>+Enero!V46+Febrero!V46+'Marzo '!V46+'Abril '!V46+'Mayo '!V46+Junio!V46+Julio!V46+Agosto!V46+Septiembre!V46+'Octubre '!V46+Noviembre!V46+'Diciembre '!V46</f>
        <v>0</v>
      </c>
      <c r="W46" s="15">
        <f>+Enero!W46+Febrero!W46+'Marzo '!W46+'Abril '!W46+'Mayo '!W46+Junio!W46+Julio!W46+Agosto!W46+Septiembre!W46+'Octubre '!W46+Noviembre!W46+'Diciembre '!W46</f>
        <v>0</v>
      </c>
      <c r="X46" s="15">
        <f>+Enero!X46+Febrero!X46+'Marzo '!X46+'Abril '!X46+'Mayo '!X46+Junio!X46+Julio!X46+Agosto!X46+Septiembre!X46+'Octubre '!X46+Noviembre!X46+'Diciembre '!X46</f>
        <v>0</v>
      </c>
      <c r="Y46" s="15">
        <f>+Enero!Y46+Febrero!Y46+'Marzo '!Y46+'Abril '!Y46+'Mayo '!Y46+Junio!Y46+Julio!Y46+Agosto!Y46+Septiembre!Y46+'Octubre '!Y46+Noviembre!Y46+'Diciembre '!Y46</f>
        <v>0</v>
      </c>
      <c r="Z46" s="15">
        <f>+Enero!Z46+Febrero!Z46+'Marzo '!Z46+'Abril '!Z46+'Mayo '!Z46+Junio!Z46+Julio!Z46+Agosto!Z46+Septiembre!Z46+'Octubre '!Z46+Noviembre!Z46+'Diciembre '!Z46</f>
        <v>0</v>
      </c>
      <c r="AA46" s="15">
        <f>+Enero!AA46+Febrero!AA46+'Marzo '!AA46+'Abril '!AA46+'Mayo '!AA46+Junio!AA46+Julio!AA46+Agosto!AA46+Septiembre!AA46+'Octubre '!AA46+Noviembre!AA46+'Diciembre '!AA46</f>
        <v>0</v>
      </c>
      <c r="AB46" s="15">
        <f>+Enero!AB46+Febrero!AB46+'Marzo '!AB46+'Abril '!AB46+'Mayo '!AB46+Junio!AB46+Julio!AB46+Agosto!AB46+Septiembre!AB46+'Octubre '!AB46+Noviembre!AB46+'Diciembre '!AB46</f>
        <v>0</v>
      </c>
      <c r="AC46" s="15">
        <f>+Enero!AC46+Febrero!AC46+'Marzo '!AC46+'Abril '!AC46+'Mayo '!AC46+Junio!AC46+Julio!AC46+Agosto!AC46+Septiembre!AC46+'Octubre '!AC46+Noviembre!AC46+'Diciembre '!AC46</f>
        <v>0</v>
      </c>
      <c r="AD46" s="15">
        <f>+Enero!AD46+Febrero!AD46+'Marzo '!AD46+'Abril '!AD46+'Mayo '!AD46+Junio!AD46+Julio!AD46+Agosto!AD46+Septiembre!AD46+'Octubre '!AD46+Noviembre!AD46+'Diciembre '!AD46</f>
        <v>0</v>
      </c>
      <c r="AE46" s="15">
        <f>+Enero!AE46+Febrero!AE46+'Marzo '!AE46+'Abril '!AE46+'Mayo '!AE46+Junio!AE46+Julio!AE46+Agosto!AE46+Septiembre!AE46+'Octubre '!AE46+Noviembre!AE46+'Diciembre '!AE46</f>
        <v>0</v>
      </c>
      <c r="AF46" s="15">
        <f>+Enero!AF46+Febrero!AF46+'Marzo '!AF46+'Abril '!AF46+'Mayo '!AF46+Junio!AF46+Julio!AF46+Agosto!AF46+Septiembre!AF46+'Octubre '!AF46+Noviembre!AF46+'Diciembre '!AF46</f>
        <v>0</v>
      </c>
      <c r="AG46" s="15">
        <f>+Enero!AG46+Febrero!AG46+'Marzo '!AG46+'Abril '!AG46+'Mayo '!AG46+Junio!AG46+Julio!AG46+Agosto!AG46+Septiembre!AG46+'Octubre '!AG46+Noviembre!AG46+'Diciembre '!AG46</f>
        <v>0</v>
      </c>
      <c r="AH46" s="15">
        <f>+Enero!AH46+Febrero!AH46+'Marzo '!AH46+'Abril '!AH46+'Mayo '!AH46+Junio!AH46+Julio!AH46+Agosto!AH46+Septiembre!AH46+'Octubre '!AH46+Noviembre!AH46+'Diciembre '!AH46</f>
        <v>0</v>
      </c>
      <c r="AI46" s="15">
        <f>+Enero!AI46+Febrero!AI46+'Marzo '!AI46+'Abril '!AI46+'Mayo '!AI46+Junio!AI46+Julio!AI46+Agosto!AI46+Septiembre!AI46+'Octubre '!AI46+Noviembre!AI46+'Diciembre '!AI46</f>
        <v>0</v>
      </c>
      <c r="AJ46" s="15">
        <f>+Enero!AJ46+Febrero!AJ46+'Marzo '!AJ46+'Abril '!AJ46+'Mayo '!AJ46+Junio!AJ46+Julio!AJ46+Agosto!AJ46+Septiembre!AJ46+'Octubre '!AJ46+Noviembre!AJ46+'Diciembre '!AJ46</f>
        <v>0</v>
      </c>
      <c r="AK46" s="15">
        <f>+Enero!AK46+Febrero!AK46+'Marzo '!AK46+'Abril '!AK46+'Mayo '!AK46+Junio!AK46+Julio!AK46+Agosto!AK46+Septiembre!AK46+'Octubre '!AK46+Noviembre!AK46+'Diciembre '!AK46</f>
        <v>0</v>
      </c>
      <c r="AL46" s="15">
        <f>+Enero!AL46+Febrero!AL46+'Marzo '!AL46+'Abril '!AL46+'Mayo '!AL46+Junio!AL46+Julio!AL46+Agosto!AL46+Septiembre!AL46+'Octubre '!AL46+Noviembre!AL46+'Diciembre '!AL46</f>
        <v>0</v>
      </c>
      <c r="AM46" s="15">
        <f>+Enero!AM46+Febrero!AM46+'Marzo '!AM46+'Abril '!AM46+'Mayo '!AM46+Junio!AM46+Julio!AM46+Agosto!AM46+Septiembre!AM46+'Octubre '!AM46+Noviembre!AM46+'Diciembre '!AM46</f>
        <v>0</v>
      </c>
      <c r="AN46" s="15">
        <f>+Enero!AN46+Febrero!AN46+'Marzo '!AN46+'Abril '!AN46+'Mayo '!AN46+Junio!AN46+Julio!AN46+Agosto!AN46+Septiembre!AN46+'Octubre '!AN46+Noviembre!AN46+'Diciembre '!AN46</f>
        <v>0</v>
      </c>
      <c r="AO46" s="15">
        <f>+Enero!AO46+Febrero!AO46+'Marzo '!AO46+'Abril '!AO46+'Mayo '!AO46+Junio!AO46+Julio!AO46+Agosto!AO46+Septiembre!AO46+'Octubre '!AO46+Noviembre!AO46+'Diciembre '!AO46</f>
        <v>0</v>
      </c>
      <c r="AP46" s="15">
        <f>+Enero!AP46+Febrero!AP46+'Marzo '!AP46+'Abril '!AP46+'Mayo '!AP46+Junio!AP46+Julio!AP46+Agosto!AP46+Septiembre!AP46+'Octubre '!AP46+Noviembre!AP46+'Diciembre '!AP46</f>
        <v>0</v>
      </c>
      <c r="AQ46" s="15">
        <f>+Enero!AQ46+Febrero!AQ46+'Marzo '!AQ46+'Abril '!AQ46+'Mayo '!AQ46+Junio!AQ46+Julio!AQ46+Agosto!AQ46+Septiembre!AQ46+'Octubre '!AQ46+Noviembre!AQ46+'Diciembre '!AQ46</f>
        <v>0</v>
      </c>
      <c r="AR46" s="15">
        <f>+Enero!AR46+Febrero!AR46+'Marzo '!AR46+'Abril '!AR46+'Mayo '!AR46+Junio!AR46+Julio!AR46+Agosto!AR46+Septiembre!AR46+'Octubre '!AR46+Noviembre!AR46+'Diciembre '!AR46</f>
        <v>0</v>
      </c>
      <c r="AS46" s="15">
        <f>+Enero!AS46+Febrero!AS46+'Marzo '!AS46+'Abril '!AS46+'Mayo '!AS46+Junio!AS46+Julio!AS46+Agosto!AS46+Septiembre!AS46+'Octubre '!AS46+Noviembre!AS46+'Diciembre '!AS46</f>
        <v>0</v>
      </c>
      <c r="AT46" s="15">
        <f>+Enero!AT46+Febrero!AT46+'Marzo '!AT46+'Abril '!AT46+'Mayo '!AT46+Junio!AT46+Julio!AT46+Agosto!AT46+Septiembre!AT46+'Octubre '!AT46+Noviembre!AT46+'Diciembre '!AT46</f>
        <v>0</v>
      </c>
      <c r="AU46" s="15">
        <f>+Enero!AU46+Febrero!AU46+'Marzo '!AU46+'Abril '!AU46+'Mayo '!AU46+Junio!AU46+Julio!AU46+Agosto!AU46+Septiembre!AU46+'Octubre '!AU46+Noviembre!AU46+'Diciembre '!AU46</f>
        <v>0</v>
      </c>
      <c r="AV46" s="115" t="s">
        <v>88</v>
      </c>
      <c r="CG46" s="102">
        <v>0</v>
      </c>
      <c r="CI46" s="102">
        <v>0</v>
      </c>
      <c r="CJ46" s="102">
        <v>0</v>
      </c>
      <c r="CK46" s="102">
        <v>0</v>
      </c>
    </row>
    <row r="47" spans="1:89" x14ac:dyDescent="0.2">
      <c r="A47" s="36" t="s">
        <v>125</v>
      </c>
      <c r="B47" s="108">
        <f>SUM(C47+D47+E47+F47+G47+H47+I47+J47+K47+L47+M47+N47+O47+P47+Q47+R47+S47)</f>
        <v>0</v>
      </c>
      <c r="C47" s="15">
        <f>+Enero!C47+Febrero!C47+'Marzo '!C47+'Abril '!C47+'Mayo '!C47+Junio!C47+Julio!C47+Agosto!C47+Septiembre!C47+'Octubre '!C47+Noviembre!C47+'Diciembre '!C47</f>
        <v>0</v>
      </c>
      <c r="D47" s="15">
        <f>+Enero!D47+Febrero!D47+'Marzo '!D47+'Abril '!D47+'Mayo '!D47+Junio!D47+Julio!D47+Agosto!D47+Septiembre!D47+'Octubre '!D47+Noviembre!D47+'Diciembre '!D47</f>
        <v>0</v>
      </c>
      <c r="E47" s="15">
        <f>+Enero!E47+Febrero!E47+'Marzo '!E47+'Abril '!E47+'Mayo '!E47+Junio!E47+Julio!E47+Agosto!E47+Septiembre!E47+'Octubre '!E47+Noviembre!E47+'Diciembre '!E47</f>
        <v>0</v>
      </c>
      <c r="F47" s="15">
        <f>+Enero!F47+Febrero!F47+'Marzo '!F47+'Abril '!F47+'Mayo '!F47+Junio!F47+Julio!F47+Agosto!F47+Septiembre!F47+'Octubre '!F47+Noviembre!F47+'Diciembre '!F47</f>
        <v>0</v>
      </c>
      <c r="G47" s="15">
        <f>+Enero!G47+Febrero!G47+'Marzo '!G47+'Abril '!G47+'Mayo '!G47+Junio!G47+Julio!G47+Agosto!G47+Septiembre!G47+'Octubre '!G47+Noviembre!G47+'Diciembre '!G47</f>
        <v>0</v>
      </c>
      <c r="H47" s="15">
        <f>+Enero!H47+Febrero!H47+'Marzo '!H47+'Abril '!H47+'Mayo '!H47+Junio!H47+Julio!H47+Agosto!H47+Septiembre!H47+'Octubre '!H47+Noviembre!H47+'Diciembre '!H47</f>
        <v>0</v>
      </c>
      <c r="I47" s="15">
        <f>+Enero!I47+Febrero!I47+'Marzo '!I47+'Abril '!I47+'Mayo '!I47+Junio!I47+Julio!I47+Agosto!I47+Septiembre!I47+'Octubre '!I47+Noviembre!I47+'Diciembre '!I47</f>
        <v>0</v>
      </c>
      <c r="J47" s="15">
        <f>+Enero!J47+Febrero!J47+'Marzo '!J47+'Abril '!J47+'Mayo '!J47+Junio!J47+Julio!J47+Agosto!J47+Septiembre!J47+'Octubre '!J47+Noviembre!J47+'Diciembre '!J47</f>
        <v>0</v>
      </c>
      <c r="K47" s="15">
        <f>+Enero!K47+Febrero!K47+'Marzo '!K47+'Abril '!K47+'Mayo '!K47+Junio!K47+Julio!K47+Agosto!K47+Septiembre!K47+'Octubre '!K47+Noviembre!K47+'Diciembre '!K47</f>
        <v>0</v>
      </c>
      <c r="L47" s="15">
        <f>+Enero!L47+Febrero!L47+'Marzo '!L47+'Abril '!L47+'Mayo '!L47+Junio!L47+Julio!L47+Agosto!L47+Septiembre!L47+'Octubre '!L47+Noviembre!L47+'Diciembre '!L47</f>
        <v>0</v>
      </c>
      <c r="M47" s="15">
        <f>+Enero!M47+Febrero!M47+'Marzo '!M47+'Abril '!M47+'Mayo '!M47+Junio!M47+Julio!M47+Agosto!M47+Septiembre!M47+'Octubre '!M47+Noviembre!M47+'Diciembre '!M47</f>
        <v>0</v>
      </c>
      <c r="N47" s="15">
        <f>+Enero!N47+Febrero!N47+'Marzo '!N47+'Abril '!N47+'Mayo '!N47+Junio!N47+Julio!N47+Agosto!N47+Septiembre!N47+'Octubre '!N47+Noviembre!N47+'Diciembre '!N47</f>
        <v>0</v>
      </c>
      <c r="O47" s="15">
        <f>+Enero!O47+Febrero!O47+'Marzo '!O47+'Abril '!O47+'Mayo '!O47+Junio!O47+Julio!O47+Agosto!O47+Septiembre!O47+'Octubre '!O47+Noviembre!O47+'Diciembre '!O47</f>
        <v>0</v>
      </c>
      <c r="P47" s="15">
        <f>+Enero!P47+Febrero!P47+'Marzo '!P47+'Abril '!P47+'Mayo '!P47+Junio!P47+Julio!P47+Agosto!P47+Septiembre!P47+'Octubre '!P47+Noviembre!P47+'Diciembre '!P47</f>
        <v>0</v>
      </c>
      <c r="Q47" s="15">
        <f>+Enero!Q47+Febrero!Q47+'Marzo '!Q47+'Abril '!Q47+'Mayo '!Q47+Junio!Q47+Julio!Q47+Agosto!Q47+Septiembre!Q47+'Octubre '!Q47+Noviembre!Q47+'Diciembre '!Q47</f>
        <v>0</v>
      </c>
      <c r="R47" s="15">
        <f>+Enero!R47+Febrero!R47+'Marzo '!R47+'Abril '!R47+'Mayo '!R47+Junio!R47+Julio!R47+Agosto!R47+Septiembre!R47+'Octubre '!R47+Noviembre!R47+'Diciembre '!R47</f>
        <v>0</v>
      </c>
      <c r="S47" s="15">
        <f>+Enero!S47+Febrero!S47+'Marzo '!S47+'Abril '!S47+'Mayo '!S47+Junio!S47+Julio!S47+Agosto!S47+Septiembre!S47+'Octubre '!S47+Noviembre!S47+'Diciembre '!S47</f>
        <v>0</v>
      </c>
      <c r="T47" s="15">
        <f>+Enero!T47+Febrero!T47+'Marzo '!T47+'Abril '!T47+'Mayo '!T47+Junio!T47+Julio!T47+Agosto!T47+Septiembre!T47+'Octubre '!T47+Noviembre!T47+'Diciembre '!T47</f>
        <v>0</v>
      </c>
      <c r="U47" s="15">
        <f>+Enero!U47+Febrero!U47+'Marzo '!U47+'Abril '!U47+'Mayo '!U47+Junio!U47+Julio!U47+Agosto!U47+Septiembre!U47+'Octubre '!U47+Noviembre!U47+'Diciembre '!U47</f>
        <v>0</v>
      </c>
      <c r="V47" s="15">
        <f>+Enero!V47+Febrero!V47+'Marzo '!V47+'Abril '!V47+'Mayo '!V47+Junio!V47+Julio!V47+Agosto!V47+Septiembre!V47+'Octubre '!V47+Noviembre!V47+'Diciembre '!V47</f>
        <v>0</v>
      </c>
      <c r="W47" s="15">
        <f>+Enero!W47+Febrero!W47+'Marzo '!W47+'Abril '!W47+'Mayo '!W47+Junio!W47+Julio!W47+Agosto!W47+Septiembre!W47+'Octubre '!W47+Noviembre!W47+'Diciembre '!W47</f>
        <v>0</v>
      </c>
      <c r="X47" s="15">
        <f>+Enero!X47+Febrero!X47+'Marzo '!X47+'Abril '!X47+'Mayo '!X47+Junio!X47+Julio!X47+Agosto!X47+Septiembre!X47+'Octubre '!X47+Noviembre!X47+'Diciembre '!X47</f>
        <v>0</v>
      </c>
      <c r="Y47" s="15">
        <f>+Enero!Y47+Febrero!Y47+'Marzo '!Y47+'Abril '!Y47+'Mayo '!Y47+Junio!Y47+Julio!Y47+Agosto!Y47+Septiembre!Y47+'Octubre '!Y47+Noviembre!Y47+'Diciembre '!Y47</f>
        <v>0</v>
      </c>
      <c r="Z47" s="15">
        <f>+Enero!Z47+Febrero!Z47+'Marzo '!Z47+'Abril '!Z47+'Mayo '!Z47+Junio!Z47+Julio!Z47+Agosto!Z47+Septiembre!Z47+'Octubre '!Z47+Noviembre!Z47+'Diciembre '!Z47</f>
        <v>0</v>
      </c>
      <c r="AA47" s="15">
        <f>+Enero!AA47+Febrero!AA47+'Marzo '!AA47+'Abril '!AA47+'Mayo '!AA47+Junio!AA47+Julio!AA47+Agosto!AA47+Septiembre!AA47+'Octubre '!AA47+Noviembre!AA47+'Diciembre '!AA47</f>
        <v>0</v>
      </c>
      <c r="AB47" s="15">
        <f>+Enero!AB47+Febrero!AB47+'Marzo '!AB47+'Abril '!AB47+'Mayo '!AB47+Junio!AB47+Julio!AB47+Agosto!AB47+Septiembre!AB47+'Octubre '!AB47+Noviembre!AB47+'Diciembre '!AB47</f>
        <v>0</v>
      </c>
      <c r="AC47" s="15">
        <f>+Enero!AC47+Febrero!AC47+'Marzo '!AC47+'Abril '!AC47+'Mayo '!AC47+Junio!AC47+Julio!AC47+Agosto!AC47+Septiembre!AC47+'Octubre '!AC47+Noviembre!AC47+'Diciembre '!AC47</f>
        <v>0</v>
      </c>
      <c r="AD47" s="15">
        <f>+Enero!AD47+Febrero!AD47+'Marzo '!AD47+'Abril '!AD47+'Mayo '!AD47+Junio!AD47+Julio!AD47+Agosto!AD47+Septiembre!AD47+'Octubre '!AD47+Noviembre!AD47+'Diciembre '!AD47</f>
        <v>0</v>
      </c>
      <c r="AE47" s="15">
        <f>+Enero!AE47+Febrero!AE47+'Marzo '!AE47+'Abril '!AE47+'Mayo '!AE47+Junio!AE47+Julio!AE47+Agosto!AE47+Septiembre!AE47+'Octubre '!AE47+Noviembre!AE47+'Diciembre '!AE47</f>
        <v>0</v>
      </c>
      <c r="AF47" s="15">
        <f>+Enero!AF47+Febrero!AF47+'Marzo '!AF47+'Abril '!AF47+'Mayo '!AF47+Junio!AF47+Julio!AF47+Agosto!AF47+Septiembre!AF47+'Octubre '!AF47+Noviembre!AF47+'Diciembre '!AF47</f>
        <v>0</v>
      </c>
      <c r="AG47" s="15">
        <f>+Enero!AG47+Febrero!AG47+'Marzo '!AG47+'Abril '!AG47+'Mayo '!AG47+Junio!AG47+Julio!AG47+Agosto!AG47+Septiembre!AG47+'Octubre '!AG47+Noviembre!AG47+'Diciembre '!AG47</f>
        <v>0</v>
      </c>
      <c r="AH47" s="15">
        <f>+Enero!AH47+Febrero!AH47+'Marzo '!AH47+'Abril '!AH47+'Mayo '!AH47+Junio!AH47+Julio!AH47+Agosto!AH47+Septiembre!AH47+'Octubre '!AH47+Noviembre!AH47+'Diciembre '!AH47</f>
        <v>0</v>
      </c>
      <c r="AI47" s="15">
        <f>+Enero!AI47+Febrero!AI47+'Marzo '!AI47+'Abril '!AI47+'Mayo '!AI47+Junio!AI47+Julio!AI47+Agosto!AI47+Septiembre!AI47+'Octubre '!AI47+Noviembre!AI47+'Diciembre '!AI47</f>
        <v>0</v>
      </c>
      <c r="AJ47" s="15">
        <f>+Enero!AJ47+Febrero!AJ47+'Marzo '!AJ47+'Abril '!AJ47+'Mayo '!AJ47+Junio!AJ47+Julio!AJ47+Agosto!AJ47+Septiembre!AJ47+'Octubre '!AJ47+Noviembre!AJ47+'Diciembre '!AJ47</f>
        <v>0</v>
      </c>
      <c r="AK47" s="15">
        <f>+Enero!AK47+Febrero!AK47+'Marzo '!AK47+'Abril '!AK47+'Mayo '!AK47+Junio!AK47+Julio!AK47+Agosto!AK47+Septiembre!AK47+'Octubre '!AK47+Noviembre!AK47+'Diciembre '!AK47</f>
        <v>0</v>
      </c>
      <c r="AL47" s="15">
        <f>+Enero!AL47+Febrero!AL47+'Marzo '!AL47+'Abril '!AL47+'Mayo '!AL47+Junio!AL47+Julio!AL47+Agosto!AL47+Septiembre!AL47+'Octubre '!AL47+Noviembre!AL47+'Diciembre '!AL47</f>
        <v>0</v>
      </c>
      <c r="AM47" s="15">
        <f>+Enero!AM47+Febrero!AM47+'Marzo '!AM47+'Abril '!AM47+'Mayo '!AM47+Junio!AM47+Julio!AM47+Agosto!AM47+Septiembre!AM47+'Octubre '!AM47+Noviembre!AM47+'Diciembre '!AM47</f>
        <v>0</v>
      </c>
      <c r="AN47" s="15">
        <f>+Enero!AN47+Febrero!AN47+'Marzo '!AN47+'Abril '!AN47+'Mayo '!AN47+Junio!AN47+Julio!AN47+Agosto!AN47+Septiembre!AN47+'Octubre '!AN47+Noviembre!AN47+'Diciembre '!AN47</f>
        <v>0</v>
      </c>
      <c r="AO47" s="15">
        <f>+Enero!AO47+Febrero!AO47+'Marzo '!AO47+'Abril '!AO47+'Mayo '!AO47+Junio!AO47+Julio!AO47+Agosto!AO47+Septiembre!AO47+'Octubre '!AO47+Noviembre!AO47+'Diciembre '!AO47</f>
        <v>0</v>
      </c>
      <c r="AP47" s="15">
        <f>+Enero!AP47+Febrero!AP47+'Marzo '!AP47+'Abril '!AP47+'Mayo '!AP47+Junio!AP47+Julio!AP47+Agosto!AP47+Septiembre!AP47+'Octubre '!AP47+Noviembre!AP47+'Diciembre '!AP47</f>
        <v>0</v>
      </c>
      <c r="AQ47" s="15">
        <f>+Enero!AQ47+Febrero!AQ47+'Marzo '!AQ47+'Abril '!AQ47+'Mayo '!AQ47+Junio!AQ47+Julio!AQ47+Agosto!AQ47+Septiembre!AQ47+'Octubre '!AQ47+Noviembre!AQ47+'Diciembre '!AQ47</f>
        <v>0</v>
      </c>
      <c r="AR47" s="15">
        <f>+Enero!AR47+Febrero!AR47+'Marzo '!AR47+'Abril '!AR47+'Mayo '!AR47+Junio!AR47+Julio!AR47+Agosto!AR47+Septiembre!AR47+'Octubre '!AR47+Noviembre!AR47+'Diciembre '!AR47</f>
        <v>0</v>
      </c>
      <c r="AS47" s="15">
        <f>+Enero!AS47+Febrero!AS47+'Marzo '!AS47+'Abril '!AS47+'Mayo '!AS47+Junio!AS47+Julio!AS47+Agosto!AS47+Septiembre!AS47+'Octubre '!AS47+Noviembre!AS47+'Diciembre '!AS47</f>
        <v>0</v>
      </c>
      <c r="AT47" s="15">
        <f>+Enero!AT47+Febrero!AT47+'Marzo '!AT47+'Abril '!AT47+'Mayo '!AT47+Junio!AT47+Julio!AT47+Agosto!AT47+Septiembre!AT47+'Octubre '!AT47+Noviembre!AT47+'Diciembre '!AT47</f>
        <v>0</v>
      </c>
      <c r="AU47" s="15">
        <f>+Enero!AU47+Febrero!AU47+'Marzo '!AU47+'Abril '!AU47+'Mayo '!AU47+Junio!AU47+Julio!AU47+Agosto!AU47+Septiembre!AU47+'Octubre '!AU47+Noviembre!AU47+'Diciembre '!AU47</f>
        <v>0</v>
      </c>
      <c r="AV47" s="115" t="s">
        <v>88</v>
      </c>
      <c r="CG47" s="102">
        <v>0</v>
      </c>
      <c r="CI47" s="102">
        <v>0</v>
      </c>
      <c r="CJ47" s="102">
        <v>0</v>
      </c>
      <c r="CK47" s="102">
        <v>0</v>
      </c>
    </row>
    <row r="48" spans="1:89" x14ac:dyDescent="0.2">
      <c r="A48" s="27" t="s">
        <v>126</v>
      </c>
      <c r="B48" s="108">
        <f>SUM(C48+D48+E48+F48+G48+H48+I48+J48+K48)</f>
        <v>0</v>
      </c>
      <c r="C48" s="15">
        <f>+Enero!C48+Febrero!C48+'Marzo '!C48+'Abril '!C48+'Mayo '!C48+Junio!C48+Julio!C48+Agosto!C48+Septiembre!C48+'Octubre '!C48+Noviembre!C48+'Diciembre '!C48</f>
        <v>0</v>
      </c>
      <c r="D48" s="15">
        <f>+Enero!D48+Febrero!D48+'Marzo '!D48+'Abril '!D48+'Mayo '!D48+Junio!D48+Julio!D48+Agosto!D48+Septiembre!D48+'Octubre '!D48+Noviembre!D48+'Diciembre '!D48</f>
        <v>0</v>
      </c>
      <c r="E48" s="15">
        <f>+Enero!E48+Febrero!E48+'Marzo '!E48+'Abril '!E48+'Mayo '!E48+Junio!E48+Julio!E48+Agosto!E48+Septiembre!E48+'Octubre '!E48+Noviembre!E48+'Diciembre '!E48</f>
        <v>0</v>
      </c>
      <c r="F48" s="15">
        <f>+Enero!F48+Febrero!F48+'Marzo '!F48+'Abril '!F48+'Mayo '!F48+Junio!F48+Julio!F48+Agosto!F48+Septiembre!F48+'Octubre '!F48+Noviembre!F48+'Diciembre '!F48</f>
        <v>0</v>
      </c>
      <c r="G48" s="15">
        <f>+Enero!G48+Febrero!G48+'Marzo '!G48+'Abril '!G48+'Mayo '!G48+Junio!G48+Julio!G48+Agosto!G48+Septiembre!G48+'Octubre '!G48+Noviembre!G48+'Diciembre '!G48</f>
        <v>0</v>
      </c>
      <c r="H48" s="15">
        <f>+Enero!H48+Febrero!H48+'Marzo '!H48+'Abril '!H48+'Mayo '!H48+Junio!H48+Julio!H48+Agosto!H48+Septiembre!H48+'Octubre '!H48+Noviembre!H48+'Diciembre '!H48</f>
        <v>0</v>
      </c>
      <c r="I48" s="15">
        <f>+Enero!I48+Febrero!I48+'Marzo '!I48+'Abril '!I48+'Mayo '!I48+Junio!I48+Julio!I48+Agosto!I48+Septiembre!I48+'Octubre '!I48+Noviembre!I48+'Diciembre '!I48</f>
        <v>0</v>
      </c>
      <c r="J48" s="15">
        <f>+Enero!J48+Febrero!J48+'Marzo '!J48+'Abril '!J48+'Mayo '!J48+Junio!J48+Julio!J48+Agosto!J48+Septiembre!J48+'Octubre '!J48+Noviembre!J48+'Diciembre '!J48</f>
        <v>0</v>
      </c>
      <c r="K48" s="15">
        <f>+Enero!K48+Febrero!K48+'Marzo '!K48+'Abril '!K48+'Mayo '!K48+Junio!K48+Julio!K48+Agosto!K48+Septiembre!K48+'Octubre '!K48+Noviembre!K48+'Diciembre '!K48</f>
        <v>0</v>
      </c>
      <c r="L48" s="15">
        <f>+Enero!L48+Febrero!L48+'Marzo '!L48+'Abril '!L48+'Mayo '!L48+Junio!L48+Julio!L48+Agosto!L48+Septiembre!L48+'Octubre '!L48+Noviembre!L48+'Diciembre '!L48</f>
        <v>0</v>
      </c>
      <c r="M48" s="15">
        <f>+Enero!M48+Febrero!M48+'Marzo '!M48+'Abril '!M48+'Mayo '!M48+Junio!M48+Julio!M48+Agosto!M48+Septiembre!M48+'Octubre '!M48+Noviembre!M48+'Diciembre '!M48</f>
        <v>0</v>
      </c>
      <c r="N48" s="15">
        <f>+Enero!N48+Febrero!N48+'Marzo '!N48+'Abril '!N48+'Mayo '!N48+Junio!N48+Julio!N48+Agosto!N48+Septiembre!N48+'Octubre '!N48+Noviembre!N48+'Diciembre '!N48</f>
        <v>0</v>
      </c>
      <c r="O48" s="15">
        <f>+Enero!O48+Febrero!O48+'Marzo '!O48+'Abril '!O48+'Mayo '!O48+Junio!O48+Julio!O48+Agosto!O48+Septiembre!O48+'Octubre '!O48+Noviembre!O48+'Diciembre '!O48</f>
        <v>0</v>
      </c>
      <c r="P48" s="15">
        <f>+Enero!P48+Febrero!P48+'Marzo '!P48+'Abril '!P48+'Mayo '!P48+Junio!P48+Julio!P48+Agosto!P48+Septiembre!P48+'Octubre '!P48+Noviembre!P48+'Diciembre '!P48</f>
        <v>0</v>
      </c>
      <c r="Q48" s="15">
        <f>+Enero!Q48+Febrero!Q48+'Marzo '!Q48+'Abril '!Q48+'Mayo '!Q48+Junio!Q48+Julio!Q48+Agosto!Q48+Septiembre!Q48+'Octubre '!Q48+Noviembre!Q48+'Diciembre '!Q48</f>
        <v>0</v>
      </c>
      <c r="R48" s="15">
        <f>+Enero!R48+Febrero!R48+'Marzo '!R48+'Abril '!R48+'Mayo '!R48+Junio!R48+Julio!R48+Agosto!R48+Septiembre!R48+'Octubre '!R48+Noviembre!R48+'Diciembre '!R48</f>
        <v>0</v>
      </c>
      <c r="S48" s="15">
        <f>+Enero!S48+Febrero!S48+'Marzo '!S48+'Abril '!S48+'Mayo '!S48+Junio!S48+Julio!S48+Agosto!S48+Septiembre!S48+'Octubre '!S48+Noviembre!S48+'Diciembre '!S48</f>
        <v>0</v>
      </c>
      <c r="T48" s="15">
        <f>+Enero!T48+Febrero!T48+'Marzo '!T48+'Abril '!T48+'Mayo '!T48+Junio!T48+Julio!T48+Agosto!T48+Septiembre!T48+'Octubre '!T48+Noviembre!T48+'Diciembre '!T48</f>
        <v>0</v>
      </c>
      <c r="U48" s="15">
        <f>+Enero!U48+Febrero!U48+'Marzo '!U48+'Abril '!U48+'Mayo '!U48+Junio!U48+Julio!U48+Agosto!U48+Septiembre!U48+'Octubre '!U48+Noviembre!U48+'Diciembre '!U48</f>
        <v>0</v>
      </c>
      <c r="V48" s="15">
        <f>+Enero!V48+Febrero!V48+'Marzo '!V48+'Abril '!V48+'Mayo '!V48+Junio!V48+Julio!V48+Agosto!V48+Septiembre!V48+'Octubre '!V48+Noviembre!V48+'Diciembre '!V48</f>
        <v>0</v>
      </c>
      <c r="W48" s="15">
        <f>+Enero!W48+Febrero!W48+'Marzo '!W48+'Abril '!W48+'Mayo '!W48+Junio!W48+Julio!W48+Agosto!W48+Septiembre!W48+'Octubre '!W48+Noviembre!W48+'Diciembre '!W48</f>
        <v>0</v>
      </c>
      <c r="X48" s="15">
        <f>+Enero!X48+Febrero!X48+'Marzo '!X48+'Abril '!X48+'Mayo '!X48+Junio!X48+Julio!X48+Agosto!X48+Septiembre!X48+'Octubre '!X48+Noviembre!X48+'Diciembre '!X48</f>
        <v>0</v>
      </c>
      <c r="Y48" s="15">
        <f>+Enero!Y48+Febrero!Y48+'Marzo '!Y48+'Abril '!Y48+'Mayo '!Y48+Junio!Y48+Julio!Y48+Agosto!Y48+Septiembre!Y48+'Octubre '!Y48+Noviembre!Y48+'Diciembre '!Y48</f>
        <v>0</v>
      </c>
      <c r="Z48" s="15">
        <f>+Enero!Z48+Febrero!Z48+'Marzo '!Z48+'Abril '!Z48+'Mayo '!Z48+Junio!Z48+Julio!Z48+Agosto!Z48+Septiembre!Z48+'Octubre '!Z48+Noviembre!Z48+'Diciembre '!Z48</f>
        <v>0</v>
      </c>
      <c r="AA48" s="15">
        <f>+Enero!AA48+Febrero!AA48+'Marzo '!AA48+'Abril '!AA48+'Mayo '!AA48+Junio!AA48+Julio!AA48+Agosto!AA48+Septiembre!AA48+'Octubre '!AA48+Noviembre!AA48+'Diciembre '!AA48</f>
        <v>0</v>
      </c>
      <c r="AB48" s="15">
        <f>+Enero!AB48+Febrero!AB48+'Marzo '!AB48+'Abril '!AB48+'Mayo '!AB48+Junio!AB48+Julio!AB48+Agosto!AB48+Septiembre!AB48+'Octubre '!AB48+Noviembre!AB48+'Diciembre '!AB48</f>
        <v>0</v>
      </c>
      <c r="AC48" s="15">
        <f>+Enero!AC48+Febrero!AC48+'Marzo '!AC48+'Abril '!AC48+'Mayo '!AC48+Junio!AC48+Julio!AC48+Agosto!AC48+Septiembre!AC48+'Octubre '!AC48+Noviembre!AC48+'Diciembre '!AC48</f>
        <v>0</v>
      </c>
      <c r="AD48" s="15">
        <f>+Enero!AD48+Febrero!AD48+'Marzo '!AD48+'Abril '!AD48+'Mayo '!AD48+Junio!AD48+Julio!AD48+Agosto!AD48+Septiembre!AD48+'Octubre '!AD48+Noviembre!AD48+'Diciembre '!AD48</f>
        <v>0</v>
      </c>
      <c r="AE48" s="15">
        <f>+Enero!AE48+Febrero!AE48+'Marzo '!AE48+'Abril '!AE48+'Mayo '!AE48+Junio!AE48+Julio!AE48+Agosto!AE48+Septiembre!AE48+'Octubre '!AE48+Noviembre!AE48+'Diciembre '!AE48</f>
        <v>0</v>
      </c>
      <c r="AF48" s="15">
        <f>+Enero!AF48+Febrero!AF48+'Marzo '!AF48+'Abril '!AF48+'Mayo '!AF48+Junio!AF48+Julio!AF48+Agosto!AF48+Septiembre!AF48+'Octubre '!AF48+Noviembre!AF48+'Diciembre '!AF48</f>
        <v>0</v>
      </c>
      <c r="AG48" s="15">
        <f>+Enero!AG48+Febrero!AG48+'Marzo '!AG48+'Abril '!AG48+'Mayo '!AG48+Junio!AG48+Julio!AG48+Agosto!AG48+Septiembre!AG48+'Octubre '!AG48+Noviembre!AG48+'Diciembre '!AG48</f>
        <v>0</v>
      </c>
      <c r="AH48" s="15">
        <f>+Enero!AH48+Febrero!AH48+'Marzo '!AH48+'Abril '!AH48+'Mayo '!AH48+Junio!AH48+Julio!AH48+Agosto!AH48+Septiembre!AH48+'Octubre '!AH48+Noviembre!AH48+'Diciembre '!AH48</f>
        <v>0</v>
      </c>
      <c r="AI48" s="15">
        <f>+Enero!AI48+Febrero!AI48+'Marzo '!AI48+'Abril '!AI48+'Mayo '!AI48+Junio!AI48+Julio!AI48+Agosto!AI48+Septiembre!AI48+'Octubre '!AI48+Noviembre!AI48+'Diciembre '!AI48</f>
        <v>0</v>
      </c>
      <c r="AJ48" s="15">
        <f>+Enero!AJ48+Febrero!AJ48+'Marzo '!AJ48+'Abril '!AJ48+'Mayo '!AJ48+Junio!AJ48+Julio!AJ48+Agosto!AJ48+Septiembre!AJ48+'Octubre '!AJ48+Noviembre!AJ48+'Diciembre '!AJ48</f>
        <v>0</v>
      </c>
      <c r="AK48" s="15">
        <f>+Enero!AK48+Febrero!AK48+'Marzo '!AK48+'Abril '!AK48+'Mayo '!AK48+Junio!AK48+Julio!AK48+Agosto!AK48+Septiembre!AK48+'Octubre '!AK48+Noviembre!AK48+'Diciembre '!AK48</f>
        <v>0</v>
      </c>
      <c r="AL48" s="15">
        <f>+Enero!AL48+Febrero!AL48+'Marzo '!AL48+'Abril '!AL48+'Mayo '!AL48+Junio!AL48+Julio!AL48+Agosto!AL48+Septiembre!AL48+'Octubre '!AL48+Noviembre!AL48+'Diciembre '!AL48</f>
        <v>0</v>
      </c>
      <c r="AM48" s="15">
        <f>+Enero!AM48+Febrero!AM48+'Marzo '!AM48+'Abril '!AM48+'Mayo '!AM48+Junio!AM48+Julio!AM48+Agosto!AM48+Septiembre!AM48+'Octubre '!AM48+Noviembre!AM48+'Diciembre '!AM48</f>
        <v>0</v>
      </c>
      <c r="AN48" s="15">
        <f>+Enero!AN48+Febrero!AN48+'Marzo '!AN48+'Abril '!AN48+'Mayo '!AN48+Junio!AN48+Julio!AN48+Agosto!AN48+Septiembre!AN48+'Octubre '!AN48+Noviembre!AN48+'Diciembre '!AN48</f>
        <v>0</v>
      </c>
      <c r="AO48" s="15">
        <f>+Enero!AO48+Febrero!AO48+'Marzo '!AO48+'Abril '!AO48+'Mayo '!AO48+Junio!AO48+Julio!AO48+Agosto!AO48+Septiembre!AO48+'Octubre '!AO48+Noviembre!AO48+'Diciembre '!AO48</f>
        <v>0</v>
      </c>
      <c r="AP48" s="15">
        <f>+Enero!AP48+Febrero!AP48+'Marzo '!AP48+'Abril '!AP48+'Mayo '!AP48+Junio!AP48+Julio!AP48+Agosto!AP48+Septiembre!AP48+'Octubre '!AP48+Noviembre!AP48+'Diciembre '!AP48</f>
        <v>0</v>
      </c>
      <c r="AQ48" s="15">
        <f>+Enero!AQ48+Febrero!AQ48+'Marzo '!AQ48+'Abril '!AQ48+'Mayo '!AQ48+Junio!AQ48+Julio!AQ48+Agosto!AQ48+Septiembre!AQ48+'Octubre '!AQ48+Noviembre!AQ48+'Diciembre '!AQ48</f>
        <v>0</v>
      </c>
      <c r="AR48" s="15">
        <f>+Enero!AR48+Febrero!AR48+'Marzo '!AR48+'Abril '!AR48+'Mayo '!AR48+Junio!AR48+Julio!AR48+Agosto!AR48+Septiembre!AR48+'Octubre '!AR48+Noviembre!AR48+'Diciembre '!AR48</f>
        <v>0</v>
      </c>
      <c r="AS48" s="15">
        <f>+Enero!AS48+Febrero!AS48+'Marzo '!AS48+'Abril '!AS48+'Mayo '!AS48+Junio!AS48+Julio!AS48+Agosto!AS48+Septiembre!AS48+'Octubre '!AS48+Noviembre!AS48+'Diciembre '!AS48</f>
        <v>0</v>
      </c>
      <c r="AT48" s="15">
        <f>+Enero!AT48+Febrero!AT48+'Marzo '!AT48+'Abril '!AT48+'Mayo '!AT48+Junio!AT48+Julio!AT48+Agosto!AT48+Septiembre!AT48+'Octubre '!AT48+Noviembre!AT48+'Diciembre '!AT48</f>
        <v>0</v>
      </c>
      <c r="AU48" s="15">
        <f>+Enero!AU48+Febrero!AU48+'Marzo '!AU48+'Abril '!AU48+'Mayo '!AU48+Junio!AU48+Julio!AU48+Agosto!AU48+Septiembre!AU48+'Octubre '!AU48+Noviembre!AU48+'Diciembre '!AU48</f>
        <v>0</v>
      </c>
      <c r="AV48" s="115" t="s">
        <v>88</v>
      </c>
      <c r="CG48" s="102">
        <v>0</v>
      </c>
      <c r="CI48" s="102">
        <v>0</v>
      </c>
      <c r="CJ48" s="102">
        <v>0</v>
      </c>
      <c r="CK48" s="102">
        <v>0</v>
      </c>
    </row>
    <row r="49" spans="1:89" x14ac:dyDescent="0.2">
      <c r="A49" s="27" t="s">
        <v>127</v>
      </c>
      <c r="B49" s="108">
        <f t="shared" ref="B49:B56" si="0">SUM(C49+D49+E49+F49+G49+H49+I49+J49+K49+L49+M49+N49+O49+P49+Q49+R49+S49)</f>
        <v>0</v>
      </c>
      <c r="C49" s="15">
        <f>+Enero!C49+Febrero!C49+'Marzo '!C49+'Abril '!C49+'Mayo '!C49+Junio!C49+Julio!C49+Agosto!C49+Septiembre!C49+'Octubre '!C49+Noviembre!C49+'Diciembre '!C49</f>
        <v>0</v>
      </c>
      <c r="D49" s="15">
        <f>+Enero!D49+Febrero!D49+'Marzo '!D49+'Abril '!D49+'Mayo '!D49+Junio!D49+Julio!D49+Agosto!D49+Septiembre!D49+'Octubre '!D49+Noviembre!D49+'Diciembre '!D49</f>
        <v>0</v>
      </c>
      <c r="E49" s="15">
        <f>+Enero!E49+Febrero!E49+'Marzo '!E49+'Abril '!E49+'Mayo '!E49+Junio!E49+Julio!E49+Agosto!E49+Septiembre!E49+'Octubre '!E49+Noviembre!E49+'Diciembre '!E49</f>
        <v>0</v>
      </c>
      <c r="F49" s="15">
        <f>+Enero!F49+Febrero!F49+'Marzo '!F49+'Abril '!F49+'Mayo '!F49+Junio!F49+Julio!F49+Agosto!F49+Septiembre!F49+'Octubre '!F49+Noviembre!F49+'Diciembre '!F49</f>
        <v>0</v>
      </c>
      <c r="G49" s="15">
        <f>+Enero!G49+Febrero!G49+'Marzo '!G49+'Abril '!G49+'Mayo '!G49+Junio!G49+Julio!G49+Agosto!G49+Septiembre!G49+'Octubre '!G49+Noviembre!G49+'Diciembre '!G49</f>
        <v>0</v>
      </c>
      <c r="H49" s="15">
        <f>+Enero!H49+Febrero!H49+'Marzo '!H49+'Abril '!H49+'Mayo '!H49+Junio!H49+Julio!H49+Agosto!H49+Septiembre!H49+'Octubre '!H49+Noviembre!H49+'Diciembre '!H49</f>
        <v>0</v>
      </c>
      <c r="I49" s="15">
        <f>+Enero!I49+Febrero!I49+'Marzo '!I49+'Abril '!I49+'Mayo '!I49+Junio!I49+Julio!I49+Agosto!I49+Septiembre!I49+'Octubre '!I49+Noviembre!I49+'Diciembre '!I49</f>
        <v>0</v>
      </c>
      <c r="J49" s="15">
        <f>+Enero!J49+Febrero!J49+'Marzo '!J49+'Abril '!J49+'Mayo '!J49+Junio!J49+Julio!J49+Agosto!J49+Septiembre!J49+'Octubre '!J49+Noviembre!J49+'Diciembre '!J49</f>
        <v>0</v>
      </c>
      <c r="K49" s="15">
        <f>+Enero!K49+Febrero!K49+'Marzo '!K49+'Abril '!K49+'Mayo '!K49+Junio!K49+Julio!K49+Agosto!K49+Septiembre!K49+'Octubre '!K49+Noviembre!K49+'Diciembre '!K49</f>
        <v>0</v>
      </c>
      <c r="L49" s="15">
        <f>+Enero!L49+Febrero!L49+'Marzo '!L49+'Abril '!L49+'Mayo '!L49+Junio!L49+Julio!L49+Agosto!L49+Septiembre!L49+'Octubre '!L49+Noviembre!L49+'Diciembre '!L49</f>
        <v>0</v>
      </c>
      <c r="M49" s="15">
        <f>+Enero!M49+Febrero!M49+'Marzo '!M49+'Abril '!M49+'Mayo '!M49+Junio!M49+Julio!M49+Agosto!M49+Septiembre!M49+'Octubre '!M49+Noviembre!M49+'Diciembre '!M49</f>
        <v>0</v>
      </c>
      <c r="N49" s="15">
        <f>+Enero!N49+Febrero!N49+'Marzo '!N49+'Abril '!N49+'Mayo '!N49+Junio!N49+Julio!N49+Agosto!N49+Septiembre!N49+'Octubre '!N49+Noviembre!N49+'Diciembre '!N49</f>
        <v>0</v>
      </c>
      <c r="O49" s="15">
        <f>+Enero!O49+Febrero!O49+'Marzo '!O49+'Abril '!O49+'Mayo '!O49+Junio!O49+Julio!O49+Agosto!O49+Septiembre!O49+'Octubre '!O49+Noviembre!O49+'Diciembre '!O49</f>
        <v>0</v>
      </c>
      <c r="P49" s="15">
        <f>+Enero!P49+Febrero!P49+'Marzo '!P49+'Abril '!P49+'Mayo '!P49+Junio!P49+Julio!P49+Agosto!P49+Septiembre!P49+'Octubre '!P49+Noviembre!P49+'Diciembre '!P49</f>
        <v>0</v>
      </c>
      <c r="Q49" s="15">
        <f>+Enero!Q49+Febrero!Q49+'Marzo '!Q49+'Abril '!Q49+'Mayo '!Q49+Junio!Q49+Julio!Q49+Agosto!Q49+Septiembre!Q49+'Octubre '!Q49+Noviembre!Q49+'Diciembre '!Q49</f>
        <v>0</v>
      </c>
      <c r="R49" s="15">
        <f>+Enero!R49+Febrero!R49+'Marzo '!R49+'Abril '!R49+'Mayo '!R49+Junio!R49+Julio!R49+Agosto!R49+Septiembre!R49+'Octubre '!R49+Noviembre!R49+'Diciembre '!R49</f>
        <v>0</v>
      </c>
      <c r="S49" s="15">
        <f>+Enero!S49+Febrero!S49+'Marzo '!S49+'Abril '!S49+'Mayo '!S49+Junio!S49+Julio!S49+Agosto!S49+Septiembre!S49+'Octubre '!S49+Noviembre!S49+'Diciembre '!S49</f>
        <v>0</v>
      </c>
      <c r="T49" s="15">
        <f>+Enero!T49+Febrero!T49+'Marzo '!T49+'Abril '!T49+'Mayo '!T49+Junio!T49+Julio!T49+Agosto!T49+Septiembre!T49+'Octubre '!T49+Noviembre!T49+'Diciembre '!T49</f>
        <v>0</v>
      </c>
      <c r="U49" s="15">
        <f>+Enero!U49+Febrero!U49+'Marzo '!U49+'Abril '!U49+'Mayo '!U49+Junio!U49+Julio!U49+Agosto!U49+Septiembre!U49+'Octubre '!U49+Noviembre!U49+'Diciembre '!U49</f>
        <v>0</v>
      </c>
      <c r="V49" s="15">
        <f>+Enero!V49+Febrero!V49+'Marzo '!V49+'Abril '!V49+'Mayo '!V49+Junio!V49+Julio!V49+Agosto!V49+Septiembre!V49+'Octubre '!V49+Noviembre!V49+'Diciembre '!V49</f>
        <v>0</v>
      </c>
      <c r="W49" s="15">
        <f>+Enero!W49+Febrero!W49+'Marzo '!W49+'Abril '!W49+'Mayo '!W49+Junio!W49+Julio!W49+Agosto!W49+Septiembre!W49+'Octubre '!W49+Noviembre!W49+'Diciembre '!W49</f>
        <v>0</v>
      </c>
      <c r="X49" s="15">
        <f>+Enero!X49+Febrero!X49+'Marzo '!X49+'Abril '!X49+'Mayo '!X49+Junio!X49+Julio!X49+Agosto!X49+Septiembre!X49+'Octubre '!X49+Noviembre!X49+'Diciembre '!X49</f>
        <v>0</v>
      </c>
      <c r="Y49" s="15">
        <f>+Enero!Y49+Febrero!Y49+'Marzo '!Y49+'Abril '!Y49+'Mayo '!Y49+Junio!Y49+Julio!Y49+Agosto!Y49+Septiembre!Y49+'Octubre '!Y49+Noviembre!Y49+'Diciembre '!Y49</f>
        <v>0</v>
      </c>
      <c r="Z49" s="15">
        <f>+Enero!Z49+Febrero!Z49+'Marzo '!Z49+'Abril '!Z49+'Mayo '!Z49+Junio!Z49+Julio!Z49+Agosto!Z49+Septiembre!Z49+'Octubre '!Z49+Noviembre!Z49+'Diciembre '!Z49</f>
        <v>0</v>
      </c>
      <c r="AA49" s="15">
        <f>+Enero!AA49+Febrero!AA49+'Marzo '!AA49+'Abril '!AA49+'Mayo '!AA49+Junio!AA49+Julio!AA49+Agosto!AA49+Septiembre!AA49+'Octubre '!AA49+Noviembre!AA49+'Diciembre '!AA49</f>
        <v>0</v>
      </c>
      <c r="AB49" s="15">
        <f>+Enero!AB49+Febrero!AB49+'Marzo '!AB49+'Abril '!AB49+'Mayo '!AB49+Junio!AB49+Julio!AB49+Agosto!AB49+Septiembre!AB49+'Octubre '!AB49+Noviembre!AB49+'Diciembre '!AB49</f>
        <v>0</v>
      </c>
      <c r="AC49" s="15">
        <f>+Enero!AC49+Febrero!AC49+'Marzo '!AC49+'Abril '!AC49+'Mayo '!AC49+Junio!AC49+Julio!AC49+Agosto!AC49+Septiembre!AC49+'Octubre '!AC49+Noviembre!AC49+'Diciembre '!AC49</f>
        <v>0</v>
      </c>
      <c r="AD49" s="15">
        <f>+Enero!AD49+Febrero!AD49+'Marzo '!AD49+'Abril '!AD49+'Mayo '!AD49+Junio!AD49+Julio!AD49+Agosto!AD49+Septiembre!AD49+'Octubre '!AD49+Noviembre!AD49+'Diciembre '!AD49</f>
        <v>0</v>
      </c>
      <c r="AE49" s="15">
        <f>+Enero!AE49+Febrero!AE49+'Marzo '!AE49+'Abril '!AE49+'Mayo '!AE49+Junio!AE49+Julio!AE49+Agosto!AE49+Septiembre!AE49+'Octubre '!AE49+Noviembre!AE49+'Diciembre '!AE49</f>
        <v>0</v>
      </c>
      <c r="AF49" s="15">
        <f>+Enero!AF49+Febrero!AF49+'Marzo '!AF49+'Abril '!AF49+'Mayo '!AF49+Junio!AF49+Julio!AF49+Agosto!AF49+Septiembre!AF49+'Octubre '!AF49+Noviembre!AF49+'Diciembre '!AF49</f>
        <v>0</v>
      </c>
      <c r="AG49" s="15">
        <f>+Enero!AG49+Febrero!AG49+'Marzo '!AG49+'Abril '!AG49+'Mayo '!AG49+Junio!AG49+Julio!AG49+Agosto!AG49+Septiembre!AG49+'Octubre '!AG49+Noviembre!AG49+'Diciembre '!AG49</f>
        <v>0</v>
      </c>
      <c r="AH49" s="15">
        <f>+Enero!AH49+Febrero!AH49+'Marzo '!AH49+'Abril '!AH49+'Mayo '!AH49+Junio!AH49+Julio!AH49+Agosto!AH49+Septiembre!AH49+'Octubre '!AH49+Noviembre!AH49+'Diciembre '!AH49</f>
        <v>0</v>
      </c>
      <c r="AI49" s="15">
        <f>+Enero!AI49+Febrero!AI49+'Marzo '!AI49+'Abril '!AI49+'Mayo '!AI49+Junio!AI49+Julio!AI49+Agosto!AI49+Septiembre!AI49+'Octubre '!AI49+Noviembre!AI49+'Diciembre '!AI49</f>
        <v>0</v>
      </c>
      <c r="AJ49" s="15">
        <f>+Enero!AJ49+Febrero!AJ49+'Marzo '!AJ49+'Abril '!AJ49+'Mayo '!AJ49+Junio!AJ49+Julio!AJ49+Agosto!AJ49+Septiembre!AJ49+'Octubre '!AJ49+Noviembre!AJ49+'Diciembre '!AJ49</f>
        <v>0</v>
      </c>
      <c r="AK49" s="15">
        <f>+Enero!AK49+Febrero!AK49+'Marzo '!AK49+'Abril '!AK49+'Mayo '!AK49+Junio!AK49+Julio!AK49+Agosto!AK49+Septiembre!AK49+'Octubre '!AK49+Noviembre!AK49+'Diciembre '!AK49</f>
        <v>0</v>
      </c>
      <c r="AL49" s="15">
        <f>+Enero!AL49+Febrero!AL49+'Marzo '!AL49+'Abril '!AL49+'Mayo '!AL49+Junio!AL49+Julio!AL49+Agosto!AL49+Septiembre!AL49+'Octubre '!AL49+Noviembre!AL49+'Diciembre '!AL49</f>
        <v>0</v>
      </c>
      <c r="AM49" s="15">
        <f>+Enero!AM49+Febrero!AM49+'Marzo '!AM49+'Abril '!AM49+'Mayo '!AM49+Junio!AM49+Julio!AM49+Agosto!AM49+Septiembre!AM49+'Octubre '!AM49+Noviembre!AM49+'Diciembre '!AM49</f>
        <v>0</v>
      </c>
      <c r="AN49" s="15">
        <f>+Enero!AN49+Febrero!AN49+'Marzo '!AN49+'Abril '!AN49+'Mayo '!AN49+Junio!AN49+Julio!AN49+Agosto!AN49+Septiembre!AN49+'Octubre '!AN49+Noviembre!AN49+'Diciembre '!AN49</f>
        <v>0</v>
      </c>
      <c r="AO49" s="15">
        <f>+Enero!AO49+Febrero!AO49+'Marzo '!AO49+'Abril '!AO49+'Mayo '!AO49+Junio!AO49+Julio!AO49+Agosto!AO49+Septiembre!AO49+'Octubre '!AO49+Noviembre!AO49+'Diciembre '!AO49</f>
        <v>0</v>
      </c>
      <c r="AP49" s="15">
        <f>+Enero!AP49+Febrero!AP49+'Marzo '!AP49+'Abril '!AP49+'Mayo '!AP49+Junio!AP49+Julio!AP49+Agosto!AP49+Septiembre!AP49+'Octubre '!AP49+Noviembre!AP49+'Diciembre '!AP49</f>
        <v>0</v>
      </c>
      <c r="AQ49" s="15">
        <f>+Enero!AQ49+Febrero!AQ49+'Marzo '!AQ49+'Abril '!AQ49+'Mayo '!AQ49+Junio!AQ49+Julio!AQ49+Agosto!AQ49+Septiembre!AQ49+'Octubre '!AQ49+Noviembre!AQ49+'Diciembre '!AQ49</f>
        <v>0</v>
      </c>
      <c r="AR49" s="15">
        <f>+Enero!AR49+Febrero!AR49+'Marzo '!AR49+'Abril '!AR49+'Mayo '!AR49+Junio!AR49+Julio!AR49+Agosto!AR49+Septiembre!AR49+'Octubre '!AR49+Noviembre!AR49+'Diciembre '!AR49</f>
        <v>0</v>
      </c>
      <c r="AS49" s="15">
        <f>+Enero!AS49+Febrero!AS49+'Marzo '!AS49+'Abril '!AS49+'Mayo '!AS49+Junio!AS49+Julio!AS49+Agosto!AS49+Septiembre!AS49+'Octubre '!AS49+Noviembre!AS49+'Diciembre '!AS49</f>
        <v>0</v>
      </c>
      <c r="AT49" s="15">
        <f>+Enero!AT49+Febrero!AT49+'Marzo '!AT49+'Abril '!AT49+'Mayo '!AT49+Junio!AT49+Julio!AT49+Agosto!AT49+Septiembre!AT49+'Octubre '!AT49+Noviembre!AT49+'Diciembre '!AT49</f>
        <v>0</v>
      </c>
      <c r="AU49" s="15">
        <f>+Enero!AU49+Febrero!AU49+'Marzo '!AU49+'Abril '!AU49+'Mayo '!AU49+Junio!AU49+Julio!AU49+Agosto!AU49+Septiembre!AU49+'Octubre '!AU49+Noviembre!AU49+'Diciembre '!AU49</f>
        <v>0</v>
      </c>
      <c r="AV49" s="115" t="s">
        <v>88</v>
      </c>
      <c r="CG49" s="102">
        <v>0</v>
      </c>
      <c r="CI49" s="102">
        <v>0</v>
      </c>
      <c r="CJ49" s="102">
        <v>0</v>
      </c>
      <c r="CK49" s="102">
        <v>0</v>
      </c>
    </row>
    <row r="50" spans="1:89" x14ac:dyDescent="0.2">
      <c r="A50" s="27" t="s">
        <v>128</v>
      </c>
      <c r="B50" s="108">
        <f t="shared" si="0"/>
        <v>0</v>
      </c>
      <c r="C50" s="15">
        <f>+Enero!C50+Febrero!C50+'Marzo '!C50+'Abril '!C50+'Mayo '!C50+Junio!C50+Julio!C50+Agosto!C50+Septiembre!C50+'Octubre '!C50+Noviembre!C50+'Diciembre '!C50</f>
        <v>0</v>
      </c>
      <c r="D50" s="15">
        <f>+Enero!D50+Febrero!D50+'Marzo '!D50+'Abril '!D50+'Mayo '!D50+Junio!D50+Julio!D50+Agosto!D50+Septiembre!D50+'Octubre '!D50+Noviembre!D50+'Diciembre '!D50</f>
        <v>0</v>
      </c>
      <c r="E50" s="15">
        <f>+Enero!E50+Febrero!E50+'Marzo '!E50+'Abril '!E50+'Mayo '!E50+Junio!E50+Julio!E50+Agosto!E50+Septiembre!E50+'Octubre '!E50+Noviembre!E50+'Diciembre '!E50</f>
        <v>0</v>
      </c>
      <c r="F50" s="15">
        <f>+Enero!F50+Febrero!F50+'Marzo '!F50+'Abril '!F50+'Mayo '!F50+Junio!F50+Julio!F50+Agosto!F50+Septiembre!F50+'Octubre '!F50+Noviembre!F50+'Diciembre '!F50</f>
        <v>0</v>
      </c>
      <c r="G50" s="15">
        <f>+Enero!G50+Febrero!G50+'Marzo '!G50+'Abril '!G50+'Mayo '!G50+Junio!G50+Julio!G50+Agosto!G50+Septiembre!G50+'Octubre '!G50+Noviembre!G50+'Diciembre '!G50</f>
        <v>0</v>
      </c>
      <c r="H50" s="15">
        <f>+Enero!H50+Febrero!H50+'Marzo '!H50+'Abril '!H50+'Mayo '!H50+Junio!H50+Julio!H50+Agosto!H50+Septiembre!H50+'Octubre '!H50+Noviembre!H50+'Diciembre '!H50</f>
        <v>0</v>
      </c>
      <c r="I50" s="15">
        <f>+Enero!I50+Febrero!I50+'Marzo '!I50+'Abril '!I50+'Mayo '!I50+Junio!I50+Julio!I50+Agosto!I50+Septiembre!I50+'Octubre '!I50+Noviembre!I50+'Diciembre '!I50</f>
        <v>0</v>
      </c>
      <c r="J50" s="15">
        <f>+Enero!J50+Febrero!J50+'Marzo '!J50+'Abril '!J50+'Mayo '!J50+Junio!J50+Julio!J50+Agosto!J50+Septiembre!J50+'Octubre '!J50+Noviembre!J50+'Diciembre '!J50</f>
        <v>0</v>
      </c>
      <c r="K50" s="15">
        <f>+Enero!K50+Febrero!K50+'Marzo '!K50+'Abril '!K50+'Mayo '!K50+Junio!K50+Julio!K50+Agosto!K50+Septiembre!K50+'Octubre '!K50+Noviembre!K50+'Diciembre '!K50</f>
        <v>0</v>
      </c>
      <c r="L50" s="15">
        <f>+Enero!L50+Febrero!L50+'Marzo '!L50+'Abril '!L50+'Mayo '!L50+Junio!L50+Julio!L50+Agosto!L50+Septiembre!L50+'Octubre '!L50+Noviembre!L50+'Diciembre '!L50</f>
        <v>0</v>
      </c>
      <c r="M50" s="15">
        <f>+Enero!M50+Febrero!M50+'Marzo '!M50+'Abril '!M50+'Mayo '!M50+Junio!M50+Julio!M50+Agosto!M50+Septiembre!M50+'Octubre '!M50+Noviembre!M50+'Diciembre '!M50</f>
        <v>0</v>
      </c>
      <c r="N50" s="15">
        <f>+Enero!N50+Febrero!N50+'Marzo '!N50+'Abril '!N50+'Mayo '!N50+Junio!N50+Julio!N50+Agosto!N50+Septiembre!N50+'Octubre '!N50+Noviembre!N50+'Diciembre '!N50</f>
        <v>0</v>
      </c>
      <c r="O50" s="15">
        <f>+Enero!O50+Febrero!O50+'Marzo '!O50+'Abril '!O50+'Mayo '!O50+Junio!O50+Julio!O50+Agosto!O50+Septiembre!O50+'Octubre '!O50+Noviembre!O50+'Diciembre '!O50</f>
        <v>0</v>
      </c>
      <c r="P50" s="15">
        <f>+Enero!P50+Febrero!P50+'Marzo '!P50+'Abril '!P50+'Mayo '!P50+Junio!P50+Julio!P50+Agosto!P50+Septiembre!P50+'Octubre '!P50+Noviembre!P50+'Diciembre '!P50</f>
        <v>0</v>
      </c>
      <c r="Q50" s="15">
        <f>+Enero!Q50+Febrero!Q50+'Marzo '!Q50+'Abril '!Q50+'Mayo '!Q50+Junio!Q50+Julio!Q50+Agosto!Q50+Septiembre!Q50+'Octubre '!Q50+Noviembre!Q50+'Diciembre '!Q50</f>
        <v>0</v>
      </c>
      <c r="R50" s="15">
        <f>+Enero!R50+Febrero!R50+'Marzo '!R50+'Abril '!R50+'Mayo '!R50+Junio!R50+Julio!R50+Agosto!R50+Septiembre!R50+'Octubre '!R50+Noviembre!R50+'Diciembre '!R50</f>
        <v>0</v>
      </c>
      <c r="S50" s="15">
        <f>+Enero!S50+Febrero!S50+'Marzo '!S50+'Abril '!S50+'Mayo '!S50+Junio!S50+Julio!S50+Agosto!S50+Septiembre!S50+'Octubre '!S50+Noviembre!S50+'Diciembre '!S50</f>
        <v>0</v>
      </c>
      <c r="T50" s="15">
        <f>+Enero!T50+Febrero!T50+'Marzo '!T50+'Abril '!T50+'Mayo '!T50+Junio!T50+Julio!T50+Agosto!T50+Septiembre!T50+'Octubre '!T50+Noviembre!T50+'Diciembre '!T50</f>
        <v>0</v>
      </c>
      <c r="U50" s="15">
        <f>+Enero!U50+Febrero!U50+'Marzo '!U50+'Abril '!U50+'Mayo '!U50+Junio!U50+Julio!U50+Agosto!U50+Septiembre!U50+'Octubre '!U50+Noviembre!U50+'Diciembre '!U50</f>
        <v>0</v>
      </c>
      <c r="V50" s="15">
        <f>+Enero!V50+Febrero!V50+'Marzo '!V50+'Abril '!V50+'Mayo '!V50+Junio!V50+Julio!V50+Agosto!V50+Septiembre!V50+'Octubre '!V50+Noviembre!V50+'Diciembre '!V50</f>
        <v>0</v>
      </c>
      <c r="W50" s="15">
        <f>+Enero!W50+Febrero!W50+'Marzo '!W50+'Abril '!W50+'Mayo '!W50+Junio!W50+Julio!W50+Agosto!W50+Septiembre!W50+'Octubre '!W50+Noviembre!W50+'Diciembre '!W50</f>
        <v>0</v>
      </c>
      <c r="X50" s="15">
        <f>+Enero!X50+Febrero!X50+'Marzo '!X50+'Abril '!X50+'Mayo '!X50+Junio!X50+Julio!X50+Agosto!X50+Septiembre!X50+'Octubre '!X50+Noviembre!X50+'Diciembre '!X50</f>
        <v>0</v>
      </c>
      <c r="Y50" s="15">
        <f>+Enero!Y50+Febrero!Y50+'Marzo '!Y50+'Abril '!Y50+'Mayo '!Y50+Junio!Y50+Julio!Y50+Agosto!Y50+Septiembre!Y50+'Octubre '!Y50+Noviembre!Y50+'Diciembre '!Y50</f>
        <v>0</v>
      </c>
      <c r="Z50" s="15">
        <f>+Enero!Z50+Febrero!Z50+'Marzo '!Z50+'Abril '!Z50+'Mayo '!Z50+Junio!Z50+Julio!Z50+Agosto!Z50+Septiembre!Z50+'Octubre '!Z50+Noviembre!Z50+'Diciembre '!Z50</f>
        <v>0</v>
      </c>
      <c r="AA50" s="15">
        <f>+Enero!AA50+Febrero!AA50+'Marzo '!AA50+'Abril '!AA50+'Mayo '!AA50+Junio!AA50+Julio!AA50+Agosto!AA50+Septiembre!AA50+'Octubre '!AA50+Noviembre!AA50+'Diciembre '!AA50</f>
        <v>0</v>
      </c>
      <c r="AB50" s="15">
        <f>+Enero!AB50+Febrero!AB50+'Marzo '!AB50+'Abril '!AB50+'Mayo '!AB50+Junio!AB50+Julio!AB50+Agosto!AB50+Septiembre!AB50+'Octubre '!AB50+Noviembre!AB50+'Diciembre '!AB50</f>
        <v>0</v>
      </c>
      <c r="AC50" s="15">
        <f>+Enero!AC50+Febrero!AC50+'Marzo '!AC50+'Abril '!AC50+'Mayo '!AC50+Junio!AC50+Julio!AC50+Agosto!AC50+Septiembre!AC50+'Octubre '!AC50+Noviembre!AC50+'Diciembre '!AC50</f>
        <v>0</v>
      </c>
      <c r="AD50" s="15">
        <f>+Enero!AD50+Febrero!AD50+'Marzo '!AD50+'Abril '!AD50+'Mayo '!AD50+Junio!AD50+Julio!AD50+Agosto!AD50+Septiembre!AD50+'Octubre '!AD50+Noviembre!AD50+'Diciembre '!AD50</f>
        <v>0</v>
      </c>
      <c r="AE50" s="15">
        <f>+Enero!AE50+Febrero!AE50+'Marzo '!AE50+'Abril '!AE50+'Mayo '!AE50+Junio!AE50+Julio!AE50+Agosto!AE50+Septiembre!AE50+'Octubre '!AE50+Noviembre!AE50+'Diciembre '!AE50</f>
        <v>0</v>
      </c>
      <c r="AF50" s="15">
        <f>+Enero!AF50+Febrero!AF50+'Marzo '!AF50+'Abril '!AF50+'Mayo '!AF50+Junio!AF50+Julio!AF50+Agosto!AF50+Septiembre!AF50+'Octubre '!AF50+Noviembre!AF50+'Diciembre '!AF50</f>
        <v>0</v>
      </c>
      <c r="AG50" s="15">
        <f>+Enero!AG50+Febrero!AG50+'Marzo '!AG50+'Abril '!AG50+'Mayo '!AG50+Junio!AG50+Julio!AG50+Agosto!AG50+Septiembre!AG50+'Octubre '!AG50+Noviembre!AG50+'Diciembre '!AG50</f>
        <v>0</v>
      </c>
      <c r="AH50" s="15">
        <f>+Enero!AH50+Febrero!AH50+'Marzo '!AH50+'Abril '!AH50+'Mayo '!AH50+Junio!AH50+Julio!AH50+Agosto!AH50+Septiembre!AH50+'Octubre '!AH50+Noviembre!AH50+'Diciembre '!AH50</f>
        <v>0</v>
      </c>
      <c r="AI50" s="15">
        <f>+Enero!AI50+Febrero!AI50+'Marzo '!AI50+'Abril '!AI50+'Mayo '!AI50+Junio!AI50+Julio!AI50+Agosto!AI50+Septiembre!AI50+'Octubre '!AI50+Noviembre!AI50+'Diciembre '!AI50</f>
        <v>0</v>
      </c>
      <c r="AJ50" s="15">
        <f>+Enero!AJ50+Febrero!AJ50+'Marzo '!AJ50+'Abril '!AJ50+'Mayo '!AJ50+Junio!AJ50+Julio!AJ50+Agosto!AJ50+Septiembre!AJ50+'Octubre '!AJ50+Noviembre!AJ50+'Diciembre '!AJ50</f>
        <v>0</v>
      </c>
      <c r="AK50" s="15">
        <f>+Enero!AK50+Febrero!AK50+'Marzo '!AK50+'Abril '!AK50+'Mayo '!AK50+Junio!AK50+Julio!AK50+Agosto!AK50+Septiembre!AK50+'Octubre '!AK50+Noviembre!AK50+'Diciembre '!AK50</f>
        <v>0</v>
      </c>
      <c r="AL50" s="15">
        <f>+Enero!AL50+Febrero!AL50+'Marzo '!AL50+'Abril '!AL50+'Mayo '!AL50+Junio!AL50+Julio!AL50+Agosto!AL50+Septiembre!AL50+'Octubre '!AL50+Noviembre!AL50+'Diciembre '!AL50</f>
        <v>0</v>
      </c>
      <c r="AM50" s="15">
        <f>+Enero!AM50+Febrero!AM50+'Marzo '!AM50+'Abril '!AM50+'Mayo '!AM50+Junio!AM50+Julio!AM50+Agosto!AM50+Septiembre!AM50+'Octubre '!AM50+Noviembre!AM50+'Diciembre '!AM50</f>
        <v>0</v>
      </c>
      <c r="AN50" s="15">
        <f>+Enero!AN50+Febrero!AN50+'Marzo '!AN50+'Abril '!AN50+'Mayo '!AN50+Junio!AN50+Julio!AN50+Agosto!AN50+Septiembre!AN50+'Octubre '!AN50+Noviembre!AN50+'Diciembre '!AN50</f>
        <v>0</v>
      </c>
      <c r="AO50" s="15">
        <f>+Enero!AO50+Febrero!AO50+'Marzo '!AO50+'Abril '!AO50+'Mayo '!AO50+Junio!AO50+Julio!AO50+Agosto!AO50+Septiembre!AO50+'Octubre '!AO50+Noviembre!AO50+'Diciembre '!AO50</f>
        <v>0</v>
      </c>
      <c r="AP50" s="15">
        <f>+Enero!AP50+Febrero!AP50+'Marzo '!AP50+'Abril '!AP50+'Mayo '!AP50+Junio!AP50+Julio!AP50+Agosto!AP50+Septiembre!AP50+'Octubre '!AP50+Noviembre!AP50+'Diciembre '!AP50</f>
        <v>0</v>
      </c>
      <c r="AQ50" s="15">
        <f>+Enero!AQ50+Febrero!AQ50+'Marzo '!AQ50+'Abril '!AQ50+'Mayo '!AQ50+Junio!AQ50+Julio!AQ50+Agosto!AQ50+Septiembre!AQ50+'Octubre '!AQ50+Noviembre!AQ50+'Diciembre '!AQ50</f>
        <v>0</v>
      </c>
      <c r="AR50" s="15">
        <f>+Enero!AR50+Febrero!AR50+'Marzo '!AR50+'Abril '!AR50+'Mayo '!AR50+Junio!AR50+Julio!AR50+Agosto!AR50+Septiembre!AR50+'Octubre '!AR50+Noviembre!AR50+'Diciembre '!AR50</f>
        <v>0</v>
      </c>
      <c r="AS50" s="15">
        <f>+Enero!AS50+Febrero!AS50+'Marzo '!AS50+'Abril '!AS50+'Mayo '!AS50+Junio!AS50+Julio!AS50+Agosto!AS50+Septiembre!AS50+'Octubre '!AS50+Noviembre!AS50+'Diciembre '!AS50</f>
        <v>0</v>
      </c>
      <c r="AT50" s="15">
        <f>+Enero!AT50+Febrero!AT50+'Marzo '!AT50+'Abril '!AT50+'Mayo '!AT50+Junio!AT50+Julio!AT50+Agosto!AT50+Septiembre!AT50+'Octubre '!AT50+Noviembre!AT50+'Diciembre '!AT50</f>
        <v>0</v>
      </c>
      <c r="AU50" s="15">
        <f>+Enero!AU50+Febrero!AU50+'Marzo '!AU50+'Abril '!AU50+'Mayo '!AU50+Junio!AU50+Julio!AU50+Agosto!AU50+Septiembre!AU50+'Octubre '!AU50+Noviembre!AU50+'Diciembre '!AU50</f>
        <v>0</v>
      </c>
      <c r="AV50" s="115" t="s">
        <v>88</v>
      </c>
      <c r="CG50" s="102">
        <v>0</v>
      </c>
      <c r="CI50" s="102">
        <v>0</v>
      </c>
      <c r="CJ50" s="102">
        <v>0</v>
      </c>
      <c r="CK50" s="102">
        <v>0</v>
      </c>
    </row>
    <row r="51" spans="1:89" x14ac:dyDescent="0.2">
      <c r="A51" s="27" t="s">
        <v>129</v>
      </c>
      <c r="B51" s="108">
        <f t="shared" si="0"/>
        <v>0</v>
      </c>
      <c r="C51" s="15">
        <f>+Enero!C51+Febrero!C51+'Marzo '!C51+'Abril '!C51+'Mayo '!C51+Junio!C51+Julio!C51+Agosto!C51+Septiembre!C51+'Octubre '!C51+Noviembre!C51+'Diciembre '!C51</f>
        <v>0</v>
      </c>
      <c r="D51" s="15">
        <f>+Enero!D51+Febrero!D51+'Marzo '!D51+'Abril '!D51+'Mayo '!D51+Junio!D51+Julio!D51+Agosto!D51+Septiembre!D51+'Octubre '!D51+Noviembre!D51+'Diciembre '!D51</f>
        <v>0</v>
      </c>
      <c r="E51" s="15">
        <f>+Enero!E51+Febrero!E51+'Marzo '!E51+'Abril '!E51+'Mayo '!E51+Junio!E51+Julio!E51+Agosto!E51+Septiembre!E51+'Octubre '!E51+Noviembre!E51+'Diciembre '!E51</f>
        <v>0</v>
      </c>
      <c r="F51" s="15">
        <f>+Enero!F51+Febrero!F51+'Marzo '!F51+'Abril '!F51+'Mayo '!F51+Junio!F51+Julio!F51+Agosto!F51+Septiembre!F51+'Octubre '!F51+Noviembre!F51+'Diciembre '!F51</f>
        <v>0</v>
      </c>
      <c r="G51" s="15">
        <f>+Enero!G51+Febrero!G51+'Marzo '!G51+'Abril '!G51+'Mayo '!G51+Junio!G51+Julio!G51+Agosto!G51+Septiembre!G51+'Octubre '!G51+Noviembre!G51+'Diciembre '!G51</f>
        <v>0</v>
      </c>
      <c r="H51" s="15">
        <f>+Enero!H51+Febrero!H51+'Marzo '!H51+'Abril '!H51+'Mayo '!H51+Junio!H51+Julio!H51+Agosto!H51+Septiembre!H51+'Octubre '!H51+Noviembre!H51+'Diciembre '!H51</f>
        <v>0</v>
      </c>
      <c r="I51" s="15">
        <f>+Enero!I51+Febrero!I51+'Marzo '!I51+'Abril '!I51+'Mayo '!I51+Junio!I51+Julio!I51+Agosto!I51+Septiembre!I51+'Octubre '!I51+Noviembre!I51+'Diciembre '!I51</f>
        <v>0</v>
      </c>
      <c r="J51" s="15">
        <f>+Enero!J51+Febrero!J51+'Marzo '!J51+'Abril '!J51+'Mayo '!J51+Junio!J51+Julio!J51+Agosto!J51+Septiembre!J51+'Octubre '!J51+Noviembre!J51+'Diciembre '!J51</f>
        <v>0</v>
      </c>
      <c r="K51" s="15">
        <f>+Enero!K51+Febrero!K51+'Marzo '!K51+'Abril '!K51+'Mayo '!K51+Junio!K51+Julio!K51+Agosto!K51+Septiembre!K51+'Octubre '!K51+Noviembre!K51+'Diciembre '!K51</f>
        <v>0</v>
      </c>
      <c r="L51" s="15">
        <f>+Enero!L51+Febrero!L51+'Marzo '!L51+'Abril '!L51+'Mayo '!L51+Junio!L51+Julio!L51+Agosto!L51+Septiembre!L51+'Octubre '!L51+Noviembre!L51+'Diciembre '!L51</f>
        <v>0</v>
      </c>
      <c r="M51" s="15">
        <f>+Enero!M51+Febrero!M51+'Marzo '!M51+'Abril '!M51+'Mayo '!M51+Junio!M51+Julio!M51+Agosto!M51+Septiembre!M51+'Octubre '!M51+Noviembre!M51+'Diciembre '!M51</f>
        <v>0</v>
      </c>
      <c r="N51" s="15">
        <f>+Enero!N51+Febrero!N51+'Marzo '!N51+'Abril '!N51+'Mayo '!N51+Junio!N51+Julio!N51+Agosto!N51+Septiembre!N51+'Octubre '!N51+Noviembre!N51+'Diciembre '!N51</f>
        <v>0</v>
      </c>
      <c r="O51" s="15">
        <f>+Enero!O51+Febrero!O51+'Marzo '!O51+'Abril '!O51+'Mayo '!O51+Junio!O51+Julio!O51+Agosto!O51+Septiembre!O51+'Octubre '!O51+Noviembre!O51+'Diciembre '!O51</f>
        <v>0</v>
      </c>
      <c r="P51" s="15">
        <f>+Enero!P51+Febrero!P51+'Marzo '!P51+'Abril '!P51+'Mayo '!P51+Junio!P51+Julio!P51+Agosto!P51+Septiembre!P51+'Octubre '!P51+Noviembre!P51+'Diciembre '!P51</f>
        <v>0</v>
      </c>
      <c r="Q51" s="15">
        <f>+Enero!Q51+Febrero!Q51+'Marzo '!Q51+'Abril '!Q51+'Mayo '!Q51+Junio!Q51+Julio!Q51+Agosto!Q51+Septiembre!Q51+'Octubre '!Q51+Noviembre!Q51+'Diciembre '!Q51</f>
        <v>0</v>
      </c>
      <c r="R51" s="15">
        <f>+Enero!R51+Febrero!R51+'Marzo '!R51+'Abril '!R51+'Mayo '!R51+Junio!R51+Julio!R51+Agosto!R51+Septiembre!R51+'Octubre '!R51+Noviembre!R51+'Diciembre '!R51</f>
        <v>0</v>
      </c>
      <c r="S51" s="15">
        <f>+Enero!S51+Febrero!S51+'Marzo '!S51+'Abril '!S51+'Mayo '!S51+Junio!S51+Julio!S51+Agosto!S51+Septiembre!S51+'Octubre '!S51+Noviembre!S51+'Diciembre '!S51</f>
        <v>0</v>
      </c>
      <c r="T51" s="15">
        <f>+Enero!T51+Febrero!T51+'Marzo '!T51+'Abril '!T51+'Mayo '!T51+Junio!T51+Julio!T51+Agosto!T51+Septiembre!T51+'Octubre '!T51+Noviembre!T51+'Diciembre '!T51</f>
        <v>0</v>
      </c>
      <c r="U51" s="15">
        <f>+Enero!U51+Febrero!U51+'Marzo '!U51+'Abril '!U51+'Mayo '!U51+Junio!U51+Julio!U51+Agosto!U51+Septiembre!U51+'Octubre '!U51+Noviembre!U51+'Diciembre '!U51</f>
        <v>0</v>
      </c>
      <c r="V51" s="15">
        <f>+Enero!V51+Febrero!V51+'Marzo '!V51+'Abril '!V51+'Mayo '!V51+Junio!V51+Julio!V51+Agosto!V51+Septiembre!V51+'Octubre '!V51+Noviembre!V51+'Diciembre '!V51</f>
        <v>0</v>
      </c>
      <c r="W51" s="15">
        <f>+Enero!W51+Febrero!W51+'Marzo '!W51+'Abril '!W51+'Mayo '!W51+Junio!W51+Julio!W51+Agosto!W51+Septiembre!W51+'Octubre '!W51+Noviembre!W51+'Diciembre '!W51</f>
        <v>0</v>
      </c>
      <c r="X51" s="15">
        <f>+Enero!X51+Febrero!X51+'Marzo '!X51+'Abril '!X51+'Mayo '!X51+Junio!X51+Julio!X51+Agosto!X51+Septiembre!X51+'Octubre '!X51+Noviembre!X51+'Diciembre '!X51</f>
        <v>0</v>
      </c>
      <c r="Y51" s="15">
        <f>+Enero!Y51+Febrero!Y51+'Marzo '!Y51+'Abril '!Y51+'Mayo '!Y51+Junio!Y51+Julio!Y51+Agosto!Y51+Septiembre!Y51+'Octubre '!Y51+Noviembre!Y51+'Diciembre '!Y51</f>
        <v>0</v>
      </c>
      <c r="Z51" s="15">
        <f>+Enero!Z51+Febrero!Z51+'Marzo '!Z51+'Abril '!Z51+'Mayo '!Z51+Junio!Z51+Julio!Z51+Agosto!Z51+Septiembre!Z51+'Octubre '!Z51+Noviembre!Z51+'Diciembre '!Z51</f>
        <v>0</v>
      </c>
      <c r="AA51" s="15">
        <f>+Enero!AA51+Febrero!AA51+'Marzo '!AA51+'Abril '!AA51+'Mayo '!AA51+Junio!AA51+Julio!AA51+Agosto!AA51+Septiembre!AA51+'Octubre '!AA51+Noviembre!AA51+'Diciembre '!AA51</f>
        <v>0</v>
      </c>
      <c r="AB51" s="15">
        <f>+Enero!AB51+Febrero!AB51+'Marzo '!AB51+'Abril '!AB51+'Mayo '!AB51+Junio!AB51+Julio!AB51+Agosto!AB51+Septiembre!AB51+'Octubre '!AB51+Noviembre!AB51+'Diciembre '!AB51</f>
        <v>0</v>
      </c>
      <c r="AC51" s="15">
        <f>+Enero!AC51+Febrero!AC51+'Marzo '!AC51+'Abril '!AC51+'Mayo '!AC51+Junio!AC51+Julio!AC51+Agosto!AC51+Septiembre!AC51+'Octubre '!AC51+Noviembre!AC51+'Diciembre '!AC51</f>
        <v>0</v>
      </c>
      <c r="AD51" s="15">
        <f>+Enero!AD51+Febrero!AD51+'Marzo '!AD51+'Abril '!AD51+'Mayo '!AD51+Junio!AD51+Julio!AD51+Agosto!AD51+Septiembre!AD51+'Octubre '!AD51+Noviembre!AD51+'Diciembre '!AD51</f>
        <v>0</v>
      </c>
      <c r="AE51" s="15">
        <f>+Enero!AE51+Febrero!AE51+'Marzo '!AE51+'Abril '!AE51+'Mayo '!AE51+Junio!AE51+Julio!AE51+Agosto!AE51+Septiembre!AE51+'Octubre '!AE51+Noviembre!AE51+'Diciembre '!AE51</f>
        <v>0</v>
      </c>
      <c r="AF51" s="15">
        <f>+Enero!AF51+Febrero!AF51+'Marzo '!AF51+'Abril '!AF51+'Mayo '!AF51+Junio!AF51+Julio!AF51+Agosto!AF51+Septiembre!AF51+'Octubre '!AF51+Noviembre!AF51+'Diciembre '!AF51</f>
        <v>0</v>
      </c>
      <c r="AG51" s="15">
        <f>+Enero!AG51+Febrero!AG51+'Marzo '!AG51+'Abril '!AG51+'Mayo '!AG51+Junio!AG51+Julio!AG51+Agosto!AG51+Septiembre!AG51+'Octubre '!AG51+Noviembre!AG51+'Diciembre '!AG51</f>
        <v>0</v>
      </c>
      <c r="AH51" s="15">
        <f>+Enero!AH51+Febrero!AH51+'Marzo '!AH51+'Abril '!AH51+'Mayo '!AH51+Junio!AH51+Julio!AH51+Agosto!AH51+Septiembre!AH51+'Octubre '!AH51+Noviembre!AH51+'Diciembre '!AH51</f>
        <v>0</v>
      </c>
      <c r="AI51" s="15">
        <f>+Enero!AI51+Febrero!AI51+'Marzo '!AI51+'Abril '!AI51+'Mayo '!AI51+Junio!AI51+Julio!AI51+Agosto!AI51+Septiembre!AI51+'Octubre '!AI51+Noviembre!AI51+'Diciembre '!AI51</f>
        <v>0</v>
      </c>
      <c r="AJ51" s="15">
        <f>+Enero!AJ51+Febrero!AJ51+'Marzo '!AJ51+'Abril '!AJ51+'Mayo '!AJ51+Junio!AJ51+Julio!AJ51+Agosto!AJ51+Septiembre!AJ51+'Octubre '!AJ51+Noviembre!AJ51+'Diciembre '!AJ51</f>
        <v>0</v>
      </c>
      <c r="AK51" s="15">
        <f>+Enero!AK51+Febrero!AK51+'Marzo '!AK51+'Abril '!AK51+'Mayo '!AK51+Junio!AK51+Julio!AK51+Agosto!AK51+Septiembre!AK51+'Octubre '!AK51+Noviembre!AK51+'Diciembre '!AK51</f>
        <v>0</v>
      </c>
      <c r="AL51" s="15">
        <f>+Enero!AL51+Febrero!AL51+'Marzo '!AL51+'Abril '!AL51+'Mayo '!AL51+Junio!AL51+Julio!AL51+Agosto!AL51+Septiembre!AL51+'Octubre '!AL51+Noviembre!AL51+'Diciembre '!AL51</f>
        <v>0</v>
      </c>
      <c r="AM51" s="15">
        <f>+Enero!AM51+Febrero!AM51+'Marzo '!AM51+'Abril '!AM51+'Mayo '!AM51+Junio!AM51+Julio!AM51+Agosto!AM51+Septiembre!AM51+'Octubre '!AM51+Noviembre!AM51+'Diciembre '!AM51</f>
        <v>0</v>
      </c>
      <c r="AN51" s="15">
        <f>+Enero!AN51+Febrero!AN51+'Marzo '!AN51+'Abril '!AN51+'Mayo '!AN51+Junio!AN51+Julio!AN51+Agosto!AN51+Septiembre!AN51+'Octubre '!AN51+Noviembre!AN51+'Diciembre '!AN51</f>
        <v>0</v>
      </c>
      <c r="AO51" s="15">
        <f>+Enero!AO51+Febrero!AO51+'Marzo '!AO51+'Abril '!AO51+'Mayo '!AO51+Junio!AO51+Julio!AO51+Agosto!AO51+Septiembre!AO51+'Octubre '!AO51+Noviembre!AO51+'Diciembre '!AO51</f>
        <v>0</v>
      </c>
      <c r="AP51" s="15">
        <f>+Enero!AP51+Febrero!AP51+'Marzo '!AP51+'Abril '!AP51+'Mayo '!AP51+Junio!AP51+Julio!AP51+Agosto!AP51+Septiembre!AP51+'Octubre '!AP51+Noviembre!AP51+'Diciembre '!AP51</f>
        <v>0</v>
      </c>
      <c r="AQ51" s="15">
        <f>+Enero!AQ51+Febrero!AQ51+'Marzo '!AQ51+'Abril '!AQ51+'Mayo '!AQ51+Junio!AQ51+Julio!AQ51+Agosto!AQ51+Septiembre!AQ51+'Octubre '!AQ51+Noviembre!AQ51+'Diciembre '!AQ51</f>
        <v>0</v>
      </c>
      <c r="AR51" s="15">
        <f>+Enero!AR51+Febrero!AR51+'Marzo '!AR51+'Abril '!AR51+'Mayo '!AR51+Junio!AR51+Julio!AR51+Agosto!AR51+Septiembre!AR51+'Octubre '!AR51+Noviembre!AR51+'Diciembre '!AR51</f>
        <v>0</v>
      </c>
      <c r="AS51" s="15">
        <f>+Enero!AS51+Febrero!AS51+'Marzo '!AS51+'Abril '!AS51+'Mayo '!AS51+Junio!AS51+Julio!AS51+Agosto!AS51+Septiembre!AS51+'Octubre '!AS51+Noviembre!AS51+'Diciembre '!AS51</f>
        <v>0</v>
      </c>
      <c r="AT51" s="15">
        <f>+Enero!AT51+Febrero!AT51+'Marzo '!AT51+'Abril '!AT51+'Mayo '!AT51+Junio!AT51+Julio!AT51+Agosto!AT51+Septiembre!AT51+'Octubre '!AT51+Noviembre!AT51+'Diciembre '!AT51</f>
        <v>0</v>
      </c>
      <c r="AU51" s="15">
        <f>+Enero!AU51+Febrero!AU51+'Marzo '!AU51+'Abril '!AU51+'Mayo '!AU51+Junio!AU51+Julio!AU51+Agosto!AU51+Septiembre!AU51+'Octubre '!AU51+Noviembre!AU51+'Diciembre '!AU51</f>
        <v>0</v>
      </c>
      <c r="AV51" s="115" t="s">
        <v>88</v>
      </c>
      <c r="CG51" s="102">
        <v>0</v>
      </c>
      <c r="CI51" s="102">
        <v>0</v>
      </c>
      <c r="CJ51" s="102">
        <v>0</v>
      </c>
      <c r="CK51" s="102">
        <v>0</v>
      </c>
    </row>
    <row r="52" spans="1:89" x14ac:dyDescent="0.2">
      <c r="A52" s="27" t="s">
        <v>130</v>
      </c>
      <c r="B52" s="108">
        <f t="shared" si="0"/>
        <v>0</v>
      </c>
      <c r="C52" s="15">
        <f>+Enero!C52+Febrero!C52+'Marzo '!C52+'Abril '!C52+'Mayo '!C52+Junio!C52+Julio!C52+Agosto!C52+Septiembre!C52+'Octubre '!C52+Noviembre!C52+'Diciembre '!C52</f>
        <v>0</v>
      </c>
      <c r="D52" s="15">
        <f>+Enero!D52+Febrero!D52+'Marzo '!D52+'Abril '!D52+'Mayo '!D52+Junio!D52+Julio!D52+Agosto!D52+Septiembre!D52+'Octubre '!D52+Noviembre!D52+'Diciembre '!D52</f>
        <v>0</v>
      </c>
      <c r="E52" s="15">
        <f>+Enero!E52+Febrero!E52+'Marzo '!E52+'Abril '!E52+'Mayo '!E52+Junio!E52+Julio!E52+Agosto!E52+Septiembre!E52+'Octubre '!E52+Noviembre!E52+'Diciembre '!E52</f>
        <v>0</v>
      </c>
      <c r="F52" s="15">
        <f>+Enero!F52+Febrero!F52+'Marzo '!F52+'Abril '!F52+'Mayo '!F52+Junio!F52+Julio!F52+Agosto!F52+Septiembre!F52+'Octubre '!F52+Noviembre!F52+'Diciembre '!F52</f>
        <v>0</v>
      </c>
      <c r="G52" s="15">
        <f>+Enero!G52+Febrero!G52+'Marzo '!G52+'Abril '!G52+'Mayo '!G52+Junio!G52+Julio!G52+Agosto!G52+Septiembre!G52+'Octubre '!G52+Noviembre!G52+'Diciembre '!G52</f>
        <v>0</v>
      </c>
      <c r="H52" s="15">
        <f>+Enero!H52+Febrero!H52+'Marzo '!H52+'Abril '!H52+'Mayo '!H52+Junio!H52+Julio!H52+Agosto!H52+Septiembre!H52+'Octubre '!H52+Noviembre!H52+'Diciembre '!H52</f>
        <v>0</v>
      </c>
      <c r="I52" s="15">
        <f>+Enero!I52+Febrero!I52+'Marzo '!I52+'Abril '!I52+'Mayo '!I52+Junio!I52+Julio!I52+Agosto!I52+Septiembre!I52+'Octubre '!I52+Noviembre!I52+'Diciembre '!I52</f>
        <v>0</v>
      </c>
      <c r="J52" s="15">
        <f>+Enero!J52+Febrero!J52+'Marzo '!J52+'Abril '!J52+'Mayo '!J52+Junio!J52+Julio!J52+Agosto!J52+Septiembre!J52+'Octubre '!J52+Noviembre!J52+'Diciembre '!J52</f>
        <v>0</v>
      </c>
      <c r="K52" s="15">
        <f>+Enero!K52+Febrero!K52+'Marzo '!K52+'Abril '!K52+'Mayo '!K52+Junio!K52+Julio!K52+Agosto!K52+Septiembre!K52+'Octubre '!K52+Noviembre!K52+'Diciembre '!K52</f>
        <v>0</v>
      </c>
      <c r="L52" s="15">
        <f>+Enero!L52+Febrero!L52+'Marzo '!L52+'Abril '!L52+'Mayo '!L52+Junio!L52+Julio!L52+Agosto!L52+Septiembre!L52+'Octubre '!L52+Noviembre!L52+'Diciembre '!L52</f>
        <v>0</v>
      </c>
      <c r="M52" s="15">
        <f>+Enero!M52+Febrero!M52+'Marzo '!M52+'Abril '!M52+'Mayo '!M52+Junio!M52+Julio!M52+Agosto!M52+Septiembre!M52+'Octubre '!M52+Noviembre!M52+'Diciembre '!M52</f>
        <v>0</v>
      </c>
      <c r="N52" s="15">
        <f>+Enero!N52+Febrero!N52+'Marzo '!N52+'Abril '!N52+'Mayo '!N52+Junio!N52+Julio!N52+Agosto!N52+Septiembre!N52+'Octubre '!N52+Noviembre!N52+'Diciembre '!N52</f>
        <v>0</v>
      </c>
      <c r="O52" s="15">
        <f>+Enero!O52+Febrero!O52+'Marzo '!O52+'Abril '!O52+'Mayo '!O52+Junio!O52+Julio!O52+Agosto!O52+Septiembre!O52+'Octubre '!O52+Noviembre!O52+'Diciembre '!O52</f>
        <v>0</v>
      </c>
      <c r="P52" s="15">
        <f>+Enero!P52+Febrero!P52+'Marzo '!P52+'Abril '!P52+'Mayo '!P52+Junio!P52+Julio!P52+Agosto!P52+Septiembre!P52+'Octubre '!P52+Noviembre!P52+'Diciembre '!P52</f>
        <v>0</v>
      </c>
      <c r="Q52" s="15">
        <f>+Enero!Q52+Febrero!Q52+'Marzo '!Q52+'Abril '!Q52+'Mayo '!Q52+Junio!Q52+Julio!Q52+Agosto!Q52+Septiembre!Q52+'Octubre '!Q52+Noviembre!Q52+'Diciembre '!Q52</f>
        <v>0</v>
      </c>
      <c r="R52" s="15">
        <f>+Enero!R52+Febrero!R52+'Marzo '!R52+'Abril '!R52+'Mayo '!R52+Junio!R52+Julio!R52+Agosto!R52+Septiembre!R52+'Octubre '!R52+Noviembre!R52+'Diciembre '!R52</f>
        <v>0</v>
      </c>
      <c r="S52" s="15">
        <f>+Enero!S52+Febrero!S52+'Marzo '!S52+'Abril '!S52+'Mayo '!S52+Junio!S52+Julio!S52+Agosto!S52+Septiembre!S52+'Octubre '!S52+Noviembre!S52+'Diciembre '!S52</f>
        <v>0</v>
      </c>
      <c r="T52" s="15">
        <f>+Enero!T52+Febrero!T52+'Marzo '!T52+'Abril '!T52+'Mayo '!T52+Junio!T52+Julio!T52+Agosto!T52+Septiembre!T52+'Octubre '!T52+Noviembre!T52+'Diciembre '!T52</f>
        <v>0</v>
      </c>
      <c r="U52" s="15">
        <f>+Enero!U52+Febrero!U52+'Marzo '!U52+'Abril '!U52+'Mayo '!U52+Junio!U52+Julio!U52+Agosto!U52+Septiembre!U52+'Octubre '!U52+Noviembre!U52+'Diciembre '!U52</f>
        <v>0</v>
      </c>
      <c r="V52" s="15">
        <f>+Enero!V52+Febrero!V52+'Marzo '!V52+'Abril '!V52+'Mayo '!V52+Junio!V52+Julio!V52+Agosto!V52+Septiembre!V52+'Octubre '!V52+Noviembre!V52+'Diciembre '!V52</f>
        <v>0</v>
      </c>
      <c r="W52" s="15">
        <f>+Enero!W52+Febrero!W52+'Marzo '!W52+'Abril '!W52+'Mayo '!W52+Junio!W52+Julio!W52+Agosto!W52+Septiembre!W52+'Octubre '!W52+Noviembre!W52+'Diciembre '!W52</f>
        <v>0</v>
      </c>
      <c r="X52" s="15">
        <f>+Enero!X52+Febrero!X52+'Marzo '!X52+'Abril '!X52+'Mayo '!X52+Junio!X52+Julio!X52+Agosto!X52+Septiembre!X52+'Octubre '!X52+Noviembre!X52+'Diciembre '!X52</f>
        <v>0</v>
      </c>
      <c r="Y52" s="15">
        <f>+Enero!Y52+Febrero!Y52+'Marzo '!Y52+'Abril '!Y52+'Mayo '!Y52+Junio!Y52+Julio!Y52+Agosto!Y52+Septiembre!Y52+'Octubre '!Y52+Noviembre!Y52+'Diciembre '!Y52</f>
        <v>0</v>
      </c>
      <c r="Z52" s="15">
        <f>+Enero!Z52+Febrero!Z52+'Marzo '!Z52+'Abril '!Z52+'Mayo '!Z52+Junio!Z52+Julio!Z52+Agosto!Z52+Septiembre!Z52+'Octubre '!Z52+Noviembre!Z52+'Diciembre '!Z52</f>
        <v>0</v>
      </c>
      <c r="AA52" s="15">
        <f>+Enero!AA52+Febrero!AA52+'Marzo '!AA52+'Abril '!AA52+'Mayo '!AA52+Junio!AA52+Julio!AA52+Agosto!AA52+Septiembre!AA52+'Octubre '!AA52+Noviembre!AA52+'Diciembre '!AA52</f>
        <v>0</v>
      </c>
      <c r="AB52" s="15">
        <f>+Enero!AB52+Febrero!AB52+'Marzo '!AB52+'Abril '!AB52+'Mayo '!AB52+Junio!AB52+Julio!AB52+Agosto!AB52+Septiembre!AB52+'Octubre '!AB52+Noviembre!AB52+'Diciembre '!AB52</f>
        <v>0</v>
      </c>
      <c r="AC52" s="15">
        <f>+Enero!AC52+Febrero!AC52+'Marzo '!AC52+'Abril '!AC52+'Mayo '!AC52+Junio!AC52+Julio!AC52+Agosto!AC52+Septiembre!AC52+'Octubre '!AC52+Noviembre!AC52+'Diciembre '!AC52</f>
        <v>0</v>
      </c>
      <c r="AD52" s="15">
        <f>+Enero!AD52+Febrero!AD52+'Marzo '!AD52+'Abril '!AD52+'Mayo '!AD52+Junio!AD52+Julio!AD52+Agosto!AD52+Septiembre!AD52+'Octubre '!AD52+Noviembre!AD52+'Diciembre '!AD52</f>
        <v>0</v>
      </c>
      <c r="AE52" s="15">
        <f>+Enero!AE52+Febrero!AE52+'Marzo '!AE52+'Abril '!AE52+'Mayo '!AE52+Junio!AE52+Julio!AE52+Agosto!AE52+Septiembre!AE52+'Octubre '!AE52+Noviembre!AE52+'Diciembre '!AE52</f>
        <v>0</v>
      </c>
      <c r="AF52" s="15">
        <f>+Enero!AF52+Febrero!AF52+'Marzo '!AF52+'Abril '!AF52+'Mayo '!AF52+Junio!AF52+Julio!AF52+Agosto!AF52+Septiembre!AF52+'Octubre '!AF52+Noviembre!AF52+'Diciembre '!AF52</f>
        <v>0</v>
      </c>
      <c r="AG52" s="15">
        <f>+Enero!AG52+Febrero!AG52+'Marzo '!AG52+'Abril '!AG52+'Mayo '!AG52+Junio!AG52+Julio!AG52+Agosto!AG52+Septiembre!AG52+'Octubre '!AG52+Noviembre!AG52+'Diciembre '!AG52</f>
        <v>0</v>
      </c>
      <c r="AH52" s="15">
        <f>+Enero!AH52+Febrero!AH52+'Marzo '!AH52+'Abril '!AH52+'Mayo '!AH52+Junio!AH52+Julio!AH52+Agosto!AH52+Septiembre!AH52+'Octubre '!AH52+Noviembre!AH52+'Diciembre '!AH52</f>
        <v>0</v>
      </c>
      <c r="AI52" s="15">
        <f>+Enero!AI52+Febrero!AI52+'Marzo '!AI52+'Abril '!AI52+'Mayo '!AI52+Junio!AI52+Julio!AI52+Agosto!AI52+Septiembre!AI52+'Octubre '!AI52+Noviembre!AI52+'Diciembre '!AI52</f>
        <v>0</v>
      </c>
      <c r="AJ52" s="15">
        <f>+Enero!AJ52+Febrero!AJ52+'Marzo '!AJ52+'Abril '!AJ52+'Mayo '!AJ52+Junio!AJ52+Julio!AJ52+Agosto!AJ52+Septiembre!AJ52+'Octubre '!AJ52+Noviembre!AJ52+'Diciembre '!AJ52</f>
        <v>0</v>
      </c>
      <c r="AK52" s="15">
        <f>+Enero!AK52+Febrero!AK52+'Marzo '!AK52+'Abril '!AK52+'Mayo '!AK52+Junio!AK52+Julio!AK52+Agosto!AK52+Septiembre!AK52+'Octubre '!AK52+Noviembre!AK52+'Diciembre '!AK52</f>
        <v>0</v>
      </c>
      <c r="AL52" s="15">
        <f>+Enero!AL52+Febrero!AL52+'Marzo '!AL52+'Abril '!AL52+'Mayo '!AL52+Junio!AL52+Julio!AL52+Agosto!AL52+Septiembre!AL52+'Octubre '!AL52+Noviembre!AL52+'Diciembre '!AL52</f>
        <v>0</v>
      </c>
      <c r="AM52" s="15">
        <f>+Enero!AM52+Febrero!AM52+'Marzo '!AM52+'Abril '!AM52+'Mayo '!AM52+Junio!AM52+Julio!AM52+Agosto!AM52+Septiembre!AM52+'Octubre '!AM52+Noviembre!AM52+'Diciembre '!AM52</f>
        <v>0</v>
      </c>
      <c r="AN52" s="15">
        <f>+Enero!AN52+Febrero!AN52+'Marzo '!AN52+'Abril '!AN52+'Mayo '!AN52+Junio!AN52+Julio!AN52+Agosto!AN52+Septiembre!AN52+'Octubre '!AN52+Noviembre!AN52+'Diciembre '!AN52</f>
        <v>0</v>
      </c>
      <c r="AO52" s="15">
        <f>+Enero!AO52+Febrero!AO52+'Marzo '!AO52+'Abril '!AO52+'Mayo '!AO52+Junio!AO52+Julio!AO52+Agosto!AO52+Septiembre!AO52+'Octubre '!AO52+Noviembre!AO52+'Diciembre '!AO52</f>
        <v>0</v>
      </c>
      <c r="AP52" s="15">
        <f>+Enero!AP52+Febrero!AP52+'Marzo '!AP52+'Abril '!AP52+'Mayo '!AP52+Junio!AP52+Julio!AP52+Agosto!AP52+Septiembre!AP52+'Octubre '!AP52+Noviembre!AP52+'Diciembre '!AP52</f>
        <v>0</v>
      </c>
      <c r="AQ52" s="15">
        <f>+Enero!AQ52+Febrero!AQ52+'Marzo '!AQ52+'Abril '!AQ52+'Mayo '!AQ52+Junio!AQ52+Julio!AQ52+Agosto!AQ52+Septiembre!AQ52+'Octubre '!AQ52+Noviembre!AQ52+'Diciembre '!AQ52</f>
        <v>0</v>
      </c>
      <c r="AR52" s="15">
        <f>+Enero!AR52+Febrero!AR52+'Marzo '!AR52+'Abril '!AR52+'Mayo '!AR52+Junio!AR52+Julio!AR52+Agosto!AR52+Septiembre!AR52+'Octubre '!AR52+Noviembre!AR52+'Diciembre '!AR52</f>
        <v>0</v>
      </c>
      <c r="AS52" s="15">
        <f>+Enero!AS52+Febrero!AS52+'Marzo '!AS52+'Abril '!AS52+'Mayo '!AS52+Junio!AS52+Julio!AS52+Agosto!AS52+Septiembre!AS52+'Octubre '!AS52+Noviembre!AS52+'Diciembre '!AS52</f>
        <v>0</v>
      </c>
      <c r="AT52" s="15">
        <f>+Enero!AT52+Febrero!AT52+'Marzo '!AT52+'Abril '!AT52+'Mayo '!AT52+Junio!AT52+Julio!AT52+Agosto!AT52+Septiembre!AT52+'Octubre '!AT52+Noviembre!AT52+'Diciembre '!AT52</f>
        <v>0</v>
      </c>
      <c r="AU52" s="15">
        <f>+Enero!AU52+Febrero!AU52+'Marzo '!AU52+'Abril '!AU52+'Mayo '!AU52+Junio!AU52+Julio!AU52+Agosto!AU52+Septiembre!AU52+'Octubre '!AU52+Noviembre!AU52+'Diciembre '!AU52</f>
        <v>0</v>
      </c>
      <c r="AV52" s="115" t="s">
        <v>88</v>
      </c>
      <c r="CG52" s="102">
        <v>0</v>
      </c>
      <c r="CI52" s="102">
        <v>0</v>
      </c>
      <c r="CJ52" s="102">
        <v>0</v>
      </c>
      <c r="CK52" s="102">
        <v>0</v>
      </c>
    </row>
    <row r="53" spans="1:89" x14ac:dyDescent="0.2">
      <c r="A53" s="27" t="s">
        <v>131</v>
      </c>
      <c r="B53" s="108">
        <f t="shared" si="0"/>
        <v>0</v>
      </c>
      <c r="C53" s="15">
        <f>+Enero!C53+Febrero!C53+'Marzo '!C53+'Abril '!C53+'Mayo '!C53+Junio!C53+Julio!C53+Agosto!C53+Septiembre!C53+'Octubre '!C53+Noviembre!C53+'Diciembre '!C53</f>
        <v>0</v>
      </c>
      <c r="D53" s="15">
        <f>+Enero!D53+Febrero!D53+'Marzo '!D53+'Abril '!D53+'Mayo '!D53+Junio!D53+Julio!D53+Agosto!D53+Septiembre!D53+'Octubre '!D53+Noviembre!D53+'Diciembre '!D53</f>
        <v>0</v>
      </c>
      <c r="E53" s="15">
        <f>+Enero!E53+Febrero!E53+'Marzo '!E53+'Abril '!E53+'Mayo '!E53+Junio!E53+Julio!E53+Agosto!E53+Septiembre!E53+'Octubre '!E53+Noviembre!E53+'Diciembre '!E53</f>
        <v>0</v>
      </c>
      <c r="F53" s="15">
        <f>+Enero!F53+Febrero!F53+'Marzo '!F53+'Abril '!F53+'Mayo '!F53+Junio!F53+Julio!F53+Agosto!F53+Septiembre!F53+'Octubre '!F53+Noviembre!F53+'Diciembre '!F53</f>
        <v>0</v>
      </c>
      <c r="G53" s="15">
        <f>+Enero!G53+Febrero!G53+'Marzo '!G53+'Abril '!G53+'Mayo '!G53+Junio!G53+Julio!G53+Agosto!G53+Septiembre!G53+'Octubre '!G53+Noviembre!G53+'Diciembre '!G53</f>
        <v>0</v>
      </c>
      <c r="H53" s="15">
        <f>+Enero!H53+Febrero!H53+'Marzo '!H53+'Abril '!H53+'Mayo '!H53+Junio!H53+Julio!H53+Agosto!H53+Septiembre!H53+'Octubre '!H53+Noviembre!H53+'Diciembre '!H53</f>
        <v>0</v>
      </c>
      <c r="I53" s="15">
        <f>+Enero!I53+Febrero!I53+'Marzo '!I53+'Abril '!I53+'Mayo '!I53+Junio!I53+Julio!I53+Agosto!I53+Septiembre!I53+'Octubre '!I53+Noviembre!I53+'Diciembre '!I53</f>
        <v>0</v>
      </c>
      <c r="J53" s="15">
        <f>+Enero!J53+Febrero!J53+'Marzo '!J53+'Abril '!J53+'Mayo '!J53+Junio!J53+Julio!J53+Agosto!J53+Septiembre!J53+'Octubre '!J53+Noviembre!J53+'Diciembre '!J53</f>
        <v>0</v>
      </c>
      <c r="K53" s="15">
        <f>+Enero!K53+Febrero!K53+'Marzo '!K53+'Abril '!K53+'Mayo '!K53+Junio!K53+Julio!K53+Agosto!K53+Septiembre!K53+'Octubre '!K53+Noviembre!K53+'Diciembre '!K53</f>
        <v>0</v>
      </c>
      <c r="L53" s="15">
        <f>+Enero!L53+Febrero!L53+'Marzo '!L53+'Abril '!L53+'Mayo '!L53+Junio!L53+Julio!L53+Agosto!L53+Septiembre!L53+'Octubre '!L53+Noviembre!L53+'Diciembre '!L53</f>
        <v>0</v>
      </c>
      <c r="M53" s="15">
        <f>+Enero!M53+Febrero!M53+'Marzo '!M53+'Abril '!M53+'Mayo '!M53+Junio!M53+Julio!M53+Agosto!M53+Septiembre!M53+'Octubre '!M53+Noviembre!M53+'Diciembre '!M53</f>
        <v>0</v>
      </c>
      <c r="N53" s="15">
        <f>+Enero!N53+Febrero!N53+'Marzo '!N53+'Abril '!N53+'Mayo '!N53+Junio!N53+Julio!N53+Agosto!N53+Septiembre!N53+'Octubre '!N53+Noviembre!N53+'Diciembre '!N53</f>
        <v>0</v>
      </c>
      <c r="O53" s="15">
        <f>+Enero!O53+Febrero!O53+'Marzo '!O53+'Abril '!O53+'Mayo '!O53+Junio!O53+Julio!O53+Agosto!O53+Septiembre!O53+'Octubre '!O53+Noviembre!O53+'Diciembre '!O53</f>
        <v>0</v>
      </c>
      <c r="P53" s="15">
        <f>+Enero!P53+Febrero!P53+'Marzo '!P53+'Abril '!P53+'Mayo '!P53+Junio!P53+Julio!P53+Agosto!P53+Septiembre!P53+'Octubre '!P53+Noviembre!P53+'Diciembre '!P53</f>
        <v>0</v>
      </c>
      <c r="Q53" s="15">
        <f>+Enero!Q53+Febrero!Q53+'Marzo '!Q53+'Abril '!Q53+'Mayo '!Q53+Junio!Q53+Julio!Q53+Agosto!Q53+Septiembre!Q53+'Octubre '!Q53+Noviembre!Q53+'Diciembre '!Q53</f>
        <v>0</v>
      </c>
      <c r="R53" s="15">
        <f>+Enero!R53+Febrero!R53+'Marzo '!R53+'Abril '!R53+'Mayo '!R53+Junio!R53+Julio!R53+Agosto!R53+Septiembre!R53+'Octubre '!R53+Noviembre!R53+'Diciembre '!R53</f>
        <v>0</v>
      </c>
      <c r="S53" s="15">
        <f>+Enero!S53+Febrero!S53+'Marzo '!S53+'Abril '!S53+'Mayo '!S53+Junio!S53+Julio!S53+Agosto!S53+Septiembre!S53+'Octubre '!S53+Noviembre!S53+'Diciembre '!S53</f>
        <v>0</v>
      </c>
      <c r="T53" s="15">
        <f>+Enero!T53+Febrero!T53+'Marzo '!T53+'Abril '!T53+'Mayo '!T53+Junio!T53+Julio!T53+Agosto!T53+Septiembre!T53+'Octubre '!T53+Noviembre!T53+'Diciembre '!T53</f>
        <v>0</v>
      </c>
      <c r="U53" s="15">
        <f>+Enero!U53+Febrero!U53+'Marzo '!U53+'Abril '!U53+'Mayo '!U53+Junio!U53+Julio!U53+Agosto!U53+Septiembre!U53+'Octubre '!U53+Noviembre!U53+'Diciembre '!U53</f>
        <v>0</v>
      </c>
      <c r="V53" s="15">
        <f>+Enero!V53+Febrero!V53+'Marzo '!V53+'Abril '!V53+'Mayo '!V53+Junio!V53+Julio!V53+Agosto!V53+Septiembre!V53+'Octubre '!V53+Noviembre!V53+'Diciembre '!V53</f>
        <v>0</v>
      </c>
      <c r="W53" s="15">
        <f>+Enero!W53+Febrero!W53+'Marzo '!W53+'Abril '!W53+'Mayo '!W53+Junio!W53+Julio!W53+Agosto!W53+Septiembre!W53+'Octubre '!W53+Noviembre!W53+'Diciembre '!W53</f>
        <v>0</v>
      </c>
      <c r="X53" s="15">
        <f>+Enero!X53+Febrero!X53+'Marzo '!X53+'Abril '!X53+'Mayo '!X53+Junio!X53+Julio!X53+Agosto!X53+Septiembre!X53+'Octubre '!X53+Noviembre!X53+'Diciembre '!X53</f>
        <v>0</v>
      </c>
      <c r="Y53" s="15">
        <f>+Enero!Y53+Febrero!Y53+'Marzo '!Y53+'Abril '!Y53+'Mayo '!Y53+Junio!Y53+Julio!Y53+Agosto!Y53+Septiembre!Y53+'Octubre '!Y53+Noviembre!Y53+'Diciembre '!Y53</f>
        <v>0</v>
      </c>
      <c r="Z53" s="15">
        <f>+Enero!Z53+Febrero!Z53+'Marzo '!Z53+'Abril '!Z53+'Mayo '!Z53+Junio!Z53+Julio!Z53+Agosto!Z53+Septiembre!Z53+'Octubre '!Z53+Noviembre!Z53+'Diciembre '!Z53</f>
        <v>0</v>
      </c>
      <c r="AA53" s="15">
        <f>+Enero!AA53+Febrero!AA53+'Marzo '!AA53+'Abril '!AA53+'Mayo '!AA53+Junio!AA53+Julio!AA53+Agosto!AA53+Septiembre!AA53+'Octubre '!AA53+Noviembre!AA53+'Diciembre '!AA53</f>
        <v>0</v>
      </c>
      <c r="AB53" s="15">
        <f>+Enero!AB53+Febrero!AB53+'Marzo '!AB53+'Abril '!AB53+'Mayo '!AB53+Junio!AB53+Julio!AB53+Agosto!AB53+Septiembre!AB53+'Octubre '!AB53+Noviembre!AB53+'Diciembre '!AB53</f>
        <v>0</v>
      </c>
      <c r="AC53" s="15">
        <f>+Enero!AC53+Febrero!AC53+'Marzo '!AC53+'Abril '!AC53+'Mayo '!AC53+Junio!AC53+Julio!AC53+Agosto!AC53+Septiembre!AC53+'Octubre '!AC53+Noviembre!AC53+'Diciembre '!AC53</f>
        <v>0</v>
      </c>
      <c r="AD53" s="15">
        <f>+Enero!AD53+Febrero!AD53+'Marzo '!AD53+'Abril '!AD53+'Mayo '!AD53+Junio!AD53+Julio!AD53+Agosto!AD53+Septiembre!AD53+'Octubre '!AD53+Noviembre!AD53+'Diciembre '!AD53</f>
        <v>0</v>
      </c>
      <c r="AE53" s="15">
        <f>+Enero!AE53+Febrero!AE53+'Marzo '!AE53+'Abril '!AE53+'Mayo '!AE53+Junio!AE53+Julio!AE53+Agosto!AE53+Septiembre!AE53+'Octubre '!AE53+Noviembre!AE53+'Diciembre '!AE53</f>
        <v>0</v>
      </c>
      <c r="AF53" s="15">
        <f>+Enero!AF53+Febrero!AF53+'Marzo '!AF53+'Abril '!AF53+'Mayo '!AF53+Junio!AF53+Julio!AF53+Agosto!AF53+Septiembre!AF53+'Octubre '!AF53+Noviembre!AF53+'Diciembre '!AF53</f>
        <v>0</v>
      </c>
      <c r="AG53" s="15">
        <f>+Enero!AG53+Febrero!AG53+'Marzo '!AG53+'Abril '!AG53+'Mayo '!AG53+Junio!AG53+Julio!AG53+Agosto!AG53+Septiembre!AG53+'Octubre '!AG53+Noviembre!AG53+'Diciembre '!AG53</f>
        <v>0</v>
      </c>
      <c r="AH53" s="15">
        <f>+Enero!AH53+Febrero!AH53+'Marzo '!AH53+'Abril '!AH53+'Mayo '!AH53+Junio!AH53+Julio!AH53+Agosto!AH53+Septiembre!AH53+'Octubre '!AH53+Noviembre!AH53+'Diciembre '!AH53</f>
        <v>0</v>
      </c>
      <c r="AI53" s="15">
        <f>+Enero!AI53+Febrero!AI53+'Marzo '!AI53+'Abril '!AI53+'Mayo '!AI53+Junio!AI53+Julio!AI53+Agosto!AI53+Septiembre!AI53+'Octubre '!AI53+Noviembre!AI53+'Diciembre '!AI53</f>
        <v>0</v>
      </c>
      <c r="AJ53" s="15">
        <f>+Enero!AJ53+Febrero!AJ53+'Marzo '!AJ53+'Abril '!AJ53+'Mayo '!AJ53+Junio!AJ53+Julio!AJ53+Agosto!AJ53+Septiembre!AJ53+'Octubre '!AJ53+Noviembre!AJ53+'Diciembre '!AJ53</f>
        <v>0</v>
      </c>
      <c r="AK53" s="15">
        <f>+Enero!AK53+Febrero!AK53+'Marzo '!AK53+'Abril '!AK53+'Mayo '!AK53+Junio!AK53+Julio!AK53+Agosto!AK53+Septiembre!AK53+'Octubre '!AK53+Noviembre!AK53+'Diciembre '!AK53</f>
        <v>0</v>
      </c>
      <c r="AL53" s="15">
        <f>+Enero!AL53+Febrero!AL53+'Marzo '!AL53+'Abril '!AL53+'Mayo '!AL53+Junio!AL53+Julio!AL53+Agosto!AL53+Septiembre!AL53+'Octubre '!AL53+Noviembre!AL53+'Diciembre '!AL53</f>
        <v>0</v>
      </c>
      <c r="AM53" s="15">
        <f>+Enero!AM53+Febrero!AM53+'Marzo '!AM53+'Abril '!AM53+'Mayo '!AM53+Junio!AM53+Julio!AM53+Agosto!AM53+Septiembre!AM53+'Octubre '!AM53+Noviembre!AM53+'Diciembre '!AM53</f>
        <v>0</v>
      </c>
      <c r="AN53" s="15">
        <f>+Enero!AN53+Febrero!AN53+'Marzo '!AN53+'Abril '!AN53+'Mayo '!AN53+Junio!AN53+Julio!AN53+Agosto!AN53+Septiembre!AN53+'Octubre '!AN53+Noviembre!AN53+'Diciembre '!AN53</f>
        <v>0</v>
      </c>
      <c r="AO53" s="15">
        <f>+Enero!AO53+Febrero!AO53+'Marzo '!AO53+'Abril '!AO53+'Mayo '!AO53+Junio!AO53+Julio!AO53+Agosto!AO53+Septiembre!AO53+'Octubre '!AO53+Noviembre!AO53+'Diciembre '!AO53</f>
        <v>0</v>
      </c>
      <c r="AP53" s="15">
        <f>+Enero!AP53+Febrero!AP53+'Marzo '!AP53+'Abril '!AP53+'Mayo '!AP53+Junio!AP53+Julio!AP53+Agosto!AP53+Septiembre!AP53+'Octubre '!AP53+Noviembre!AP53+'Diciembre '!AP53</f>
        <v>0</v>
      </c>
      <c r="AQ53" s="15">
        <f>+Enero!AQ53+Febrero!AQ53+'Marzo '!AQ53+'Abril '!AQ53+'Mayo '!AQ53+Junio!AQ53+Julio!AQ53+Agosto!AQ53+Septiembre!AQ53+'Octubre '!AQ53+Noviembre!AQ53+'Diciembre '!AQ53</f>
        <v>0</v>
      </c>
      <c r="AR53" s="15">
        <f>+Enero!AR53+Febrero!AR53+'Marzo '!AR53+'Abril '!AR53+'Mayo '!AR53+Junio!AR53+Julio!AR53+Agosto!AR53+Septiembre!AR53+'Octubre '!AR53+Noviembre!AR53+'Diciembre '!AR53</f>
        <v>0</v>
      </c>
      <c r="AS53" s="15">
        <f>+Enero!AS53+Febrero!AS53+'Marzo '!AS53+'Abril '!AS53+'Mayo '!AS53+Junio!AS53+Julio!AS53+Agosto!AS53+Septiembre!AS53+'Octubre '!AS53+Noviembre!AS53+'Diciembre '!AS53</f>
        <v>0</v>
      </c>
      <c r="AT53" s="15">
        <f>+Enero!AT53+Febrero!AT53+'Marzo '!AT53+'Abril '!AT53+'Mayo '!AT53+Junio!AT53+Julio!AT53+Agosto!AT53+Septiembre!AT53+'Octubre '!AT53+Noviembre!AT53+'Diciembre '!AT53</f>
        <v>0</v>
      </c>
      <c r="AU53" s="15">
        <f>+Enero!AU53+Febrero!AU53+'Marzo '!AU53+'Abril '!AU53+'Mayo '!AU53+Junio!AU53+Julio!AU53+Agosto!AU53+Septiembre!AU53+'Octubre '!AU53+Noviembre!AU53+'Diciembre '!AU53</f>
        <v>0</v>
      </c>
      <c r="AV53" s="115" t="s">
        <v>88</v>
      </c>
      <c r="CG53" s="102">
        <v>0</v>
      </c>
      <c r="CI53" s="102">
        <v>0</v>
      </c>
      <c r="CJ53" s="102">
        <v>0</v>
      </c>
      <c r="CK53" s="102">
        <v>0</v>
      </c>
    </row>
    <row r="54" spans="1:89" x14ac:dyDescent="0.2">
      <c r="A54" s="27" t="s">
        <v>132</v>
      </c>
      <c r="B54" s="108">
        <f t="shared" si="0"/>
        <v>0</v>
      </c>
      <c r="C54" s="15">
        <f>+Enero!C54+Febrero!C54+'Marzo '!C54+'Abril '!C54+'Mayo '!C54+Junio!C54+Julio!C54+Agosto!C54+Septiembre!C54+'Octubre '!C54+Noviembre!C54+'Diciembre '!C54</f>
        <v>0</v>
      </c>
      <c r="D54" s="15">
        <f>+Enero!D54+Febrero!D54+'Marzo '!D54+'Abril '!D54+'Mayo '!D54+Junio!D54+Julio!D54+Agosto!D54+Septiembre!D54+'Octubre '!D54+Noviembre!D54+'Diciembre '!D54</f>
        <v>0</v>
      </c>
      <c r="E54" s="15">
        <f>+Enero!E54+Febrero!E54+'Marzo '!E54+'Abril '!E54+'Mayo '!E54+Junio!E54+Julio!E54+Agosto!E54+Septiembre!E54+'Octubre '!E54+Noviembre!E54+'Diciembre '!E54</f>
        <v>0</v>
      </c>
      <c r="F54" s="15">
        <f>+Enero!F54+Febrero!F54+'Marzo '!F54+'Abril '!F54+'Mayo '!F54+Junio!F54+Julio!F54+Agosto!F54+Septiembre!F54+'Octubre '!F54+Noviembre!F54+'Diciembre '!F54</f>
        <v>0</v>
      </c>
      <c r="G54" s="15">
        <f>+Enero!G54+Febrero!G54+'Marzo '!G54+'Abril '!G54+'Mayo '!G54+Junio!G54+Julio!G54+Agosto!G54+Septiembre!G54+'Octubre '!G54+Noviembre!G54+'Diciembre '!G54</f>
        <v>0</v>
      </c>
      <c r="H54" s="15">
        <f>+Enero!H54+Febrero!H54+'Marzo '!H54+'Abril '!H54+'Mayo '!H54+Junio!H54+Julio!H54+Agosto!H54+Septiembre!H54+'Octubre '!H54+Noviembre!H54+'Diciembre '!H54</f>
        <v>0</v>
      </c>
      <c r="I54" s="15">
        <f>+Enero!I54+Febrero!I54+'Marzo '!I54+'Abril '!I54+'Mayo '!I54+Junio!I54+Julio!I54+Agosto!I54+Septiembre!I54+'Octubre '!I54+Noviembre!I54+'Diciembre '!I54</f>
        <v>0</v>
      </c>
      <c r="J54" s="15">
        <f>+Enero!J54+Febrero!J54+'Marzo '!J54+'Abril '!J54+'Mayo '!J54+Junio!J54+Julio!J54+Agosto!J54+Septiembre!J54+'Octubre '!J54+Noviembre!J54+'Diciembre '!J54</f>
        <v>0</v>
      </c>
      <c r="K54" s="15">
        <f>+Enero!K54+Febrero!K54+'Marzo '!K54+'Abril '!K54+'Mayo '!K54+Junio!K54+Julio!K54+Agosto!K54+Septiembre!K54+'Octubre '!K54+Noviembre!K54+'Diciembre '!K54</f>
        <v>0</v>
      </c>
      <c r="L54" s="15">
        <f>+Enero!L54+Febrero!L54+'Marzo '!L54+'Abril '!L54+'Mayo '!L54+Junio!L54+Julio!L54+Agosto!L54+Septiembre!L54+'Octubre '!L54+Noviembre!L54+'Diciembre '!L54</f>
        <v>0</v>
      </c>
      <c r="M54" s="15">
        <f>+Enero!M54+Febrero!M54+'Marzo '!M54+'Abril '!M54+'Mayo '!M54+Junio!M54+Julio!M54+Agosto!M54+Septiembre!M54+'Octubre '!M54+Noviembre!M54+'Diciembre '!M54</f>
        <v>0</v>
      </c>
      <c r="N54" s="15">
        <f>+Enero!N54+Febrero!N54+'Marzo '!N54+'Abril '!N54+'Mayo '!N54+Junio!N54+Julio!N54+Agosto!N54+Septiembre!N54+'Octubre '!N54+Noviembre!N54+'Diciembre '!N54</f>
        <v>0</v>
      </c>
      <c r="O54" s="15">
        <f>+Enero!O54+Febrero!O54+'Marzo '!O54+'Abril '!O54+'Mayo '!O54+Junio!O54+Julio!O54+Agosto!O54+Septiembre!O54+'Octubre '!O54+Noviembre!O54+'Diciembre '!O54</f>
        <v>0</v>
      </c>
      <c r="P54" s="15">
        <f>+Enero!P54+Febrero!P54+'Marzo '!P54+'Abril '!P54+'Mayo '!P54+Junio!P54+Julio!P54+Agosto!P54+Septiembre!P54+'Octubre '!P54+Noviembre!P54+'Diciembre '!P54</f>
        <v>0</v>
      </c>
      <c r="Q54" s="15">
        <f>+Enero!Q54+Febrero!Q54+'Marzo '!Q54+'Abril '!Q54+'Mayo '!Q54+Junio!Q54+Julio!Q54+Agosto!Q54+Septiembre!Q54+'Octubre '!Q54+Noviembre!Q54+'Diciembre '!Q54</f>
        <v>0</v>
      </c>
      <c r="R54" s="15">
        <f>+Enero!R54+Febrero!R54+'Marzo '!R54+'Abril '!R54+'Mayo '!R54+Junio!R54+Julio!R54+Agosto!R54+Septiembre!R54+'Octubre '!R54+Noviembre!R54+'Diciembre '!R54</f>
        <v>0</v>
      </c>
      <c r="S54" s="15">
        <f>+Enero!S54+Febrero!S54+'Marzo '!S54+'Abril '!S54+'Mayo '!S54+Junio!S54+Julio!S54+Agosto!S54+Septiembre!S54+'Octubre '!S54+Noviembre!S54+'Diciembre '!S54</f>
        <v>0</v>
      </c>
      <c r="T54" s="15">
        <f>+Enero!T54+Febrero!T54+'Marzo '!T54+'Abril '!T54+'Mayo '!T54+Junio!T54+Julio!T54+Agosto!T54+Septiembre!T54+'Octubre '!T54+Noviembre!T54+'Diciembre '!T54</f>
        <v>0</v>
      </c>
      <c r="U54" s="15">
        <f>+Enero!U54+Febrero!U54+'Marzo '!U54+'Abril '!U54+'Mayo '!U54+Junio!U54+Julio!U54+Agosto!U54+Septiembre!U54+'Octubre '!U54+Noviembre!U54+'Diciembre '!U54</f>
        <v>0</v>
      </c>
      <c r="V54" s="15">
        <f>+Enero!V54+Febrero!V54+'Marzo '!V54+'Abril '!V54+'Mayo '!V54+Junio!V54+Julio!V54+Agosto!V54+Septiembre!V54+'Octubre '!V54+Noviembre!V54+'Diciembre '!V54</f>
        <v>0</v>
      </c>
      <c r="W54" s="15">
        <f>+Enero!W54+Febrero!W54+'Marzo '!W54+'Abril '!W54+'Mayo '!W54+Junio!W54+Julio!W54+Agosto!W54+Septiembre!W54+'Octubre '!W54+Noviembre!W54+'Diciembre '!W54</f>
        <v>0</v>
      </c>
      <c r="X54" s="15">
        <f>+Enero!X54+Febrero!X54+'Marzo '!X54+'Abril '!X54+'Mayo '!X54+Junio!X54+Julio!X54+Agosto!X54+Septiembre!X54+'Octubre '!X54+Noviembre!X54+'Diciembre '!X54</f>
        <v>0</v>
      </c>
      <c r="Y54" s="15">
        <f>+Enero!Y54+Febrero!Y54+'Marzo '!Y54+'Abril '!Y54+'Mayo '!Y54+Junio!Y54+Julio!Y54+Agosto!Y54+Septiembre!Y54+'Octubre '!Y54+Noviembre!Y54+'Diciembre '!Y54</f>
        <v>0</v>
      </c>
      <c r="Z54" s="15">
        <f>+Enero!Z54+Febrero!Z54+'Marzo '!Z54+'Abril '!Z54+'Mayo '!Z54+Junio!Z54+Julio!Z54+Agosto!Z54+Septiembre!Z54+'Octubre '!Z54+Noviembre!Z54+'Diciembre '!Z54</f>
        <v>0</v>
      </c>
      <c r="AA54" s="15">
        <f>+Enero!AA54+Febrero!AA54+'Marzo '!AA54+'Abril '!AA54+'Mayo '!AA54+Junio!AA54+Julio!AA54+Agosto!AA54+Septiembre!AA54+'Octubre '!AA54+Noviembre!AA54+'Diciembre '!AA54</f>
        <v>0</v>
      </c>
      <c r="AB54" s="15">
        <f>+Enero!AB54+Febrero!AB54+'Marzo '!AB54+'Abril '!AB54+'Mayo '!AB54+Junio!AB54+Julio!AB54+Agosto!AB54+Septiembre!AB54+'Octubre '!AB54+Noviembre!AB54+'Diciembre '!AB54</f>
        <v>0</v>
      </c>
      <c r="AC54" s="15">
        <f>+Enero!AC54+Febrero!AC54+'Marzo '!AC54+'Abril '!AC54+'Mayo '!AC54+Junio!AC54+Julio!AC54+Agosto!AC54+Septiembre!AC54+'Octubre '!AC54+Noviembre!AC54+'Diciembre '!AC54</f>
        <v>0</v>
      </c>
      <c r="AD54" s="15">
        <f>+Enero!AD54+Febrero!AD54+'Marzo '!AD54+'Abril '!AD54+'Mayo '!AD54+Junio!AD54+Julio!AD54+Agosto!AD54+Septiembre!AD54+'Octubre '!AD54+Noviembre!AD54+'Diciembre '!AD54</f>
        <v>0</v>
      </c>
      <c r="AE54" s="15">
        <f>+Enero!AE54+Febrero!AE54+'Marzo '!AE54+'Abril '!AE54+'Mayo '!AE54+Junio!AE54+Julio!AE54+Agosto!AE54+Septiembre!AE54+'Octubre '!AE54+Noviembre!AE54+'Diciembre '!AE54</f>
        <v>0</v>
      </c>
      <c r="AF54" s="15">
        <f>+Enero!AF54+Febrero!AF54+'Marzo '!AF54+'Abril '!AF54+'Mayo '!AF54+Junio!AF54+Julio!AF54+Agosto!AF54+Septiembre!AF54+'Octubre '!AF54+Noviembre!AF54+'Diciembre '!AF54</f>
        <v>0</v>
      </c>
      <c r="AG54" s="15">
        <f>+Enero!AG54+Febrero!AG54+'Marzo '!AG54+'Abril '!AG54+'Mayo '!AG54+Junio!AG54+Julio!AG54+Agosto!AG54+Septiembre!AG54+'Octubre '!AG54+Noviembre!AG54+'Diciembre '!AG54</f>
        <v>0</v>
      </c>
      <c r="AH54" s="15">
        <f>+Enero!AH54+Febrero!AH54+'Marzo '!AH54+'Abril '!AH54+'Mayo '!AH54+Junio!AH54+Julio!AH54+Agosto!AH54+Septiembre!AH54+'Octubre '!AH54+Noviembre!AH54+'Diciembre '!AH54</f>
        <v>0</v>
      </c>
      <c r="AI54" s="15">
        <f>+Enero!AI54+Febrero!AI54+'Marzo '!AI54+'Abril '!AI54+'Mayo '!AI54+Junio!AI54+Julio!AI54+Agosto!AI54+Septiembre!AI54+'Octubre '!AI54+Noviembre!AI54+'Diciembre '!AI54</f>
        <v>0</v>
      </c>
      <c r="AJ54" s="15">
        <f>+Enero!AJ54+Febrero!AJ54+'Marzo '!AJ54+'Abril '!AJ54+'Mayo '!AJ54+Junio!AJ54+Julio!AJ54+Agosto!AJ54+Septiembre!AJ54+'Octubre '!AJ54+Noviembre!AJ54+'Diciembre '!AJ54</f>
        <v>0</v>
      </c>
      <c r="AK54" s="15">
        <f>+Enero!AK54+Febrero!AK54+'Marzo '!AK54+'Abril '!AK54+'Mayo '!AK54+Junio!AK54+Julio!AK54+Agosto!AK54+Septiembre!AK54+'Octubre '!AK54+Noviembre!AK54+'Diciembre '!AK54</f>
        <v>0</v>
      </c>
      <c r="AL54" s="15">
        <f>+Enero!AL54+Febrero!AL54+'Marzo '!AL54+'Abril '!AL54+'Mayo '!AL54+Junio!AL54+Julio!AL54+Agosto!AL54+Septiembre!AL54+'Octubre '!AL54+Noviembre!AL54+'Diciembre '!AL54</f>
        <v>0</v>
      </c>
      <c r="AM54" s="15">
        <f>+Enero!AM54+Febrero!AM54+'Marzo '!AM54+'Abril '!AM54+'Mayo '!AM54+Junio!AM54+Julio!AM54+Agosto!AM54+Septiembre!AM54+'Octubre '!AM54+Noviembre!AM54+'Diciembre '!AM54</f>
        <v>0</v>
      </c>
      <c r="AN54" s="15">
        <f>+Enero!AN54+Febrero!AN54+'Marzo '!AN54+'Abril '!AN54+'Mayo '!AN54+Junio!AN54+Julio!AN54+Agosto!AN54+Septiembre!AN54+'Octubre '!AN54+Noviembre!AN54+'Diciembre '!AN54</f>
        <v>0</v>
      </c>
      <c r="AO54" s="15">
        <f>+Enero!AO54+Febrero!AO54+'Marzo '!AO54+'Abril '!AO54+'Mayo '!AO54+Junio!AO54+Julio!AO54+Agosto!AO54+Septiembre!AO54+'Octubre '!AO54+Noviembre!AO54+'Diciembre '!AO54</f>
        <v>0</v>
      </c>
      <c r="AP54" s="15">
        <f>+Enero!AP54+Febrero!AP54+'Marzo '!AP54+'Abril '!AP54+'Mayo '!AP54+Junio!AP54+Julio!AP54+Agosto!AP54+Septiembre!AP54+'Octubre '!AP54+Noviembre!AP54+'Diciembre '!AP54</f>
        <v>0</v>
      </c>
      <c r="AQ54" s="15">
        <f>+Enero!AQ54+Febrero!AQ54+'Marzo '!AQ54+'Abril '!AQ54+'Mayo '!AQ54+Junio!AQ54+Julio!AQ54+Agosto!AQ54+Septiembre!AQ54+'Octubre '!AQ54+Noviembre!AQ54+'Diciembre '!AQ54</f>
        <v>0</v>
      </c>
      <c r="AR54" s="15">
        <f>+Enero!AR54+Febrero!AR54+'Marzo '!AR54+'Abril '!AR54+'Mayo '!AR54+Junio!AR54+Julio!AR54+Agosto!AR54+Septiembre!AR54+'Octubre '!AR54+Noviembre!AR54+'Diciembre '!AR54</f>
        <v>0</v>
      </c>
      <c r="AS54" s="15">
        <f>+Enero!AS54+Febrero!AS54+'Marzo '!AS54+'Abril '!AS54+'Mayo '!AS54+Junio!AS54+Julio!AS54+Agosto!AS54+Septiembre!AS54+'Octubre '!AS54+Noviembre!AS54+'Diciembre '!AS54</f>
        <v>0</v>
      </c>
      <c r="AT54" s="15">
        <f>+Enero!AT54+Febrero!AT54+'Marzo '!AT54+'Abril '!AT54+'Mayo '!AT54+Junio!AT54+Julio!AT54+Agosto!AT54+Septiembre!AT54+'Octubre '!AT54+Noviembre!AT54+'Diciembre '!AT54</f>
        <v>0</v>
      </c>
      <c r="AU54" s="15">
        <f>+Enero!AU54+Febrero!AU54+'Marzo '!AU54+'Abril '!AU54+'Mayo '!AU54+Junio!AU54+Julio!AU54+Agosto!AU54+Septiembre!AU54+'Octubre '!AU54+Noviembre!AU54+'Diciembre '!AU54</f>
        <v>0</v>
      </c>
      <c r="AV54" s="115" t="s">
        <v>88</v>
      </c>
      <c r="CG54" s="102">
        <v>0</v>
      </c>
      <c r="CI54" s="102">
        <v>0</v>
      </c>
      <c r="CJ54" s="102">
        <v>0</v>
      </c>
      <c r="CK54" s="102">
        <v>0</v>
      </c>
    </row>
    <row r="55" spans="1:89" x14ac:dyDescent="0.2">
      <c r="A55" s="13" t="s">
        <v>133</v>
      </c>
      <c r="B55" s="108">
        <f t="shared" si="0"/>
        <v>1771</v>
      </c>
      <c r="C55" s="15">
        <f>+Enero!C55+Febrero!C55+'Marzo '!C55+'Abril '!C55+'Mayo '!C55+Junio!C55+Julio!C55+Agosto!C55+Septiembre!C55+'Octubre '!C55+Noviembre!C55+'Diciembre '!C55</f>
        <v>0</v>
      </c>
      <c r="D55" s="15">
        <f>+Enero!D55+Febrero!D55+'Marzo '!D55+'Abril '!D55+'Mayo '!D55+Junio!D55+Julio!D55+Agosto!D55+Septiembre!D55+'Octubre '!D55+Noviembre!D55+'Diciembre '!D55</f>
        <v>2</v>
      </c>
      <c r="E55" s="15">
        <f>+Enero!E55+Febrero!E55+'Marzo '!E55+'Abril '!E55+'Mayo '!E55+Junio!E55+Julio!E55+Agosto!E55+Septiembre!E55+'Octubre '!E55+Noviembre!E55+'Diciembre '!E55</f>
        <v>3</v>
      </c>
      <c r="F55" s="15">
        <f>+Enero!F55+Febrero!F55+'Marzo '!F55+'Abril '!F55+'Mayo '!F55+Junio!F55+Julio!F55+Agosto!F55+Septiembre!F55+'Octubre '!F55+Noviembre!F55+'Diciembre '!F55</f>
        <v>20</v>
      </c>
      <c r="G55" s="15">
        <f>+Enero!G55+Febrero!G55+'Marzo '!G55+'Abril '!G55+'Mayo '!G55+Junio!G55+Julio!G55+Agosto!G55+Septiembre!G55+'Octubre '!G55+Noviembre!G55+'Diciembre '!G55</f>
        <v>8</v>
      </c>
      <c r="H55" s="15">
        <f>+Enero!H55+Febrero!H55+'Marzo '!H55+'Abril '!H55+'Mayo '!H55+Junio!H55+Julio!H55+Agosto!H55+Septiembre!H55+'Octubre '!H55+Noviembre!H55+'Diciembre '!H55</f>
        <v>42</v>
      </c>
      <c r="I55" s="15">
        <f>+Enero!I55+Febrero!I55+'Marzo '!I55+'Abril '!I55+'Mayo '!I55+Junio!I55+Julio!I55+Agosto!I55+Septiembre!I55+'Octubre '!I55+Noviembre!I55+'Diciembre '!I55</f>
        <v>28</v>
      </c>
      <c r="J55" s="15">
        <f>+Enero!J55+Febrero!J55+'Marzo '!J55+'Abril '!J55+'Mayo '!J55+Junio!J55+Julio!J55+Agosto!J55+Septiembre!J55+'Octubre '!J55+Noviembre!J55+'Diciembre '!J55</f>
        <v>25</v>
      </c>
      <c r="K55" s="15">
        <f>+Enero!K55+Febrero!K55+'Marzo '!K55+'Abril '!K55+'Mayo '!K55+Junio!K55+Julio!K55+Agosto!K55+Septiembre!K55+'Octubre '!K55+Noviembre!K55+'Diciembre '!K55</f>
        <v>60</v>
      </c>
      <c r="L55" s="15">
        <f>+Enero!L55+Febrero!L55+'Marzo '!L55+'Abril '!L55+'Mayo '!L55+Junio!L55+Julio!L55+Agosto!L55+Septiembre!L55+'Octubre '!L55+Noviembre!L55+'Diciembre '!L55</f>
        <v>44</v>
      </c>
      <c r="M55" s="15">
        <f>+Enero!M55+Febrero!M55+'Marzo '!M55+'Abril '!M55+'Mayo '!M55+Junio!M55+Julio!M55+Agosto!M55+Septiembre!M55+'Octubre '!M55+Noviembre!M55+'Diciembre '!M55</f>
        <v>156</v>
      </c>
      <c r="N55" s="15">
        <f>+Enero!N55+Febrero!N55+'Marzo '!N55+'Abril '!N55+'Mayo '!N55+Junio!N55+Julio!N55+Agosto!N55+Septiembre!N55+'Octubre '!N55+Noviembre!N55+'Diciembre '!N55</f>
        <v>162</v>
      </c>
      <c r="O55" s="15">
        <f>+Enero!O55+Febrero!O55+'Marzo '!O55+'Abril '!O55+'Mayo '!O55+Junio!O55+Julio!O55+Agosto!O55+Septiembre!O55+'Octubre '!O55+Noviembre!O55+'Diciembre '!O55</f>
        <v>171</v>
      </c>
      <c r="P55" s="15">
        <f>+Enero!P55+Febrero!P55+'Marzo '!P55+'Abril '!P55+'Mayo '!P55+Junio!P55+Julio!P55+Agosto!P55+Septiembre!P55+'Octubre '!P55+Noviembre!P55+'Diciembre '!P55</f>
        <v>232</v>
      </c>
      <c r="Q55" s="15">
        <f>+Enero!Q55+Febrero!Q55+'Marzo '!Q55+'Abril '!Q55+'Mayo '!Q55+Junio!Q55+Julio!Q55+Agosto!Q55+Septiembre!Q55+'Octubre '!Q55+Noviembre!Q55+'Diciembre '!Q55</f>
        <v>285</v>
      </c>
      <c r="R55" s="15">
        <f>+Enero!R55+Febrero!R55+'Marzo '!R55+'Abril '!R55+'Mayo '!R55+Junio!R55+Julio!R55+Agosto!R55+Septiembre!R55+'Octubre '!R55+Noviembre!R55+'Diciembre '!R55</f>
        <v>223</v>
      </c>
      <c r="S55" s="15">
        <f>+Enero!S55+Febrero!S55+'Marzo '!S55+'Abril '!S55+'Mayo '!S55+Junio!S55+Julio!S55+Agosto!S55+Septiembre!S55+'Octubre '!S55+Noviembre!S55+'Diciembre '!S55</f>
        <v>310</v>
      </c>
      <c r="T55" s="15">
        <f>+Enero!T55+Febrero!T55+'Marzo '!T55+'Abril '!T55+'Mayo '!T55+Junio!T55+Julio!T55+Agosto!T55+Septiembre!T55+'Octubre '!T55+Noviembre!T55+'Diciembre '!T55</f>
        <v>5</v>
      </c>
      <c r="U55" s="15">
        <f>+Enero!U55+Febrero!U55+'Marzo '!U55+'Abril '!U55+'Mayo '!U55+Junio!U55+Julio!U55+Agosto!U55+Septiembre!U55+'Octubre '!U55+Noviembre!U55+'Diciembre '!U55</f>
        <v>1766</v>
      </c>
      <c r="V55" s="15">
        <f>+Enero!V55+Febrero!V55+'Marzo '!V55+'Abril '!V55+'Mayo '!V55+Junio!V55+Julio!V55+Agosto!V55+Septiembre!V55+'Octubre '!V55+Noviembre!V55+'Diciembre '!V55</f>
        <v>835</v>
      </c>
      <c r="W55" s="15">
        <f>+Enero!W55+Febrero!W55+'Marzo '!W55+'Abril '!W55+'Mayo '!W55+Junio!W55+Julio!W55+Agosto!W55+Septiembre!W55+'Octubre '!W55+Noviembre!W55+'Diciembre '!W55</f>
        <v>936</v>
      </c>
      <c r="X55" s="15">
        <f>+Enero!X55+Febrero!X55+'Marzo '!X55+'Abril '!X55+'Mayo '!X55+Junio!X55+Julio!X55+Agosto!X55+Septiembre!X55+'Octubre '!X55+Noviembre!X55+'Diciembre '!X55</f>
        <v>0</v>
      </c>
      <c r="Y55" s="15">
        <f>+Enero!Y55+Febrero!Y55+'Marzo '!Y55+'Abril '!Y55+'Mayo '!Y55+Junio!Y55+Julio!Y55+Agosto!Y55+Septiembre!Y55+'Octubre '!Y55+Noviembre!Y55+'Diciembre '!Y55</f>
        <v>0</v>
      </c>
      <c r="Z55" s="15">
        <f>+Enero!Z55+Febrero!Z55+'Marzo '!Z55+'Abril '!Z55+'Mayo '!Z55+Junio!Z55+Julio!Z55+Agosto!Z55+Septiembre!Z55+'Octubre '!Z55+Noviembre!Z55+'Diciembre '!Z55</f>
        <v>0</v>
      </c>
      <c r="AA55" s="15">
        <f>+Enero!AA55+Febrero!AA55+'Marzo '!AA55+'Abril '!AA55+'Mayo '!AA55+Junio!AA55+Julio!AA55+Agosto!AA55+Septiembre!AA55+'Octubre '!AA55+Noviembre!AA55+'Diciembre '!AA55</f>
        <v>0</v>
      </c>
      <c r="AB55" s="15">
        <f>+Enero!AB55+Febrero!AB55+'Marzo '!AB55+'Abril '!AB55+'Mayo '!AB55+Junio!AB55+Julio!AB55+Agosto!AB55+Septiembre!AB55+'Octubre '!AB55+Noviembre!AB55+'Diciembre '!AB55</f>
        <v>481</v>
      </c>
      <c r="AC55" s="15">
        <f>+Enero!AC55+Febrero!AC55+'Marzo '!AC55+'Abril '!AC55+'Mayo '!AC55+Junio!AC55+Julio!AC55+Agosto!AC55+Septiembre!AC55+'Octubre '!AC55+Noviembre!AC55+'Diciembre '!AC55</f>
        <v>481</v>
      </c>
      <c r="AD55" s="15">
        <f>+Enero!AD55+Febrero!AD55+'Marzo '!AD55+'Abril '!AD55+'Mayo '!AD55+Junio!AD55+Julio!AD55+Agosto!AD55+Septiembre!AD55+'Octubre '!AD55+Noviembre!AD55+'Diciembre '!AD55</f>
        <v>0</v>
      </c>
      <c r="AE55" s="15">
        <f>+Enero!AE55+Febrero!AE55+'Marzo '!AE55+'Abril '!AE55+'Mayo '!AE55+Junio!AE55+Julio!AE55+Agosto!AE55+Septiembre!AE55+'Octubre '!AE55+Noviembre!AE55+'Diciembre '!AE55</f>
        <v>0</v>
      </c>
      <c r="AF55" s="15">
        <f>+Enero!AF55+Febrero!AF55+'Marzo '!AF55+'Abril '!AF55+'Mayo '!AF55+Junio!AF55+Julio!AF55+Agosto!AF55+Septiembre!AF55+'Octubre '!AF55+Noviembre!AF55+'Diciembre '!AF55</f>
        <v>372</v>
      </c>
      <c r="AG55" s="15">
        <f>+Enero!AG55+Febrero!AG55+'Marzo '!AG55+'Abril '!AG55+'Mayo '!AG55+Junio!AG55+Julio!AG55+Agosto!AG55+Septiembre!AG55+'Octubre '!AG55+Noviembre!AG55+'Diciembre '!AG55</f>
        <v>0</v>
      </c>
      <c r="AH55" s="15">
        <f>+Enero!AH55+Febrero!AH55+'Marzo '!AH55+'Abril '!AH55+'Mayo '!AH55+Junio!AH55+Julio!AH55+Agosto!AH55+Septiembre!AH55+'Octubre '!AH55+Noviembre!AH55+'Diciembre '!AH55</f>
        <v>0</v>
      </c>
      <c r="AI55" s="15">
        <f>+Enero!AI55+Febrero!AI55+'Marzo '!AI55+'Abril '!AI55+'Mayo '!AI55+Junio!AI55+Julio!AI55+Agosto!AI55+Septiembre!AI55+'Octubre '!AI55+Noviembre!AI55+'Diciembre '!AI55</f>
        <v>201</v>
      </c>
      <c r="AJ55" s="15">
        <f>+Enero!AJ55+Febrero!AJ55+'Marzo '!AJ55+'Abril '!AJ55+'Mayo '!AJ55+Junio!AJ55+Julio!AJ55+Agosto!AJ55+Septiembre!AJ55+'Octubre '!AJ55+Noviembre!AJ55+'Diciembre '!AJ55</f>
        <v>555</v>
      </c>
      <c r="AK55" s="15">
        <f>+Enero!AK55+Febrero!AK55+'Marzo '!AK55+'Abril '!AK55+'Mayo '!AK55+Junio!AK55+Julio!AK55+Agosto!AK55+Septiembre!AK55+'Octubre '!AK55+Noviembre!AK55+'Diciembre '!AK55</f>
        <v>0</v>
      </c>
      <c r="AL55" s="15">
        <f>+Enero!AL55+Febrero!AL55+'Marzo '!AL55+'Abril '!AL55+'Mayo '!AL55+Junio!AL55+Julio!AL55+Agosto!AL55+Septiembre!AL55+'Octubre '!AL55+Noviembre!AL55+'Diciembre '!AL55</f>
        <v>0</v>
      </c>
      <c r="AM55" s="15">
        <f>+Enero!AM55+Febrero!AM55+'Marzo '!AM55+'Abril '!AM55+'Mayo '!AM55+Junio!AM55+Julio!AM55+Agosto!AM55+Septiembre!AM55+'Octubre '!AM55+Noviembre!AM55+'Diciembre '!AM55</f>
        <v>0</v>
      </c>
      <c r="AN55" s="15">
        <f>+Enero!AN55+Febrero!AN55+'Marzo '!AN55+'Abril '!AN55+'Mayo '!AN55+Junio!AN55+Julio!AN55+Agosto!AN55+Septiembre!AN55+'Octubre '!AN55+Noviembre!AN55+'Diciembre '!AN55</f>
        <v>20</v>
      </c>
      <c r="AO55" s="15">
        <f>+Enero!AO55+Febrero!AO55+'Marzo '!AO55+'Abril '!AO55+'Mayo '!AO55+Junio!AO55+Julio!AO55+Agosto!AO55+Septiembre!AO55+'Octubre '!AO55+Noviembre!AO55+'Diciembre '!AO55</f>
        <v>0</v>
      </c>
      <c r="AP55" s="15">
        <f>+Enero!AP55+Febrero!AP55+'Marzo '!AP55+'Abril '!AP55+'Mayo '!AP55+Junio!AP55+Julio!AP55+Agosto!AP55+Septiembre!AP55+'Octubre '!AP55+Noviembre!AP55+'Diciembre '!AP55</f>
        <v>0</v>
      </c>
      <c r="AQ55" s="15">
        <f>+Enero!AQ55+Febrero!AQ55+'Marzo '!AQ55+'Abril '!AQ55+'Mayo '!AQ55+Junio!AQ55+Julio!AQ55+Agosto!AQ55+Septiembre!AQ55+'Octubre '!AQ55+Noviembre!AQ55+'Diciembre '!AQ55</f>
        <v>0</v>
      </c>
      <c r="AR55" s="15">
        <f>+Enero!AR55+Febrero!AR55+'Marzo '!AR55+'Abril '!AR55+'Mayo '!AR55+Junio!AR55+Julio!AR55+Agosto!AR55+Septiembre!AR55+'Octubre '!AR55+Noviembre!AR55+'Diciembre '!AR55</f>
        <v>0</v>
      </c>
      <c r="AS55" s="15">
        <f>+Enero!AS55+Febrero!AS55+'Marzo '!AS55+'Abril '!AS55+'Mayo '!AS55+Junio!AS55+Julio!AS55+Agosto!AS55+Septiembre!AS55+'Octubre '!AS55+Noviembre!AS55+'Diciembre '!AS55</f>
        <v>0</v>
      </c>
      <c r="AT55" s="15">
        <f>+Enero!AT55+Febrero!AT55+'Marzo '!AT55+'Abril '!AT55+'Mayo '!AT55+Junio!AT55+Julio!AT55+Agosto!AT55+Septiembre!AT55+'Octubre '!AT55+Noviembre!AT55+'Diciembre '!AT55</f>
        <v>0</v>
      </c>
      <c r="AU55" s="15">
        <f>+Enero!AU55+Febrero!AU55+'Marzo '!AU55+'Abril '!AU55+'Mayo '!AU55+Junio!AU55+Julio!AU55+Agosto!AU55+Septiembre!AU55+'Octubre '!AU55+Noviembre!AU55+'Diciembre '!AU55</f>
        <v>0</v>
      </c>
      <c r="AV55" s="115" t="s">
        <v>91</v>
      </c>
      <c r="CE55" s="102" t="s">
        <v>92</v>
      </c>
      <c r="CG55" s="102">
        <v>0</v>
      </c>
      <c r="CI55" s="102">
        <v>0</v>
      </c>
      <c r="CJ55" s="102">
        <v>0</v>
      </c>
      <c r="CK55" s="102">
        <v>1</v>
      </c>
    </row>
    <row r="56" spans="1:89" x14ac:dyDescent="0.2">
      <c r="A56" s="36" t="s">
        <v>134</v>
      </c>
      <c r="B56" s="108">
        <f t="shared" si="0"/>
        <v>2928</v>
      </c>
      <c r="C56" s="15">
        <f>+Enero!C56+Febrero!C56+'Marzo '!C56+'Abril '!C56+'Mayo '!C56+Junio!C56+Julio!C56+Agosto!C56+Septiembre!C56+'Octubre '!C56+Noviembre!C56+'Diciembre '!C56</f>
        <v>0</v>
      </c>
      <c r="D56" s="15">
        <f>+Enero!D56+Febrero!D56+'Marzo '!D56+'Abril '!D56+'Mayo '!D56+Junio!D56+Julio!D56+Agosto!D56+Septiembre!D56+'Octubre '!D56+Noviembre!D56+'Diciembre '!D56</f>
        <v>0</v>
      </c>
      <c r="E56" s="15">
        <f>+Enero!E56+Febrero!E56+'Marzo '!E56+'Abril '!E56+'Mayo '!E56+Junio!E56+Julio!E56+Agosto!E56+Septiembre!E56+'Octubre '!E56+Noviembre!E56+'Diciembre '!E56</f>
        <v>29</v>
      </c>
      <c r="F56" s="15">
        <f>+Enero!F56+Febrero!F56+'Marzo '!F56+'Abril '!F56+'Mayo '!F56+Junio!F56+Julio!F56+Agosto!F56+Septiembre!F56+'Octubre '!F56+Noviembre!F56+'Diciembre '!F56</f>
        <v>233</v>
      </c>
      <c r="G56" s="15">
        <f>+Enero!G56+Febrero!G56+'Marzo '!G56+'Abril '!G56+'Mayo '!G56+Junio!G56+Julio!G56+Agosto!G56+Septiembre!G56+'Octubre '!G56+Noviembre!G56+'Diciembre '!G56</f>
        <v>489</v>
      </c>
      <c r="H56" s="15">
        <f>+Enero!H56+Febrero!H56+'Marzo '!H56+'Abril '!H56+'Mayo '!H56+Junio!H56+Julio!H56+Agosto!H56+Septiembre!H56+'Octubre '!H56+Noviembre!H56+'Diciembre '!H56</f>
        <v>735</v>
      </c>
      <c r="I56" s="15">
        <f>+Enero!I56+Febrero!I56+'Marzo '!I56+'Abril '!I56+'Mayo '!I56+Junio!I56+Julio!I56+Agosto!I56+Septiembre!I56+'Octubre '!I56+Noviembre!I56+'Diciembre '!I56</f>
        <v>699</v>
      </c>
      <c r="J56" s="15">
        <f>+Enero!J56+Febrero!J56+'Marzo '!J56+'Abril '!J56+'Mayo '!J56+Junio!J56+Julio!J56+Agosto!J56+Septiembre!J56+'Octubre '!J56+Noviembre!J56+'Diciembre '!J56</f>
        <v>471</v>
      </c>
      <c r="K56" s="15">
        <f>+Enero!K56+Febrero!K56+'Marzo '!K56+'Abril '!K56+'Mayo '!K56+Junio!K56+Julio!K56+Agosto!K56+Septiembre!K56+'Octubre '!K56+Noviembre!K56+'Diciembre '!K56</f>
        <v>245</v>
      </c>
      <c r="L56" s="15">
        <f>+Enero!L56+Febrero!L56+'Marzo '!L56+'Abril '!L56+'Mayo '!L56+Junio!L56+Julio!L56+Agosto!L56+Septiembre!L56+'Octubre '!L56+Noviembre!L56+'Diciembre '!L56</f>
        <v>27</v>
      </c>
      <c r="M56" s="15">
        <f>+Enero!M56+Febrero!M56+'Marzo '!M56+'Abril '!M56+'Mayo '!M56+Junio!M56+Julio!M56+Agosto!M56+Septiembre!M56+'Octubre '!M56+Noviembre!M56+'Diciembre '!M56</f>
        <v>0</v>
      </c>
      <c r="N56" s="15">
        <f>+Enero!N56+Febrero!N56+'Marzo '!N56+'Abril '!N56+'Mayo '!N56+Junio!N56+Julio!N56+Agosto!N56+Septiembre!N56+'Octubre '!N56+Noviembre!N56+'Diciembre '!N56</f>
        <v>0</v>
      </c>
      <c r="O56" s="15">
        <f>+Enero!O56+Febrero!O56+'Marzo '!O56+'Abril '!O56+'Mayo '!O56+Junio!O56+Julio!O56+Agosto!O56+Septiembre!O56+'Octubre '!O56+Noviembre!O56+'Diciembre '!O56</f>
        <v>0</v>
      </c>
      <c r="P56" s="15">
        <f>+Enero!P56+Febrero!P56+'Marzo '!P56+'Abril '!P56+'Mayo '!P56+Junio!P56+Julio!P56+Agosto!P56+Septiembre!P56+'Octubre '!P56+Noviembre!P56+'Diciembre '!P56</f>
        <v>0</v>
      </c>
      <c r="Q56" s="15">
        <f>+Enero!Q56+Febrero!Q56+'Marzo '!Q56+'Abril '!Q56+'Mayo '!Q56+Junio!Q56+Julio!Q56+Agosto!Q56+Septiembre!Q56+'Octubre '!Q56+Noviembre!Q56+'Diciembre '!Q56</f>
        <v>0</v>
      </c>
      <c r="R56" s="15">
        <f>+Enero!R56+Febrero!R56+'Marzo '!R56+'Abril '!R56+'Mayo '!R56+Junio!R56+Julio!R56+Agosto!R56+Septiembre!R56+'Octubre '!R56+Noviembre!R56+'Diciembre '!R56</f>
        <v>0</v>
      </c>
      <c r="S56" s="15">
        <f>+Enero!S56+Febrero!S56+'Marzo '!S56+'Abril '!S56+'Mayo '!S56+Junio!S56+Julio!S56+Agosto!S56+Septiembre!S56+'Octubre '!S56+Noviembre!S56+'Diciembre '!S56</f>
        <v>0</v>
      </c>
      <c r="T56" s="15">
        <f>+Enero!T56+Febrero!T56+'Marzo '!T56+'Abril '!T56+'Mayo '!T56+Junio!T56+Julio!T56+Agosto!T56+Septiembre!T56+'Octubre '!T56+Noviembre!T56+'Diciembre '!T56</f>
        <v>29</v>
      </c>
      <c r="U56" s="15">
        <f>+Enero!U56+Febrero!U56+'Marzo '!U56+'Abril '!U56+'Mayo '!U56+Junio!U56+Julio!U56+Agosto!U56+Septiembre!U56+'Octubre '!U56+Noviembre!U56+'Diciembre '!U56</f>
        <v>2899</v>
      </c>
      <c r="V56" s="15">
        <f>+Enero!V56+Febrero!V56+'Marzo '!V56+'Abril '!V56+'Mayo '!V56+Junio!V56+Julio!V56+Agosto!V56+Septiembre!V56+'Octubre '!V56+Noviembre!V56+'Diciembre '!V56</f>
        <v>0</v>
      </c>
      <c r="W56" s="15">
        <f>+Enero!W56+Febrero!W56+'Marzo '!W56+'Abril '!W56+'Mayo '!W56+Junio!W56+Julio!W56+Agosto!W56+Septiembre!W56+'Octubre '!W56+Noviembre!W56+'Diciembre '!W56</f>
        <v>2928</v>
      </c>
      <c r="X56" s="15">
        <f>+Enero!X56+Febrero!X56+'Marzo '!X56+'Abril '!X56+'Mayo '!X56+Junio!X56+Julio!X56+Agosto!X56+Septiembre!X56+'Octubre '!X56+Noviembre!X56+'Diciembre '!X56</f>
        <v>2</v>
      </c>
      <c r="Y56" s="15">
        <f>+Enero!Y56+Febrero!Y56+'Marzo '!Y56+'Abril '!Y56+'Mayo '!Y56+Junio!Y56+Julio!Y56+Agosto!Y56+Septiembre!Y56+'Octubre '!Y56+Noviembre!Y56+'Diciembre '!Y56</f>
        <v>2</v>
      </c>
      <c r="Z56" s="15">
        <f>+Enero!Z56+Febrero!Z56+'Marzo '!Z56+'Abril '!Z56+'Mayo '!Z56+Junio!Z56+Julio!Z56+Agosto!Z56+Septiembre!Z56+'Octubre '!Z56+Noviembre!Z56+'Diciembre '!Z56</f>
        <v>0</v>
      </c>
      <c r="AA56" s="15">
        <f>+Enero!AA56+Febrero!AA56+'Marzo '!AA56+'Abril '!AA56+'Mayo '!AA56+Junio!AA56+Julio!AA56+Agosto!AA56+Septiembre!AA56+'Octubre '!AA56+Noviembre!AA56+'Diciembre '!AA56</f>
        <v>0</v>
      </c>
      <c r="AB56" s="15">
        <f>+Enero!AB56+Febrero!AB56+'Marzo '!AB56+'Abril '!AB56+'Mayo '!AB56+Junio!AB56+Julio!AB56+Agosto!AB56+Septiembre!AB56+'Octubre '!AB56+Noviembre!AB56+'Diciembre '!AB56</f>
        <v>1318</v>
      </c>
      <c r="AC56" s="15">
        <f>+Enero!AC56+Febrero!AC56+'Marzo '!AC56+'Abril '!AC56+'Mayo '!AC56+Junio!AC56+Julio!AC56+Agosto!AC56+Septiembre!AC56+'Octubre '!AC56+Noviembre!AC56+'Diciembre '!AC56</f>
        <v>1316</v>
      </c>
      <c r="AD56" s="15">
        <f>+Enero!AD56+Febrero!AD56+'Marzo '!AD56+'Abril '!AD56+'Mayo '!AD56+Junio!AD56+Julio!AD56+Agosto!AD56+Septiembre!AD56+'Octubre '!AD56+Noviembre!AD56+'Diciembre '!AD56</f>
        <v>2</v>
      </c>
      <c r="AE56" s="15">
        <f>+Enero!AE56+Febrero!AE56+'Marzo '!AE56+'Abril '!AE56+'Mayo '!AE56+Junio!AE56+Julio!AE56+Agosto!AE56+Septiembre!AE56+'Octubre '!AE56+Noviembre!AE56+'Diciembre '!AE56</f>
        <v>0</v>
      </c>
      <c r="AF56" s="15">
        <f>+Enero!AF56+Febrero!AF56+'Marzo '!AF56+'Abril '!AF56+'Mayo '!AF56+Junio!AF56+Julio!AF56+Agosto!AF56+Septiembre!AF56+'Octubre '!AF56+Noviembre!AF56+'Diciembre '!AF56</f>
        <v>913</v>
      </c>
      <c r="AG56" s="15">
        <f>+Enero!AG56+Febrero!AG56+'Marzo '!AG56+'Abril '!AG56+'Mayo '!AG56+Junio!AG56+Julio!AG56+Agosto!AG56+Septiembre!AG56+'Octubre '!AG56+Noviembre!AG56+'Diciembre '!AG56</f>
        <v>0</v>
      </c>
      <c r="AH56" s="15">
        <f>+Enero!AH56+Febrero!AH56+'Marzo '!AH56+'Abril '!AH56+'Mayo '!AH56+Junio!AH56+Julio!AH56+Agosto!AH56+Septiembre!AH56+'Octubre '!AH56+Noviembre!AH56+'Diciembre '!AH56</f>
        <v>0</v>
      </c>
      <c r="AI56" s="15">
        <f>+Enero!AI56+Febrero!AI56+'Marzo '!AI56+'Abril '!AI56+'Mayo '!AI56+Junio!AI56+Julio!AI56+Agosto!AI56+Septiembre!AI56+'Octubre '!AI56+Noviembre!AI56+'Diciembre '!AI56</f>
        <v>510</v>
      </c>
      <c r="AJ56" s="15">
        <f>+Enero!AJ56+Febrero!AJ56+'Marzo '!AJ56+'Abril '!AJ56+'Mayo '!AJ56+Junio!AJ56+Julio!AJ56+Agosto!AJ56+Septiembre!AJ56+'Octubre '!AJ56+Noviembre!AJ56+'Diciembre '!AJ56</f>
        <v>0</v>
      </c>
      <c r="AK56" s="15">
        <f>+Enero!AK56+Febrero!AK56+'Marzo '!AK56+'Abril '!AK56+'Mayo '!AK56+Junio!AK56+Julio!AK56+Agosto!AK56+Septiembre!AK56+'Octubre '!AK56+Noviembre!AK56+'Diciembre '!AK56</f>
        <v>0</v>
      </c>
      <c r="AL56" s="15">
        <f>+Enero!AL56+Febrero!AL56+'Marzo '!AL56+'Abril '!AL56+'Mayo '!AL56+Junio!AL56+Julio!AL56+Agosto!AL56+Septiembre!AL56+'Octubre '!AL56+Noviembre!AL56+'Diciembre '!AL56</f>
        <v>12</v>
      </c>
      <c r="AM56" s="15">
        <f>+Enero!AM56+Febrero!AM56+'Marzo '!AM56+'Abril '!AM56+'Mayo '!AM56+Junio!AM56+Julio!AM56+Agosto!AM56+Septiembre!AM56+'Octubre '!AM56+Noviembre!AM56+'Diciembre '!AM56</f>
        <v>1</v>
      </c>
      <c r="AN56" s="15">
        <f>+Enero!AN56+Febrero!AN56+'Marzo '!AN56+'Abril '!AN56+'Mayo '!AN56+Junio!AN56+Julio!AN56+Agosto!AN56+Septiembre!AN56+'Octubre '!AN56+Noviembre!AN56+'Diciembre '!AN56</f>
        <v>272</v>
      </c>
      <c r="AO56" s="15">
        <f>+Enero!AO56+Febrero!AO56+'Marzo '!AO56+'Abril '!AO56+'Mayo '!AO56+Junio!AO56+Julio!AO56+Agosto!AO56+Septiembre!AO56+'Octubre '!AO56+Noviembre!AO56+'Diciembre '!AO56</f>
        <v>0</v>
      </c>
      <c r="AP56" s="15">
        <f>+Enero!AP56+Febrero!AP56+'Marzo '!AP56+'Abril '!AP56+'Mayo '!AP56+Junio!AP56+Julio!AP56+Agosto!AP56+Septiembre!AP56+'Octubre '!AP56+Noviembre!AP56+'Diciembre '!AP56</f>
        <v>0</v>
      </c>
      <c r="AQ56" s="15">
        <f>+Enero!AQ56+Febrero!AQ56+'Marzo '!AQ56+'Abril '!AQ56+'Mayo '!AQ56+Junio!AQ56+Julio!AQ56+Agosto!AQ56+Septiembre!AQ56+'Octubre '!AQ56+Noviembre!AQ56+'Diciembre '!AQ56</f>
        <v>0</v>
      </c>
      <c r="AR56" s="15">
        <f>+Enero!AR56+Febrero!AR56+'Marzo '!AR56+'Abril '!AR56+'Mayo '!AR56+Junio!AR56+Julio!AR56+Agosto!AR56+Septiembre!AR56+'Octubre '!AR56+Noviembre!AR56+'Diciembre '!AR56</f>
        <v>0</v>
      </c>
      <c r="AS56" s="15">
        <f>+Enero!AS56+Febrero!AS56+'Marzo '!AS56+'Abril '!AS56+'Mayo '!AS56+Junio!AS56+Julio!AS56+Agosto!AS56+Septiembre!AS56+'Octubre '!AS56+Noviembre!AS56+'Diciembre '!AS56</f>
        <v>0</v>
      </c>
      <c r="AT56" s="15">
        <f>+Enero!AT56+Febrero!AT56+'Marzo '!AT56+'Abril '!AT56+'Mayo '!AT56+Junio!AT56+Julio!AT56+Agosto!AT56+Septiembre!AT56+'Octubre '!AT56+Noviembre!AT56+'Diciembre '!AT56</f>
        <v>0</v>
      </c>
      <c r="AU56" s="15">
        <f>+Enero!AU56+Febrero!AU56+'Marzo '!AU56+'Abril '!AU56+'Mayo '!AU56+Junio!AU56+Julio!AU56+Agosto!AU56+Septiembre!AU56+'Octubre '!AU56+Noviembre!AU56+'Diciembre '!AU56</f>
        <v>0</v>
      </c>
      <c r="AV56" s="115" t="s">
        <v>88</v>
      </c>
      <c r="CG56" s="102">
        <v>0</v>
      </c>
      <c r="CI56" s="102">
        <v>0</v>
      </c>
      <c r="CJ56" s="102">
        <v>0</v>
      </c>
      <c r="CK56" s="102">
        <v>0</v>
      </c>
    </row>
    <row r="57" spans="1:89" x14ac:dyDescent="0.2">
      <c r="A57" s="36" t="s">
        <v>135</v>
      </c>
      <c r="B57" s="108">
        <f>SUM(C57+D57+E57+F57+G57+H57+I57+J57+K57)</f>
        <v>0</v>
      </c>
      <c r="C57" s="15">
        <f>+Enero!C57+Febrero!C57+'Marzo '!C57+'Abril '!C57+'Mayo '!C57+Junio!C57+Julio!C57+Agosto!C57+Septiembre!C57+'Octubre '!C57+Noviembre!C57+'Diciembre '!C57</f>
        <v>0</v>
      </c>
      <c r="D57" s="15">
        <f>+Enero!D57+Febrero!D57+'Marzo '!D57+'Abril '!D57+'Mayo '!D57+Junio!D57+Julio!D57+Agosto!D57+Septiembre!D57+'Octubre '!D57+Noviembre!D57+'Diciembre '!D57</f>
        <v>0</v>
      </c>
      <c r="E57" s="15">
        <f>+Enero!E57+Febrero!E57+'Marzo '!E57+'Abril '!E57+'Mayo '!E57+Junio!E57+Julio!E57+Agosto!E57+Septiembre!E57+'Octubre '!E57+Noviembre!E57+'Diciembre '!E57</f>
        <v>0</v>
      </c>
      <c r="F57" s="15">
        <f>+Enero!F57+Febrero!F57+'Marzo '!F57+'Abril '!F57+'Mayo '!F57+Junio!F57+Julio!F57+Agosto!F57+Septiembre!F57+'Octubre '!F57+Noviembre!F57+'Diciembre '!F57</f>
        <v>0</v>
      </c>
      <c r="G57" s="15">
        <f>+Enero!G57+Febrero!G57+'Marzo '!G57+'Abril '!G57+'Mayo '!G57+Junio!G57+Julio!G57+Agosto!G57+Septiembre!G57+'Octubre '!G57+Noviembre!G57+'Diciembre '!G57</f>
        <v>0</v>
      </c>
      <c r="H57" s="15">
        <f>+Enero!H57+Febrero!H57+'Marzo '!H57+'Abril '!H57+'Mayo '!H57+Junio!H57+Julio!H57+Agosto!H57+Septiembre!H57+'Octubre '!H57+Noviembre!H57+'Diciembre '!H57</f>
        <v>0</v>
      </c>
      <c r="I57" s="15">
        <f>+Enero!I57+Febrero!I57+'Marzo '!I57+'Abril '!I57+'Mayo '!I57+Junio!I57+Julio!I57+Agosto!I57+Septiembre!I57+'Octubre '!I57+Noviembre!I57+'Diciembre '!I57</f>
        <v>0</v>
      </c>
      <c r="J57" s="15">
        <f>+Enero!J57+Febrero!J57+'Marzo '!J57+'Abril '!J57+'Mayo '!J57+Junio!J57+Julio!J57+Agosto!J57+Septiembre!J57+'Octubre '!J57+Noviembre!J57+'Diciembre '!J57</f>
        <v>0</v>
      </c>
      <c r="K57" s="15">
        <f>+Enero!K57+Febrero!K57+'Marzo '!K57+'Abril '!K57+'Mayo '!K57+Junio!K57+Julio!K57+Agosto!K57+Septiembre!K57+'Octubre '!K57+Noviembre!K57+'Diciembre '!K57</f>
        <v>0</v>
      </c>
      <c r="L57" s="15">
        <f>+Enero!L57+Febrero!L57+'Marzo '!L57+'Abril '!L57+'Mayo '!L57+Junio!L57+Julio!L57+Agosto!L57+Septiembre!L57+'Octubre '!L57+Noviembre!L57+'Diciembre '!L57</f>
        <v>0</v>
      </c>
      <c r="M57" s="15">
        <f>+Enero!M57+Febrero!M57+'Marzo '!M57+'Abril '!M57+'Mayo '!M57+Junio!M57+Julio!M57+Agosto!M57+Septiembre!M57+'Octubre '!M57+Noviembre!M57+'Diciembre '!M57</f>
        <v>0</v>
      </c>
      <c r="N57" s="15">
        <f>+Enero!N57+Febrero!N57+'Marzo '!N57+'Abril '!N57+'Mayo '!N57+Junio!N57+Julio!N57+Agosto!N57+Septiembre!N57+'Octubre '!N57+Noviembre!N57+'Diciembre '!N57</f>
        <v>0</v>
      </c>
      <c r="O57" s="15">
        <f>+Enero!O57+Febrero!O57+'Marzo '!O57+'Abril '!O57+'Mayo '!O57+Junio!O57+Julio!O57+Agosto!O57+Septiembre!O57+'Octubre '!O57+Noviembre!O57+'Diciembre '!O57</f>
        <v>0</v>
      </c>
      <c r="P57" s="15">
        <f>+Enero!P57+Febrero!P57+'Marzo '!P57+'Abril '!P57+'Mayo '!P57+Junio!P57+Julio!P57+Agosto!P57+Septiembre!P57+'Octubre '!P57+Noviembre!P57+'Diciembre '!P57</f>
        <v>0</v>
      </c>
      <c r="Q57" s="15">
        <f>+Enero!Q57+Febrero!Q57+'Marzo '!Q57+'Abril '!Q57+'Mayo '!Q57+Junio!Q57+Julio!Q57+Agosto!Q57+Septiembre!Q57+'Octubre '!Q57+Noviembre!Q57+'Diciembre '!Q57</f>
        <v>0</v>
      </c>
      <c r="R57" s="15">
        <f>+Enero!R57+Febrero!R57+'Marzo '!R57+'Abril '!R57+'Mayo '!R57+Junio!R57+Julio!R57+Agosto!R57+Septiembre!R57+'Octubre '!R57+Noviembre!R57+'Diciembre '!R57</f>
        <v>0</v>
      </c>
      <c r="S57" s="15">
        <f>+Enero!S57+Febrero!S57+'Marzo '!S57+'Abril '!S57+'Mayo '!S57+Junio!S57+Julio!S57+Agosto!S57+Septiembre!S57+'Octubre '!S57+Noviembre!S57+'Diciembre '!S57</f>
        <v>0</v>
      </c>
      <c r="T57" s="15">
        <f>+Enero!T57+Febrero!T57+'Marzo '!T57+'Abril '!T57+'Mayo '!T57+Junio!T57+Julio!T57+Agosto!T57+Septiembre!T57+'Octubre '!T57+Noviembre!T57+'Diciembre '!T57</f>
        <v>0</v>
      </c>
      <c r="U57" s="15">
        <f>+Enero!U57+Febrero!U57+'Marzo '!U57+'Abril '!U57+'Mayo '!U57+Junio!U57+Julio!U57+Agosto!U57+Septiembre!U57+'Octubre '!U57+Noviembre!U57+'Diciembre '!U57</f>
        <v>0</v>
      </c>
      <c r="V57" s="15">
        <f>+Enero!V57+Febrero!V57+'Marzo '!V57+'Abril '!V57+'Mayo '!V57+Junio!V57+Julio!V57+Agosto!V57+Septiembre!V57+'Octubre '!V57+Noviembre!V57+'Diciembre '!V57</f>
        <v>0</v>
      </c>
      <c r="W57" s="15">
        <f>+Enero!W57+Febrero!W57+'Marzo '!W57+'Abril '!W57+'Mayo '!W57+Junio!W57+Julio!W57+Agosto!W57+Septiembre!W57+'Octubre '!W57+Noviembre!W57+'Diciembre '!W57</f>
        <v>0</v>
      </c>
      <c r="X57" s="15">
        <f>+Enero!X57+Febrero!X57+'Marzo '!X57+'Abril '!X57+'Mayo '!X57+Junio!X57+Julio!X57+Agosto!X57+Septiembre!X57+'Octubre '!X57+Noviembre!X57+'Diciembre '!X57</f>
        <v>0</v>
      </c>
      <c r="Y57" s="15">
        <f>+Enero!Y57+Febrero!Y57+'Marzo '!Y57+'Abril '!Y57+'Mayo '!Y57+Junio!Y57+Julio!Y57+Agosto!Y57+Septiembre!Y57+'Octubre '!Y57+Noviembre!Y57+'Diciembre '!Y57</f>
        <v>0</v>
      </c>
      <c r="Z57" s="15">
        <f>+Enero!Z57+Febrero!Z57+'Marzo '!Z57+'Abril '!Z57+'Mayo '!Z57+Junio!Z57+Julio!Z57+Agosto!Z57+Septiembre!Z57+'Octubre '!Z57+Noviembre!Z57+'Diciembre '!Z57</f>
        <v>0</v>
      </c>
      <c r="AA57" s="15">
        <f>+Enero!AA57+Febrero!AA57+'Marzo '!AA57+'Abril '!AA57+'Mayo '!AA57+Junio!AA57+Julio!AA57+Agosto!AA57+Septiembre!AA57+'Octubre '!AA57+Noviembre!AA57+'Diciembre '!AA57</f>
        <v>0</v>
      </c>
      <c r="AB57" s="15">
        <f>+Enero!AB57+Febrero!AB57+'Marzo '!AB57+'Abril '!AB57+'Mayo '!AB57+Junio!AB57+Julio!AB57+Agosto!AB57+Septiembre!AB57+'Octubre '!AB57+Noviembre!AB57+'Diciembre '!AB57</f>
        <v>0</v>
      </c>
      <c r="AC57" s="15">
        <f>+Enero!AC57+Febrero!AC57+'Marzo '!AC57+'Abril '!AC57+'Mayo '!AC57+Junio!AC57+Julio!AC57+Agosto!AC57+Septiembre!AC57+'Octubre '!AC57+Noviembre!AC57+'Diciembre '!AC57</f>
        <v>0</v>
      </c>
      <c r="AD57" s="15">
        <f>+Enero!AD57+Febrero!AD57+'Marzo '!AD57+'Abril '!AD57+'Mayo '!AD57+Junio!AD57+Julio!AD57+Agosto!AD57+Septiembre!AD57+'Octubre '!AD57+Noviembre!AD57+'Diciembre '!AD57</f>
        <v>0</v>
      </c>
      <c r="AE57" s="15">
        <f>+Enero!AE57+Febrero!AE57+'Marzo '!AE57+'Abril '!AE57+'Mayo '!AE57+Junio!AE57+Julio!AE57+Agosto!AE57+Septiembre!AE57+'Octubre '!AE57+Noviembre!AE57+'Diciembre '!AE57</f>
        <v>0</v>
      </c>
      <c r="AF57" s="15">
        <f>+Enero!AF57+Febrero!AF57+'Marzo '!AF57+'Abril '!AF57+'Mayo '!AF57+Junio!AF57+Julio!AF57+Agosto!AF57+Septiembre!AF57+'Octubre '!AF57+Noviembre!AF57+'Diciembre '!AF57</f>
        <v>0</v>
      </c>
      <c r="AG57" s="15">
        <f>+Enero!AG57+Febrero!AG57+'Marzo '!AG57+'Abril '!AG57+'Mayo '!AG57+Junio!AG57+Julio!AG57+Agosto!AG57+Septiembre!AG57+'Octubre '!AG57+Noviembre!AG57+'Diciembre '!AG57</f>
        <v>0</v>
      </c>
      <c r="AH57" s="15">
        <f>+Enero!AH57+Febrero!AH57+'Marzo '!AH57+'Abril '!AH57+'Mayo '!AH57+Junio!AH57+Julio!AH57+Agosto!AH57+Septiembre!AH57+'Octubre '!AH57+Noviembre!AH57+'Diciembre '!AH57</f>
        <v>0</v>
      </c>
      <c r="AI57" s="15">
        <f>+Enero!AI57+Febrero!AI57+'Marzo '!AI57+'Abril '!AI57+'Mayo '!AI57+Junio!AI57+Julio!AI57+Agosto!AI57+Septiembre!AI57+'Octubre '!AI57+Noviembre!AI57+'Diciembre '!AI57</f>
        <v>0</v>
      </c>
      <c r="AJ57" s="15">
        <f>+Enero!AJ57+Febrero!AJ57+'Marzo '!AJ57+'Abril '!AJ57+'Mayo '!AJ57+Junio!AJ57+Julio!AJ57+Agosto!AJ57+Septiembre!AJ57+'Octubre '!AJ57+Noviembre!AJ57+'Diciembre '!AJ57</f>
        <v>0</v>
      </c>
      <c r="AK57" s="15">
        <f>+Enero!AK57+Febrero!AK57+'Marzo '!AK57+'Abril '!AK57+'Mayo '!AK57+Junio!AK57+Julio!AK57+Agosto!AK57+Septiembre!AK57+'Octubre '!AK57+Noviembre!AK57+'Diciembre '!AK57</f>
        <v>0</v>
      </c>
      <c r="AL57" s="15">
        <f>+Enero!AL57+Febrero!AL57+'Marzo '!AL57+'Abril '!AL57+'Mayo '!AL57+Junio!AL57+Julio!AL57+Agosto!AL57+Septiembre!AL57+'Octubre '!AL57+Noviembre!AL57+'Diciembre '!AL57</f>
        <v>0</v>
      </c>
      <c r="AM57" s="15">
        <f>+Enero!AM57+Febrero!AM57+'Marzo '!AM57+'Abril '!AM57+'Mayo '!AM57+Junio!AM57+Julio!AM57+Agosto!AM57+Septiembre!AM57+'Octubre '!AM57+Noviembre!AM57+'Diciembre '!AM57</f>
        <v>0</v>
      </c>
      <c r="AN57" s="15">
        <f>+Enero!AN57+Febrero!AN57+'Marzo '!AN57+'Abril '!AN57+'Mayo '!AN57+Junio!AN57+Julio!AN57+Agosto!AN57+Septiembre!AN57+'Octubre '!AN57+Noviembre!AN57+'Diciembre '!AN57</f>
        <v>0</v>
      </c>
      <c r="AO57" s="15">
        <f>+Enero!AO57+Febrero!AO57+'Marzo '!AO57+'Abril '!AO57+'Mayo '!AO57+Junio!AO57+Julio!AO57+Agosto!AO57+Septiembre!AO57+'Octubre '!AO57+Noviembre!AO57+'Diciembre '!AO57</f>
        <v>0</v>
      </c>
      <c r="AP57" s="15">
        <f>+Enero!AP57+Febrero!AP57+'Marzo '!AP57+'Abril '!AP57+'Mayo '!AP57+Junio!AP57+Julio!AP57+Agosto!AP57+Septiembre!AP57+'Octubre '!AP57+Noviembre!AP57+'Diciembre '!AP57</f>
        <v>0</v>
      </c>
      <c r="AQ57" s="15">
        <f>+Enero!AQ57+Febrero!AQ57+'Marzo '!AQ57+'Abril '!AQ57+'Mayo '!AQ57+Junio!AQ57+Julio!AQ57+Agosto!AQ57+Septiembre!AQ57+'Octubre '!AQ57+Noviembre!AQ57+'Diciembre '!AQ57</f>
        <v>0</v>
      </c>
      <c r="AR57" s="15">
        <f>+Enero!AR57+Febrero!AR57+'Marzo '!AR57+'Abril '!AR57+'Mayo '!AR57+Junio!AR57+Julio!AR57+Agosto!AR57+Septiembre!AR57+'Octubre '!AR57+Noviembre!AR57+'Diciembre '!AR57</f>
        <v>0</v>
      </c>
      <c r="AS57" s="15">
        <f>+Enero!AS57+Febrero!AS57+'Marzo '!AS57+'Abril '!AS57+'Mayo '!AS57+Junio!AS57+Julio!AS57+Agosto!AS57+Septiembre!AS57+'Octubre '!AS57+Noviembre!AS57+'Diciembre '!AS57</f>
        <v>0</v>
      </c>
      <c r="AT57" s="15">
        <f>+Enero!AT57+Febrero!AT57+'Marzo '!AT57+'Abril '!AT57+'Mayo '!AT57+Junio!AT57+Julio!AT57+Agosto!AT57+Septiembre!AT57+'Octubre '!AT57+Noviembre!AT57+'Diciembre '!AT57</f>
        <v>0</v>
      </c>
      <c r="AU57" s="15">
        <f>+Enero!AU57+Febrero!AU57+'Marzo '!AU57+'Abril '!AU57+'Mayo '!AU57+Junio!AU57+Julio!AU57+Agosto!AU57+Septiembre!AU57+'Octubre '!AU57+Noviembre!AU57+'Diciembre '!AU57</f>
        <v>0</v>
      </c>
      <c r="AV57" s="115" t="s">
        <v>88</v>
      </c>
      <c r="CG57" s="102">
        <v>0</v>
      </c>
      <c r="CI57" s="102">
        <v>0</v>
      </c>
      <c r="CJ57" s="102">
        <v>0</v>
      </c>
      <c r="CK57" s="102">
        <v>0</v>
      </c>
    </row>
    <row r="58" spans="1:89" x14ac:dyDescent="0.2">
      <c r="A58" s="36" t="s">
        <v>136</v>
      </c>
      <c r="B58" s="108">
        <f>SUM(C58+D58+E58+F58+G58+H58+I58+J58+K58+L58+M58+N58+O58+P58+Q58+R58+S58)</f>
        <v>5652</v>
      </c>
      <c r="C58" s="15">
        <f>+Enero!C58+Febrero!C58+'Marzo '!C58+'Abril '!C58+'Mayo '!C58+Junio!C58+Julio!C58+Agosto!C58+Septiembre!C58+'Octubre '!C58+Noviembre!C58+'Diciembre '!C58</f>
        <v>33</v>
      </c>
      <c r="D58" s="15">
        <f>+Enero!D58+Febrero!D58+'Marzo '!D58+'Abril '!D58+'Mayo '!D58+Junio!D58+Julio!D58+Agosto!D58+Septiembre!D58+'Octubre '!D58+Noviembre!D58+'Diciembre '!D58</f>
        <v>63</v>
      </c>
      <c r="E58" s="15">
        <f>+Enero!E58+Febrero!E58+'Marzo '!E58+'Abril '!E58+'Mayo '!E58+Junio!E58+Julio!E58+Agosto!E58+Septiembre!E58+'Octubre '!E58+Noviembre!E58+'Diciembre '!E58</f>
        <v>103</v>
      </c>
      <c r="F58" s="15">
        <f>+Enero!F58+Febrero!F58+'Marzo '!F58+'Abril '!F58+'Mayo '!F58+Junio!F58+Julio!F58+Agosto!F58+Septiembre!F58+'Octubre '!F58+Noviembre!F58+'Diciembre '!F58</f>
        <v>299</v>
      </c>
      <c r="G58" s="15">
        <f>+Enero!G58+Febrero!G58+'Marzo '!G58+'Abril '!G58+'Mayo '!G58+Junio!G58+Julio!G58+Agosto!G58+Septiembre!G58+'Octubre '!G58+Noviembre!G58+'Diciembre '!G58</f>
        <v>225</v>
      </c>
      <c r="H58" s="15">
        <f>+Enero!H58+Febrero!H58+'Marzo '!H58+'Abril '!H58+'Mayo '!H58+Junio!H58+Julio!H58+Agosto!H58+Septiembre!H58+'Octubre '!H58+Noviembre!H58+'Diciembre '!H58</f>
        <v>424</v>
      </c>
      <c r="I58" s="15">
        <f>+Enero!I58+Febrero!I58+'Marzo '!I58+'Abril '!I58+'Mayo '!I58+Junio!I58+Julio!I58+Agosto!I58+Septiembre!I58+'Octubre '!I58+Noviembre!I58+'Diciembre '!I58</f>
        <v>592</v>
      </c>
      <c r="J58" s="15">
        <f>+Enero!J58+Febrero!J58+'Marzo '!J58+'Abril '!J58+'Mayo '!J58+Junio!J58+Julio!J58+Agosto!J58+Septiembre!J58+'Octubre '!J58+Noviembre!J58+'Diciembre '!J58</f>
        <v>615</v>
      </c>
      <c r="K58" s="15">
        <f>+Enero!K58+Febrero!K58+'Marzo '!K58+'Abril '!K58+'Mayo '!K58+Junio!K58+Julio!K58+Agosto!K58+Septiembre!K58+'Octubre '!K58+Noviembre!K58+'Diciembre '!K58</f>
        <v>719</v>
      </c>
      <c r="L58" s="15">
        <f>+Enero!L58+Febrero!L58+'Marzo '!L58+'Abril '!L58+'Mayo '!L58+Junio!L58+Julio!L58+Agosto!L58+Septiembre!L58+'Octubre '!L58+Noviembre!L58+'Diciembre '!L58</f>
        <v>719</v>
      </c>
      <c r="M58" s="15">
        <f>+Enero!M58+Febrero!M58+'Marzo '!M58+'Abril '!M58+'Mayo '!M58+Junio!M58+Julio!M58+Agosto!M58+Septiembre!M58+'Octubre '!M58+Noviembre!M58+'Diciembre '!M58</f>
        <v>769</v>
      </c>
      <c r="N58" s="15">
        <f>+Enero!N58+Febrero!N58+'Marzo '!N58+'Abril '!N58+'Mayo '!N58+Junio!N58+Julio!N58+Agosto!N58+Septiembre!N58+'Octubre '!N58+Noviembre!N58+'Diciembre '!N58</f>
        <v>395</v>
      </c>
      <c r="O58" s="15">
        <f>+Enero!O58+Febrero!O58+'Marzo '!O58+'Abril '!O58+'Mayo '!O58+Junio!O58+Julio!O58+Agosto!O58+Septiembre!O58+'Octubre '!O58+Noviembre!O58+'Diciembre '!O58</f>
        <v>295</v>
      </c>
      <c r="P58" s="15">
        <f>+Enero!P58+Febrero!P58+'Marzo '!P58+'Abril '!P58+'Mayo '!P58+Junio!P58+Julio!P58+Agosto!P58+Septiembre!P58+'Octubre '!P58+Noviembre!P58+'Diciembre '!P58</f>
        <v>199</v>
      </c>
      <c r="Q58" s="15">
        <f>+Enero!Q58+Febrero!Q58+'Marzo '!Q58+'Abril '!Q58+'Mayo '!Q58+Junio!Q58+Julio!Q58+Agosto!Q58+Septiembre!Q58+'Octubre '!Q58+Noviembre!Q58+'Diciembre '!Q58</f>
        <v>102</v>
      </c>
      <c r="R58" s="15">
        <f>+Enero!R58+Febrero!R58+'Marzo '!R58+'Abril '!R58+'Mayo '!R58+Junio!R58+Julio!R58+Agosto!R58+Septiembre!R58+'Octubre '!R58+Noviembre!R58+'Diciembre '!R58</f>
        <v>62</v>
      </c>
      <c r="S58" s="15">
        <f>+Enero!S58+Febrero!S58+'Marzo '!S58+'Abril '!S58+'Mayo '!S58+Junio!S58+Julio!S58+Agosto!S58+Septiembre!S58+'Octubre '!S58+Noviembre!S58+'Diciembre '!S58</f>
        <v>38</v>
      </c>
      <c r="T58" s="15">
        <f>+Enero!T58+Febrero!T58+'Marzo '!T58+'Abril '!T58+'Mayo '!T58+Junio!T58+Julio!T58+Agosto!T58+Septiembre!T58+'Octubre '!T58+Noviembre!T58+'Diciembre '!T58</f>
        <v>199</v>
      </c>
      <c r="U58" s="15">
        <f>+Enero!U58+Febrero!U58+'Marzo '!U58+'Abril '!U58+'Mayo '!U58+Junio!U58+Julio!U58+Agosto!U58+Septiembre!U58+'Octubre '!U58+Noviembre!U58+'Diciembre '!U58</f>
        <v>5453</v>
      </c>
      <c r="V58" s="15">
        <f>+Enero!V58+Febrero!V58+'Marzo '!V58+'Abril '!V58+'Mayo '!V58+Junio!V58+Julio!V58+Agosto!V58+Septiembre!V58+'Octubre '!V58+Noviembre!V58+'Diciembre '!V58</f>
        <v>0</v>
      </c>
      <c r="W58" s="15">
        <f>+Enero!W58+Febrero!W58+'Marzo '!W58+'Abril '!W58+'Mayo '!W58+Junio!W58+Julio!W58+Agosto!W58+Septiembre!W58+'Octubre '!W58+Noviembre!W58+'Diciembre '!W58</f>
        <v>5652</v>
      </c>
      <c r="X58" s="15">
        <f>+Enero!X58+Febrero!X58+'Marzo '!X58+'Abril '!X58+'Mayo '!X58+Junio!X58+Julio!X58+Agosto!X58+Septiembre!X58+'Octubre '!X58+Noviembre!X58+'Diciembre '!X58</f>
        <v>159</v>
      </c>
      <c r="Y58" s="15">
        <f>+Enero!Y58+Febrero!Y58+'Marzo '!Y58+'Abril '!Y58+'Mayo '!Y58+Junio!Y58+Julio!Y58+Agosto!Y58+Septiembre!Y58+'Octubre '!Y58+Noviembre!Y58+'Diciembre '!Y58</f>
        <v>159</v>
      </c>
      <c r="Z58" s="15">
        <f>+Enero!Z58+Febrero!Z58+'Marzo '!Z58+'Abril '!Z58+'Mayo '!Z58+Junio!Z58+Julio!Z58+Agosto!Z58+Septiembre!Z58+'Octubre '!Z58+Noviembre!Z58+'Diciembre '!Z58</f>
        <v>0</v>
      </c>
      <c r="AA58" s="15">
        <f>+Enero!AA58+Febrero!AA58+'Marzo '!AA58+'Abril '!AA58+'Mayo '!AA58+Junio!AA58+Julio!AA58+Agosto!AA58+Septiembre!AA58+'Octubre '!AA58+Noviembre!AA58+'Diciembre '!AA58</f>
        <v>0</v>
      </c>
      <c r="AB58" s="15">
        <f>+Enero!AB58+Febrero!AB58+'Marzo '!AB58+'Abril '!AB58+'Mayo '!AB58+Junio!AB58+Julio!AB58+Agosto!AB58+Septiembre!AB58+'Octubre '!AB58+Noviembre!AB58+'Diciembre '!AB58</f>
        <v>3077</v>
      </c>
      <c r="AC58" s="15">
        <f>+Enero!AC58+Febrero!AC58+'Marzo '!AC58+'Abril '!AC58+'Mayo '!AC58+Junio!AC58+Julio!AC58+Agosto!AC58+Septiembre!AC58+'Octubre '!AC58+Noviembre!AC58+'Diciembre '!AC58</f>
        <v>3074</v>
      </c>
      <c r="AD58" s="15">
        <f>+Enero!AD58+Febrero!AD58+'Marzo '!AD58+'Abril '!AD58+'Mayo '!AD58+Junio!AD58+Julio!AD58+Agosto!AD58+Septiembre!AD58+'Octubre '!AD58+Noviembre!AD58+'Diciembre '!AD58</f>
        <v>3</v>
      </c>
      <c r="AE58" s="15">
        <f>+Enero!AE58+Febrero!AE58+'Marzo '!AE58+'Abril '!AE58+'Mayo '!AE58+Junio!AE58+Julio!AE58+Agosto!AE58+Septiembre!AE58+'Octubre '!AE58+Noviembre!AE58+'Diciembre '!AE58</f>
        <v>0</v>
      </c>
      <c r="AF58" s="15">
        <f>+Enero!AF58+Febrero!AF58+'Marzo '!AF58+'Abril '!AF58+'Mayo '!AF58+Junio!AF58+Julio!AF58+Agosto!AF58+Septiembre!AF58+'Octubre '!AF58+Noviembre!AF58+'Diciembre '!AF58</f>
        <v>2192</v>
      </c>
      <c r="AG58" s="15">
        <f>+Enero!AG58+Febrero!AG58+'Marzo '!AG58+'Abril '!AG58+'Mayo '!AG58+Junio!AG58+Julio!AG58+Agosto!AG58+Septiembre!AG58+'Octubre '!AG58+Noviembre!AG58+'Diciembre '!AG58</f>
        <v>0</v>
      </c>
      <c r="AH58" s="15">
        <f>+Enero!AH58+Febrero!AH58+'Marzo '!AH58+'Abril '!AH58+'Mayo '!AH58+Junio!AH58+Julio!AH58+Agosto!AH58+Septiembre!AH58+'Octubre '!AH58+Noviembre!AH58+'Diciembre '!AH58</f>
        <v>28</v>
      </c>
      <c r="AI58" s="15">
        <f>+Enero!AI58+Febrero!AI58+'Marzo '!AI58+'Abril '!AI58+'Mayo '!AI58+Junio!AI58+Julio!AI58+Agosto!AI58+Septiembre!AI58+'Octubre '!AI58+Noviembre!AI58+'Diciembre '!AI58</f>
        <v>1027</v>
      </c>
      <c r="AJ58" s="15">
        <f>+Enero!AJ58+Febrero!AJ58+'Marzo '!AJ58+'Abril '!AJ58+'Mayo '!AJ58+Junio!AJ58+Julio!AJ58+Agosto!AJ58+Septiembre!AJ58+'Octubre '!AJ58+Noviembre!AJ58+'Diciembre '!AJ58</f>
        <v>2</v>
      </c>
      <c r="AK58" s="15">
        <f>+Enero!AK58+Febrero!AK58+'Marzo '!AK58+'Abril '!AK58+'Mayo '!AK58+Junio!AK58+Julio!AK58+Agosto!AK58+Septiembre!AK58+'Octubre '!AK58+Noviembre!AK58+'Diciembre '!AK58</f>
        <v>0</v>
      </c>
      <c r="AL58" s="15">
        <f>+Enero!AL58+Febrero!AL58+'Marzo '!AL58+'Abril '!AL58+'Mayo '!AL58+Junio!AL58+Julio!AL58+Agosto!AL58+Septiembre!AL58+'Octubre '!AL58+Noviembre!AL58+'Diciembre '!AL58</f>
        <v>22</v>
      </c>
      <c r="AM58" s="15">
        <f>+Enero!AM58+Febrero!AM58+'Marzo '!AM58+'Abril '!AM58+'Mayo '!AM58+Junio!AM58+Julio!AM58+Agosto!AM58+Septiembre!AM58+'Octubre '!AM58+Noviembre!AM58+'Diciembre '!AM58</f>
        <v>21</v>
      </c>
      <c r="AN58" s="15">
        <f>+Enero!AN58+Febrero!AN58+'Marzo '!AN58+'Abril '!AN58+'Mayo '!AN58+Junio!AN58+Julio!AN58+Agosto!AN58+Septiembre!AN58+'Octubre '!AN58+Noviembre!AN58+'Diciembre '!AN58</f>
        <v>781</v>
      </c>
      <c r="AO58" s="15">
        <f>+Enero!AO58+Febrero!AO58+'Marzo '!AO58+'Abril '!AO58+'Mayo '!AO58+Junio!AO58+Julio!AO58+Agosto!AO58+Septiembre!AO58+'Octubre '!AO58+Noviembre!AO58+'Diciembre '!AO58</f>
        <v>0</v>
      </c>
      <c r="AP58" s="15">
        <f>+Enero!AP58+Febrero!AP58+'Marzo '!AP58+'Abril '!AP58+'Mayo '!AP58+Junio!AP58+Julio!AP58+Agosto!AP58+Septiembre!AP58+'Octubre '!AP58+Noviembre!AP58+'Diciembre '!AP58</f>
        <v>0</v>
      </c>
      <c r="AQ58" s="15">
        <f>+Enero!AQ58+Febrero!AQ58+'Marzo '!AQ58+'Abril '!AQ58+'Mayo '!AQ58+Junio!AQ58+Julio!AQ58+Agosto!AQ58+Septiembre!AQ58+'Octubre '!AQ58+Noviembre!AQ58+'Diciembre '!AQ58</f>
        <v>0</v>
      </c>
      <c r="AR58" s="15">
        <f>+Enero!AR58+Febrero!AR58+'Marzo '!AR58+'Abril '!AR58+'Mayo '!AR58+Junio!AR58+Julio!AR58+Agosto!AR58+Septiembre!AR58+'Octubre '!AR58+Noviembre!AR58+'Diciembre '!AR58</f>
        <v>164</v>
      </c>
      <c r="AS58" s="15">
        <f>+Enero!AS58+Febrero!AS58+'Marzo '!AS58+'Abril '!AS58+'Mayo '!AS58+Junio!AS58+Julio!AS58+Agosto!AS58+Septiembre!AS58+'Octubre '!AS58+Noviembre!AS58+'Diciembre '!AS58</f>
        <v>0</v>
      </c>
      <c r="AT58" s="15">
        <f>+Enero!AT58+Febrero!AT58+'Marzo '!AT58+'Abril '!AT58+'Mayo '!AT58+Junio!AT58+Julio!AT58+Agosto!AT58+Septiembre!AT58+'Octubre '!AT58+Noviembre!AT58+'Diciembre '!AT58</f>
        <v>0</v>
      </c>
      <c r="AU58" s="15">
        <f>+Enero!AU58+Febrero!AU58+'Marzo '!AU58+'Abril '!AU58+'Mayo '!AU58+Junio!AU58+Julio!AU58+Agosto!AU58+Septiembre!AU58+'Octubre '!AU58+Noviembre!AU58+'Diciembre '!AU58</f>
        <v>0</v>
      </c>
      <c r="AV58" s="115" t="s">
        <v>88</v>
      </c>
      <c r="CG58" s="102">
        <v>0</v>
      </c>
      <c r="CI58" s="102">
        <v>0</v>
      </c>
      <c r="CJ58" s="102">
        <v>0</v>
      </c>
      <c r="CK58" s="102">
        <v>0</v>
      </c>
    </row>
    <row r="59" spans="1:89" x14ac:dyDescent="0.2">
      <c r="A59" s="27" t="s">
        <v>137</v>
      </c>
      <c r="B59" s="108">
        <f>SUM(C59+D59+E59+F59+G59+H59+I59+J59+K59+L59+M59+N59+O59+P59+Q59+R59+S59)</f>
        <v>7357</v>
      </c>
      <c r="C59" s="15">
        <f>+Enero!C59+Febrero!C59+'Marzo '!C59+'Abril '!C59+'Mayo '!C59+Junio!C59+Julio!C59+Agosto!C59+Septiembre!C59+'Octubre '!C59+Noviembre!C59+'Diciembre '!C59</f>
        <v>410</v>
      </c>
      <c r="D59" s="15">
        <f>+Enero!D59+Febrero!D59+'Marzo '!D59+'Abril '!D59+'Mayo '!D59+Junio!D59+Julio!D59+Agosto!D59+Septiembre!D59+'Octubre '!D59+Noviembre!D59+'Diciembre '!D59</f>
        <v>171</v>
      </c>
      <c r="E59" s="15">
        <f>+Enero!E59+Febrero!E59+'Marzo '!E59+'Abril '!E59+'Mayo '!E59+Junio!E59+Julio!E59+Agosto!E59+Septiembre!E59+'Octubre '!E59+Noviembre!E59+'Diciembre '!E59</f>
        <v>79</v>
      </c>
      <c r="F59" s="15">
        <f>+Enero!F59+Febrero!F59+'Marzo '!F59+'Abril '!F59+'Mayo '!F59+Junio!F59+Julio!F59+Agosto!F59+Septiembre!F59+'Octubre '!F59+Noviembre!F59+'Diciembre '!F59</f>
        <v>88</v>
      </c>
      <c r="G59" s="15">
        <f>+Enero!G59+Febrero!G59+'Marzo '!G59+'Abril '!G59+'Mayo '!G59+Junio!G59+Julio!G59+Agosto!G59+Septiembre!G59+'Octubre '!G59+Noviembre!G59+'Diciembre '!G59</f>
        <v>56</v>
      </c>
      <c r="H59" s="15">
        <f>+Enero!H59+Febrero!H59+'Marzo '!H59+'Abril '!H59+'Mayo '!H59+Junio!H59+Julio!H59+Agosto!H59+Septiembre!H59+'Octubre '!H59+Noviembre!H59+'Diciembre '!H59</f>
        <v>114</v>
      </c>
      <c r="I59" s="15">
        <f>+Enero!I59+Febrero!I59+'Marzo '!I59+'Abril '!I59+'Mayo '!I59+Junio!I59+Julio!I59+Agosto!I59+Septiembre!I59+'Octubre '!I59+Noviembre!I59+'Diciembre '!I59</f>
        <v>126</v>
      </c>
      <c r="J59" s="15">
        <f>+Enero!J59+Febrero!J59+'Marzo '!J59+'Abril '!J59+'Mayo '!J59+Junio!J59+Julio!J59+Agosto!J59+Septiembre!J59+'Octubre '!J59+Noviembre!J59+'Diciembre '!J59</f>
        <v>166</v>
      </c>
      <c r="K59" s="15">
        <f>+Enero!K59+Febrero!K59+'Marzo '!K59+'Abril '!K59+'Mayo '!K59+Junio!K59+Julio!K59+Agosto!K59+Septiembre!K59+'Octubre '!K59+Noviembre!K59+'Diciembre '!K59</f>
        <v>230</v>
      </c>
      <c r="L59" s="15">
        <f>+Enero!L59+Febrero!L59+'Marzo '!L59+'Abril '!L59+'Mayo '!L59+Junio!L59+Julio!L59+Agosto!L59+Septiembre!L59+'Octubre '!L59+Noviembre!L59+'Diciembre '!L59</f>
        <v>253</v>
      </c>
      <c r="M59" s="15">
        <f>+Enero!M59+Febrero!M59+'Marzo '!M59+'Abril '!M59+'Mayo '!M59+Junio!M59+Julio!M59+Agosto!M59+Septiembre!M59+'Octubre '!M59+Noviembre!M59+'Diciembre '!M59</f>
        <v>452</v>
      </c>
      <c r="N59" s="15">
        <f>+Enero!N59+Febrero!N59+'Marzo '!N59+'Abril '!N59+'Mayo '!N59+Junio!N59+Julio!N59+Agosto!N59+Septiembre!N59+'Octubre '!N59+Noviembre!N59+'Diciembre '!N59</f>
        <v>482</v>
      </c>
      <c r="O59" s="15">
        <f>+Enero!O59+Febrero!O59+'Marzo '!O59+'Abril '!O59+'Mayo '!O59+Junio!O59+Julio!O59+Agosto!O59+Septiembre!O59+'Octubre '!O59+Noviembre!O59+'Diciembre '!O59</f>
        <v>621</v>
      </c>
      <c r="P59" s="15">
        <f>+Enero!P59+Febrero!P59+'Marzo '!P59+'Abril '!P59+'Mayo '!P59+Junio!P59+Julio!P59+Agosto!P59+Septiembre!P59+'Octubre '!P59+Noviembre!P59+'Diciembre '!P59</f>
        <v>990</v>
      </c>
      <c r="Q59" s="15">
        <f>+Enero!Q59+Febrero!Q59+'Marzo '!Q59+'Abril '!Q59+'Mayo '!Q59+Junio!Q59+Julio!Q59+Agosto!Q59+Septiembre!Q59+'Octubre '!Q59+Noviembre!Q59+'Diciembre '!Q59</f>
        <v>1141</v>
      </c>
      <c r="R59" s="15">
        <f>+Enero!R59+Febrero!R59+'Marzo '!R59+'Abril '!R59+'Mayo '!R59+Junio!R59+Julio!R59+Agosto!R59+Septiembre!R59+'Octubre '!R59+Noviembre!R59+'Diciembre '!R59</f>
        <v>1051</v>
      </c>
      <c r="S59" s="15">
        <f>+Enero!S59+Febrero!S59+'Marzo '!S59+'Abril '!S59+'Mayo '!S59+Junio!S59+Julio!S59+Agosto!S59+Septiembre!S59+'Octubre '!S59+Noviembre!S59+'Diciembre '!S59</f>
        <v>927</v>
      </c>
      <c r="T59" s="15">
        <f>+Enero!T59+Febrero!T59+'Marzo '!T59+'Abril '!T59+'Mayo '!T59+Junio!T59+Julio!T59+Agosto!T59+Septiembre!T59+'Octubre '!T59+Noviembre!T59+'Diciembre '!T59</f>
        <v>660</v>
      </c>
      <c r="U59" s="15">
        <f>+Enero!U59+Febrero!U59+'Marzo '!U59+'Abril '!U59+'Mayo '!U59+Junio!U59+Julio!U59+Agosto!U59+Septiembre!U59+'Octubre '!U59+Noviembre!U59+'Diciembre '!U59</f>
        <v>6697</v>
      </c>
      <c r="V59" s="15">
        <f>+Enero!V59+Febrero!V59+'Marzo '!V59+'Abril '!V59+'Mayo '!V59+Junio!V59+Julio!V59+Agosto!V59+Septiembre!V59+'Octubre '!V59+Noviembre!V59+'Diciembre '!V59</f>
        <v>3340</v>
      </c>
      <c r="W59" s="15">
        <f>+Enero!W59+Febrero!W59+'Marzo '!W59+'Abril '!W59+'Mayo '!W59+Junio!W59+Julio!W59+Agosto!W59+Septiembre!W59+'Octubre '!W59+Noviembre!W59+'Diciembre '!W59</f>
        <v>4017</v>
      </c>
      <c r="X59" s="15">
        <f>+Enero!X59+Febrero!X59+'Marzo '!X59+'Abril '!X59+'Mayo '!X59+Junio!X59+Julio!X59+Agosto!X59+Septiembre!X59+'Octubre '!X59+Noviembre!X59+'Diciembre '!X59</f>
        <v>415</v>
      </c>
      <c r="Y59" s="15">
        <f>+Enero!Y59+Febrero!Y59+'Marzo '!Y59+'Abril '!Y59+'Mayo '!Y59+Junio!Y59+Julio!Y59+Agosto!Y59+Septiembre!Y59+'Octubre '!Y59+Noviembre!Y59+'Diciembre '!Y59</f>
        <v>415</v>
      </c>
      <c r="Z59" s="15">
        <f>+Enero!Z59+Febrero!Z59+'Marzo '!Z59+'Abril '!Z59+'Mayo '!Z59+Junio!Z59+Julio!Z59+Agosto!Z59+Septiembre!Z59+'Octubre '!Z59+Noviembre!Z59+'Diciembre '!Z59</f>
        <v>0</v>
      </c>
      <c r="AA59" s="15">
        <f>+Enero!AA59+Febrero!AA59+'Marzo '!AA59+'Abril '!AA59+'Mayo '!AA59+Junio!AA59+Julio!AA59+Agosto!AA59+Septiembre!AA59+'Octubre '!AA59+Noviembre!AA59+'Diciembre '!AA59</f>
        <v>0</v>
      </c>
      <c r="AB59" s="15">
        <f>+Enero!AB59+Febrero!AB59+'Marzo '!AB59+'Abril '!AB59+'Mayo '!AB59+Junio!AB59+Julio!AB59+Agosto!AB59+Septiembre!AB59+'Octubre '!AB59+Noviembre!AB59+'Diciembre '!AB59</f>
        <v>3712</v>
      </c>
      <c r="AC59" s="15">
        <f>+Enero!AC59+Febrero!AC59+'Marzo '!AC59+'Abril '!AC59+'Mayo '!AC59+Junio!AC59+Julio!AC59+Agosto!AC59+Septiembre!AC59+'Octubre '!AC59+Noviembre!AC59+'Diciembre '!AC59</f>
        <v>3704</v>
      </c>
      <c r="AD59" s="15">
        <f>+Enero!AD59+Febrero!AD59+'Marzo '!AD59+'Abril '!AD59+'Mayo '!AD59+Junio!AD59+Julio!AD59+Agosto!AD59+Septiembre!AD59+'Octubre '!AD59+Noviembre!AD59+'Diciembre '!AD59</f>
        <v>8</v>
      </c>
      <c r="AE59" s="15">
        <f>+Enero!AE59+Febrero!AE59+'Marzo '!AE59+'Abril '!AE59+'Mayo '!AE59+Junio!AE59+Julio!AE59+Agosto!AE59+Septiembre!AE59+'Octubre '!AE59+Noviembre!AE59+'Diciembre '!AE59</f>
        <v>0</v>
      </c>
      <c r="AF59" s="15">
        <f>+Enero!AF59+Febrero!AF59+'Marzo '!AF59+'Abril '!AF59+'Mayo '!AF59+Junio!AF59+Julio!AF59+Agosto!AF59+Septiembre!AF59+'Octubre '!AF59+Noviembre!AF59+'Diciembre '!AF59</f>
        <v>3331</v>
      </c>
      <c r="AG59" s="15">
        <f>+Enero!AG59+Febrero!AG59+'Marzo '!AG59+'Abril '!AG59+'Mayo '!AG59+Junio!AG59+Julio!AG59+Agosto!AG59+Septiembre!AG59+'Octubre '!AG59+Noviembre!AG59+'Diciembre '!AG59</f>
        <v>354</v>
      </c>
      <c r="AH59" s="15">
        <f>+Enero!AH59+Febrero!AH59+'Marzo '!AH59+'Abril '!AH59+'Mayo '!AH59+Junio!AH59+Julio!AH59+Agosto!AH59+Septiembre!AH59+'Octubre '!AH59+Noviembre!AH59+'Diciembre '!AH59</f>
        <v>9</v>
      </c>
      <c r="AI59" s="15">
        <f>+Enero!AI59+Febrero!AI59+'Marzo '!AI59+'Abril '!AI59+'Mayo '!AI59+Junio!AI59+Julio!AI59+Agosto!AI59+Septiembre!AI59+'Octubre '!AI59+Noviembre!AI59+'Diciembre '!AI59</f>
        <v>138</v>
      </c>
      <c r="AJ59" s="15">
        <f>+Enero!AJ59+Febrero!AJ59+'Marzo '!AJ59+'Abril '!AJ59+'Mayo '!AJ59+Junio!AJ59+Julio!AJ59+Agosto!AJ59+Septiembre!AJ59+'Octubre '!AJ59+Noviembre!AJ59+'Diciembre '!AJ59</f>
        <v>1403</v>
      </c>
      <c r="AK59" s="15">
        <f>+Enero!AK59+Febrero!AK59+'Marzo '!AK59+'Abril '!AK59+'Mayo '!AK59+Junio!AK59+Julio!AK59+Agosto!AK59+Septiembre!AK59+'Octubre '!AK59+Noviembre!AK59+'Diciembre '!AK59</f>
        <v>8</v>
      </c>
      <c r="AL59" s="15">
        <f>+Enero!AL59+Febrero!AL59+'Marzo '!AL59+'Abril '!AL59+'Mayo '!AL59+Junio!AL59+Julio!AL59+Agosto!AL59+Septiembre!AL59+'Octubre '!AL59+Noviembre!AL59+'Diciembre '!AL59</f>
        <v>2</v>
      </c>
      <c r="AM59" s="15">
        <f>+Enero!AM59+Febrero!AM59+'Marzo '!AM59+'Abril '!AM59+'Mayo '!AM59+Junio!AM59+Julio!AM59+Agosto!AM59+Septiembre!AM59+'Octubre '!AM59+Noviembre!AM59+'Diciembre '!AM59</f>
        <v>91</v>
      </c>
      <c r="AN59" s="15">
        <f>+Enero!AN59+Febrero!AN59+'Marzo '!AN59+'Abril '!AN59+'Mayo '!AN59+Junio!AN59+Julio!AN59+Agosto!AN59+Septiembre!AN59+'Octubre '!AN59+Noviembre!AN59+'Diciembre '!AN59</f>
        <v>940</v>
      </c>
      <c r="AO59" s="15">
        <f>+Enero!AO59+Febrero!AO59+'Marzo '!AO59+'Abril '!AO59+'Mayo '!AO59+Junio!AO59+Julio!AO59+Agosto!AO59+Septiembre!AO59+'Octubre '!AO59+Noviembre!AO59+'Diciembre '!AO59</f>
        <v>0</v>
      </c>
      <c r="AP59" s="15">
        <f>+Enero!AP59+Febrero!AP59+'Marzo '!AP59+'Abril '!AP59+'Mayo '!AP59+Junio!AP59+Julio!AP59+Agosto!AP59+Septiembre!AP59+'Octubre '!AP59+Noviembre!AP59+'Diciembre '!AP59</f>
        <v>0</v>
      </c>
      <c r="AQ59" s="15">
        <f>+Enero!AQ59+Febrero!AQ59+'Marzo '!AQ59+'Abril '!AQ59+'Mayo '!AQ59+Junio!AQ59+Julio!AQ59+Agosto!AQ59+Septiembre!AQ59+'Octubre '!AQ59+Noviembre!AQ59+'Diciembre '!AQ59</f>
        <v>104</v>
      </c>
      <c r="AR59" s="15">
        <f>+Enero!AR59+Febrero!AR59+'Marzo '!AR59+'Abril '!AR59+'Mayo '!AR59+Junio!AR59+Julio!AR59+Agosto!AR59+Septiembre!AR59+'Octubre '!AR59+Noviembre!AR59+'Diciembre '!AR59</f>
        <v>145</v>
      </c>
      <c r="AS59" s="15">
        <f>+Enero!AS59+Febrero!AS59+'Marzo '!AS59+'Abril '!AS59+'Mayo '!AS59+Junio!AS59+Julio!AS59+Agosto!AS59+Septiembre!AS59+'Octubre '!AS59+Noviembre!AS59+'Diciembre '!AS59</f>
        <v>0</v>
      </c>
      <c r="AT59" s="15">
        <f>+Enero!AT59+Febrero!AT59+'Marzo '!AT59+'Abril '!AT59+'Mayo '!AT59+Junio!AT59+Julio!AT59+Agosto!AT59+Septiembre!AT59+'Octubre '!AT59+Noviembre!AT59+'Diciembre '!AT59</f>
        <v>0</v>
      </c>
      <c r="AU59" s="15">
        <f>+Enero!AU59+Febrero!AU59+'Marzo '!AU59+'Abril '!AU59+'Mayo '!AU59+Junio!AU59+Julio!AU59+Agosto!AU59+Septiembre!AU59+'Octubre '!AU59+Noviembre!AU59+'Diciembre '!AU59</f>
        <v>0</v>
      </c>
      <c r="AV59" s="115" t="s">
        <v>88</v>
      </c>
      <c r="CG59" s="102">
        <v>0</v>
      </c>
      <c r="CI59" s="102">
        <v>0</v>
      </c>
      <c r="CJ59" s="102">
        <v>0</v>
      </c>
      <c r="CK59" s="102">
        <v>0</v>
      </c>
    </row>
    <row r="60" spans="1:89" x14ac:dyDescent="0.2">
      <c r="A60" s="27" t="s">
        <v>138</v>
      </c>
      <c r="B60" s="108">
        <f>SUM(C60+D60+E60+F60+G60+H60+I60+J60+K60+L60+M60+N60+O60+P60+Q60+R60+S60)</f>
        <v>4309</v>
      </c>
      <c r="C60" s="15">
        <f>+Enero!C60+Febrero!C60+'Marzo '!C60+'Abril '!C60+'Mayo '!C60+Junio!C60+Julio!C60+Agosto!C60+Septiembre!C60+'Octubre '!C60+Noviembre!C60+'Diciembre '!C60</f>
        <v>441</v>
      </c>
      <c r="D60" s="15">
        <f>+Enero!D60+Febrero!D60+'Marzo '!D60+'Abril '!D60+'Mayo '!D60+Junio!D60+Julio!D60+Agosto!D60+Septiembre!D60+'Octubre '!D60+Noviembre!D60+'Diciembre '!D60</f>
        <v>856</v>
      </c>
      <c r="E60" s="15">
        <f>+Enero!E60+Febrero!E60+'Marzo '!E60+'Abril '!E60+'Mayo '!E60+Junio!E60+Julio!E60+Agosto!E60+Septiembre!E60+'Octubre '!E60+Noviembre!E60+'Diciembre '!E60</f>
        <v>403</v>
      </c>
      <c r="F60" s="15">
        <f>+Enero!F60+Febrero!F60+'Marzo '!F60+'Abril '!F60+'Mayo '!F60+Junio!F60+Julio!F60+Agosto!F60+Septiembre!F60+'Octubre '!F60+Noviembre!F60+'Diciembre '!F60</f>
        <v>203</v>
      </c>
      <c r="G60" s="15">
        <f>+Enero!G60+Febrero!G60+'Marzo '!G60+'Abril '!G60+'Mayo '!G60+Junio!G60+Julio!G60+Agosto!G60+Septiembre!G60+'Octubre '!G60+Noviembre!G60+'Diciembre '!G60</f>
        <v>138</v>
      </c>
      <c r="H60" s="15">
        <f>+Enero!H60+Febrero!H60+'Marzo '!H60+'Abril '!H60+'Mayo '!H60+Junio!H60+Julio!H60+Agosto!H60+Septiembre!H60+'Octubre '!H60+Noviembre!H60+'Diciembre '!H60</f>
        <v>84</v>
      </c>
      <c r="I60" s="15">
        <f>+Enero!I60+Febrero!I60+'Marzo '!I60+'Abril '!I60+'Mayo '!I60+Junio!I60+Julio!I60+Agosto!I60+Septiembre!I60+'Octubre '!I60+Noviembre!I60+'Diciembre '!I60</f>
        <v>74</v>
      </c>
      <c r="J60" s="15">
        <f>+Enero!J60+Febrero!J60+'Marzo '!J60+'Abril '!J60+'Mayo '!J60+Junio!J60+Julio!J60+Agosto!J60+Septiembre!J60+'Octubre '!J60+Noviembre!J60+'Diciembre '!J60</f>
        <v>108</v>
      </c>
      <c r="K60" s="15">
        <f>+Enero!K60+Febrero!K60+'Marzo '!K60+'Abril '!K60+'Mayo '!K60+Junio!K60+Julio!K60+Agosto!K60+Septiembre!K60+'Octubre '!K60+Noviembre!K60+'Diciembre '!K60</f>
        <v>123</v>
      </c>
      <c r="L60" s="15">
        <f>+Enero!L60+Febrero!L60+'Marzo '!L60+'Abril '!L60+'Mayo '!L60+Junio!L60+Julio!L60+Agosto!L60+Septiembre!L60+'Octubre '!L60+Noviembre!L60+'Diciembre '!L60</f>
        <v>161</v>
      </c>
      <c r="M60" s="15">
        <f>+Enero!M60+Febrero!M60+'Marzo '!M60+'Abril '!M60+'Mayo '!M60+Junio!M60+Julio!M60+Agosto!M60+Septiembre!M60+'Octubre '!M60+Noviembre!M60+'Diciembre '!M60</f>
        <v>260</v>
      </c>
      <c r="N60" s="15">
        <f>+Enero!N60+Febrero!N60+'Marzo '!N60+'Abril '!N60+'Mayo '!N60+Junio!N60+Julio!N60+Agosto!N60+Septiembre!N60+'Octubre '!N60+Noviembre!N60+'Diciembre '!N60</f>
        <v>243</v>
      </c>
      <c r="O60" s="15">
        <f>+Enero!O60+Febrero!O60+'Marzo '!O60+'Abril '!O60+'Mayo '!O60+Junio!O60+Julio!O60+Agosto!O60+Septiembre!O60+'Octubre '!O60+Noviembre!O60+'Diciembre '!O60</f>
        <v>224</v>
      </c>
      <c r="P60" s="15">
        <f>+Enero!P60+Febrero!P60+'Marzo '!P60+'Abril '!P60+'Mayo '!P60+Junio!P60+Julio!P60+Agosto!P60+Septiembre!P60+'Octubre '!P60+Noviembre!P60+'Diciembre '!P60</f>
        <v>312</v>
      </c>
      <c r="Q60" s="15">
        <f>+Enero!Q60+Febrero!Q60+'Marzo '!Q60+'Abril '!Q60+'Mayo '!Q60+Junio!Q60+Julio!Q60+Agosto!Q60+Septiembre!Q60+'Octubre '!Q60+Noviembre!Q60+'Diciembre '!Q60</f>
        <v>241</v>
      </c>
      <c r="R60" s="15">
        <f>+Enero!R60+Febrero!R60+'Marzo '!R60+'Abril '!R60+'Mayo '!R60+Junio!R60+Julio!R60+Agosto!R60+Septiembre!R60+'Octubre '!R60+Noviembre!R60+'Diciembre '!R60</f>
        <v>228</v>
      </c>
      <c r="S60" s="15">
        <f>+Enero!S60+Febrero!S60+'Marzo '!S60+'Abril '!S60+'Mayo '!S60+Junio!S60+Julio!S60+Agosto!S60+Septiembre!S60+'Octubre '!S60+Noviembre!S60+'Diciembre '!S60</f>
        <v>210</v>
      </c>
      <c r="T60" s="15">
        <f>+Enero!T60+Febrero!T60+'Marzo '!T60+'Abril '!T60+'Mayo '!T60+Junio!T60+Julio!T60+Agosto!T60+Septiembre!T60+'Octubre '!T60+Noviembre!T60+'Diciembre '!T60</f>
        <v>1700</v>
      </c>
      <c r="U60" s="15">
        <f>+Enero!U60+Febrero!U60+'Marzo '!U60+'Abril '!U60+'Mayo '!U60+Junio!U60+Julio!U60+Agosto!U60+Septiembre!U60+'Octubre '!U60+Noviembre!U60+'Diciembre '!U60</f>
        <v>2609</v>
      </c>
      <c r="V60" s="15">
        <f>+Enero!V60+Febrero!V60+'Marzo '!V60+'Abril '!V60+'Mayo '!V60+Junio!V60+Julio!V60+Agosto!V60+Septiembre!V60+'Octubre '!V60+Noviembre!V60+'Diciembre '!V60</f>
        <v>2024</v>
      </c>
      <c r="W60" s="15">
        <f>+Enero!W60+Febrero!W60+'Marzo '!W60+'Abril '!W60+'Mayo '!W60+Junio!W60+Julio!W60+Agosto!W60+Septiembre!W60+'Octubre '!W60+Noviembre!W60+'Diciembre '!W60</f>
        <v>2285</v>
      </c>
      <c r="X60" s="15">
        <f>+Enero!X60+Febrero!X60+'Marzo '!X60+'Abril '!X60+'Mayo '!X60+Junio!X60+Julio!X60+Agosto!X60+Septiembre!X60+'Octubre '!X60+Noviembre!X60+'Diciembre '!X60</f>
        <v>1056</v>
      </c>
      <c r="Y60" s="15">
        <f>+Enero!Y60+Febrero!Y60+'Marzo '!Y60+'Abril '!Y60+'Mayo '!Y60+Junio!Y60+Julio!Y60+Agosto!Y60+Septiembre!Y60+'Octubre '!Y60+Noviembre!Y60+'Diciembre '!Y60</f>
        <v>1056</v>
      </c>
      <c r="Z60" s="15">
        <f>+Enero!Z60+Febrero!Z60+'Marzo '!Z60+'Abril '!Z60+'Mayo '!Z60+Junio!Z60+Julio!Z60+Agosto!Z60+Septiembre!Z60+'Octubre '!Z60+Noviembre!Z60+'Diciembre '!Z60</f>
        <v>0</v>
      </c>
      <c r="AA60" s="15">
        <f>+Enero!AA60+Febrero!AA60+'Marzo '!AA60+'Abril '!AA60+'Mayo '!AA60+Junio!AA60+Julio!AA60+Agosto!AA60+Septiembre!AA60+'Octubre '!AA60+Noviembre!AA60+'Diciembre '!AA60</f>
        <v>0</v>
      </c>
      <c r="AB60" s="15">
        <f>+Enero!AB60+Febrero!AB60+'Marzo '!AB60+'Abril '!AB60+'Mayo '!AB60+Junio!AB60+Julio!AB60+Agosto!AB60+Septiembre!AB60+'Octubre '!AB60+Noviembre!AB60+'Diciembre '!AB60</f>
        <v>1589</v>
      </c>
      <c r="AC60" s="15">
        <f>+Enero!AC60+Febrero!AC60+'Marzo '!AC60+'Abril '!AC60+'Mayo '!AC60+Junio!AC60+Julio!AC60+Agosto!AC60+Septiembre!AC60+'Octubre '!AC60+Noviembre!AC60+'Diciembre '!AC60</f>
        <v>1570</v>
      </c>
      <c r="AD60" s="15">
        <f>+Enero!AD60+Febrero!AD60+'Marzo '!AD60+'Abril '!AD60+'Mayo '!AD60+Junio!AD60+Julio!AD60+Agosto!AD60+Septiembre!AD60+'Octubre '!AD60+Noviembre!AD60+'Diciembre '!AD60</f>
        <v>10</v>
      </c>
      <c r="AE60" s="15">
        <f>+Enero!AE60+Febrero!AE60+'Marzo '!AE60+'Abril '!AE60+'Mayo '!AE60+Junio!AE60+Julio!AE60+Agosto!AE60+Septiembre!AE60+'Octubre '!AE60+Noviembre!AE60+'Diciembre '!AE60</f>
        <v>9</v>
      </c>
      <c r="AF60" s="15">
        <f>+Enero!AF60+Febrero!AF60+'Marzo '!AF60+'Abril '!AF60+'Mayo '!AF60+Junio!AF60+Julio!AF60+Agosto!AF60+Septiembre!AF60+'Octubre '!AF60+Noviembre!AF60+'Diciembre '!AF60</f>
        <v>2216</v>
      </c>
      <c r="AG60" s="15">
        <f>+Enero!AG60+Febrero!AG60+'Marzo '!AG60+'Abril '!AG60+'Mayo '!AG60+Junio!AG60+Julio!AG60+Agosto!AG60+Septiembre!AG60+'Octubre '!AG60+Noviembre!AG60+'Diciembre '!AG60</f>
        <v>0</v>
      </c>
      <c r="AH60" s="15">
        <f>+Enero!AH60+Febrero!AH60+'Marzo '!AH60+'Abril '!AH60+'Mayo '!AH60+Junio!AH60+Julio!AH60+Agosto!AH60+Septiembre!AH60+'Octubre '!AH60+Noviembre!AH60+'Diciembre '!AH60</f>
        <v>234</v>
      </c>
      <c r="AI60" s="15">
        <f>+Enero!AI60+Febrero!AI60+'Marzo '!AI60+'Abril '!AI60+'Mayo '!AI60+Junio!AI60+Julio!AI60+Agosto!AI60+Septiembre!AI60+'Octubre '!AI60+Noviembre!AI60+'Diciembre '!AI60</f>
        <v>443</v>
      </c>
      <c r="AJ60" s="15">
        <f>+Enero!AJ60+Febrero!AJ60+'Marzo '!AJ60+'Abril '!AJ60+'Mayo '!AJ60+Junio!AJ60+Julio!AJ60+Agosto!AJ60+Septiembre!AJ60+'Octubre '!AJ60+Noviembre!AJ60+'Diciembre '!AJ60</f>
        <v>0</v>
      </c>
      <c r="AK60" s="15">
        <f>+Enero!AK60+Febrero!AK60+'Marzo '!AK60+'Abril '!AK60+'Mayo '!AK60+Junio!AK60+Julio!AK60+Agosto!AK60+Septiembre!AK60+'Octubre '!AK60+Noviembre!AK60+'Diciembre '!AK60</f>
        <v>1</v>
      </c>
      <c r="AL60" s="15">
        <f>+Enero!AL60+Febrero!AL60+'Marzo '!AL60+'Abril '!AL60+'Mayo '!AL60+Junio!AL60+Julio!AL60+Agosto!AL60+Septiembre!AL60+'Octubre '!AL60+Noviembre!AL60+'Diciembre '!AL60</f>
        <v>0</v>
      </c>
      <c r="AM60" s="15">
        <f>+Enero!AM60+Febrero!AM60+'Marzo '!AM60+'Abril '!AM60+'Mayo '!AM60+Junio!AM60+Julio!AM60+Agosto!AM60+Septiembre!AM60+'Octubre '!AM60+Noviembre!AM60+'Diciembre '!AM60</f>
        <v>255</v>
      </c>
      <c r="AN60" s="15">
        <f>+Enero!AN60+Febrero!AN60+'Marzo '!AN60+'Abril '!AN60+'Mayo '!AN60+Junio!AN60+Julio!AN60+Agosto!AN60+Septiembre!AN60+'Octubre '!AN60+Noviembre!AN60+'Diciembre '!AN60</f>
        <v>463</v>
      </c>
      <c r="AO60" s="15">
        <f>+Enero!AO60+Febrero!AO60+'Marzo '!AO60+'Abril '!AO60+'Mayo '!AO60+Junio!AO60+Julio!AO60+Agosto!AO60+Septiembre!AO60+'Octubre '!AO60+Noviembre!AO60+'Diciembre '!AO60</f>
        <v>0</v>
      </c>
      <c r="AP60" s="15">
        <f>+Enero!AP60+Febrero!AP60+'Marzo '!AP60+'Abril '!AP60+'Mayo '!AP60+Junio!AP60+Julio!AP60+Agosto!AP60+Septiembre!AP60+'Octubre '!AP60+Noviembre!AP60+'Diciembre '!AP60</f>
        <v>0</v>
      </c>
      <c r="AQ60" s="15">
        <f>+Enero!AQ60+Febrero!AQ60+'Marzo '!AQ60+'Abril '!AQ60+'Mayo '!AQ60+Junio!AQ60+Julio!AQ60+Agosto!AQ60+Septiembre!AQ60+'Octubre '!AQ60+Noviembre!AQ60+'Diciembre '!AQ60</f>
        <v>192</v>
      </c>
      <c r="AR60" s="15">
        <f>+Enero!AR60+Febrero!AR60+'Marzo '!AR60+'Abril '!AR60+'Mayo '!AR60+Junio!AR60+Julio!AR60+Agosto!AR60+Septiembre!AR60+'Octubre '!AR60+Noviembre!AR60+'Diciembre '!AR60</f>
        <v>115</v>
      </c>
      <c r="AS60" s="15">
        <f>+Enero!AS60+Febrero!AS60+'Marzo '!AS60+'Abril '!AS60+'Mayo '!AS60+Junio!AS60+Julio!AS60+Agosto!AS60+Septiembre!AS60+'Octubre '!AS60+Noviembre!AS60+'Diciembre '!AS60</f>
        <v>0</v>
      </c>
      <c r="AT60" s="15">
        <f>+Enero!AT60+Febrero!AT60+'Marzo '!AT60+'Abril '!AT60+'Mayo '!AT60+Junio!AT60+Julio!AT60+Agosto!AT60+Septiembre!AT60+'Octubre '!AT60+Noviembre!AT60+'Diciembre '!AT60</f>
        <v>0</v>
      </c>
      <c r="AU60" s="15">
        <f>+Enero!AU60+Febrero!AU60+'Marzo '!AU60+'Abril '!AU60+'Mayo '!AU60+Junio!AU60+Julio!AU60+Agosto!AU60+Septiembre!AU60+'Octubre '!AU60+Noviembre!AU60+'Diciembre '!AU60</f>
        <v>0</v>
      </c>
      <c r="AV60" s="115" t="s">
        <v>88</v>
      </c>
      <c r="CG60" s="102">
        <v>0</v>
      </c>
      <c r="CI60" s="102">
        <v>0</v>
      </c>
      <c r="CJ60" s="102">
        <v>0</v>
      </c>
      <c r="CK60" s="102">
        <v>0</v>
      </c>
    </row>
    <row r="61" spans="1:89" x14ac:dyDescent="0.2">
      <c r="A61" s="27" t="s">
        <v>139</v>
      </c>
      <c r="B61" s="108">
        <f>SUM(C61+D61+E61+F61+G61+H61+I61+J61+K61)</f>
        <v>2631</v>
      </c>
      <c r="C61" s="15">
        <f>+Enero!C61+Febrero!C61+'Marzo '!C61+'Abril '!C61+'Mayo '!C61+Junio!C61+Julio!C61+Agosto!C61+Septiembre!C61+'Octubre '!C61+Noviembre!C61+'Diciembre '!C61</f>
        <v>1009</v>
      </c>
      <c r="D61" s="15">
        <f>+Enero!D61+Febrero!D61+'Marzo '!D61+'Abril '!D61+'Mayo '!D61+Junio!D61+Julio!D61+Agosto!D61+Septiembre!D61+'Octubre '!D61+Noviembre!D61+'Diciembre '!D61</f>
        <v>799</v>
      </c>
      <c r="E61" s="15">
        <f>+Enero!E61+Febrero!E61+'Marzo '!E61+'Abril '!E61+'Mayo '!E61+Junio!E61+Julio!E61+Agosto!E61+Septiembre!E61+'Octubre '!E61+Noviembre!E61+'Diciembre '!E61</f>
        <v>818</v>
      </c>
      <c r="F61" s="15">
        <f>+Enero!F61+Febrero!F61+'Marzo '!F61+'Abril '!F61+'Mayo '!F61+Junio!F61+Julio!F61+Agosto!F61+Septiembre!F61+'Octubre '!F61+Noviembre!F61+'Diciembre '!F61</f>
        <v>5</v>
      </c>
      <c r="G61" s="15">
        <f>+Enero!G61+Febrero!G61+'Marzo '!G61+'Abril '!G61+'Mayo '!G61+Junio!G61+Julio!G61+Agosto!G61+Septiembre!G61+'Octubre '!G61+Noviembre!G61+'Diciembre '!G61</f>
        <v>0</v>
      </c>
      <c r="H61" s="15">
        <f>+Enero!H61+Febrero!H61+'Marzo '!H61+'Abril '!H61+'Mayo '!H61+Junio!H61+Julio!H61+Agosto!H61+Septiembre!H61+'Octubre '!H61+Noviembre!H61+'Diciembre '!H61</f>
        <v>0</v>
      </c>
      <c r="I61" s="15">
        <f>+Enero!I61+Febrero!I61+'Marzo '!I61+'Abril '!I61+'Mayo '!I61+Junio!I61+Julio!I61+Agosto!I61+Septiembre!I61+'Octubre '!I61+Noviembre!I61+'Diciembre '!I61</f>
        <v>0</v>
      </c>
      <c r="J61" s="15">
        <f>+Enero!J61+Febrero!J61+'Marzo '!J61+'Abril '!J61+'Mayo '!J61+Junio!J61+Julio!J61+Agosto!J61+Septiembre!J61+'Octubre '!J61+Noviembre!J61+'Diciembre '!J61</f>
        <v>0</v>
      </c>
      <c r="K61" s="15">
        <f>+Enero!K61+Febrero!K61+'Marzo '!K61+'Abril '!K61+'Mayo '!K61+Junio!K61+Julio!K61+Agosto!K61+Septiembre!K61+'Octubre '!K61+Noviembre!K61+'Diciembre '!K61</f>
        <v>0</v>
      </c>
      <c r="L61" s="15">
        <f>+Enero!L61+Febrero!L61+'Marzo '!L61+'Abril '!L61+'Mayo '!L61+Junio!L61+Julio!L61+Agosto!L61+Septiembre!L61+'Octubre '!L61+Noviembre!L61+'Diciembre '!L61</f>
        <v>0</v>
      </c>
      <c r="M61" s="15">
        <f>+Enero!M61+Febrero!M61+'Marzo '!M61+'Abril '!M61+'Mayo '!M61+Junio!M61+Julio!M61+Agosto!M61+Septiembre!M61+'Octubre '!M61+Noviembre!M61+'Diciembre '!M61</f>
        <v>0</v>
      </c>
      <c r="N61" s="15">
        <f>+Enero!N61+Febrero!N61+'Marzo '!N61+'Abril '!N61+'Mayo '!N61+Junio!N61+Julio!N61+Agosto!N61+Septiembre!N61+'Octubre '!N61+Noviembre!N61+'Diciembre '!N61</f>
        <v>0</v>
      </c>
      <c r="O61" s="15">
        <f>+Enero!O61+Febrero!O61+'Marzo '!O61+'Abril '!O61+'Mayo '!O61+Junio!O61+Julio!O61+Agosto!O61+Septiembre!O61+'Octubre '!O61+Noviembre!O61+'Diciembre '!O61</f>
        <v>0</v>
      </c>
      <c r="P61" s="15">
        <f>+Enero!P61+Febrero!P61+'Marzo '!P61+'Abril '!P61+'Mayo '!P61+Junio!P61+Julio!P61+Agosto!P61+Septiembre!P61+'Octubre '!P61+Noviembre!P61+'Diciembre '!P61</f>
        <v>0</v>
      </c>
      <c r="Q61" s="15">
        <f>+Enero!Q61+Febrero!Q61+'Marzo '!Q61+'Abril '!Q61+'Mayo '!Q61+Junio!Q61+Julio!Q61+Agosto!Q61+Septiembre!Q61+'Octubre '!Q61+Noviembre!Q61+'Diciembre '!Q61</f>
        <v>0</v>
      </c>
      <c r="R61" s="15">
        <f>+Enero!R61+Febrero!R61+'Marzo '!R61+'Abril '!R61+'Mayo '!R61+Junio!R61+Julio!R61+Agosto!R61+Septiembre!R61+'Octubre '!R61+Noviembre!R61+'Diciembre '!R61</f>
        <v>0</v>
      </c>
      <c r="S61" s="15">
        <f>+Enero!S61+Febrero!S61+'Marzo '!S61+'Abril '!S61+'Mayo '!S61+Junio!S61+Julio!S61+Agosto!S61+Septiembre!S61+'Octubre '!S61+Noviembre!S61+'Diciembre '!S61</f>
        <v>0</v>
      </c>
      <c r="T61" s="15">
        <f>+Enero!T61+Febrero!T61+'Marzo '!T61+'Abril '!T61+'Mayo '!T61+Junio!T61+Julio!T61+Agosto!T61+Septiembre!T61+'Octubre '!T61+Noviembre!T61+'Diciembre '!T61</f>
        <v>2626</v>
      </c>
      <c r="U61" s="15">
        <f>+Enero!U61+Febrero!U61+'Marzo '!U61+'Abril '!U61+'Mayo '!U61+Junio!U61+Julio!U61+Agosto!U61+Septiembre!U61+'Octubre '!U61+Noviembre!U61+'Diciembre '!U61</f>
        <v>5</v>
      </c>
      <c r="V61" s="15">
        <f>+Enero!V61+Febrero!V61+'Marzo '!V61+'Abril '!V61+'Mayo '!V61+Junio!V61+Julio!V61+Agosto!V61+Septiembre!V61+'Octubre '!V61+Noviembre!V61+'Diciembre '!V61</f>
        <v>1271</v>
      </c>
      <c r="W61" s="15">
        <f>+Enero!W61+Febrero!W61+'Marzo '!W61+'Abril '!W61+'Mayo '!W61+Junio!W61+Julio!W61+Agosto!W61+Septiembre!W61+'Octubre '!W61+Noviembre!W61+'Diciembre '!W61</f>
        <v>1360</v>
      </c>
      <c r="X61" s="15">
        <f>+Enero!X61+Febrero!X61+'Marzo '!X61+'Abril '!X61+'Mayo '!X61+Junio!X61+Julio!X61+Agosto!X61+Septiembre!X61+'Octubre '!X61+Noviembre!X61+'Diciembre '!X61</f>
        <v>1401</v>
      </c>
      <c r="Y61" s="15">
        <f>+Enero!Y61+Febrero!Y61+'Marzo '!Y61+'Abril '!Y61+'Mayo '!Y61+Junio!Y61+Julio!Y61+Agosto!Y61+Septiembre!Y61+'Octubre '!Y61+Noviembre!Y61+'Diciembre '!Y61</f>
        <v>1401</v>
      </c>
      <c r="Z61" s="15">
        <f>+Enero!Z61+Febrero!Z61+'Marzo '!Z61+'Abril '!Z61+'Mayo '!Z61+Junio!Z61+Julio!Z61+Agosto!Z61+Septiembre!Z61+'Octubre '!Z61+Noviembre!Z61+'Diciembre '!Z61</f>
        <v>0</v>
      </c>
      <c r="AA61" s="15">
        <f>+Enero!AA61+Febrero!AA61+'Marzo '!AA61+'Abril '!AA61+'Mayo '!AA61+Junio!AA61+Julio!AA61+Agosto!AA61+Septiembre!AA61+'Octubre '!AA61+Noviembre!AA61+'Diciembre '!AA61</f>
        <v>0</v>
      </c>
      <c r="AB61" s="15">
        <f>+Enero!AB61+Febrero!AB61+'Marzo '!AB61+'Abril '!AB61+'Mayo '!AB61+Junio!AB61+Julio!AB61+Agosto!AB61+Septiembre!AB61+'Octubre '!AB61+Noviembre!AB61+'Diciembre '!AB61</f>
        <v>0</v>
      </c>
      <c r="AC61" s="15">
        <f>+Enero!AC61+Febrero!AC61+'Marzo '!AC61+'Abril '!AC61+'Mayo '!AC61+Junio!AC61+Julio!AC61+Agosto!AC61+Septiembre!AC61+'Octubre '!AC61+Noviembre!AC61+'Diciembre '!AC61</f>
        <v>0</v>
      </c>
      <c r="AD61" s="15">
        <f>+Enero!AD61+Febrero!AD61+'Marzo '!AD61+'Abril '!AD61+'Mayo '!AD61+Junio!AD61+Julio!AD61+Agosto!AD61+Septiembre!AD61+'Octubre '!AD61+Noviembre!AD61+'Diciembre '!AD61</f>
        <v>0</v>
      </c>
      <c r="AE61" s="15">
        <f>+Enero!AE61+Febrero!AE61+'Marzo '!AE61+'Abril '!AE61+'Mayo '!AE61+Junio!AE61+Julio!AE61+Agosto!AE61+Septiembre!AE61+'Octubre '!AE61+Noviembre!AE61+'Diciembre '!AE61</f>
        <v>0</v>
      </c>
      <c r="AF61" s="15">
        <f>+Enero!AF61+Febrero!AF61+'Marzo '!AF61+'Abril '!AF61+'Mayo '!AF61+Junio!AF61+Julio!AF61+Agosto!AF61+Septiembre!AF61+'Octubre '!AF61+Noviembre!AF61+'Diciembre '!AF61</f>
        <v>901</v>
      </c>
      <c r="AG61" s="15">
        <f>+Enero!AG61+Febrero!AG61+'Marzo '!AG61+'Abril '!AG61+'Mayo '!AG61+Junio!AG61+Julio!AG61+Agosto!AG61+Septiembre!AG61+'Octubre '!AG61+Noviembre!AG61+'Diciembre '!AG61</f>
        <v>0</v>
      </c>
      <c r="AH61" s="15">
        <f>+Enero!AH61+Febrero!AH61+'Marzo '!AH61+'Abril '!AH61+'Mayo '!AH61+Junio!AH61+Julio!AH61+Agosto!AH61+Septiembre!AH61+'Octubre '!AH61+Noviembre!AH61+'Diciembre '!AH61</f>
        <v>344</v>
      </c>
      <c r="AI61" s="15">
        <f>+Enero!AI61+Febrero!AI61+'Marzo '!AI61+'Abril '!AI61+'Mayo '!AI61+Junio!AI61+Julio!AI61+Agosto!AI61+Septiembre!AI61+'Octubre '!AI61+Noviembre!AI61+'Diciembre '!AI61</f>
        <v>32</v>
      </c>
      <c r="AJ61" s="15">
        <f>+Enero!AJ61+Febrero!AJ61+'Marzo '!AJ61+'Abril '!AJ61+'Mayo '!AJ61+Junio!AJ61+Julio!AJ61+Agosto!AJ61+Septiembre!AJ61+'Octubre '!AJ61+Noviembre!AJ61+'Diciembre '!AJ61</f>
        <v>0</v>
      </c>
      <c r="AK61" s="15">
        <f>+Enero!AK61+Febrero!AK61+'Marzo '!AK61+'Abril '!AK61+'Mayo '!AK61+Junio!AK61+Julio!AK61+Agosto!AK61+Septiembre!AK61+'Octubre '!AK61+Noviembre!AK61+'Diciembre '!AK61</f>
        <v>0</v>
      </c>
      <c r="AL61" s="15">
        <f>+Enero!AL61+Febrero!AL61+'Marzo '!AL61+'Abril '!AL61+'Mayo '!AL61+Junio!AL61+Julio!AL61+Agosto!AL61+Septiembre!AL61+'Octubre '!AL61+Noviembre!AL61+'Diciembre '!AL61</f>
        <v>0</v>
      </c>
      <c r="AM61" s="15">
        <f>+Enero!AM61+Febrero!AM61+'Marzo '!AM61+'Abril '!AM61+'Mayo '!AM61+Junio!AM61+Julio!AM61+Agosto!AM61+Septiembre!AM61+'Octubre '!AM61+Noviembre!AM61+'Diciembre '!AM61</f>
        <v>756</v>
      </c>
      <c r="AN61" s="15">
        <f>+Enero!AN61+Febrero!AN61+'Marzo '!AN61+'Abril '!AN61+'Mayo '!AN61+Junio!AN61+Julio!AN61+Agosto!AN61+Septiembre!AN61+'Octubre '!AN61+Noviembre!AN61+'Diciembre '!AN61</f>
        <v>0</v>
      </c>
      <c r="AO61" s="15">
        <f>+Enero!AO61+Febrero!AO61+'Marzo '!AO61+'Abril '!AO61+'Mayo '!AO61+Junio!AO61+Julio!AO61+Agosto!AO61+Septiembre!AO61+'Octubre '!AO61+Noviembre!AO61+'Diciembre '!AO61</f>
        <v>0</v>
      </c>
      <c r="AP61" s="15">
        <f>+Enero!AP61+Febrero!AP61+'Marzo '!AP61+'Abril '!AP61+'Mayo '!AP61+Junio!AP61+Julio!AP61+Agosto!AP61+Septiembre!AP61+'Octubre '!AP61+Noviembre!AP61+'Diciembre '!AP61</f>
        <v>0</v>
      </c>
      <c r="AQ61" s="15">
        <f>+Enero!AQ61+Febrero!AQ61+'Marzo '!AQ61+'Abril '!AQ61+'Mayo '!AQ61+Junio!AQ61+Julio!AQ61+Agosto!AQ61+Septiembre!AQ61+'Octubre '!AQ61+Noviembre!AQ61+'Diciembre '!AQ61</f>
        <v>0</v>
      </c>
      <c r="AR61" s="15">
        <f>+Enero!AR61+Febrero!AR61+'Marzo '!AR61+'Abril '!AR61+'Mayo '!AR61+Junio!AR61+Julio!AR61+Agosto!AR61+Septiembre!AR61+'Octubre '!AR61+Noviembre!AR61+'Diciembre '!AR61</f>
        <v>0</v>
      </c>
      <c r="AS61" s="15">
        <f>+Enero!AS61+Febrero!AS61+'Marzo '!AS61+'Abril '!AS61+'Mayo '!AS61+Junio!AS61+Julio!AS61+Agosto!AS61+Septiembre!AS61+'Octubre '!AS61+Noviembre!AS61+'Diciembre '!AS61</f>
        <v>0</v>
      </c>
      <c r="AT61" s="15">
        <f>+Enero!AT61+Febrero!AT61+'Marzo '!AT61+'Abril '!AT61+'Mayo '!AT61+Junio!AT61+Julio!AT61+Agosto!AT61+Septiembre!AT61+'Octubre '!AT61+Noviembre!AT61+'Diciembre '!AT61</f>
        <v>0</v>
      </c>
      <c r="AU61" s="15">
        <f>+Enero!AU61+Febrero!AU61+'Marzo '!AU61+'Abril '!AU61+'Mayo '!AU61+Junio!AU61+Julio!AU61+Agosto!AU61+Septiembre!AU61+'Octubre '!AU61+Noviembre!AU61+'Diciembre '!AU61</f>
        <v>0</v>
      </c>
      <c r="AV61" s="115" t="s">
        <v>88</v>
      </c>
      <c r="CG61" s="102">
        <v>0</v>
      </c>
      <c r="CI61" s="102">
        <v>0</v>
      </c>
      <c r="CJ61" s="102">
        <v>0</v>
      </c>
      <c r="CK61" s="102">
        <v>0</v>
      </c>
    </row>
    <row r="62" spans="1:89" x14ac:dyDescent="0.2">
      <c r="A62" s="27" t="s">
        <v>140</v>
      </c>
      <c r="B62" s="108">
        <f>SUM(C62+D62+E62+F62+G62+H62+I62+J62+K62+L62+M62+N62+O62+P62+Q62+R62+S62)</f>
        <v>8157</v>
      </c>
      <c r="C62" s="15">
        <f>+Enero!C62+Febrero!C62+'Marzo '!C62+'Abril '!C62+'Mayo '!C62+Junio!C62+Julio!C62+Agosto!C62+Septiembre!C62+'Octubre '!C62+Noviembre!C62+'Diciembre '!C62</f>
        <v>108</v>
      </c>
      <c r="D62" s="15">
        <f>+Enero!D62+Febrero!D62+'Marzo '!D62+'Abril '!D62+'Mayo '!D62+Junio!D62+Julio!D62+Agosto!D62+Septiembre!D62+'Octubre '!D62+Noviembre!D62+'Diciembre '!D62</f>
        <v>81</v>
      </c>
      <c r="E62" s="15">
        <f>+Enero!E62+Febrero!E62+'Marzo '!E62+'Abril '!E62+'Mayo '!E62+Junio!E62+Julio!E62+Agosto!E62+Septiembre!E62+'Octubre '!E62+Noviembre!E62+'Diciembre '!E62</f>
        <v>57</v>
      </c>
      <c r="F62" s="15">
        <f>+Enero!F62+Febrero!F62+'Marzo '!F62+'Abril '!F62+'Mayo '!F62+Junio!F62+Julio!F62+Agosto!F62+Septiembre!F62+'Octubre '!F62+Noviembre!F62+'Diciembre '!F62</f>
        <v>535</v>
      </c>
      <c r="G62" s="15">
        <f>+Enero!G62+Febrero!G62+'Marzo '!G62+'Abril '!G62+'Mayo '!G62+Junio!G62+Julio!G62+Agosto!G62+Septiembre!G62+'Octubre '!G62+Noviembre!G62+'Diciembre '!G62</f>
        <v>298</v>
      </c>
      <c r="H62" s="15">
        <f>+Enero!H62+Febrero!H62+'Marzo '!H62+'Abril '!H62+'Mayo '!H62+Junio!H62+Julio!H62+Agosto!H62+Septiembre!H62+'Octubre '!H62+Noviembre!H62+'Diciembre '!H62</f>
        <v>301</v>
      </c>
      <c r="I62" s="15">
        <f>+Enero!I62+Febrero!I62+'Marzo '!I62+'Abril '!I62+'Mayo '!I62+Junio!I62+Julio!I62+Agosto!I62+Septiembre!I62+'Octubre '!I62+Noviembre!I62+'Diciembre '!I62</f>
        <v>352</v>
      </c>
      <c r="J62" s="15">
        <f>+Enero!J62+Febrero!J62+'Marzo '!J62+'Abril '!J62+'Mayo '!J62+Junio!J62+Julio!J62+Agosto!J62+Septiembre!J62+'Octubre '!J62+Noviembre!J62+'Diciembre '!J62</f>
        <v>346</v>
      </c>
      <c r="K62" s="15">
        <f>+Enero!K62+Febrero!K62+'Marzo '!K62+'Abril '!K62+'Mayo '!K62+Junio!K62+Julio!K62+Agosto!K62+Septiembre!K62+'Octubre '!K62+Noviembre!K62+'Diciembre '!K62</f>
        <v>517</v>
      </c>
      <c r="L62" s="15">
        <f>+Enero!L62+Febrero!L62+'Marzo '!L62+'Abril '!L62+'Mayo '!L62+Junio!L62+Julio!L62+Agosto!L62+Septiembre!L62+'Octubre '!L62+Noviembre!L62+'Diciembre '!L62</f>
        <v>645</v>
      </c>
      <c r="M62" s="15">
        <f>+Enero!M62+Febrero!M62+'Marzo '!M62+'Abril '!M62+'Mayo '!M62+Junio!M62+Julio!M62+Agosto!M62+Septiembre!M62+'Octubre '!M62+Noviembre!M62+'Diciembre '!M62</f>
        <v>1072</v>
      </c>
      <c r="N62" s="15">
        <f>+Enero!N62+Febrero!N62+'Marzo '!N62+'Abril '!N62+'Mayo '!N62+Junio!N62+Julio!N62+Agosto!N62+Septiembre!N62+'Octubre '!N62+Noviembre!N62+'Diciembre '!N62</f>
        <v>896</v>
      </c>
      <c r="O62" s="15">
        <f>+Enero!O62+Febrero!O62+'Marzo '!O62+'Abril '!O62+'Mayo '!O62+Junio!O62+Julio!O62+Agosto!O62+Septiembre!O62+'Octubre '!O62+Noviembre!O62+'Diciembre '!O62</f>
        <v>848</v>
      </c>
      <c r="P62" s="15">
        <f>+Enero!P62+Febrero!P62+'Marzo '!P62+'Abril '!P62+'Mayo '!P62+Junio!P62+Julio!P62+Agosto!P62+Septiembre!P62+'Octubre '!P62+Noviembre!P62+'Diciembre '!P62</f>
        <v>802</v>
      </c>
      <c r="Q62" s="15">
        <f>+Enero!Q62+Febrero!Q62+'Marzo '!Q62+'Abril '!Q62+'Mayo '!Q62+Junio!Q62+Julio!Q62+Agosto!Q62+Septiembre!Q62+'Octubre '!Q62+Noviembre!Q62+'Diciembre '!Q62</f>
        <v>542</v>
      </c>
      <c r="R62" s="15">
        <f>+Enero!R62+Febrero!R62+'Marzo '!R62+'Abril '!R62+'Mayo '!R62+Junio!R62+Julio!R62+Agosto!R62+Septiembre!R62+'Octubre '!R62+Noviembre!R62+'Diciembre '!R62</f>
        <v>383</v>
      </c>
      <c r="S62" s="15">
        <f>+Enero!S62+Febrero!S62+'Marzo '!S62+'Abril '!S62+'Mayo '!S62+Junio!S62+Julio!S62+Agosto!S62+Septiembre!S62+'Octubre '!S62+Noviembre!S62+'Diciembre '!S62</f>
        <v>374</v>
      </c>
      <c r="T62" s="15">
        <f>+Enero!T62+Febrero!T62+'Marzo '!T62+'Abril '!T62+'Mayo '!T62+Junio!T62+Julio!T62+Agosto!T62+Septiembre!T62+'Octubre '!T62+Noviembre!T62+'Diciembre '!T62</f>
        <v>246</v>
      </c>
      <c r="U62" s="15">
        <f>+Enero!U62+Febrero!U62+'Marzo '!U62+'Abril '!U62+'Mayo '!U62+Junio!U62+Julio!U62+Agosto!U62+Septiembre!U62+'Octubre '!U62+Noviembre!U62+'Diciembre '!U62</f>
        <v>7911</v>
      </c>
      <c r="V62" s="15">
        <f>+Enero!V62+Febrero!V62+'Marzo '!V62+'Abril '!V62+'Mayo '!V62+Junio!V62+Julio!V62+Agosto!V62+Septiembre!V62+'Octubre '!V62+Noviembre!V62+'Diciembre '!V62</f>
        <v>3312</v>
      </c>
      <c r="W62" s="15">
        <f>+Enero!W62+Febrero!W62+'Marzo '!W62+'Abril '!W62+'Mayo '!W62+Junio!W62+Julio!W62+Agosto!W62+Septiembre!W62+'Octubre '!W62+Noviembre!W62+'Diciembre '!W62</f>
        <v>4845</v>
      </c>
      <c r="X62" s="15">
        <f>+Enero!X62+Febrero!X62+'Marzo '!X62+'Abril '!X62+'Mayo '!X62+Junio!X62+Julio!X62+Agosto!X62+Septiembre!X62+'Octubre '!X62+Noviembre!X62+'Diciembre '!X62</f>
        <v>155</v>
      </c>
      <c r="Y62" s="15">
        <f>+Enero!Y62+Febrero!Y62+'Marzo '!Y62+'Abril '!Y62+'Mayo '!Y62+Junio!Y62+Julio!Y62+Agosto!Y62+Septiembre!Y62+'Octubre '!Y62+Noviembre!Y62+'Diciembre '!Y62</f>
        <v>155</v>
      </c>
      <c r="Z62" s="15">
        <f>+Enero!Z62+Febrero!Z62+'Marzo '!Z62+'Abril '!Z62+'Mayo '!Z62+Junio!Z62+Julio!Z62+Agosto!Z62+Septiembre!Z62+'Octubre '!Z62+Noviembre!Z62+'Diciembre '!Z62</f>
        <v>0</v>
      </c>
      <c r="AA62" s="15">
        <f>+Enero!AA62+Febrero!AA62+'Marzo '!AA62+'Abril '!AA62+'Mayo '!AA62+Junio!AA62+Julio!AA62+Agosto!AA62+Septiembre!AA62+'Octubre '!AA62+Noviembre!AA62+'Diciembre '!AA62</f>
        <v>0</v>
      </c>
      <c r="AB62" s="15">
        <f>+Enero!AB62+Febrero!AB62+'Marzo '!AB62+'Abril '!AB62+'Mayo '!AB62+Junio!AB62+Julio!AB62+Agosto!AB62+Septiembre!AB62+'Octubre '!AB62+Noviembre!AB62+'Diciembre '!AB62</f>
        <v>4837</v>
      </c>
      <c r="AC62" s="15">
        <f>+Enero!AC62+Febrero!AC62+'Marzo '!AC62+'Abril '!AC62+'Mayo '!AC62+Junio!AC62+Julio!AC62+Agosto!AC62+Septiembre!AC62+'Octubre '!AC62+Noviembre!AC62+'Diciembre '!AC62</f>
        <v>4761</v>
      </c>
      <c r="AD62" s="15">
        <f>+Enero!AD62+Febrero!AD62+'Marzo '!AD62+'Abril '!AD62+'Mayo '!AD62+Junio!AD62+Julio!AD62+Agosto!AD62+Septiembre!AD62+'Octubre '!AD62+Noviembre!AD62+'Diciembre '!AD62</f>
        <v>1</v>
      </c>
      <c r="AE62" s="15">
        <f>+Enero!AE62+Febrero!AE62+'Marzo '!AE62+'Abril '!AE62+'Mayo '!AE62+Junio!AE62+Julio!AE62+Agosto!AE62+Septiembre!AE62+'Octubre '!AE62+Noviembre!AE62+'Diciembre '!AE62</f>
        <v>75</v>
      </c>
      <c r="AF62" s="15">
        <f>+Enero!AF62+Febrero!AF62+'Marzo '!AF62+'Abril '!AF62+'Mayo '!AF62+Junio!AF62+Julio!AF62+Agosto!AF62+Septiembre!AF62+'Octubre '!AF62+Noviembre!AF62+'Diciembre '!AF62</f>
        <v>3888</v>
      </c>
      <c r="AG62" s="15">
        <f>+Enero!AG62+Febrero!AG62+'Marzo '!AG62+'Abril '!AG62+'Mayo '!AG62+Junio!AG62+Julio!AG62+Agosto!AG62+Septiembre!AG62+'Octubre '!AG62+Noviembre!AG62+'Diciembre '!AG62</f>
        <v>609</v>
      </c>
      <c r="AH62" s="15">
        <f>+Enero!AH62+Febrero!AH62+'Marzo '!AH62+'Abril '!AH62+'Mayo '!AH62+Junio!AH62+Julio!AH62+Agosto!AH62+Septiembre!AH62+'Octubre '!AH62+Noviembre!AH62+'Diciembre '!AH62</f>
        <v>39</v>
      </c>
      <c r="AI62" s="15">
        <f>+Enero!AI62+Febrero!AI62+'Marzo '!AI62+'Abril '!AI62+'Mayo '!AI62+Junio!AI62+Julio!AI62+Agosto!AI62+Septiembre!AI62+'Octubre '!AI62+Noviembre!AI62+'Diciembre '!AI62</f>
        <v>1143</v>
      </c>
      <c r="AJ62" s="15">
        <f>+Enero!AJ62+Febrero!AJ62+'Marzo '!AJ62+'Abril '!AJ62+'Mayo '!AJ62+Junio!AJ62+Julio!AJ62+Agosto!AJ62+Septiembre!AJ62+'Octubre '!AJ62+Noviembre!AJ62+'Diciembre '!AJ62</f>
        <v>1</v>
      </c>
      <c r="AK62" s="15">
        <f>+Enero!AK62+Febrero!AK62+'Marzo '!AK62+'Abril '!AK62+'Mayo '!AK62+Junio!AK62+Julio!AK62+Agosto!AK62+Septiembre!AK62+'Octubre '!AK62+Noviembre!AK62+'Diciembre '!AK62</f>
        <v>0</v>
      </c>
      <c r="AL62" s="15">
        <f>+Enero!AL62+Febrero!AL62+'Marzo '!AL62+'Abril '!AL62+'Mayo '!AL62+Junio!AL62+Julio!AL62+Agosto!AL62+Septiembre!AL62+'Octubre '!AL62+Noviembre!AL62+'Diciembre '!AL62</f>
        <v>106</v>
      </c>
      <c r="AM62" s="15">
        <f>+Enero!AM62+Febrero!AM62+'Marzo '!AM62+'Abril '!AM62+'Mayo '!AM62+Junio!AM62+Julio!AM62+Agosto!AM62+Septiembre!AM62+'Octubre '!AM62+Noviembre!AM62+'Diciembre '!AM62</f>
        <v>86</v>
      </c>
      <c r="AN62" s="15">
        <f>+Enero!AN62+Febrero!AN62+'Marzo '!AN62+'Abril '!AN62+'Mayo '!AN62+Junio!AN62+Julio!AN62+Agosto!AN62+Septiembre!AN62+'Octubre '!AN62+Noviembre!AN62+'Diciembre '!AN62</f>
        <v>1756</v>
      </c>
      <c r="AO62" s="15">
        <f>+Enero!AO62+Febrero!AO62+'Marzo '!AO62+'Abril '!AO62+'Mayo '!AO62+Junio!AO62+Julio!AO62+Agosto!AO62+Septiembre!AO62+'Octubre '!AO62+Noviembre!AO62+'Diciembre '!AO62</f>
        <v>0</v>
      </c>
      <c r="AP62" s="15">
        <f>+Enero!AP62+Febrero!AP62+'Marzo '!AP62+'Abril '!AP62+'Mayo '!AP62+Junio!AP62+Julio!AP62+Agosto!AP62+Septiembre!AP62+'Octubre '!AP62+Noviembre!AP62+'Diciembre '!AP62</f>
        <v>0</v>
      </c>
      <c r="AQ62" s="15">
        <f>+Enero!AQ62+Febrero!AQ62+'Marzo '!AQ62+'Abril '!AQ62+'Mayo '!AQ62+Junio!AQ62+Julio!AQ62+Agosto!AQ62+Septiembre!AQ62+'Octubre '!AQ62+Noviembre!AQ62+'Diciembre '!AQ62</f>
        <v>30</v>
      </c>
      <c r="AR62" s="15">
        <f>+Enero!AR62+Febrero!AR62+'Marzo '!AR62+'Abril '!AR62+'Mayo '!AR62+Junio!AR62+Julio!AR62+Agosto!AR62+Septiembre!AR62+'Octubre '!AR62+Noviembre!AR62+'Diciembre '!AR62</f>
        <v>0</v>
      </c>
      <c r="AS62" s="15">
        <f>+Enero!AS62+Febrero!AS62+'Marzo '!AS62+'Abril '!AS62+'Mayo '!AS62+Junio!AS62+Julio!AS62+Agosto!AS62+Septiembre!AS62+'Octubre '!AS62+Noviembre!AS62+'Diciembre '!AS62</f>
        <v>0</v>
      </c>
      <c r="AT62" s="15">
        <f>+Enero!AT62+Febrero!AT62+'Marzo '!AT62+'Abril '!AT62+'Mayo '!AT62+Junio!AT62+Julio!AT62+Agosto!AT62+Septiembre!AT62+'Octubre '!AT62+Noviembre!AT62+'Diciembre '!AT62</f>
        <v>0</v>
      </c>
      <c r="AU62" s="15">
        <f>+Enero!AU62+Febrero!AU62+'Marzo '!AU62+'Abril '!AU62+'Mayo '!AU62+Junio!AU62+Julio!AU62+Agosto!AU62+Septiembre!AU62+'Octubre '!AU62+Noviembre!AU62+'Diciembre '!AU62</f>
        <v>0</v>
      </c>
      <c r="AV62" s="115" t="s">
        <v>88</v>
      </c>
      <c r="CG62" s="102">
        <v>0</v>
      </c>
      <c r="CI62" s="102">
        <v>0</v>
      </c>
      <c r="CJ62" s="102">
        <v>0</v>
      </c>
      <c r="CK62" s="102">
        <v>0</v>
      </c>
    </row>
    <row r="63" spans="1:89" x14ac:dyDescent="0.2">
      <c r="A63" s="27" t="s">
        <v>141</v>
      </c>
      <c r="B63" s="108">
        <f>SUM(C63+D63+E63+F63+G63+H63+I63+J63+K63)</f>
        <v>0</v>
      </c>
      <c r="C63" s="15">
        <f>+Enero!C63+Febrero!C63+'Marzo '!C63+'Abril '!C63+'Mayo '!C63+Junio!C63+Julio!C63+Agosto!C63+Septiembre!C63+'Octubre '!C63+Noviembre!C63+'Diciembre '!C63</f>
        <v>0</v>
      </c>
      <c r="D63" s="15">
        <f>+Enero!D63+Febrero!D63+'Marzo '!D63+'Abril '!D63+'Mayo '!D63+Junio!D63+Julio!D63+Agosto!D63+Septiembre!D63+'Octubre '!D63+Noviembre!D63+'Diciembre '!D63</f>
        <v>0</v>
      </c>
      <c r="E63" s="15">
        <f>+Enero!E63+Febrero!E63+'Marzo '!E63+'Abril '!E63+'Mayo '!E63+Junio!E63+Julio!E63+Agosto!E63+Septiembre!E63+'Octubre '!E63+Noviembre!E63+'Diciembre '!E63</f>
        <v>0</v>
      </c>
      <c r="F63" s="15">
        <f>+Enero!F63+Febrero!F63+'Marzo '!F63+'Abril '!F63+'Mayo '!F63+Junio!F63+Julio!F63+Agosto!F63+Septiembre!F63+'Octubre '!F63+Noviembre!F63+'Diciembre '!F63</f>
        <v>0</v>
      </c>
      <c r="G63" s="15">
        <f>+Enero!G63+Febrero!G63+'Marzo '!G63+'Abril '!G63+'Mayo '!G63+Junio!G63+Julio!G63+Agosto!G63+Septiembre!G63+'Octubre '!G63+Noviembre!G63+'Diciembre '!G63</f>
        <v>0</v>
      </c>
      <c r="H63" s="15">
        <f>+Enero!H63+Febrero!H63+'Marzo '!H63+'Abril '!H63+'Mayo '!H63+Junio!H63+Julio!H63+Agosto!H63+Septiembre!H63+'Octubre '!H63+Noviembre!H63+'Diciembre '!H63</f>
        <v>0</v>
      </c>
      <c r="I63" s="15">
        <f>+Enero!I63+Febrero!I63+'Marzo '!I63+'Abril '!I63+'Mayo '!I63+Junio!I63+Julio!I63+Agosto!I63+Septiembre!I63+'Octubre '!I63+Noviembre!I63+'Diciembre '!I63</f>
        <v>0</v>
      </c>
      <c r="J63" s="15">
        <f>+Enero!J63+Febrero!J63+'Marzo '!J63+'Abril '!J63+'Mayo '!J63+Junio!J63+Julio!J63+Agosto!J63+Septiembre!J63+'Octubre '!J63+Noviembre!J63+'Diciembre '!J63</f>
        <v>0</v>
      </c>
      <c r="K63" s="15">
        <f>+Enero!K63+Febrero!K63+'Marzo '!K63+'Abril '!K63+'Mayo '!K63+Junio!K63+Julio!K63+Agosto!K63+Septiembre!K63+'Octubre '!K63+Noviembre!K63+'Diciembre '!K63</f>
        <v>0</v>
      </c>
      <c r="L63" s="15">
        <f>+Enero!L63+Febrero!L63+'Marzo '!L63+'Abril '!L63+'Mayo '!L63+Junio!L63+Julio!L63+Agosto!L63+Septiembre!L63+'Octubre '!L63+Noviembre!L63+'Diciembre '!L63</f>
        <v>0</v>
      </c>
      <c r="M63" s="15">
        <f>+Enero!M63+Febrero!M63+'Marzo '!M63+'Abril '!M63+'Mayo '!M63+Junio!M63+Julio!M63+Agosto!M63+Septiembre!M63+'Octubre '!M63+Noviembre!M63+'Diciembre '!M63</f>
        <v>0</v>
      </c>
      <c r="N63" s="15">
        <f>+Enero!N63+Febrero!N63+'Marzo '!N63+'Abril '!N63+'Mayo '!N63+Junio!N63+Julio!N63+Agosto!N63+Septiembre!N63+'Octubre '!N63+Noviembre!N63+'Diciembre '!N63</f>
        <v>0</v>
      </c>
      <c r="O63" s="15">
        <f>+Enero!O63+Febrero!O63+'Marzo '!O63+'Abril '!O63+'Mayo '!O63+Junio!O63+Julio!O63+Agosto!O63+Septiembre!O63+'Octubre '!O63+Noviembre!O63+'Diciembre '!O63</f>
        <v>0</v>
      </c>
      <c r="P63" s="15">
        <f>+Enero!P63+Febrero!P63+'Marzo '!P63+'Abril '!P63+'Mayo '!P63+Junio!P63+Julio!P63+Agosto!P63+Septiembre!P63+'Octubre '!P63+Noviembre!P63+'Diciembre '!P63</f>
        <v>0</v>
      </c>
      <c r="Q63" s="15">
        <f>+Enero!Q63+Febrero!Q63+'Marzo '!Q63+'Abril '!Q63+'Mayo '!Q63+Junio!Q63+Julio!Q63+Agosto!Q63+Septiembre!Q63+'Octubre '!Q63+Noviembre!Q63+'Diciembre '!Q63</f>
        <v>0</v>
      </c>
      <c r="R63" s="15">
        <f>+Enero!R63+Febrero!R63+'Marzo '!R63+'Abril '!R63+'Mayo '!R63+Junio!R63+Julio!R63+Agosto!R63+Septiembre!R63+'Octubre '!R63+Noviembre!R63+'Diciembre '!R63</f>
        <v>0</v>
      </c>
      <c r="S63" s="15">
        <f>+Enero!S63+Febrero!S63+'Marzo '!S63+'Abril '!S63+'Mayo '!S63+Junio!S63+Julio!S63+Agosto!S63+Septiembre!S63+'Octubre '!S63+Noviembre!S63+'Diciembre '!S63</f>
        <v>0</v>
      </c>
      <c r="T63" s="15">
        <f>+Enero!T63+Febrero!T63+'Marzo '!T63+'Abril '!T63+'Mayo '!T63+Junio!T63+Julio!T63+Agosto!T63+Septiembre!T63+'Octubre '!T63+Noviembre!T63+'Diciembre '!T63</f>
        <v>0</v>
      </c>
      <c r="U63" s="15">
        <f>+Enero!U63+Febrero!U63+'Marzo '!U63+'Abril '!U63+'Mayo '!U63+Junio!U63+Julio!U63+Agosto!U63+Septiembre!U63+'Octubre '!U63+Noviembre!U63+'Diciembre '!U63</f>
        <v>0</v>
      </c>
      <c r="V63" s="15">
        <f>+Enero!V63+Febrero!V63+'Marzo '!V63+'Abril '!V63+'Mayo '!V63+Junio!V63+Julio!V63+Agosto!V63+Septiembre!V63+'Octubre '!V63+Noviembre!V63+'Diciembre '!V63</f>
        <v>0</v>
      </c>
      <c r="W63" s="15">
        <f>+Enero!W63+Febrero!W63+'Marzo '!W63+'Abril '!W63+'Mayo '!W63+Junio!W63+Julio!W63+Agosto!W63+Septiembre!W63+'Octubre '!W63+Noviembre!W63+'Diciembre '!W63</f>
        <v>0</v>
      </c>
      <c r="X63" s="15">
        <f>+Enero!X63+Febrero!X63+'Marzo '!X63+'Abril '!X63+'Mayo '!X63+Junio!X63+Julio!X63+Agosto!X63+Septiembre!X63+'Octubre '!X63+Noviembre!X63+'Diciembre '!X63</f>
        <v>0</v>
      </c>
      <c r="Y63" s="15">
        <f>+Enero!Y63+Febrero!Y63+'Marzo '!Y63+'Abril '!Y63+'Mayo '!Y63+Junio!Y63+Julio!Y63+Agosto!Y63+Septiembre!Y63+'Octubre '!Y63+Noviembre!Y63+'Diciembre '!Y63</f>
        <v>0</v>
      </c>
      <c r="Z63" s="15">
        <f>+Enero!Z63+Febrero!Z63+'Marzo '!Z63+'Abril '!Z63+'Mayo '!Z63+Junio!Z63+Julio!Z63+Agosto!Z63+Septiembre!Z63+'Octubre '!Z63+Noviembre!Z63+'Diciembre '!Z63</f>
        <v>0</v>
      </c>
      <c r="AA63" s="15">
        <f>+Enero!AA63+Febrero!AA63+'Marzo '!AA63+'Abril '!AA63+'Mayo '!AA63+Junio!AA63+Julio!AA63+Agosto!AA63+Septiembre!AA63+'Octubre '!AA63+Noviembre!AA63+'Diciembre '!AA63</f>
        <v>0</v>
      </c>
      <c r="AB63" s="15">
        <f>+Enero!AB63+Febrero!AB63+'Marzo '!AB63+'Abril '!AB63+'Mayo '!AB63+Junio!AB63+Julio!AB63+Agosto!AB63+Septiembre!AB63+'Octubre '!AB63+Noviembre!AB63+'Diciembre '!AB63</f>
        <v>0</v>
      </c>
      <c r="AC63" s="15">
        <f>+Enero!AC63+Febrero!AC63+'Marzo '!AC63+'Abril '!AC63+'Mayo '!AC63+Junio!AC63+Julio!AC63+Agosto!AC63+Septiembre!AC63+'Octubre '!AC63+Noviembre!AC63+'Diciembre '!AC63</f>
        <v>0</v>
      </c>
      <c r="AD63" s="15">
        <f>+Enero!AD63+Febrero!AD63+'Marzo '!AD63+'Abril '!AD63+'Mayo '!AD63+Junio!AD63+Julio!AD63+Agosto!AD63+Septiembre!AD63+'Octubre '!AD63+Noviembre!AD63+'Diciembre '!AD63</f>
        <v>0</v>
      </c>
      <c r="AE63" s="15">
        <f>+Enero!AE63+Febrero!AE63+'Marzo '!AE63+'Abril '!AE63+'Mayo '!AE63+Junio!AE63+Julio!AE63+Agosto!AE63+Septiembre!AE63+'Octubre '!AE63+Noviembre!AE63+'Diciembre '!AE63</f>
        <v>0</v>
      </c>
      <c r="AF63" s="15">
        <f>+Enero!AF63+Febrero!AF63+'Marzo '!AF63+'Abril '!AF63+'Mayo '!AF63+Junio!AF63+Julio!AF63+Agosto!AF63+Septiembre!AF63+'Octubre '!AF63+Noviembre!AF63+'Diciembre '!AF63</f>
        <v>0</v>
      </c>
      <c r="AG63" s="15">
        <f>+Enero!AG63+Febrero!AG63+'Marzo '!AG63+'Abril '!AG63+'Mayo '!AG63+Junio!AG63+Julio!AG63+Agosto!AG63+Septiembre!AG63+'Octubre '!AG63+Noviembre!AG63+'Diciembre '!AG63</f>
        <v>0</v>
      </c>
      <c r="AH63" s="15">
        <f>+Enero!AH63+Febrero!AH63+'Marzo '!AH63+'Abril '!AH63+'Mayo '!AH63+Junio!AH63+Julio!AH63+Agosto!AH63+Septiembre!AH63+'Octubre '!AH63+Noviembre!AH63+'Diciembre '!AH63</f>
        <v>0</v>
      </c>
      <c r="AI63" s="15">
        <f>+Enero!AI63+Febrero!AI63+'Marzo '!AI63+'Abril '!AI63+'Mayo '!AI63+Junio!AI63+Julio!AI63+Agosto!AI63+Septiembre!AI63+'Octubre '!AI63+Noviembre!AI63+'Diciembre '!AI63</f>
        <v>0</v>
      </c>
      <c r="AJ63" s="15">
        <f>+Enero!AJ63+Febrero!AJ63+'Marzo '!AJ63+'Abril '!AJ63+'Mayo '!AJ63+Junio!AJ63+Julio!AJ63+Agosto!AJ63+Septiembre!AJ63+'Octubre '!AJ63+Noviembre!AJ63+'Diciembre '!AJ63</f>
        <v>0</v>
      </c>
      <c r="AK63" s="15">
        <f>+Enero!AK63+Febrero!AK63+'Marzo '!AK63+'Abril '!AK63+'Mayo '!AK63+Junio!AK63+Julio!AK63+Agosto!AK63+Septiembre!AK63+'Octubre '!AK63+Noviembre!AK63+'Diciembre '!AK63</f>
        <v>0</v>
      </c>
      <c r="AL63" s="15">
        <f>+Enero!AL63+Febrero!AL63+'Marzo '!AL63+'Abril '!AL63+'Mayo '!AL63+Junio!AL63+Julio!AL63+Agosto!AL63+Septiembre!AL63+'Octubre '!AL63+Noviembre!AL63+'Diciembre '!AL63</f>
        <v>0</v>
      </c>
      <c r="AM63" s="15">
        <f>+Enero!AM63+Febrero!AM63+'Marzo '!AM63+'Abril '!AM63+'Mayo '!AM63+Junio!AM63+Julio!AM63+Agosto!AM63+Septiembre!AM63+'Octubre '!AM63+Noviembre!AM63+'Diciembre '!AM63</f>
        <v>0</v>
      </c>
      <c r="AN63" s="15">
        <f>+Enero!AN63+Febrero!AN63+'Marzo '!AN63+'Abril '!AN63+'Mayo '!AN63+Junio!AN63+Julio!AN63+Agosto!AN63+Septiembre!AN63+'Octubre '!AN63+Noviembre!AN63+'Diciembre '!AN63</f>
        <v>0</v>
      </c>
      <c r="AO63" s="15">
        <f>+Enero!AO63+Febrero!AO63+'Marzo '!AO63+'Abril '!AO63+'Mayo '!AO63+Junio!AO63+Julio!AO63+Agosto!AO63+Septiembre!AO63+'Octubre '!AO63+Noviembre!AO63+'Diciembre '!AO63</f>
        <v>0</v>
      </c>
      <c r="AP63" s="15">
        <f>+Enero!AP63+Febrero!AP63+'Marzo '!AP63+'Abril '!AP63+'Mayo '!AP63+Junio!AP63+Julio!AP63+Agosto!AP63+Septiembre!AP63+'Octubre '!AP63+Noviembre!AP63+'Diciembre '!AP63</f>
        <v>0</v>
      </c>
      <c r="AQ63" s="15">
        <f>+Enero!AQ63+Febrero!AQ63+'Marzo '!AQ63+'Abril '!AQ63+'Mayo '!AQ63+Junio!AQ63+Julio!AQ63+Agosto!AQ63+Septiembre!AQ63+'Octubre '!AQ63+Noviembre!AQ63+'Diciembre '!AQ63</f>
        <v>0</v>
      </c>
      <c r="AR63" s="15">
        <f>+Enero!AR63+Febrero!AR63+'Marzo '!AR63+'Abril '!AR63+'Mayo '!AR63+Junio!AR63+Julio!AR63+Agosto!AR63+Septiembre!AR63+'Octubre '!AR63+Noviembre!AR63+'Diciembre '!AR63</f>
        <v>0</v>
      </c>
      <c r="AS63" s="15">
        <f>+Enero!AS63+Febrero!AS63+'Marzo '!AS63+'Abril '!AS63+'Mayo '!AS63+Junio!AS63+Julio!AS63+Agosto!AS63+Septiembre!AS63+'Octubre '!AS63+Noviembre!AS63+'Diciembre '!AS63</f>
        <v>0</v>
      </c>
      <c r="AT63" s="15">
        <f>+Enero!AT63+Febrero!AT63+'Marzo '!AT63+'Abril '!AT63+'Mayo '!AT63+Junio!AT63+Julio!AT63+Agosto!AT63+Septiembre!AT63+'Octubre '!AT63+Noviembre!AT63+'Diciembre '!AT63</f>
        <v>0</v>
      </c>
      <c r="AU63" s="15">
        <f>+Enero!AU63+Febrero!AU63+'Marzo '!AU63+'Abril '!AU63+'Mayo '!AU63+Junio!AU63+Julio!AU63+Agosto!AU63+Septiembre!AU63+'Octubre '!AU63+Noviembre!AU63+'Diciembre '!AU63</f>
        <v>0</v>
      </c>
      <c r="AV63" s="115" t="s">
        <v>88</v>
      </c>
      <c r="CG63" s="102">
        <v>0</v>
      </c>
      <c r="CI63" s="102">
        <v>0</v>
      </c>
      <c r="CJ63" s="102">
        <v>0</v>
      </c>
      <c r="CK63" s="102">
        <v>0</v>
      </c>
    </row>
    <row r="64" spans="1:89" x14ac:dyDescent="0.2">
      <c r="A64" s="27" t="s">
        <v>142</v>
      </c>
      <c r="B64" s="108">
        <f>SUM(C64+D64+E64+F64+G64+H64+I64+J64+K64+L64+M64+N64+O64+P64+Q64+R64+S64)</f>
        <v>3565</v>
      </c>
      <c r="C64" s="15">
        <f>+Enero!C64+Febrero!C64+'Marzo '!C64+'Abril '!C64+'Mayo '!C64+Junio!C64+Julio!C64+Agosto!C64+Septiembre!C64+'Octubre '!C64+Noviembre!C64+'Diciembre '!C64</f>
        <v>0</v>
      </c>
      <c r="D64" s="15">
        <f>+Enero!D64+Febrero!D64+'Marzo '!D64+'Abril '!D64+'Mayo '!D64+Junio!D64+Julio!D64+Agosto!D64+Septiembre!D64+'Octubre '!D64+Noviembre!D64+'Diciembre '!D64</f>
        <v>0</v>
      </c>
      <c r="E64" s="15">
        <f>+Enero!E64+Febrero!E64+'Marzo '!E64+'Abril '!E64+'Mayo '!E64+Junio!E64+Julio!E64+Agosto!E64+Septiembre!E64+'Octubre '!E64+Noviembre!E64+'Diciembre '!E64</f>
        <v>0</v>
      </c>
      <c r="F64" s="15">
        <f>+Enero!F64+Febrero!F64+'Marzo '!F64+'Abril '!F64+'Mayo '!F64+Junio!F64+Julio!F64+Agosto!F64+Septiembre!F64+'Octubre '!F64+Noviembre!F64+'Diciembre '!F64</f>
        <v>50</v>
      </c>
      <c r="G64" s="15">
        <f>+Enero!G64+Febrero!G64+'Marzo '!G64+'Abril '!G64+'Mayo '!G64+Junio!G64+Julio!G64+Agosto!G64+Septiembre!G64+'Octubre '!G64+Noviembre!G64+'Diciembre '!G64</f>
        <v>46</v>
      </c>
      <c r="H64" s="15">
        <f>+Enero!H64+Febrero!H64+'Marzo '!H64+'Abril '!H64+'Mayo '!H64+Junio!H64+Julio!H64+Agosto!H64+Septiembre!H64+'Octubre '!H64+Noviembre!H64+'Diciembre '!H64</f>
        <v>63</v>
      </c>
      <c r="I64" s="15">
        <f>+Enero!I64+Febrero!I64+'Marzo '!I64+'Abril '!I64+'Mayo '!I64+Junio!I64+Julio!I64+Agosto!I64+Septiembre!I64+'Octubre '!I64+Noviembre!I64+'Diciembre '!I64</f>
        <v>52</v>
      </c>
      <c r="J64" s="15">
        <f>+Enero!J64+Febrero!J64+'Marzo '!J64+'Abril '!J64+'Mayo '!J64+Junio!J64+Julio!J64+Agosto!J64+Septiembre!J64+'Octubre '!J64+Noviembre!J64+'Diciembre '!J64</f>
        <v>87</v>
      </c>
      <c r="K64" s="15">
        <f>+Enero!K64+Febrero!K64+'Marzo '!K64+'Abril '!K64+'Mayo '!K64+Junio!K64+Julio!K64+Agosto!K64+Septiembre!K64+'Octubre '!K64+Noviembre!K64+'Diciembre '!K64</f>
        <v>123</v>
      </c>
      <c r="L64" s="15">
        <f>+Enero!L64+Febrero!L64+'Marzo '!L64+'Abril '!L64+'Mayo '!L64+Junio!L64+Julio!L64+Agosto!L64+Septiembre!L64+'Octubre '!L64+Noviembre!L64+'Diciembre '!L64</f>
        <v>137</v>
      </c>
      <c r="M64" s="15">
        <f>+Enero!M64+Febrero!M64+'Marzo '!M64+'Abril '!M64+'Mayo '!M64+Junio!M64+Julio!M64+Agosto!M64+Septiembre!M64+'Octubre '!M64+Noviembre!M64+'Diciembre '!M64</f>
        <v>204</v>
      </c>
      <c r="N64" s="15">
        <f>+Enero!N64+Febrero!N64+'Marzo '!N64+'Abril '!N64+'Mayo '!N64+Junio!N64+Julio!N64+Agosto!N64+Septiembre!N64+'Octubre '!N64+Noviembre!N64+'Diciembre '!N64</f>
        <v>283</v>
      </c>
      <c r="O64" s="15">
        <f>+Enero!O64+Febrero!O64+'Marzo '!O64+'Abril '!O64+'Mayo '!O64+Junio!O64+Julio!O64+Agosto!O64+Septiembre!O64+'Octubre '!O64+Noviembre!O64+'Diciembre '!O64</f>
        <v>345</v>
      </c>
      <c r="P64" s="15">
        <f>+Enero!P64+Febrero!P64+'Marzo '!P64+'Abril '!P64+'Mayo '!P64+Junio!P64+Julio!P64+Agosto!P64+Septiembre!P64+'Octubre '!P64+Noviembre!P64+'Diciembre '!P64</f>
        <v>524</v>
      </c>
      <c r="Q64" s="15">
        <f>+Enero!Q64+Febrero!Q64+'Marzo '!Q64+'Abril '!Q64+'Mayo '!Q64+Junio!Q64+Julio!Q64+Agosto!Q64+Septiembre!Q64+'Octubre '!Q64+Noviembre!Q64+'Diciembre '!Q64</f>
        <v>608</v>
      </c>
      <c r="R64" s="15">
        <f>+Enero!R64+Febrero!R64+'Marzo '!R64+'Abril '!R64+'Mayo '!R64+Junio!R64+Julio!R64+Agosto!R64+Septiembre!R64+'Octubre '!R64+Noviembre!R64+'Diciembre '!R64</f>
        <v>516</v>
      </c>
      <c r="S64" s="15">
        <f>+Enero!S64+Febrero!S64+'Marzo '!S64+'Abril '!S64+'Mayo '!S64+Junio!S64+Julio!S64+Agosto!S64+Septiembre!S64+'Octubre '!S64+Noviembre!S64+'Diciembre '!S64</f>
        <v>527</v>
      </c>
      <c r="T64" s="15">
        <f>+Enero!T64+Febrero!T64+'Marzo '!T64+'Abril '!T64+'Mayo '!T64+Junio!T64+Julio!T64+Agosto!T64+Septiembre!T64+'Octubre '!T64+Noviembre!T64+'Diciembre '!T64</f>
        <v>0</v>
      </c>
      <c r="U64" s="15">
        <f>+Enero!U64+Febrero!U64+'Marzo '!U64+'Abril '!U64+'Mayo '!U64+Junio!U64+Julio!U64+Agosto!U64+Septiembre!U64+'Octubre '!U64+Noviembre!U64+'Diciembre '!U64</f>
        <v>3565</v>
      </c>
      <c r="V64" s="15">
        <f>+Enero!V64+Febrero!V64+'Marzo '!V64+'Abril '!V64+'Mayo '!V64+Junio!V64+Julio!V64+Agosto!V64+Septiembre!V64+'Octubre '!V64+Noviembre!V64+'Diciembre '!V64</f>
        <v>2949</v>
      </c>
      <c r="W64" s="15">
        <f>+Enero!W64+Febrero!W64+'Marzo '!W64+'Abril '!W64+'Mayo '!W64+Junio!W64+Julio!W64+Agosto!W64+Septiembre!W64+'Octubre '!W64+Noviembre!W64+'Diciembre '!W64</f>
        <v>616</v>
      </c>
      <c r="X64" s="15">
        <f>+Enero!X64+Febrero!X64+'Marzo '!X64+'Abril '!X64+'Mayo '!X64+Junio!X64+Julio!X64+Agosto!X64+Septiembre!X64+'Octubre '!X64+Noviembre!X64+'Diciembre '!X64</f>
        <v>0</v>
      </c>
      <c r="Y64" s="15">
        <f>+Enero!Y64+Febrero!Y64+'Marzo '!Y64+'Abril '!Y64+'Mayo '!Y64+Junio!Y64+Julio!Y64+Agosto!Y64+Septiembre!Y64+'Octubre '!Y64+Noviembre!Y64+'Diciembre '!Y64</f>
        <v>0</v>
      </c>
      <c r="Z64" s="15">
        <f>+Enero!Z64+Febrero!Z64+'Marzo '!Z64+'Abril '!Z64+'Mayo '!Z64+Junio!Z64+Julio!Z64+Agosto!Z64+Septiembre!Z64+'Octubre '!Z64+Noviembre!Z64+'Diciembre '!Z64</f>
        <v>0</v>
      </c>
      <c r="AA64" s="15">
        <f>+Enero!AA64+Febrero!AA64+'Marzo '!AA64+'Abril '!AA64+'Mayo '!AA64+Junio!AA64+Julio!AA64+Agosto!AA64+Septiembre!AA64+'Octubre '!AA64+Noviembre!AA64+'Diciembre '!AA64</f>
        <v>0</v>
      </c>
      <c r="AB64" s="15">
        <f>+Enero!AB64+Febrero!AB64+'Marzo '!AB64+'Abril '!AB64+'Mayo '!AB64+Junio!AB64+Julio!AB64+Agosto!AB64+Septiembre!AB64+'Octubre '!AB64+Noviembre!AB64+'Diciembre '!AB64</f>
        <v>1432</v>
      </c>
      <c r="AC64" s="15">
        <f>+Enero!AC64+Febrero!AC64+'Marzo '!AC64+'Abril '!AC64+'Mayo '!AC64+Junio!AC64+Julio!AC64+Agosto!AC64+Septiembre!AC64+'Octubre '!AC64+Noviembre!AC64+'Diciembre '!AC64</f>
        <v>1432</v>
      </c>
      <c r="AD64" s="15">
        <f>+Enero!AD64+Febrero!AD64+'Marzo '!AD64+'Abril '!AD64+'Mayo '!AD64+Junio!AD64+Julio!AD64+Agosto!AD64+Septiembre!AD64+'Octubre '!AD64+Noviembre!AD64+'Diciembre '!AD64</f>
        <v>0</v>
      </c>
      <c r="AE64" s="15">
        <f>+Enero!AE64+Febrero!AE64+'Marzo '!AE64+'Abril '!AE64+'Mayo '!AE64+Junio!AE64+Julio!AE64+Agosto!AE64+Septiembre!AE64+'Octubre '!AE64+Noviembre!AE64+'Diciembre '!AE64</f>
        <v>0</v>
      </c>
      <c r="AF64" s="15">
        <f>+Enero!AF64+Febrero!AF64+'Marzo '!AF64+'Abril '!AF64+'Mayo '!AF64+Junio!AF64+Julio!AF64+Agosto!AF64+Septiembre!AF64+'Octubre '!AF64+Noviembre!AF64+'Diciembre '!AF64</f>
        <v>1345</v>
      </c>
      <c r="AG64" s="15">
        <f>+Enero!AG64+Febrero!AG64+'Marzo '!AG64+'Abril '!AG64+'Mayo '!AG64+Junio!AG64+Julio!AG64+Agosto!AG64+Septiembre!AG64+'Octubre '!AG64+Noviembre!AG64+'Diciembre '!AG64</f>
        <v>169</v>
      </c>
      <c r="AH64" s="15">
        <f>+Enero!AH64+Febrero!AH64+'Marzo '!AH64+'Abril '!AH64+'Mayo '!AH64+Junio!AH64+Julio!AH64+Agosto!AH64+Septiembre!AH64+'Octubre '!AH64+Noviembre!AH64+'Diciembre '!AH64</f>
        <v>0</v>
      </c>
      <c r="AI64" s="15">
        <f>+Enero!AI64+Febrero!AI64+'Marzo '!AI64+'Abril '!AI64+'Mayo '!AI64+Junio!AI64+Julio!AI64+Agosto!AI64+Septiembre!AI64+'Octubre '!AI64+Noviembre!AI64+'Diciembre '!AI64</f>
        <v>468</v>
      </c>
      <c r="AJ64" s="15">
        <f>+Enero!AJ64+Febrero!AJ64+'Marzo '!AJ64+'Abril '!AJ64+'Mayo '!AJ64+Junio!AJ64+Julio!AJ64+Agosto!AJ64+Septiembre!AJ64+'Octubre '!AJ64+Noviembre!AJ64+'Diciembre '!AJ64</f>
        <v>36</v>
      </c>
      <c r="AK64" s="15">
        <f>+Enero!AK64+Febrero!AK64+'Marzo '!AK64+'Abril '!AK64+'Mayo '!AK64+Junio!AK64+Julio!AK64+Agosto!AK64+Septiembre!AK64+'Octubre '!AK64+Noviembre!AK64+'Diciembre '!AK64</f>
        <v>0</v>
      </c>
      <c r="AL64" s="15">
        <f>+Enero!AL64+Febrero!AL64+'Marzo '!AL64+'Abril '!AL64+'Mayo '!AL64+Junio!AL64+Julio!AL64+Agosto!AL64+Septiembre!AL64+'Octubre '!AL64+Noviembre!AL64+'Diciembre '!AL64</f>
        <v>156</v>
      </c>
      <c r="AM64" s="15">
        <f>+Enero!AM64+Febrero!AM64+'Marzo '!AM64+'Abril '!AM64+'Mayo '!AM64+Junio!AM64+Julio!AM64+Agosto!AM64+Septiembre!AM64+'Octubre '!AM64+Noviembre!AM64+'Diciembre '!AM64</f>
        <v>0</v>
      </c>
      <c r="AN64" s="15">
        <f>+Enero!AN64+Febrero!AN64+'Marzo '!AN64+'Abril '!AN64+'Mayo '!AN64+Junio!AN64+Julio!AN64+Agosto!AN64+Septiembre!AN64+'Octubre '!AN64+Noviembre!AN64+'Diciembre '!AN64</f>
        <v>126</v>
      </c>
      <c r="AO64" s="15">
        <f>+Enero!AO64+Febrero!AO64+'Marzo '!AO64+'Abril '!AO64+'Mayo '!AO64+Junio!AO64+Julio!AO64+Agosto!AO64+Septiembre!AO64+'Octubre '!AO64+Noviembre!AO64+'Diciembre '!AO64</f>
        <v>0</v>
      </c>
      <c r="AP64" s="15">
        <f>+Enero!AP64+Febrero!AP64+'Marzo '!AP64+'Abril '!AP64+'Mayo '!AP64+Junio!AP64+Julio!AP64+Agosto!AP64+Septiembre!AP64+'Octubre '!AP64+Noviembre!AP64+'Diciembre '!AP64</f>
        <v>0</v>
      </c>
      <c r="AQ64" s="15">
        <f>+Enero!AQ64+Febrero!AQ64+'Marzo '!AQ64+'Abril '!AQ64+'Mayo '!AQ64+Junio!AQ64+Julio!AQ64+Agosto!AQ64+Septiembre!AQ64+'Octubre '!AQ64+Noviembre!AQ64+'Diciembre '!AQ64</f>
        <v>99</v>
      </c>
      <c r="AR64" s="15">
        <f>+Enero!AR64+Febrero!AR64+'Marzo '!AR64+'Abril '!AR64+'Mayo '!AR64+Junio!AR64+Julio!AR64+Agosto!AR64+Septiembre!AR64+'Octubre '!AR64+Noviembre!AR64+'Diciembre '!AR64</f>
        <v>0</v>
      </c>
      <c r="AS64" s="15">
        <f>+Enero!AS64+Febrero!AS64+'Marzo '!AS64+'Abril '!AS64+'Mayo '!AS64+Junio!AS64+Julio!AS64+Agosto!AS64+Septiembre!AS64+'Octubre '!AS64+Noviembre!AS64+'Diciembre '!AS64</f>
        <v>0</v>
      </c>
      <c r="AT64" s="15">
        <f>+Enero!AT64+Febrero!AT64+'Marzo '!AT64+'Abril '!AT64+'Mayo '!AT64+Junio!AT64+Julio!AT64+Agosto!AT64+Septiembre!AT64+'Octubre '!AT64+Noviembre!AT64+'Diciembre '!AT64</f>
        <v>0</v>
      </c>
      <c r="AU64" s="15">
        <f>+Enero!AU64+Febrero!AU64+'Marzo '!AU64+'Abril '!AU64+'Mayo '!AU64+Junio!AU64+Julio!AU64+Agosto!AU64+Septiembre!AU64+'Octubre '!AU64+Noviembre!AU64+'Diciembre '!AU64</f>
        <v>0</v>
      </c>
      <c r="AV64" s="115" t="s">
        <v>88</v>
      </c>
      <c r="CG64" s="102">
        <v>0</v>
      </c>
      <c r="CI64" s="102">
        <v>0</v>
      </c>
      <c r="CJ64" s="102">
        <v>0</v>
      </c>
      <c r="CK64" s="102">
        <v>0</v>
      </c>
    </row>
    <row r="65" spans="1:96" x14ac:dyDescent="0.2">
      <c r="A65" s="27" t="s">
        <v>143</v>
      </c>
      <c r="B65" s="108">
        <f>SUM(C65+D65+E65+F65+G65+H65+I65+J65+K65)</f>
        <v>0</v>
      </c>
      <c r="C65" s="15">
        <f>+Enero!C65+Febrero!C65+'Marzo '!C65+'Abril '!C65+'Mayo '!C65+Junio!C65+Julio!C65+Agosto!C65+Septiembre!C65+'Octubre '!C65+Noviembre!C65+'Diciembre '!C65</f>
        <v>0</v>
      </c>
      <c r="D65" s="15">
        <f>+Enero!D65+Febrero!D65+'Marzo '!D65+'Abril '!D65+'Mayo '!D65+Junio!D65+Julio!D65+Agosto!D65+Septiembre!D65+'Octubre '!D65+Noviembre!D65+'Diciembre '!D65</f>
        <v>0</v>
      </c>
      <c r="E65" s="15">
        <f>+Enero!E65+Febrero!E65+'Marzo '!E65+'Abril '!E65+'Mayo '!E65+Junio!E65+Julio!E65+Agosto!E65+Septiembre!E65+'Octubre '!E65+Noviembre!E65+'Diciembre '!E65</f>
        <v>0</v>
      </c>
      <c r="F65" s="15">
        <f>+Enero!F65+Febrero!F65+'Marzo '!F65+'Abril '!F65+'Mayo '!F65+Junio!F65+Julio!F65+Agosto!F65+Septiembre!F65+'Octubre '!F65+Noviembre!F65+'Diciembre '!F65</f>
        <v>0</v>
      </c>
      <c r="G65" s="15">
        <f>+Enero!G65+Febrero!G65+'Marzo '!G65+'Abril '!G65+'Mayo '!G65+Junio!G65+Julio!G65+Agosto!G65+Septiembre!G65+'Octubre '!G65+Noviembre!G65+'Diciembre '!G65</f>
        <v>0</v>
      </c>
      <c r="H65" s="15">
        <f>+Enero!H65+Febrero!H65+'Marzo '!H65+'Abril '!H65+'Mayo '!H65+Junio!H65+Julio!H65+Agosto!H65+Septiembre!H65+'Octubre '!H65+Noviembre!H65+'Diciembre '!H65</f>
        <v>0</v>
      </c>
      <c r="I65" s="15">
        <f>+Enero!I65+Febrero!I65+'Marzo '!I65+'Abril '!I65+'Mayo '!I65+Junio!I65+Julio!I65+Agosto!I65+Septiembre!I65+'Octubre '!I65+Noviembre!I65+'Diciembre '!I65</f>
        <v>0</v>
      </c>
      <c r="J65" s="15">
        <f>+Enero!J65+Febrero!J65+'Marzo '!J65+'Abril '!J65+'Mayo '!J65+Junio!J65+Julio!J65+Agosto!J65+Septiembre!J65+'Octubre '!J65+Noviembre!J65+'Diciembre '!J65</f>
        <v>0</v>
      </c>
      <c r="K65" s="15">
        <f>+Enero!K65+Febrero!K65+'Marzo '!K65+'Abril '!K65+'Mayo '!K65+Junio!K65+Julio!K65+Agosto!K65+Septiembre!K65+'Octubre '!K65+Noviembre!K65+'Diciembre '!K65</f>
        <v>0</v>
      </c>
      <c r="L65" s="15">
        <f>+Enero!L65+Febrero!L65+'Marzo '!L65+'Abril '!L65+'Mayo '!L65+Junio!L65+Julio!L65+Agosto!L65+Septiembre!L65+'Octubre '!L65+Noviembre!L65+'Diciembre '!L65</f>
        <v>0</v>
      </c>
      <c r="M65" s="15">
        <f>+Enero!M65+Febrero!M65+'Marzo '!M65+'Abril '!M65+'Mayo '!M65+Junio!M65+Julio!M65+Agosto!M65+Septiembre!M65+'Octubre '!M65+Noviembre!M65+'Diciembre '!M65</f>
        <v>0</v>
      </c>
      <c r="N65" s="15">
        <f>+Enero!N65+Febrero!N65+'Marzo '!N65+'Abril '!N65+'Mayo '!N65+Junio!N65+Julio!N65+Agosto!N65+Septiembre!N65+'Octubre '!N65+Noviembre!N65+'Diciembre '!N65</f>
        <v>0</v>
      </c>
      <c r="O65" s="15">
        <f>+Enero!O65+Febrero!O65+'Marzo '!O65+'Abril '!O65+'Mayo '!O65+Junio!O65+Julio!O65+Agosto!O65+Septiembre!O65+'Octubre '!O65+Noviembre!O65+'Diciembre '!O65</f>
        <v>0</v>
      </c>
      <c r="P65" s="15">
        <f>+Enero!P65+Febrero!P65+'Marzo '!P65+'Abril '!P65+'Mayo '!P65+Junio!P65+Julio!P65+Agosto!P65+Septiembre!P65+'Octubre '!P65+Noviembre!P65+'Diciembre '!P65</f>
        <v>0</v>
      </c>
      <c r="Q65" s="15">
        <f>+Enero!Q65+Febrero!Q65+'Marzo '!Q65+'Abril '!Q65+'Mayo '!Q65+Junio!Q65+Julio!Q65+Agosto!Q65+Septiembre!Q65+'Octubre '!Q65+Noviembre!Q65+'Diciembre '!Q65</f>
        <v>0</v>
      </c>
      <c r="R65" s="15">
        <f>+Enero!R65+Febrero!R65+'Marzo '!R65+'Abril '!R65+'Mayo '!R65+Junio!R65+Julio!R65+Agosto!R65+Septiembre!R65+'Octubre '!R65+Noviembre!R65+'Diciembre '!R65</f>
        <v>0</v>
      </c>
      <c r="S65" s="15">
        <f>+Enero!S65+Febrero!S65+'Marzo '!S65+'Abril '!S65+'Mayo '!S65+Junio!S65+Julio!S65+Agosto!S65+Septiembre!S65+'Octubre '!S65+Noviembre!S65+'Diciembre '!S65</f>
        <v>0</v>
      </c>
      <c r="T65" s="15">
        <f>+Enero!T65+Febrero!T65+'Marzo '!T65+'Abril '!T65+'Mayo '!T65+Junio!T65+Julio!T65+Agosto!T65+Septiembre!T65+'Octubre '!T65+Noviembre!T65+'Diciembre '!T65</f>
        <v>0</v>
      </c>
      <c r="U65" s="15">
        <f>+Enero!U65+Febrero!U65+'Marzo '!U65+'Abril '!U65+'Mayo '!U65+Junio!U65+Julio!U65+Agosto!U65+Septiembre!U65+'Octubre '!U65+Noviembre!U65+'Diciembre '!U65</f>
        <v>0</v>
      </c>
      <c r="V65" s="15">
        <f>+Enero!V65+Febrero!V65+'Marzo '!V65+'Abril '!V65+'Mayo '!V65+Junio!V65+Julio!V65+Agosto!V65+Septiembre!V65+'Octubre '!V65+Noviembre!V65+'Diciembre '!V65</f>
        <v>0</v>
      </c>
      <c r="W65" s="15">
        <f>+Enero!W65+Febrero!W65+'Marzo '!W65+'Abril '!W65+'Mayo '!W65+Junio!W65+Julio!W65+Agosto!W65+Septiembre!W65+'Octubre '!W65+Noviembre!W65+'Diciembre '!W65</f>
        <v>0</v>
      </c>
      <c r="X65" s="15">
        <f>+Enero!X65+Febrero!X65+'Marzo '!X65+'Abril '!X65+'Mayo '!X65+Junio!X65+Julio!X65+Agosto!X65+Septiembre!X65+'Octubre '!X65+Noviembre!X65+'Diciembre '!X65</f>
        <v>0</v>
      </c>
      <c r="Y65" s="15">
        <f>+Enero!Y65+Febrero!Y65+'Marzo '!Y65+'Abril '!Y65+'Mayo '!Y65+Junio!Y65+Julio!Y65+Agosto!Y65+Septiembre!Y65+'Octubre '!Y65+Noviembre!Y65+'Diciembre '!Y65</f>
        <v>0</v>
      </c>
      <c r="Z65" s="15">
        <f>+Enero!Z65+Febrero!Z65+'Marzo '!Z65+'Abril '!Z65+'Mayo '!Z65+Junio!Z65+Julio!Z65+Agosto!Z65+Septiembre!Z65+'Octubre '!Z65+Noviembre!Z65+'Diciembre '!Z65</f>
        <v>0</v>
      </c>
      <c r="AA65" s="15">
        <f>+Enero!AA65+Febrero!AA65+'Marzo '!AA65+'Abril '!AA65+'Mayo '!AA65+Junio!AA65+Julio!AA65+Agosto!AA65+Septiembre!AA65+'Octubre '!AA65+Noviembre!AA65+'Diciembre '!AA65</f>
        <v>0</v>
      </c>
      <c r="AB65" s="15">
        <f>+Enero!AB65+Febrero!AB65+'Marzo '!AB65+'Abril '!AB65+'Mayo '!AB65+Junio!AB65+Julio!AB65+Agosto!AB65+Septiembre!AB65+'Octubre '!AB65+Noviembre!AB65+'Diciembre '!AB65</f>
        <v>0</v>
      </c>
      <c r="AC65" s="15">
        <f>+Enero!AC65+Febrero!AC65+'Marzo '!AC65+'Abril '!AC65+'Mayo '!AC65+Junio!AC65+Julio!AC65+Agosto!AC65+Septiembre!AC65+'Octubre '!AC65+Noviembre!AC65+'Diciembre '!AC65</f>
        <v>0</v>
      </c>
      <c r="AD65" s="15">
        <f>+Enero!AD65+Febrero!AD65+'Marzo '!AD65+'Abril '!AD65+'Mayo '!AD65+Junio!AD65+Julio!AD65+Agosto!AD65+Septiembre!AD65+'Octubre '!AD65+Noviembre!AD65+'Diciembre '!AD65</f>
        <v>0</v>
      </c>
      <c r="AE65" s="15">
        <f>+Enero!AE65+Febrero!AE65+'Marzo '!AE65+'Abril '!AE65+'Mayo '!AE65+Junio!AE65+Julio!AE65+Agosto!AE65+Septiembre!AE65+'Octubre '!AE65+Noviembre!AE65+'Diciembre '!AE65</f>
        <v>0</v>
      </c>
      <c r="AF65" s="15">
        <f>+Enero!AF65+Febrero!AF65+'Marzo '!AF65+'Abril '!AF65+'Mayo '!AF65+Junio!AF65+Julio!AF65+Agosto!AF65+Septiembre!AF65+'Octubre '!AF65+Noviembre!AF65+'Diciembre '!AF65</f>
        <v>0</v>
      </c>
      <c r="AG65" s="15">
        <f>+Enero!AG65+Febrero!AG65+'Marzo '!AG65+'Abril '!AG65+'Mayo '!AG65+Junio!AG65+Julio!AG65+Agosto!AG65+Septiembre!AG65+'Octubre '!AG65+Noviembre!AG65+'Diciembre '!AG65</f>
        <v>0</v>
      </c>
      <c r="AH65" s="15">
        <f>+Enero!AH65+Febrero!AH65+'Marzo '!AH65+'Abril '!AH65+'Mayo '!AH65+Junio!AH65+Julio!AH65+Agosto!AH65+Septiembre!AH65+'Octubre '!AH65+Noviembre!AH65+'Diciembre '!AH65</f>
        <v>0</v>
      </c>
      <c r="AI65" s="15">
        <f>+Enero!AI65+Febrero!AI65+'Marzo '!AI65+'Abril '!AI65+'Mayo '!AI65+Junio!AI65+Julio!AI65+Agosto!AI65+Septiembre!AI65+'Octubre '!AI65+Noviembre!AI65+'Diciembre '!AI65</f>
        <v>0</v>
      </c>
      <c r="AJ65" s="15">
        <f>+Enero!AJ65+Febrero!AJ65+'Marzo '!AJ65+'Abril '!AJ65+'Mayo '!AJ65+Junio!AJ65+Julio!AJ65+Agosto!AJ65+Septiembre!AJ65+'Octubre '!AJ65+Noviembre!AJ65+'Diciembre '!AJ65</f>
        <v>0</v>
      </c>
      <c r="AK65" s="15">
        <f>+Enero!AK65+Febrero!AK65+'Marzo '!AK65+'Abril '!AK65+'Mayo '!AK65+Junio!AK65+Julio!AK65+Agosto!AK65+Septiembre!AK65+'Octubre '!AK65+Noviembre!AK65+'Diciembre '!AK65</f>
        <v>0</v>
      </c>
      <c r="AL65" s="15">
        <f>+Enero!AL65+Febrero!AL65+'Marzo '!AL65+'Abril '!AL65+'Mayo '!AL65+Junio!AL65+Julio!AL65+Agosto!AL65+Septiembre!AL65+'Octubre '!AL65+Noviembre!AL65+'Diciembre '!AL65</f>
        <v>0</v>
      </c>
      <c r="AM65" s="15">
        <f>+Enero!AM65+Febrero!AM65+'Marzo '!AM65+'Abril '!AM65+'Mayo '!AM65+Junio!AM65+Julio!AM65+Agosto!AM65+Septiembre!AM65+'Octubre '!AM65+Noviembre!AM65+'Diciembre '!AM65</f>
        <v>0</v>
      </c>
      <c r="AN65" s="15">
        <f>+Enero!AN65+Febrero!AN65+'Marzo '!AN65+'Abril '!AN65+'Mayo '!AN65+Junio!AN65+Julio!AN65+Agosto!AN65+Septiembre!AN65+'Octubre '!AN65+Noviembre!AN65+'Diciembre '!AN65</f>
        <v>0</v>
      </c>
      <c r="AO65" s="15">
        <f>+Enero!AO65+Febrero!AO65+'Marzo '!AO65+'Abril '!AO65+'Mayo '!AO65+Junio!AO65+Julio!AO65+Agosto!AO65+Septiembre!AO65+'Octubre '!AO65+Noviembre!AO65+'Diciembre '!AO65</f>
        <v>0</v>
      </c>
      <c r="AP65" s="15">
        <f>+Enero!AP65+Febrero!AP65+'Marzo '!AP65+'Abril '!AP65+'Mayo '!AP65+Junio!AP65+Julio!AP65+Agosto!AP65+Septiembre!AP65+'Octubre '!AP65+Noviembre!AP65+'Diciembre '!AP65</f>
        <v>0</v>
      </c>
      <c r="AQ65" s="15">
        <f>+Enero!AQ65+Febrero!AQ65+'Marzo '!AQ65+'Abril '!AQ65+'Mayo '!AQ65+Junio!AQ65+Julio!AQ65+Agosto!AQ65+Septiembre!AQ65+'Octubre '!AQ65+Noviembre!AQ65+'Diciembre '!AQ65</f>
        <v>0</v>
      </c>
      <c r="AR65" s="15">
        <f>+Enero!AR65+Febrero!AR65+'Marzo '!AR65+'Abril '!AR65+'Mayo '!AR65+Junio!AR65+Julio!AR65+Agosto!AR65+Septiembre!AR65+'Octubre '!AR65+Noviembre!AR65+'Diciembre '!AR65</f>
        <v>0</v>
      </c>
      <c r="AS65" s="15">
        <f>+Enero!AS65+Febrero!AS65+'Marzo '!AS65+'Abril '!AS65+'Mayo '!AS65+Junio!AS65+Julio!AS65+Agosto!AS65+Septiembre!AS65+'Octubre '!AS65+Noviembre!AS65+'Diciembre '!AS65</f>
        <v>0</v>
      </c>
      <c r="AT65" s="15">
        <f>+Enero!AT65+Febrero!AT65+'Marzo '!AT65+'Abril '!AT65+'Mayo '!AT65+Junio!AT65+Julio!AT65+Agosto!AT65+Septiembre!AT65+'Octubre '!AT65+Noviembre!AT65+'Diciembre '!AT65</f>
        <v>0</v>
      </c>
      <c r="AU65" s="15">
        <f>+Enero!AU65+Febrero!AU65+'Marzo '!AU65+'Abril '!AU65+'Mayo '!AU65+Junio!AU65+Julio!AU65+Agosto!AU65+Septiembre!AU65+'Octubre '!AU65+Noviembre!AU65+'Diciembre '!AU65</f>
        <v>0</v>
      </c>
      <c r="AV65" s="115" t="s">
        <v>88</v>
      </c>
      <c r="CG65" s="102">
        <v>0</v>
      </c>
      <c r="CI65" s="102">
        <v>0</v>
      </c>
      <c r="CJ65" s="102">
        <v>0</v>
      </c>
      <c r="CK65" s="102">
        <v>0</v>
      </c>
    </row>
    <row r="66" spans="1:96" x14ac:dyDescent="0.2">
      <c r="A66" s="27" t="s">
        <v>144</v>
      </c>
      <c r="B66" s="108">
        <f>SUM(C66+D66+E66+F66+G66+H66+I66+J66+K66+L66+M66+N66+O66+P66+Q66+R66+S66)</f>
        <v>0</v>
      </c>
      <c r="C66" s="15">
        <f>+Enero!C66+Febrero!C66+'Marzo '!C66+'Abril '!C66+'Mayo '!C66+Junio!C66+Julio!C66+Agosto!C66+Septiembre!C66+'Octubre '!C66+Noviembre!C66+'Diciembre '!C66</f>
        <v>0</v>
      </c>
      <c r="D66" s="15">
        <f>+Enero!D66+Febrero!D66+'Marzo '!D66+'Abril '!D66+'Mayo '!D66+Junio!D66+Julio!D66+Agosto!D66+Septiembre!D66+'Octubre '!D66+Noviembre!D66+'Diciembre '!D66</f>
        <v>0</v>
      </c>
      <c r="E66" s="15">
        <f>+Enero!E66+Febrero!E66+'Marzo '!E66+'Abril '!E66+'Mayo '!E66+Junio!E66+Julio!E66+Agosto!E66+Septiembre!E66+'Octubre '!E66+Noviembre!E66+'Diciembre '!E66</f>
        <v>0</v>
      </c>
      <c r="F66" s="15">
        <f>+Enero!F66+Febrero!F66+'Marzo '!F66+'Abril '!F66+'Mayo '!F66+Junio!F66+Julio!F66+Agosto!F66+Septiembre!F66+'Octubre '!F66+Noviembre!F66+'Diciembre '!F66</f>
        <v>0</v>
      </c>
      <c r="G66" s="15">
        <f>+Enero!G66+Febrero!G66+'Marzo '!G66+'Abril '!G66+'Mayo '!G66+Junio!G66+Julio!G66+Agosto!G66+Septiembre!G66+'Octubre '!G66+Noviembre!G66+'Diciembre '!G66</f>
        <v>0</v>
      </c>
      <c r="H66" s="15">
        <f>+Enero!H66+Febrero!H66+'Marzo '!H66+'Abril '!H66+'Mayo '!H66+Junio!H66+Julio!H66+Agosto!H66+Septiembre!H66+'Octubre '!H66+Noviembre!H66+'Diciembre '!H66</f>
        <v>0</v>
      </c>
      <c r="I66" s="15">
        <f>+Enero!I66+Febrero!I66+'Marzo '!I66+'Abril '!I66+'Mayo '!I66+Junio!I66+Julio!I66+Agosto!I66+Septiembre!I66+'Octubre '!I66+Noviembre!I66+'Diciembre '!I66</f>
        <v>0</v>
      </c>
      <c r="J66" s="15">
        <f>+Enero!J66+Febrero!J66+'Marzo '!J66+'Abril '!J66+'Mayo '!J66+Junio!J66+Julio!J66+Agosto!J66+Septiembre!J66+'Octubre '!J66+Noviembre!J66+'Diciembre '!J66</f>
        <v>0</v>
      </c>
      <c r="K66" s="15">
        <f>+Enero!K66+Febrero!K66+'Marzo '!K66+'Abril '!K66+'Mayo '!K66+Junio!K66+Julio!K66+Agosto!K66+Septiembre!K66+'Octubre '!K66+Noviembre!K66+'Diciembre '!K66</f>
        <v>0</v>
      </c>
      <c r="L66" s="15">
        <f>+Enero!L66+Febrero!L66+'Marzo '!L66+'Abril '!L66+'Mayo '!L66+Junio!L66+Julio!L66+Agosto!L66+Septiembre!L66+'Octubre '!L66+Noviembre!L66+'Diciembre '!L66</f>
        <v>0</v>
      </c>
      <c r="M66" s="15">
        <f>+Enero!M66+Febrero!M66+'Marzo '!M66+'Abril '!M66+'Mayo '!M66+Junio!M66+Julio!M66+Agosto!M66+Septiembre!M66+'Octubre '!M66+Noviembre!M66+'Diciembre '!M66</f>
        <v>0</v>
      </c>
      <c r="N66" s="15">
        <f>+Enero!N66+Febrero!N66+'Marzo '!N66+'Abril '!N66+'Mayo '!N66+Junio!N66+Julio!N66+Agosto!N66+Septiembre!N66+'Octubre '!N66+Noviembre!N66+'Diciembre '!N66</f>
        <v>0</v>
      </c>
      <c r="O66" s="15">
        <f>+Enero!O66+Febrero!O66+'Marzo '!O66+'Abril '!O66+'Mayo '!O66+Junio!O66+Julio!O66+Agosto!O66+Septiembre!O66+'Octubre '!O66+Noviembre!O66+'Diciembre '!O66</f>
        <v>0</v>
      </c>
      <c r="P66" s="15">
        <f>+Enero!P66+Febrero!P66+'Marzo '!P66+'Abril '!P66+'Mayo '!P66+Junio!P66+Julio!P66+Agosto!P66+Septiembre!P66+'Octubre '!P66+Noviembre!P66+'Diciembre '!P66</f>
        <v>0</v>
      </c>
      <c r="Q66" s="15">
        <f>+Enero!Q66+Febrero!Q66+'Marzo '!Q66+'Abril '!Q66+'Mayo '!Q66+Junio!Q66+Julio!Q66+Agosto!Q66+Septiembre!Q66+'Octubre '!Q66+Noviembre!Q66+'Diciembre '!Q66</f>
        <v>0</v>
      </c>
      <c r="R66" s="15">
        <f>+Enero!R66+Febrero!R66+'Marzo '!R66+'Abril '!R66+'Mayo '!R66+Junio!R66+Julio!R66+Agosto!R66+Septiembre!R66+'Octubre '!R66+Noviembre!R66+'Diciembre '!R66</f>
        <v>0</v>
      </c>
      <c r="S66" s="15">
        <f>+Enero!S66+Febrero!S66+'Marzo '!S66+'Abril '!S66+'Mayo '!S66+Junio!S66+Julio!S66+Agosto!S66+Septiembre!S66+'Octubre '!S66+Noviembre!S66+'Diciembre '!S66</f>
        <v>0</v>
      </c>
      <c r="T66" s="15">
        <f>+Enero!T66+Febrero!T66+'Marzo '!T66+'Abril '!T66+'Mayo '!T66+Junio!T66+Julio!T66+Agosto!T66+Septiembre!T66+'Octubre '!T66+Noviembre!T66+'Diciembre '!T66</f>
        <v>0</v>
      </c>
      <c r="U66" s="15">
        <f>+Enero!U66+Febrero!U66+'Marzo '!U66+'Abril '!U66+'Mayo '!U66+Junio!U66+Julio!U66+Agosto!U66+Septiembre!U66+'Octubre '!U66+Noviembre!U66+'Diciembre '!U66</f>
        <v>0</v>
      </c>
      <c r="V66" s="15">
        <f>+Enero!V66+Febrero!V66+'Marzo '!V66+'Abril '!V66+'Mayo '!V66+Junio!V66+Julio!V66+Agosto!V66+Septiembre!V66+'Octubre '!V66+Noviembre!V66+'Diciembre '!V66</f>
        <v>0</v>
      </c>
      <c r="W66" s="15">
        <f>+Enero!W66+Febrero!W66+'Marzo '!W66+'Abril '!W66+'Mayo '!W66+Junio!W66+Julio!W66+Agosto!W66+Septiembre!W66+'Octubre '!W66+Noviembre!W66+'Diciembre '!W66</f>
        <v>0</v>
      </c>
      <c r="X66" s="15">
        <f>+Enero!X66+Febrero!X66+'Marzo '!X66+'Abril '!X66+'Mayo '!X66+Junio!X66+Julio!X66+Agosto!X66+Septiembre!X66+'Octubre '!X66+Noviembre!X66+'Diciembre '!X66</f>
        <v>0</v>
      </c>
      <c r="Y66" s="15">
        <f>+Enero!Y66+Febrero!Y66+'Marzo '!Y66+'Abril '!Y66+'Mayo '!Y66+Junio!Y66+Julio!Y66+Agosto!Y66+Septiembre!Y66+'Octubre '!Y66+Noviembre!Y66+'Diciembre '!Y66</f>
        <v>0</v>
      </c>
      <c r="Z66" s="15">
        <f>+Enero!Z66+Febrero!Z66+'Marzo '!Z66+'Abril '!Z66+'Mayo '!Z66+Junio!Z66+Julio!Z66+Agosto!Z66+Septiembre!Z66+'Octubre '!Z66+Noviembre!Z66+'Diciembre '!Z66</f>
        <v>0</v>
      </c>
      <c r="AA66" s="15">
        <f>+Enero!AA66+Febrero!AA66+'Marzo '!AA66+'Abril '!AA66+'Mayo '!AA66+Junio!AA66+Julio!AA66+Agosto!AA66+Septiembre!AA66+'Octubre '!AA66+Noviembre!AA66+'Diciembre '!AA66</f>
        <v>0</v>
      </c>
      <c r="AB66" s="15">
        <f>+Enero!AB66+Febrero!AB66+'Marzo '!AB66+'Abril '!AB66+'Mayo '!AB66+Junio!AB66+Julio!AB66+Agosto!AB66+Septiembre!AB66+'Octubre '!AB66+Noviembre!AB66+'Diciembre '!AB66</f>
        <v>0</v>
      </c>
      <c r="AC66" s="15">
        <f>+Enero!AC66+Febrero!AC66+'Marzo '!AC66+'Abril '!AC66+'Mayo '!AC66+Junio!AC66+Julio!AC66+Agosto!AC66+Septiembre!AC66+'Octubre '!AC66+Noviembre!AC66+'Diciembre '!AC66</f>
        <v>0</v>
      </c>
      <c r="AD66" s="15">
        <f>+Enero!AD66+Febrero!AD66+'Marzo '!AD66+'Abril '!AD66+'Mayo '!AD66+Junio!AD66+Julio!AD66+Agosto!AD66+Septiembre!AD66+'Octubre '!AD66+Noviembre!AD66+'Diciembre '!AD66</f>
        <v>0</v>
      </c>
      <c r="AE66" s="15">
        <f>+Enero!AE66+Febrero!AE66+'Marzo '!AE66+'Abril '!AE66+'Mayo '!AE66+Junio!AE66+Julio!AE66+Agosto!AE66+Septiembre!AE66+'Octubre '!AE66+Noviembre!AE66+'Diciembre '!AE66</f>
        <v>0</v>
      </c>
      <c r="AF66" s="15">
        <f>+Enero!AF66+Febrero!AF66+'Marzo '!AF66+'Abril '!AF66+'Mayo '!AF66+Junio!AF66+Julio!AF66+Agosto!AF66+Septiembre!AF66+'Octubre '!AF66+Noviembre!AF66+'Diciembre '!AF66</f>
        <v>0</v>
      </c>
      <c r="AG66" s="15">
        <f>+Enero!AG66+Febrero!AG66+'Marzo '!AG66+'Abril '!AG66+'Mayo '!AG66+Junio!AG66+Julio!AG66+Agosto!AG66+Septiembre!AG66+'Octubre '!AG66+Noviembre!AG66+'Diciembre '!AG66</f>
        <v>0</v>
      </c>
      <c r="AH66" s="15">
        <f>+Enero!AH66+Febrero!AH66+'Marzo '!AH66+'Abril '!AH66+'Mayo '!AH66+Junio!AH66+Julio!AH66+Agosto!AH66+Septiembre!AH66+'Octubre '!AH66+Noviembre!AH66+'Diciembre '!AH66</f>
        <v>0</v>
      </c>
      <c r="AI66" s="15">
        <f>+Enero!AI66+Febrero!AI66+'Marzo '!AI66+'Abril '!AI66+'Mayo '!AI66+Junio!AI66+Julio!AI66+Agosto!AI66+Septiembre!AI66+'Octubre '!AI66+Noviembre!AI66+'Diciembre '!AI66</f>
        <v>0</v>
      </c>
      <c r="AJ66" s="15">
        <f>+Enero!AJ66+Febrero!AJ66+'Marzo '!AJ66+'Abril '!AJ66+'Mayo '!AJ66+Junio!AJ66+Julio!AJ66+Agosto!AJ66+Septiembre!AJ66+'Octubre '!AJ66+Noviembre!AJ66+'Diciembre '!AJ66</f>
        <v>0</v>
      </c>
      <c r="AK66" s="15">
        <f>+Enero!AK66+Febrero!AK66+'Marzo '!AK66+'Abril '!AK66+'Mayo '!AK66+Junio!AK66+Julio!AK66+Agosto!AK66+Septiembre!AK66+'Octubre '!AK66+Noviembre!AK66+'Diciembre '!AK66</f>
        <v>0</v>
      </c>
      <c r="AL66" s="15">
        <f>+Enero!AL66+Febrero!AL66+'Marzo '!AL66+'Abril '!AL66+'Mayo '!AL66+Junio!AL66+Julio!AL66+Agosto!AL66+Septiembre!AL66+'Octubre '!AL66+Noviembre!AL66+'Diciembre '!AL66</f>
        <v>0</v>
      </c>
      <c r="AM66" s="15">
        <f>+Enero!AM66+Febrero!AM66+'Marzo '!AM66+'Abril '!AM66+'Mayo '!AM66+Junio!AM66+Julio!AM66+Agosto!AM66+Septiembre!AM66+'Octubre '!AM66+Noviembre!AM66+'Diciembre '!AM66</f>
        <v>0</v>
      </c>
      <c r="AN66" s="15">
        <f>+Enero!AN66+Febrero!AN66+'Marzo '!AN66+'Abril '!AN66+'Mayo '!AN66+Junio!AN66+Julio!AN66+Agosto!AN66+Septiembre!AN66+'Octubre '!AN66+Noviembre!AN66+'Diciembre '!AN66</f>
        <v>0</v>
      </c>
      <c r="AO66" s="15">
        <f>+Enero!AO66+Febrero!AO66+'Marzo '!AO66+'Abril '!AO66+'Mayo '!AO66+Junio!AO66+Julio!AO66+Agosto!AO66+Septiembre!AO66+'Octubre '!AO66+Noviembre!AO66+'Diciembre '!AO66</f>
        <v>0</v>
      </c>
      <c r="AP66" s="15">
        <f>+Enero!AP66+Febrero!AP66+'Marzo '!AP66+'Abril '!AP66+'Mayo '!AP66+Junio!AP66+Julio!AP66+Agosto!AP66+Septiembre!AP66+'Octubre '!AP66+Noviembre!AP66+'Diciembre '!AP66</f>
        <v>0</v>
      </c>
      <c r="AQ66" s="15">
        <f>+Enero!AQ66+Febrero!AQ66+'Marzo '!AQ66+'Abril '!AQ66+'Mayo '!AQ66+Junio!AQ66+Julio!AQ66+Agosto!AQ66+Septiembre!AQ66+'Octubre '!AQ66+Noviembre!AQ66+'Diciembre '!AQ66</f>
        <v>0</v>
      </c>
      <c r="AR66" s="15">
        <f>+Enero!AR66+Febrero!AR66+'Marzo '!AR66+'Abril '!AR66+'Mayo '!AR66+Junio!AR66+Julio!AR66+Agosto!AR66+Septiembre!AR66+'Octubre '!AR66+Noviembre!AR66+'Diciembre '!AR66</f>
        <v>0</v>
      </c>
      <c r="AS66" s="15">
        <f>+Enero!AS66+Febrero!AS66+'Marzo '!AS66+'Abril '!AS66+'Mayo '!AS66+Junio!AS66+Julio!AS66+Agosto!AS66+Septiembre!AS66+'Octubre '!AS66+Noviembre!AS66+'Diciembre '!AS66</f>
        <v>0</v>
      </c>
      <c r="AT66" s="15">
        <f>+Enero!AT66+Febrero!AT66+'Marzo '!AT66+'Abril '!AT66+'Mayo '!AT66+Junio!AT66+Julio!AT66+Agosto!AT66+Septiembre!AT66+'Octubre '!AT66+Noviembre!AT66+'Diciembre '!AT66</f>
        <v>0</v>
      </c>
      <c r="AU66" s="15">
        <f>+Enero!AU66+Febrero!AU66+'Marzo '!AU66+'Abril '!AU66+'Mayo '!AU66+Junio!AU66+Julio!AU66+Agosto!AU66+Septiembre!AU66+'Octubre '!AU66+Noviembre!AU66+'Diciembre '!AU66</f>
        <v>0</v>
      </c>
      <c r="AV66" s="115" t="s">
        <v>88</v>
      </c>
      <c r="CG66" s="102">
        <v>0</v>
      </c>
      <c r="CI66" s="102">
        <v>0</v>
      </c>
      <c r="CJ66" s="102">
        <v>0</v>
      </c>
      <c r="CK66" s="102">
        <v>0</v>
      </c>
    </row>
    <row r="67" spans="1:96" x14ac:dyDescent="0.2">
      <c r="A67" s="27" t="s">
        <v>145</v>
      </c>
      <c r="B67" s="108">
        <f>SUM(C67+D67+E67+F67+G67+H67+I67+J67+K67+L67+M67+N67+O67+P67+Q67+R67+S67)</f>
        <v>0</v>
      </c>
      <c r="C67" s="15">
        <f>+Enero!C67+Febrero!C67+'Marzo '!C67+'Abril '!C67+'Mayo '!C67+Junio!C67+Julio!C67+Agosto!C67+Septiembre!C67+'Octubre '!C67+Noviembre!C67+'Diciembre '!C67</f>
        <v>0</v>
      </c>
      <c r="D67" s="15">
        <f>+Enero!D67+Febrero!D67+'Marzo '!D67+'Abril '!D67+'Mayo '!D67+Junio!D67+Julio!D67+Agosto!D67+Septiembre!D67+'Octubre '!D67+Noviembre!D67+'Diciembre '!D67</f>
        <v>0</v>
      </c>
      <c r="E67" s="15">
        <f>+Enero!E67+Febrero!E67+'Marzo '!E67+'Abril '!E67+'Mayo '!E67+Junio!E67+Julio!E67+Agosto!E67+Septiembre!E67+'Octubre '!E67+Noviembre!E67+'Diciembre '!E67</f>
        <v>0</v>
      </c>
      <c r="F67" s="15">
        <f>+Enero!F67+Febrero!F67+'Marzo '!F67+'Abril '!F67+'Mayo '!F67+Junio!F67+Julio!F67+Agosto!F67+Septiembre!F67+'Octubre '!F67+Noviembre!F67+'Diciembre '!F67</f>
        <v>0</v>
      </c>
      <c r="G67" s="15">
        <f>+Enero!G67+Febrero!G67+'Marzo '!G67+'Abril '!G67+'Mayo '!G67+Junio!G67+Julio!G67+Agosto!G67+Septiembre!G67+'Octubre '!G67+Noviembre!G67+'Diciembre '!G67</f>
        <v>0</v>
      </c>
      <c r="H67" s="15">
        <f>+Enero!H67+Febrero!H67+'Marzo '!H67+'Abril '!H67+'Mayo '!H67+Junio!H67+Julio!H67+Agosto!H67+Septiembre!H67+'Octubre '!H67+Noviembre!H67+'Diciembre '!H67</f>
        <v>0</v>
      </c>
      <c r="I67" s="15">
        <f>+Enero!I67+Febrero!I67+'Marzo '!I67+'Abril '!I67+'Mayo '!I67+Junio!I67+Julio!I67+Agosto!I67+Septiembre!I67+'Octubre '!I67+Noviembre!I67+'Diciembre '!I67</f>
        <v>0</v>
      </c>
      <c r="J67" s="15">
        <f>+Enero!J67+Febrero!J67+'Marzo '!J67+'Abril '!J67+'Mayo '!J67+Junio!J67+Julio!J67+Agosto!J67+Septiembre!J67+'Octubre '!J67+Noviembre!J67+'Diciembre '!J67</f>
        <v>0</v>
      </c>
      <c r="K67" s="15">
        <f>+Enero!K67+Febrero!K67+'Marzo '!K67+'Abril '!K67+'Mayo '!K67+Junio!K67+Julio!K67+Agosto!K67+Septiembre!K67+'Octubre '!K67+Noviembre!K67+'Diciembre '!K67</f>
        <v>0</v>
      </c>
      <c r="L67" s="15">
        <f>+Enero!L67+Febrero!L67+'Marzo '!L67+'Abril '!L67+'Mayo '!L67+Junio!L67+Julio!L67+Agosto!L67+Septiembre!L67+'Octubre '!L67+Noviembre!L67+'Diciembre '!L67</f>
        <v>0</v>
      </c>
      <c r="M67" s="15">
        <f>+Enero!M67+Febrero!M67+'Marzo '!M67+'Abril '!M67+'Mayo '!M67+Junio!M67+Julio!M67+Agosto!M67+Septiembre!M67+'Octubre '!M67+Noviembre!M67+'Diciembre '!M67</f>
        <v>0</v>
      </c>
      <c r="N67" s="15">
        <f>+Enero!N67+Febrero!N67+'Marzo '!N67+'Abril '!N67+'Mayo '!N67+Junio!N67+Julio!N67+Agosto!N67+Septiembre!N67+'Octubre '!N67+Noviembre!N67+'Diciembre '!N67</f>
        <v>0</v>
      </c>
      <c r="O67" s="15">
        <f>+Enero!O67+Febrero!O67+'Marzo '!O67+'Abril '!O67+'Mayo '!O67+Junio!O67+Julio!O67+Agosto!O67+Septiembre!O67+'Octubre '!O67+Noviembre!O67+'Diciembre '!O67</f>
        <v>0</v>
      </c>
      <c r="P67" s="15">
        <f>+Enero!P67+Febrero!P67+'Marzo '!P67+'Abril '!P67+'Mayo '!P67+Junio!P67+Julio!P67+Agosto!P67+Septiembre!P67+'Octubre '!P67+Noviembre!P67+'Diciembre '!P67</f>
        <v>0</v>
      </c>
      <c r="Q67" s="15">
        <f>+Enero!Q67+Febrero!Q67+'Marzo '!Q67+'Abril '!Q67+'Mayo '!Q67+Junio!Q67+Julio!Q67+Agosto!Q67+Septiembre!Q67+'Octubre '!Q67+Noviembre!Q67+'Diciembre '!Q67</f>
        <v>0</v>
      </c>
      <c r="R67" s="15">
        <f>+Enero!R67+Febrero!R67+'Marzo '!R67+'Abril '!R67+'Mayo '!R67+Junio!R67+Julio!R67+Agosto!R67+Septiembre!R67+'Octubre '!R67+Noviembre!R67+'Diciembre '!R67</f>
        <v>0</v>
      </c>
      <c r="S67" s="15">
        <f>+Enero!S67+Febrero!S67+'Marzo '!S67+'Abril '!S67+'Mayo '!S67+Junio!S67+Julio!S67+Agosto!S67+Septiembre!S67+'Octubre '!S67+Noviembre!S67+'Diciembre '!S67</f>
        <v>0</v>
      </c>
      <c r="T67" s="15">
        <f>+Enero!T67+Febrero!T67+'Marzo '!T67+'Abril '!T67+'Mayo '!T67+Junio!T67+Julio!T67+Agosto!T67+Septiembre!T67+'Octubre '!T67+Noviembre!T67+'Diciembre '!T67</f>
        <v>0</v>
      </c>
      <c r="U67" s="15">
        <f>+Enero!U67+Febrero!U67+'Marzo '!U67+'Abril '!U67+'Mayo '!U67+Junio!U67+Julio!U67+Agosto!U67+Septiembre!U67+'Octubre '!U67+Noviembre!U67+'Diciembre '!U67</f>
        <v>0</v>
      </c>
      <c r="V67" s="15">
        <f>+Enero!V67+Febrero!V67+'Marzo '!V67+'Abril '!V67+'Mayo '!V67+Junio!V67+Julio!V67+Agosto!V67+Septiembre!V67+'Octubre '!V67+Noviembre!V67+'Diciembre '!V67</f>
        <v>0</v>
      </c>
      <c r="W67" s="15">
        <f>+Enero!W67+Febrero!W67+'Marzo '!W67+'Abril '!W67+'Mayo '!W67+Junio!W67+Julio!W67+Agosto!W67+Septiembre!W67+'Octubre '!W67+Noviembre!W67+'Diciembre '!W67</f>
        <v>0</v>
      </c>
      <c r="X67" s="15">
        <f>+Enero!X67+Febrero!X67+'Marzo '!X67+'Abril '!X67+'Mayo '!X67+Junio!X67+Julio!X67+Agosto!X67+Septiembre!X67+'Octubre '!X67+Noviembre!X67+'Diciembre '!X67</f>
        <v>0</v>
      </c>
      <c r="Y67" s="15">
        <f>+Enero!Y67+Febrero!Y67+'Marzo '!Y67+'Abril '!Y67+'Mayo '!Y67+Junio!Y67+Julio!Y67+Agosto!Y67+Septiembre!Y67+'Octubre '!Y67+Noviembre!Y67+'Diciembre '!Y67</f>
        <v>0</v>
      </c>
      <c r="Z67" s="15">
        <f>+Enero!Z67+Febrero!Z67+'Marzo '!Z67+'Abril '!Z67+'Mayo '!Z67+Junio!Z67+Julio!Z67+Agosto!Z67+Septiembre!Z67+'Octubre '!Z67+Noviembre!Z67+'Diciembre '!Z67</f>
        <v>0</v>
      </c>
      <c r="AA67" s="15">
        <f>+Enero!AA67+Febrero!AA67+'Marzo '!AA67+'Abril '!AA67+'Mayo '!AA67+Junio!AA67+Julio!AA67+Agosto!AA67+Septiembre!AA67+'Octubre '!AA67+Noviembre!AA67+'Diciembre '!AA67</f>
        <v>0</v>
      </c>
      <c r="AB67" s="15">
        <f>+Enero!AB67+Febrero!AB67+'Marzo '!AB67+'Abril '!AB67+'Mayo '!AB67+Junio!AB67+Julio!AB67+Agosto!AB67+Septiembre!AB67+'Octubre '!AB67+Noviembre!AB67+'Diciembre '!AB67</f>
        <v>0</v>
      </c>
      <c r="AC67" s="15">
        <f>+Enero!AC67+Febrero!AC67+'Marzo '!AC67+'Abril '!AC67+'Mayo '!AC67+Junio!AC67+Julio!AC67+Agosto!AC67+Septiembre!AC67+'Octubre '!AC67+Noviembre!AC67+'Diciembre '!AC67</f>
        <v>0</v>
      </c>
      <c r="AD67" s="15">
        <f>+Enero!AD67+Febrero!AD67+'Marzo '!AD67+'Abril '!AD67+'Mayo '!AD67+Junio!AD67+Julio!AD67+Agosto!AD67+Septiembre!AD67+'Octubre '!AD67+Noviembre!AD67+'Diciembre '!AD67</f>
        <v>0</v>
      </c>
      <c r="AE67" s="15">
        <f>+Enero!AE67+Febrero!AE67+'Marzo '!AE67+'Abril '!AE67+'Mayo '!AE67+Junio!AE67+Julio!AE67+Agosto!AE67+Septiembre!AE67+'Octubre '!AE67+Noviembre!AE67+'Diciembre '!AE67</f>
        <v>0</v>
      </c>
      <c r="AF67" s="15">
        <f>+Enero!AF67+Febrero!AF67+'Marzo '!AF67+'Abril '!AF67+'Mayo '!AF67+Junio!AF67+Julio!AF67+Agosto!AF67+Septiembre!AF67+'Octubre '!AF67+Noviembre!AF67+'Diciembre '!AF67</f>
        <v>0</v>
      </c>
      <c r="AG67" s="15">
        <f>+Enero!AG67+Febrero!AG67+'Marzo '!AG67+'Abril '!AG67+'Mayo '!AG67+Junio!AG67+Julio!AG67+Agosto!AG67+Septiembre!AG67+'Octubre '!AG67+Noviembre!AG67+'Diciembre '!AG67</f>
        <v>0</v>
      </c>
      <c r="AH67" s="15">
        <f>+Enero!AH67+Febrero!AH67+'Marzo '!AH67+'Abril '!AH67+'Mayo '!AH67+Junio!AH67+Julio!AH67+Agosto!AH67+Septiembre!AH67+'Octubre '!AH67+Noviembre!AH67+'Diciembre '!AH67</f>
        <v>0</v>
      </c>
      <c r="AI67" s="15">
        <f>+Enero!AI67+Febrero!AI67+'Marzo '!AI67+'Abril '!AI67+'Mayo '!AI67+Junio!AI67+Julio!AI67+Agosto!AI67+Septiembre!AI67+'Octubre '!AI67+Noviembre!AI67+'Diciembre '!AI67</f>
        <v>0</v>
      </c>
      <c r="AJ67" s="15">
        <f>+Enero!AJ67+Febrero!AJ67+'Marzo '!AJ67+'Abril '!AJ67+'Mayo '!AJ67+Junio!AJ67+Julio!AJ67+Agosto!AJ67+Septiembre!AJ67+'Octubre '!AJ67+Noviembre!AJ67+'Diciembre '!AJ67</f>
        <v>0</v>
      </c>
      <c r="AK67" s="15">
        <f>+Enero!AK67+Febrero!AK67+'Marzo '!AK67+'Abril '!AK67+'Mayo '!AK67+Junio!AK67+Julio!AK67+Agosto!AK67+Septiembre!AK67+'Octubre '!AK67+Noviembre!AK67+'Diciembre '!AK67</f>
        <v>0</v>
      </c>
      <c r="AL67" s="15">
        <f>+Enero!AL67+Febrero!AL67+'Marzo '!AL67+'Abril '!AL67+'Mayo '!AL67+Junio!AL67+Julio!AL67+Agosto!AL67+Septiembre!AL67+'Octubre '!AL67+Noviembre!AL67+'Diciembre '!AL67</f>
        <v>0</v>
      </c>
      <c r="AM67" s="15">
        <f>+Enero!AM67+Febrero!AM67+'Marzo '!AM67+'Abril '!AM67+'Mayo '!AM67+Junio!AM67+Julio!AM67+Agosto!AM67+Septiembre!AM67+'Octubre '!AM67+Noviembre!AM67+'Diciembre '!AM67</f>
        <v>0</v>
      </c>
      <c r="AN67" s="15">
        <f>+Enero!AN67+Febrero!AN67+'Marzo '!AN67+'Abril '!AN67+'Mayo '!AN67+Junio!AN67+Julio!AN67+Agosto!AN67+Septiembre!AN67+'Octubre '!AN67+Noviembre!AN67+'Diciembre '!AN67</f>
        <v>0</v>
      </c>
      <c r="AO67" s="15">
        <f>+Enero!AO67+Febrero!AO67+'Marzo '!AO67+'Abril '!AO67+'Mayo '!AO67+Junio!AO67+Julio!AO67+Agosto!AO67+Septiembre!AO67+'Octubre '!AO67+Noviembre!AO67+'Diciembre '!AO67</f>
        <v>0</v>
      </c>
      <c r="AP67" s="15">
        <f>+Enero!AP67+Febrero!AP67+'Marzo '!AP67+'Abril '!AP67+'Mayo '!AP67+Junio!AP67+Julio!AP67+Agosto!AP67+Septiembre!AP67+'Octubre '!AP67+Noviembre!AP67+'Diciembre '!AP67</f>
        <v>0</v>
      </c>
      <c r="AQ67" s="15">
        <f>+Enero!AQ67+Febrero!AQ67+'Marzo '!AQ67+'Abril '!AQ67+'Mayo '!AQ67+Junio!AQ67+Julio!AQ67+Agosto!AQ67+Septiembre!AQ67+'Octubre '!AQ67+Noviembre!AQ67+'Diciembre '!AQ67</f>
        <v>0</v>
      </c>
      <c r="AR67" s="15">
        <f>+Enero!AR67+Febrero!AR67+'Marzo '!AR67+'Abril '!AR67+'Mayo '!AR67+Junio!AR67+Julio!AR67+Agosto!AR67+Septiembre!AR67+'Octubre '!AR67+Noviembre!AR67+'Diciembre '!AR67</f>
        <v>0</v>
      </c>
      <c r="AS67" s="15">
        <f>+Enero!AS67+Febrero!AS67+'Marzo '!AS67+'Abril '!AS67+'Mayo '!AS67+Junio!AS67+Julio!AS67+Agosto!AS67+Septiembre!AS67+'Octubre '!AS67+Noviembre!AS67+'Diciembre '!AS67</f>
        <v>0</v>
      </c>
      <c r="AT67" s="15">
        <f>+Enero!AT67+Febrero!AT67+'Marzo '!AT67+'Abril '!AT67+'Mayo '!AT67+Junio!AT67+Julio!AT67+Agosto!AT67+Septiembre!AT67+'Octubre '!AT67+Noviembre!AT67+'Diciembre '!AT67</f>
        <v>0</v>
      </c>
      <c r="AU67" s="15">
        <f>+Enero!AU67+Febrero!AU67+'Marzo '!AU67+'Abril '!AU67+'Mayo '!AU67+Junio!AU67+Julio!AU67+Agosto!AU67+Septiembre!AU67+'Octubre '!AU67+Noviembre!AU67+'Diciembre '!AU67</f>
        <v>0</v>
      </c>
      <c r="AV67" s="115" t="s">
        <v>88</v>
      </c>
      <c r="CG67" s="102">
        <v>0</v>
      </c>
      <c r="CI67" s="102">
        <v>0</v>
      </c>
      <c r="CJ67" s="102">
        <v>0</v>
      </c>
      <c r="CK67" s="102">
        <v>0</v>
      </c>
    </row>
    <row r="68" spans="1:96" x14ac:dyDescent="0.2">
      <c r="A68" s="27" t="s">
        <v>146</v>
      </c>
      <c r="B68" s="108">
        <f>SUM(C68+D68+E68+F68+G68+H68+I68+J68+K68+L68+M68+N68+O68+P68+Q68+R68+S68)</f>
        <v>0</v>
      </c>
      <c r="C68" s="15">
        <f>+Enero!C68+Febrero!C68+'Marzo '!C68+'Abril '!C68+'Mayo '!C68+Junio!C68+Julio!C68+Agosto!C68+Septiembre!C68+'Octubre '!C68+Noviembre!C68+'Diciembre '!C68</f>
        <v>0</v>
      </c>
      <c r="D68" s="15">
        <f>+Enero!D68+Febrero!D68+'Marzo '!D68+'Abril '!D68+'Mayo '!D68+Junio!D68+Julio!D68+Agosto!D68+Septiembre!D68+'Octubre '!D68+Noviembre!D68+'Diciembre '!D68</f>
        <v>0</v>
      </c>
      <c r="E68" s="15">
        <f>+Enero!E68+Febrero!E68+'Marzo '!E68+'Abril '!E68+'Mayo '!E68+Junio!E68+Julio!E68+Agosto!E68+Septiembre!E68+'Octubre '!E68+Noviembre!E68+'Diciembre '!E68</f>
        <v>0</v>
      </c>
      <c r="F68" s="15">
        <f>+Enero!F68+Febrero!F68+'Marzo '!F68+'Abril '!F68+'Mayo '!F68+Junio!F68+Julio!F68+Agosto!F68+Septiembre!F68+'Octubre '!F68+Noviembre!F68+'Diciembre '!F68</f>
        <v>0</v>
      </c>
      <c r="G68" s="15">
        <f>+Enero!G68+Febrero!G68+'Marzo '!G68+'Abril '!G68+'Mayo '!G68+Junio!G68+Julio!G68+Agosto!G68+Septiembre!G68+'Octubre '!G68+Noviembre!G68+'Diciembre '!G68</f>
        <v>0</v>
      </c>
      <c r="H68" s="15">
        <f>+Enero!H68+Febrero!H68+'Marzo '!H68+'Abril '!H68+'Mayo '!H68+Junio!H68+Julio!H68+Agosto!H68+Septiembre!H68+'Octubre '!H68+Noviembre!H68+'Diciembre '!H68</f>
        <v>0</v>
      </c>
      <c r="I68" s="15">
        <f>+Enero!I68+Febrero!I68+'Marzo '!I68+'Abril '!I68+'Mayo '!I68+Junio!I68+Julio!I68+Agosto!I68+Septiembre!I68+'Octubre '!I68+Noviembre!I68+'Diciembre '!I68</f>
        <v>0</v>
      </c>
      <c r="J68" s="15">
        <f>+Enero!J68+Febrero!J68+'Marzo '!J68+'Abril '!J68+'Mayo '!J68+Junio!J68+Julio!J68+Agosto!J68+Septiembre!J68+'Octubre '!J68+Noviembre!J68+'Diciembre '!J68</f>
        <v>0</v>
      </c>
      <c r="K68" s="15">
        <f>+Enero!K68+Febrero!K68+'Marzo '!K68+'Abril '!K68+'Mayo '!K68+Junio!K68+Julio!K68+Agosto!K68+Septiembre!K68+'Octubre '!K68+Noviembre!K68+'Diciembre '!K68</f>
        <v>0</v>
      </c>
      <c r="L68" s="15">
        <f>+Enero!L68+Febrero!L68+'Marzo '!L68+'Abril '!L68+'Mayo '!L68+Junio!L68+Julio!L68+Agosto!L68+Septiembre!L68+'Octubre '!L68+Noviembre!L68+'Diciembre '!L68</f>
        <v>0</v>
      </c>
      <c r="M68" s="15">
        <f>+Enero!M68+Febrero!M68+'Marzo '!M68+'Abril '!M68+'Mayo '!M68+Junio!M68+Julio!M68+Agosto!M68+Septiembre!M68+'Octubre '!M68+Noviembre!M68+'Diciembre '!M68</f>
        <v>0</v>
      </c>
      <c r="N68" s="15">
        <f>+Enero!N68+Febrero!N68+'Marzo '!N68+'Abril '!N68+'Mayo '!N68+Junio!N68+Julio!N68+Agosto!N68+Septiembre!N68+'Octubre '!N68+Noviembre!N68+'Diciembre '!N68</f>
        <v>0</v>
      </c>
      <c r="O68" s="15">
        <f>+Enero!O68+Febrero!O68+'Marzo '!O68+'Abril '!O68+'Mayo '!O68+Junio!O68+Julio!O68+Agosto!O68+Septiembre!O68+'Octubre '!O68+Noviembre!O68+'Diciembre '!O68</f>
        <v>0</v>
      </c>
      <c r="P68" s="15">
        <f>+Enero!P68+Febrero!P68+'Marzo '!P68+'Abril '!P68+'Mayo '!P68+Junio!P68+Julio!P68+Agosto!P68+Septiembre!P68+'Octubre '!P68+Noviembre!P68+'Diciembre '!P68</f>
        <v>0</v>
      </c>
      <c r="Q68" s="15">
        <f>+Enero!Q68+Febrero!Q68+'Marzo '!Q68+'Abril '!Q68+'Mayo '!Q68+Junio!Q68+Julio!Q68+Agosto!Q68+Septiembre!Q68+'Octubre '!Q68+Noviembre!Q68+'Diciembre '!Q68</f>
        <v>0</v>
      </c>
      <c r="R68" s="15">
        <f>+Enero!R68+Febrero!R68+'Marzo '!R68+'Abril '!R68+'Mayo '!R68+Junio!R68+Julio!R68+Agosto!R68+Septiembre!R68+'Octubre '!R68+Noviembre!R68+'Diciembre '!R68</f>
        <v>0</v>
      </c>
      <c r="S68" s="15">
        <f>+Enero!S68+Febrero!S68+'Marzo '!S68+'Abril '!S68+'Mayo '!S68+Junio!S68+Julio!S68+Agosto!S68+Septiembre!S68+'Octubre '!S68+Noviembre!S68+'Diciembre '!S68</f>
        <v>0</v>
      </c>
      <c r="T68" s="15">
        <f>+Enero!T68+Febrero!T68+'Marzo '!T68+'Abril '!T68+'Mayo '!T68+Junio!T68+Julio!T68+Agosto!T68+Septiembre!T68+'Octubre '!T68+Noviembre!T68+'Diciembre '!T68</f>
        <v>0</v>
      </c>
      <c r="U68" s="15">
        <f>+Enero!U68+Febrero!U68+'Marzo '!U68+'Abril '!U68+'Mayo '!U68+Junio!U68+Julio!U68+Agosto!U68+Septiembre!U68+'Octubre '!U68+Noviembre!U68+'Diciembre '!U68</f>
        <v>0</v>
      </c>
      <c r="V68" s="15">
        <f>+Enero!V68+Febrero!V68+'Marzo '!V68+'Abril '!V68+'Mayo '!V68+Junio!V68+Julio!V68+Agosto!V68+Septiembre!V68+'Octubre '!V68+Noviembre!V68+'Diciembre '!V68</f>
        <v>0</v>
      </c>
      <c r="W68" s="15">
        <f>+Enero!W68+Febrero!W68+'Marzo '!W68+'Abril '!W68+'Mayo '!W68+Junio!W68+Julio!W68+Agosto!W68+Septiembre!W68+'Octubre '!W68+Noviembre!W68+'Diciembre '!W68</f>
        <v>0</v>
      </c>
      <c r="X68" s="15">
        <f>+Enero!X68+Febrero!X68+'Marzo '!X68+'Abril '!X68+'Mayo '!X68+Junio!X68+Julio!X68+Agosto!X68+Septiembre!X68+'Octubre '!X68+Noviembre!X68+'Diciembre '!X68</f>
        <v>0</v>
      </c>
      <c r="Y68" s="15">
        <f>+Enero!Y68+Febrero!Y68+'Marzo '!Y68+'Abril '!Y68+'Mayo '!Y68+Junio!Y68+Julio!Y68+Agosto!Y68+Septiembre!Y68+'Octubre '!Y68+Noviembre!Y68+'Diciembre '!Y68</f>
        <v>0</v>
      </c>
      <c r="Z68" s="15">
        <f>+Enero!Z68+Febrero!Z68+'Marzo '!Z68+'Abril '!Z68+'Mayo '!Z68+Junio!Z68+Julio!Z68+Agosto!Z68+Septiembre!Z68+'Octubre '!Z68+Noviembre!Z68+'Diciembre '!Z68</f>
        <v>0</v>
      </c>
      <c r="AA68" s="15">
        <f>+Enero!AA68+Febrero!AA68+'Marzo '!AA68+'Abril '!AA68+'Mayo '!AA68+Junio!AA68+Julio!AA68+Agosto!AA68+Septiembre!AA68+'Octubre '!AA68+Noviembre!AA68+'Diciembre '!AA68</f>
        <v>0</v>
      </c>
      <c r="AB68" s="15">
        <f>+Enero!AB68+Febrero!AB68+'Marzo '!AB68+'Abril '!AB68+'Mayo '!AB68+Junio!AB68+Julio!AB68+Agosto!AB68+Septiembre!AB68+'Octubre '!AB68+Noviembre!AB68+'Diciembre '!AB68</f>
        <v>0</v>
      </c>
      <c r="AC68" s="15">
        <f>+Enero!AC68+Febrero!AC68+'Marzo '!AC68+'Abril '!AC68+'Mayo '!AC68+Junio!AC68+Julio!AC68+Agosto!AC68+Septiembre!AC68+'Octubre '!AC68+Noviembre!AC68+'Diciembre '!AC68</f>
        <v>0</v>
      </c>
      <c r="AD68" s="15">
        <f>+Enero!AD68+Febrero!AD68+'Marzo '!AD68+'Abril '!AD68+'Mayo '!AD68+Junio!AD68+Julio!AD68+Agosto!AD68+Septiembre!AD68+'Octubre '!AD68+Noviembre!AD68+'Diciembre '!AD68</f>
        <v>0</v>
      </c>
      <c r="AE68" s="15">
        <f>+Enero!AE68+Febrero!AE68+'Marzo '!AE68+'Abril '!AE68+'Mayo '!AE68+Junio!AE68+Julio!AE68+Agosto!AE68+Septiembre!AE68+'Octubre '!AE68+Noviembre!AE68+'Diciembre '!AE68</f>
        <v>0</v>
      </c>
      <c r="AF68" s="15">
        <f>+Enero!AF68+Febrero!AF68+'Marzo '!AF68+'Abril '!AF68+'Mayo '!AF68+Junio!AF68+Julio!AF68+Agosto!AF68+Septiembre!AF68+'Octubre '!AF68+Noviembre!AF68+'Diciembre '!AF68</f>
        <v>0</v>
      </c>
      <c r="AG68" s="15">
        <f>+Enero!AG68+Febrero!AG68+'Marzo '!AG68+'Abril '!AG68+'Mayo '!AG68+Junio!AG68+Julio!AG68+Agosto!AG68+Septiembre!AG68+'Octubre '!AG68+Noviembre!AG68+'Diciembre '!AG68</f>
        <v>9</v>
      </c>
      <c r="AH68" s="15">
        <f>+Enero!AH68+Febrero!AH68+'Marzo '!AH68+'Abril '!AH68+'Mayo '!AH68+Junio!AH68+Julio!AH68+Agosto!AH68+Septiembre!AH68+'Octubre '!AH68+Noviembre!AH68+'Diciembre '!AH68</f>
        <v>0</v>
      </c>
      <c r="AI68" s="15">
        <f>+Enero!AI68+Febrero!AI68+'Marzo '!AI68+'Abril '!AI68+'Mayo '!AI68+Junio!AI68+Julio!AI68+Agosto!AI68+Septiembre!AI68+'Octubre '!AI68+Noviembre!AI68+'Diciembre '!AI68</f>
        <v>0</v>
      </c>
      <c r="AJ68" s="15">
        <f>+Enero!AJ68+Febrero!AJ68+'Marzo '!AJ68+'Abril '!AJ68+'Mayo '!AJ68+Junio!AJ68+Julio!AJ68+Agosto!AJ68+Septiembre!AJ68+'Octubre '!AJ68+Noviembre!AJ68+'Diciembre '!AJ68</f>
        <v>0</v>
      </c>
      <c r="AK68" s="15">
        <f>+Enero!AK68+Febrero!AK68+'Marzo '!AK68+'Abril '!AK68+'Mayo '!AK68+Junio!AK68+Julio!AK68+Agosto!AK68+Septiembre!AK68+'Octubre '!AK68+Noviembre!AK68+'Diciembre '!AK68</f>
        <v>0</v>
      </c>
      <c r="AL68" s="15">
        <f>+Enero!AL68+Febrero!AL68+'Marzo '!AL68+'Abril '!AL68+'Mayo '!AL68+Junio!AL68+Julio!AL68+Agosto!AL68+Septiembre!AL68+'Octubre '!AL68+Noviembre!AL68+'Diciembre '!AL68</f>
        <v>0</v>
      </c>
      <c r="AM68" s="15">
        <f>+Enero!AM68+Febrero!AM68+'Marzo '!AM68+'Abril '!AM68+'Mayo '!AM68+Junio!AM68+Julio!AM68+Agosto!AM68+Septiembre!AM68+'Octubre '!AM68+Noviembre!AM68+'Diciembre '!AM68</f>
        <v>0</v>
      </c>
      <c r="AN68" s="15">
        <f>+Enero!AN68+Febrero!AN68+'Marzo '!AN68+'Abril '!AN68+'Mayo '!AN68+Junio!AN68+Julio!AN68+Agosto!AN68+Septiembre!AN68+'Octubre '!AN68+Noviembre!AN68+'Diciembre '!AN68</f>
        <v>0</v>
      </c>
      <c r="AO68" s="15">
        <f>+Enero!AO68+Febrero!AO68+'Marzo '!AO68+'Abril '!AO68+'Mayo '!AO68+Junio!AO68+Julio!AO68+Agosto!AO68+Septiembre!AO68+'Octubre '!AO68+Noviembre!AO68+'Diciembre '!AO68</f>
        <v>0</v>
      </c>
      <c r="AP68" s="15">
        <f>+Enero!AP68+Febrero!AP68+'Marzo '!AP68+'Abril '!AP68+'Mayo '!AP68+Junio!AP68+Julio!AP68+Agosto!AP68+Septiembre!AP68+'Octubre '!AP68+Noviembre!AP68+'Diciembre '!AP68</f>
        <v>0</v>
      </c>
      <c r="AQ68" s="15">
        <f>+Enero!AQ68+Febrero!AQ68+'Marzo '!AQ68+'Abril '!AQ68+'Mayo '!AQ68+Junio!AQ68+Julio!AQ68+Agosto!AQ68+Septiembre!AQ68+'Octubre '!AQ68+Noviembre!AQ68+'Diciembre '!AQ68</f>
        <v>0</v>
      </c>
      <c r="AR68" s="15">
        <f>+Enero!AR68+Febrero!AR68+'Marzo '!AR68+'Abril '!AR68+'Mayo '!AR68+Junio!AR68+Julio!AR68+Agosto!AR68+Septiembre!AR68+'Octubre '!AR68+Noviembre!AR68+'Diciembre '!AR68</f>
        <v>0</v>
      </c>
      <c r="AS68" s="15">
        <f>+Enero!AS68+Febrero!AS68+'Marzo '!AS68+'Abril '!AS68+'Mayo '!AS68+Junio!AS68+Julio!AS68+Agosto!AS68+Septiembre!AS68+'Octubre '!AS68+Noviembre!AS68+'Diciembre '!AS68</f>
        <v>0</v>
      </c>
      <c r="AT68" s="15">
        <f>+Enero!AT68+Febrero!AT68+'Marzo '!AT68+'Abril '!AT68+'Mayo '!AT68+Junio!AT68+Julio!AT68+Agosto!AT68+Septiembre!AT68+'Octubre '!AT68+Noviembre!AT68+'Diciembre '!AT68</f>
        <v>0</v>
      </c>
      <c r="AU68" s="15">
        <f>+Enero!AU68+Febrero!AU68+'Marzo '!AU68+'Abril '!AU68+'Mayo '!AU68+Junio!AU68+Julio!AU68+Agosto!AU68+Septiembre!AU68+'Octubre '!AU68+Noviembre!AU68+'Diciembre '!AU68</f>
        <v>0</v>
      </c>
      <c r="AV68" s="115" t="s">
        <v>88</v>
      </c>
      <c r="CG68" s="102">
        <v>0</v>
      </c>
      <c r="CI68" s="102">
        <v>0</v>
      </c>
      <c r="CJ68" s="102">
        <v>0</v>
      </c>
      <c r="CK68" s="102">
        <v>0</v>
      </c>
    </row>
    <row r="69" spans="1:96" s="133" customFormat="1" ht="13.5" customHeight="1" x14ac:dyDescent="0.15">
      <c r="A69" s="121" t="s">
        <v>38</v>
      </c>
      <c r="B69" s="122">
        <f t="shared" ref="B69:AU69" si="1">SUM(B12:B68)</f>
        <v>75854</v>
      </c>
      <c r="C69" s="123">
        <f t="shared" si="1"/>
        <v>6488</v>
      </c>
      <c r="D69" s="124">
        <f t="shared" si="1"/>
        <v>4700</v>
      </c>
      <c r="E69" s="125">
        <f t="shared" si="1"/>
        <v>3848</v>
      </c>
      <c r="F69" s="125">
        <f t="shared" si="1"/>
        <v>2264</v>
      </c>
      <c r="G69" s="125">
        <f t="shared" si="1"/>
        <v>2217</v>
      </c>
      <c r="H69" s="125">
        <f t="shared" si="1"/>
        <v>3063</v>
      </c>
      <c r="I69" s="125">
        <f t="shared" si="1"/>
        <v>3314</v>
      </c>
      <c r="J69" s="125">
        <f t="shared" si="1"/>
        <v>3346</v>
      </c>
      <c r="K69" s="125">
        <f t="shared" si="1"/>
        <v>3811</v>
      </c>
      <c r="L69" s="125">
        <f t="shared" si="1"/>
        <v>4122</v>
      </c>
      <c r="M69" s="125">
        <f t="shared" si="1"/>
        <v>5671</v>
      </c>
      <c r="N69" s="125">
        <f t="shared" si="1"/>
        <v>5393</v>
      </c>
      <c r="O69" s="125">
        <f t="shared" si="1"/>
        <v>5632</v>
      </c>
      <c r="P69" s="125">
        <f t="shared" si="1"/>
        <v>6271</v>
      </c>
      <c r="Q69" s="125">
        <f t="shared" si="1"/>
        <v>5722</v>
      </c>
      <c r="R69" s="125">
        <f t="shared" si="1"/>
        <v>4800</v>
      </c>
      <c r="S69" s="126">
        <f t="shared" si="1"/>
        <v>5192</v>
      </c>
      <c r="T69" s="127">
        <f t="shared" si="1"/>
        <v>14993</v>
      </c>
      <c r="U69" s="126">
        <f t="shared" si="1"/>
        <v>60861</v>
      </c>
      <c r="V69" s="127">
        <f t="shared" si="1"/>
        <v>30961</v>
      </c>
      <c r="W69" s="126">
        <f t="shared" si="1"/>
        <v>44891</v>
      </c>
      <c r="X69" s="127">
        <f t="shared" si="1"/>
        <v>7529</v>
      </c>
      <c r="Y69" s="127">
        <f t="shared" si="1"/>
        <v>7528</v>
      </c>
      <c r="Z69" s="125">
        <f t="shared" si="1"/>
        <v>0</v>
      </c>
      <c r="AA69" s="128">
        <f t="shared" si="1"/>
        <v>1</v>
      </c>
      <c r="AB69" s="123">
        <f t="shared" si="1"/>
        <v>29596</v>
      </c>
      <c r="AC69" s="127">
        <f t="shared" si="1"/>
        <v>29428</v>
      </c>
      <c r="AD69" s="125">
        <f t="shared" si="1"/>
        <v>30</v>
      </c>
      <c r="AE69" s="126">
        <f t="shared" si="1"/>
        <v>138</v>
      </c>
      <c r="AF69" s="127">
        <f t="shared" si="1"/>
        <v>26984</v>
      </c>
      <c r="AG69" s="126">
        <f t="shared" si="1"/>
        <v>1785</v>
      </c>
      <c r="AH69" s="128">
        <f t="shared" si="1"/>
        <v>1876</v>
      </c>
      <c r="AI69" s="127">
        <f t="shared" si="1"/>
        <v>9216</v>
      </c>
      <c r="AJ69" s="126">
        <f t="shared" si="1"/>
        <v>14861</v>
      </c>
      <c r="AK69" s="127">
        <f t="shared" si="1"/>
        <v>147</v>
      </c>
      <c r="AL69" s="126">
        <f t="shared" si="1"/>
        <v>1981</v>
      </c>
      <c r="AM69" s="127">
        <f t="shared" si="1"/>
        <v>2331</v>
      </c>
      <c r="AN69" s="129">
        <f t="shared" si="1"/>
        <v>7274</v>
      </c>
      <c r="AO69" s="129">
        <f t="shared" si="1"/>
        <v>187</v>
      </c>
      <c r="AP69" s="130">
        <f t="shared" si="1"/>
        <v>0</v>
      </c>
      <c r="AQ69" s="130">
        <f t="shared" si="1"/>
        <v>1097</v>
      </c>
      <c r="AR69" s="131">
        <f t="shared" si="1"/>
        <v>742</v>
      </c>
      <c r="AS69" s="132">
        <f t="shared" si="1"/>
        <v>0</v>
      </c>
      <c r="AT69" s="132">
        <f t="shared" si="1"/>
        <v>0</v>
      </c>
      <c r="AU69" s="130">
        <f t="shared" si="1"/>
        <v>0</v>
      </c>
      <c r="AV69" s="115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</row>
    <row r="70" spans="1:96" x14ac:dyDescent="0.2">
      <c r="A70" s="135" t="s">
        <v>147</v>
      </c>
      <c r="B70" s="136"/>
    </row>
    <row r="71" spans="1:96" ht="41.25" customHeight="1" x14ac:dyDescent="0.2">
      <c r="A71" s="137" t="s">
        <v>148</v>
      </c>
      <c r="B71" s="138" t="s">
        <v>38</v>
      </c>
      <c r="C71" s="7" t="s">
        <v>18</v>
      </c>
      <c r="D71" s="54" t="s">
        <v>19</v>
      </c>
      <c r="E71" s="8" t="s">
        <v>20</v>
      </c>
      <c r="F71" s="8" t="s">
        <v>21</v>
      </c>
      <c r="G71" s="8" t="s">
        <v>22</v>
      </c>
      <c r="H71" s="9" t="s">
        <v>23</v>
      </c>
      <c r="I71" s="9" t="s">
        <v>24</v>
      </c>
      <c r="J71" s="9" t="s">
        <v>25</v>
      </c>
      <c r="K71" s="9" t="s">
        <v>26</v>
      </c>
      <c r="L71" s="9" t="s">
        <v>27</v>
      </c>
      <c r="M71" s="9" t="s">
        <v>28</v>
      </c>
      <c r="N71" s="9" t="s">
        <v>29</v>
      </c>
      <c r="O71" s="9" t="s">
        <v>30</v>
      </c>
      <c r="P71" s="9" t="s">
        <v>31</v>
      </c>
      <c r="Q71" s="9" t="s">
        <v>32</v>
      </c>
      <c r="R71" s="9" t="s">
        <v>33</v>
      </c>
      <c r="S71" s="10" t="s">
        <v>34</v>
      </c>
      <c r="T71" s="102"/>
    </row>
    <row r="72" spans="1:96" x14ac:dyDescent="0.2">
      <c r="A72" s="139" t="s">
        <v>149</v>
      </c>
      <c r="B72" s="140">
        <f t="shared" ref="B72:B87" si="2">SUM(C72:S72)</f>
        <v>0</v>
      </c>
      <c r="C72" s="56">
        <f>+Enero!C72+Febrero!C72+'Marzo '!C72+'Abril '!C72+'Mayo '!C72+Junio!C72+Julio!C72+Agosto!C72+Septiembre!C72+'Octubre '!C72+Noviembre!C72+'Diciembre '!C72</f>
        <v>0</v>
      </c>
      <c r="D72" s="56">
        <f>+Enero!D72+Febrero!D72+'Marzo '!D72+'Abril '!D72+'Mayo '!D72+Junio!D72+Julio!D72+Agosto!D72+Septiembre!D72+'Octubre '!D72+Noviembre!D72+'Diciembre '!D72</f>
        <v>0</v>
      </c>
      <c r="E72" s="56">
        <f>+Enero!E72+Febrero!E72+'Marzo '!E72+'Abril '!E72+'Mayo '!E72+Junio!E72+Julio!E72+Agosto!E72+Septiembre!E72+'Octubre '!E72+Noviembre!E72+'Diciembre '!E72</f>
        <v>0</v>
      </c>
      <c r="F72" s="56">
        <f>+Enero!F72+Febrero!F72+'Marzo '!F72+'Abril '!F72+'Mayo '!F72+Junio!F72+Julio!F72+Agosto!F72+Septiembre!F72+'Octubre '!F72+Noviembre!F72+'Diciembre '!F72</f>
        <v>0</v>
      </c>
      <c r="G72" s="56">
        <f>+Enero!G72+Febrero!G72+'Marzo '!G72+'Abril '!G72+'Mayo '!G72+Junio!G72+Julio!G72+Agosto!G72+Septiembre!G72+'Octubre '!G72+Noviembre!G72+'Diciembre '!G72</f>
        <v>0</v>
      </c>
      <c r="H72" s="56">
        <f>+Enero!H72+Febrero!H72+'Marzo '!H72+'Abril '!H72+'Mayo '!H72+Junio!H72+Julio!H72+Agosto!H72+Septiembre!H72+'Octubre '!H72+Noviembre!H72+'Diciembre '!H72</f>
        <v>0</v>
      </c>
      <c r="I72" s="56">
        <f>+Enero!I72+Febrero!I72+'Marzo '!I72+'Abril '!I72+'Mayo '!I72+Junio!I72+Julio!I72+Agosto!I72+Septiembre!I72+'Octubre '!I72+Noviembre!I72+'Diciembre '!I72</f>
        <v>0</v>
      </c>
      <c r="J72" s="56">
        <f>+Enero!J72+Febrero!J72+'Marzo '!J72+'Abril '!J72+'Mayo '!J72+Junio!J72+Julio!J72+Agosto!J72+Septiembre!J72+'Octubre '!J72+Noviembre!J72+'Diciembre '!J72</f>
        <v>0</v>
      </c>
      <c r="K72" s="56">
        <f>+Enero!K72+Febrero!K72+'Marzo '!K72+'Abril '!K72+'Mayo '!K72+Junio!K72+Julio!K72+Agosto!K72+Septiembre!K72+'Octubre '!K72+Noviembre!K72+'Diciembre '!K72</f>
        <v>0</v>
      </c>
      <c r="L72" s="56">
        <f>+Enero!L72+Febrero!L72+'Marzo '!L72+'Abril '!L72+'Mayo '!L72+Junio!L72+Julio!L72+Agosto!L72+Septiembre!L72+'Octubre '!L72+Noviembre!L72+'Diciembre '!L72</f>
        <v>0</v>
      </c>
      <c r="M72" s="56">
        <f>+Enero!M72+Febrero!M72+'Marzo '!M72+'Abril '!M72+'Mayo '!M72+Junio!M72+Julio!M72+Agosto!M72+Septiembre!M72+'Octubre '!M72+Noviembre!M72+'Diciembre '!M72</f>
        <v>0</v>
      </c>
      <c r="N72" s="56">
        <f>+Enero!N72+Febrero!N72+'Marzo '!N72+'Abril '!N72+'Mayo '!N72+Junio!N72+Julio!N72+Agosto!N72+Septiembre!N72+'Octubre '!N72+Noviembre!N72+'Diciembre '!N72</f>
        <v>0</v>
      </c>
      <c r="O72" s="56">
        <f>+Enero!O72+Febrero!O72+'Marzo '!O72+'Abril '!O72+'Mayo '!O72+Junio!O72+Julio!O72+Agosto!O72+Septiembre!O72+'Octubre '!O72+Noviembre!O72+'Diciembre '!O72</f>
        <v>0</v>
      </c>
      <c r="P72" s="56">
        <f>+Enero!P72+Febrero!P72+'Marzo '!P72+'Abril '!P72+'Mayo '!P72+Junio!P72+Julio!P72+Agosto!P72+Septiembre!P72+'Octubre '!P72+Noviembre!P72+'Diciembre '!P72</f>
        <v>0</v>
      </c>
      <c r="Q72" s="56">
        <f>+Enero!Q72+Febrero!Q72+'Marzo '!Q72+'Abril '!Q72+'Mayo '!Q72+Junio!Q72+Julio!Q72+Agosto!Q72+Septiembre!Q72+'Octubre '!Q72+Noviembre!Q72+'Diciembre '!Q72</f>
        <v>0</v>
      </c>
      <c r="R72" s="56">
        <f>+Enero!R72+Febrero!R72+'Marzo '!R72+'Abril '!R72+'Mayo '!R72+Junio!R72+Julio!R72+Agosto!R72+Septiembre!R72+'Octubre '!R72+Noviembre!R72+'Diciembre '!R72</f>
        <v>0</v>
      </c>
      <c r="S72" s="56">
        <f>+Enero!S72+Febrero!S72+'Marzo '!S72+'Abril '!S72+'Mayo '!S72+Junio!S72+Julio!S72+Agosto!S72+Septiembre!S72+'Octubre '!S72+Noviembre!S72+'Diciembre '!S72</f>
        <v>0</v>
      </c>
      <c r="T72" s="102"/>
    </row>
    <row r="73" spans="1:96" x14ac:dyDescent="0.2">
      <c r="A73" s="141" t="s">
        <v>150</v>
      </c>
      <c r="B73" s="142">
        <f t="shared" si="2"/>
        <v>497</v>
      </c>
      <c r="C73" s="56">
        <f>+Enero!C73+Febrero!C73+'Marzo '!C73+'Abril '!C73+'Mayo '!C73+Junio!C73+Julio!C73+Agosto!C73+Septiembre!C73+'Octubre '!C73+Noviembre!C73+'Diciembre '!C73</f>
        <v>0</v>
      </c>
      <c r="D73" s="56">
        <f>+Enero!D73+Febrero!D73+'Marzo '!D73+'Abril '!D73+'Mayo '!D73+Junio!D73+Julio!D73+Agosto!D73+Septiembre!D73+'Octubre '!D73+Noviembre!D73+'Diciembre '!D73</f>
        <v>0</v>
      </c>
      <c r="E73" s="56">
        <f>+Enero!E73+Febrero!E73+'Marzo '!E73+'Abril '!E73+'Mayo '!E73+Junio!E73+Julio!E73+Agosto!E73+Septiembre!E73+'Octubre '!E73+Noviembre!E73+'Diciembre '!E73</f>
        <v>0</v>
      </c>
      <c r="F73" s="56">
        <f>+Enero!F73+Febrero!F73+'Marzo '!F73+'Abril '!F73+'Mayo '!F73+Junio!F73+Julio!F73+Agosto!F73+Septiembre!F73+'Octubre '!F73+Noviembre!F73+'Diciembre '!F73</f>
        <v>10</v>
      </c>
      <c r="G73" s="56">
        <f>+Enero!G73+Febrero!G73+'Marzo '!G73+'Abril '!G73+'Mayo '!G73+Junio!G73+Julio!G73+Agosto!G73+Septiembre!G73+'Octubre '!G73+Noviembre!G73+'Diciembre '!G73</f>
        <v>17</v>
      </c>
      <c r="H73" s="56">
        <f>+Enero!H73+Febrero!H73+'Marzo '!H73+'Abril '!H73+'Mayo '!H73+Junio!H73+Julio!H73+Agosto!H73+Septiembre!H73+'Octubre '!H73+Noviembre!H73+'Diciembre '!H73</f>
        <v>12</v>
      </c>
      <c r="I73" s="56">
        <f>+Enero!I73+Febrero!I73+'Marzo '!I73+'Abril '!I73+'Mayo '!I73+Junio!I73+Julio!I73+Agosto!I73+Septiembre!I73+'Octubre '!I73+Noviembre!I73+'Diciembre '!I73</f>
        <v>10</v>
      </c>
      <c r="J73" s="56">
        <f>+Enero!J73+Febrero!J73+'Marzo '!J73+'Abril '!J73+'Mayo '!J73+Junio!J73+Julio!J73+Agosto!J73+Septiembre!J73+'Octubre '!J73+Noviembre!J73+'Diciembre '!J73</f>
        <v>20</v>
      </c>
      <c r="K73" s="56">
        <f>+Enero!K73+Febrero!K73+'Marzo '!K73+'Abril '!K73+'Mayo '!K73+Junio!K73+Julio!K73+Agosto!K73+Septiembre!K73+'Octubre '!K73+Noviembre!K73+'Diciembre '!K73</f>
        <v>26</v>
      </c>
      <c r="L73" s="56">
        <f>+Enero!L73+Febrero!L73+'Marzo '!L73+'Abril '!L73+'Mayo '!L73+Junio!L73+Julio!L73+Agosto!L73+Septiembre!L73+'Octubre '!L73+Noviembre!L73+'Diciembre '!L73</f>
        <v>36</v>
      </c>
      <c r="M73" s="56">
        <f>+Enero!M73+Febrero!M73+'Marzo '!M73+'Abril '!M73+'Mayo '!M73+Junio!M73+Julio!M73+Agosto!M73+Septiembre!M73+'Octubre '!M73+Noviembre!M73+'Diciembre '!M73</f>
        <v>61</v>
      </c>
      <c r="N73" s="56">
        <f>+Enero!N73+Febrero!N73+'Marzo '!N73+'Abril '!N73+'Mayo '!N73+Junio!N73+Julio!N73+Agosto!N73+Septiembre!N73+'Octubre '!N73+Noviembre!N73+'Diciembre '!N73</f>
        <v>61</v>
      </c>
      <c r="O73" s="56">
        <f>+Enero!O73+Febrero!O73+'Marzo '!O73+'Abril '!O73+'Mayo '!O73+Junio!O73+Julio!O73+Agosto!O73+Septiembre!O73+'Octubre '!O73+Noviembre!O73+'Diciembre '!O73</f>
        <v>59</v>
      </c>
      <c r="P73" s="56">
        <f>+Enero!P73+Febrero!P73+'Marzo '!P73+'Abril '!P73+'Mayo '!P73+Junio!P73+Julio!P73+Agosto!P73+Septiembre!P73+'Octubre '!P73+Noviembre!P73+'Diciembre '!P73</f>
        <v>75</v>
      </c>
      <c r="Q73" s="56">
        <f>+Enero!Q73+Febrero!Q73+'Marzo '!Q73+'Abril '!Q73+'Mayo '!Q73+Junio!Q73+Julio!Q73+Agosto!Q73+Septiembre!Q73+'Octubre '!Q73+Noviembre!Q73+'Diciembre '!Q73</f>
        <v>58</v>
      </c>
      <c r="R73" s="56">
        <f>+Enero!R73+Febrero!R73+'Marzo '!R73+'Abril '!R73+'Mayo '!R73+Junio!R73+Julio!R73+Agosto!R73+Septiembre!R73+'Octubre '!R73+Noviembre!R73+'Diciembre '!R73</f>
        <v>27</v>
      </c>
      <c r="S73" s="56">
        <f>+Enero!S73+Febrero!S73+'Marzo '!S73+'Abril '!S73+'Mayo '!S73+Junio!S73+Julio!S73+Agosto!S73+Septiembre!S73+'Octubre '!S73+Noviembre!S73+'Diciembre '!S73</f>
        <v>25</v>
      </c>
      <c r="T73" s="102"/>
    </row>
    <row r="74" spans="1:96" x14ac:dyDescent="0.2">
      <c r="A74" s="143" t="s">
        <v>151</v>
      </c>
      <c r="B74" s="142">
        <f t="shared" si="2"/>
        <v>520</v>
      </c>
      <c r="C74" s="56">
        <f>+Enero!C74+Febrero!C74+'Marzo '!C74+'Abril '!C74+'Mayo '!C74+Junio!C74+Julio!C74+Agosto!C74+Septiembre!C74+'Octubre '!C74+Noviembre!C74+'Diciembre '!C74</f>
        <v>0</v>
      </c>
      <c r="D74" s="56">
        <f>+Enero!D74+Febrero!D74+'Marzo '!D74+'Abril '!D74+'Mayo '!D74+Junio!D74+Julio!D74+Agosto!D74+Septiembre!D74+'Octubre '!D74+Noviembre!D74+'Diciembre '!D74</f>
        <v>0</v>
      </c>
      <c r="E74" s="56">
        <f>+Enero!E74+Febrero!E74+'Marzo '!E74+'Abril '!E74+'Mayo '!E74+Junio!E74+Julio!E74+Agosto!E74+Septiembre!E74+'Octubre '!E74+Noviembre!E74+'Diciembre '!E74</f>
        <v>0</v>
      </c>
      <c r="F74" s="56">
        <f>+Enero!F74+Febrero!F74+'Marzo '!F74+'Abril '!F74+'Mayo '!F74+Junio!F74+Julio!F74+Agosto!F74+Septiembre!F74+'Octubre '!F74+Noviembre!F74+'Diciembre '!F74</f>
        <v>15</v>
      </c>
      <c r="G74" s="56">
        <f>+Enero!G74+Febrero!G74+'Marzo '!G74+'Abril '!G74+'Mayo '!G74+Junio!G74+Julio!G74+Agosto!G74+Septiembre!G74+'Octubre '!G74+Noviembre!G74+'Diciembre '!G74</f>
        <v>8</v>
      </c>
      <c r="H74" s="56">
        <f>+Enero!H74+Febrero!H74+'Marzo '!H74+'Abril '!H74+'Mayo '!H74+Junio!H74+Julio!H74+Agosto!H74+Septiembre!H74+'Octubre '!H74+Noviembre!H74+'Diciembre '!H74</f>
        <v>11</v>
      </c>
      <c r="I74" s="56">
        <f>+Enero!I74+Febrero!I74+'Marzo '!I74+'Abril '!I74+'Mayo '!I74+Junio!I74+Julio!I74+Agosto!I74+Septiembre!I74+'Octubre '!I74+Noviembre!I74+'Diciembre '!I74</f>
        <v>37</v>
      </c>
      <c r="J74" s="56">
        <f>+Enero!J74+Febrero!J74+'Marzo '!J74+'Abril '!J74+'Mayo '!J74+Junio!J74+Julio!J74+Agosto!J74+Septiembre!J74+'Octubre '!J74+Noviembre!J74+'Diciembre '!J74</f>
        <v>33</v>
      </c>
      <c r="K74" s="56">
        <f>+Enero!K74+Febrero!K74+'Marzo '!K74+'Abril '!K74+'Mayo '!K74+Junio!K74+Julio!K74+Agosto!K74+Septiembre!K74+'Octubre '!K74+Noviembre!K74+'Diciembre '!K74</f>
        <v>45</v>
      </c>
      <c r="L74" s="56">
        <f>+Enero!L74+Febrero!L74+'Marzo '!L74+'Abril '!L74+'Mayo '!L74+Junio!L74+Julio!L74+Agosto!L74+Septiembre!L74+'Octubre '!L74+Noviembre!L74+'Diciembre '!L74</f>
        <v>65</v>
      </c>
      <c r="M74" s="56">
        <f>+Enero!M74+Febrero!M74+'Marzo '!M74+'Abril '!M74+'Mayo '!M74+Junio!M74+Julio!M74+Agosto!M74+Septiembre!M74+'Octubre '!M74+Noviembre!M74+'Diciembre '!M74</f>
        <v>70</v>
      </c>
      <c r="N74" s="56">
        <f>+Enero!N74+Febrero!N74+'Marzo '!N74+'Abril '!N74+'Mayo '!N74+Junio!N74+Julio!N74+Agosto!N74+Septiembre!N74+'Octubre '!N74+Noviembre!N74+'Diciembre '!N74</f>
        <v>67</v>
      </c>
      <c r="O74" s="56">
        <f>+Enero!O74+Febrero!O74+'Marzo '!O74+'Abril '!O74+'Mayo '!O74+Junio!O74+Julio!O74+Agosto!O74+Septiembre!O74+'Octubre '!O74+Noviembre!O74+'Diciembre '!O74</f>
        <v>45</v>
      </c>
      <c r="P74" s="56">
        <f>+Enero!P74+Febrero!P74+'Marzo '!P74+'Abril '!P74+'Mayo '!P74+Junio!P74+Julio!P74+Agosto!P74+Septiembre!P74+'Octubre '!P74+Noviembre!P74+'Diciembre '!P74</f>
        <v>42</v>
      </c>
      <c r="Q74" s="56">
        <f>+Enero!Q74+Febrero!Q74+'Marzo '!Q74+'Abril '!Q74+'Mayo '!Q74+Junio!Q74+Julio!Q74+Agosto!Q74+Septiembre!Q74+'Octubre '!Q74+Noviembre!Q74+'Diciembre '!Q74</f>
        <v>38</v>
      </c>
      <c r="R74" s="56">
        <f>+Enero!R74+Febrero!R74+'Marzo '!R74+'Abril '!R74+'Mayo '!R74+Junio!R74+Julio!R74+Agosto!R74+Septiembre!R74+'Octubre '!R74+Noviembre!R74+'Diciembre '!R74</f>
        <v>26</v>
      </c>
      <c r="S74" s="56">
        <f>+Enero!S74+Febrero!S74+'Marzo '!S74+'Abril '!S74+'Mayo '!S74+Junio!S74+Julio!S74+Agosto!S74+Septiembre!S74+'Octubre '!S74+Noviembre!S74+'Diciembre '!S74</f>
        <v>18</v>
      </c>
      <c r="T74" s="102"/>
    </row>
    <row r="75" spans="1:96" x14ac:dyDescent="0.2">
      <c r="A75" s="143" t="s">
        <v>152</v>
      </c>
      <c r="B75" s="142">
        <f t="shared" si="2"/>
        <v>2167</v>
      </c>
      <c r="C75" s="56">
        <f>+Enero!C75+Febrero!C75+'Marzo '!C75+'Abril '!C75+'Mayo '!C75+Junio!C75+Julio!C75+Agosto!C75+Septiembre!C75+'Octubre '!C75+Noviembre!C75+'Diciembre '!C75</f>
        <v>0</v>
      </c>
      <c r="D75" s="56">
        <f>+Enero!D75+Febrero!D75+'Marzo '!D75+'Abril '!D75+'Mayo '!D75+Junio!D75+Julio!D75+Agosto!D75+Septiembre!D75+'Octubre '!D75+Noviembre!D75+'Diciembre '!D75</f>
        <v>0</v>
      </c>
      <c r="E75" s="56">
        <f>+Enero!E75+Febrero!E75+'Marzo '!E75+'Abril '!E75+'Mayo '!E75+Junio!E75+Julio!E75+Agosto!E75+Septiembre!E75+'Octubre '!E75+Noviembre!E75+'Diciembre '!E75</f>
        <v>29</v>
      </c>
      <c r="F75" s="56">
        <f>+Enero!F75+Febrero!F75+'Marzo '!F75+'Abril '!F75+'Mayo '!F75+Junio!F75+Julio!F75+Agosto!F75+Septiembre!F75+'Octubre '!F75+Noviembre!F75+'Diciembre '!F75</f>
        <v>172</v>
      </c>
      <c r="G75" s="56">
        <f>+Enero!G75+Febrero!G75+'Marzo '!G75+'Abril '!G75+'Mayo '!G75+Junio!G75+Julio!G75+Agosto!G75+Septiembre!G75+'Octubre '!G75+Noviembre!G75+'Diciembre '!G75</f>
        <v>382</v>
      </c>
      <c r="H75" s="56">
        <f>+Enero!H75+Febrero!H75+'Marzo '!H75+'Abril '!H75+'Mayo '!H75+Junio!H75+Julio!H75+Agosto!H75+Septiembre!H75+'Octubre '!H75+Noviembre!H75+'Diciembre '!H75</f>
        <v>522</v>
      </c>
      <c r="I75" s="56">
        <f>+Enero!I75+Febrero!I75+'Marzo '!I75+'Abril '!I75+'Mayo '!I75+Junio!I75+Julio!I75+Agosto!I75+Septiembre!I75+'Octubre '!I75+Noviembre!I75+'Diciembre '!I75</f>
        <v>518</v>
      </c>
      <c r="J75" s="56">
        <f>+Enero!J75+Febrero!J75+'Marzo '!J75+'Abril '!J75+'Mayo '!J75+Junio!J75+Julio!J75+Agosto!J75+Septiembre!J75+'Octubre '!J75+Noviembre!J75+'Diciembre '!J75</f>
        <v>340</v>
      </c>
      <c r="K75" s="56">
        <f>+Enero!K75+Febrero!K75+'Marzo '!K75+'Abril '!K75+'Mayo '!K75+Junio!K75+Julio!K75+Agosto!K75+Septiembre!K75+'Octubre '!K75+Noviembre!K75+'Diciembre '!K75</f>
        <v>178</v>
      </c>
      <c r="L75" s="56">
        <f>+Enero!L75+Febrero!L75+'Marzo '!L75+'Abril '!L75+'Mayo '!L75+Junio!L75+Julio!L75+Agosto!L75+Septiembre!L75+'Octubre '!L75+Noviembre!L75+'Diciembre '!L75</f>
        <v>26</v>
      </c>
      <c r="M75" s="56">
        <f>+Enero!M75+Febrero!M75+'Marzo '!M75+'Abril '!M75+'Mayo '!M75+Junio!M75+Julio!M75+Agosto!M75+Septiembre!M75+'Octubre '!M75+Noviembre!M75+'Diciembre '!M75</f>
        <v>0</v>
      </c>
      <c r="N75" s="56">
        <f>+Enero!N75+Febrero!N75+'Marzo '!N75+'Abril '!N75+'Mayo '!N75+Junio!N75+Julio!N75+Agosto!N75+Septiembre!N75+'Octubre '!N75+Noviembre!N75+'Diciembre '!N75</f>
        <v>0</v>
      </c>
      <c r="O75" s="56">
        <f>+Enero!O75+Febrero!O75+'Marzo '!O75+'Abril '!O75+'Mayo '!O75+Junio!O75+Julio!O75+Agosto!O75+Septiembre!O75+'Octubre '!O75+Noviembre!O75+'Diciembre '!O75</f>
        <v>0</v>
      </c>
      <c r="P75" s="56">
        <f>+Enero!P75+Febrero!P75+'Marzo '!P75+'Abril '!P75+'Mayo '!P75+Junio!P75+Julio!P75+Agosto!P75+Septiembre!P75+'Octubre '!P75+Noviembre!P75+'Diciembre '!P75</f>
        <v>0</v>
      </c>
      <c r="Q75" s="56">
        <f>+Enero!Q75+Febrero!Q75+'Marzo '!Q75+'Abril '!Q75+'Mayo '!Q75+Junio!Q75+Julio!Q75+Agosto!Q75+Septiembre!Q75+'Octubre '!Q75+Noviembre!Q75+'Diciembre '!Q75</f>
        <v>0</v>
      </c>
      <c r="R75" s="56">
        <f>+Enero!R75+Febrero!R75+'Marzo '!R75+'Abril '!R75+'Mayo '!R75+Junio!R75+Julio!R75+Agosto!R75+Septiembre!R75+'Octubre '!R75+Noviembre!R75+'Diciembre '!R75</f>
        <v>0</v>
      </c>
      <c r="S75" s="56">
        <f>+Enero!S75+Febrero!S75+'Marzo '!S75+'Abril '!S75+'Mayo '!S75+Junio!S75+Julio!S75+Agosto!S75+Septiembre!S75+'Octubre '!S75+Noviembre!S75+'Diciembre '!S75</f>
        <v>0</v>
      </c>
      <c r="T75" s="102"/>
    </row>
    <row r="76" spans="1:96" x14ac:dyDescent="0.2">
      <c r="A76" s="143" t="s">
        <v>153</v>
      </c>
      <c r="B76" s="142">
        <f t="shared" si="2"/>
        <v>980</v>
      </c>
      <c r="C76" s="56">
        <f>+Enero!C76+Febrero!C76+'Marzo '!C76+'Abril '!C76+'Mayo '!C76+Junio!C76+Julio!C76+Agosto!C76+Septiembre!C76+'Octubre '!C76+Noviembre!C76+'Diciembre '!C76</f>
        <v>0</v>
      </c>
      <c r="D76" s="56">
        <f>+Enero!D76+Febrero!D76+'Marzo '!D76+'Abril '!D76+'Mayo '!D76+Junio!D76+Julio!D76+Agosto!D76+Septiembre!D76+'Octubre '!D76+Noviembre!D76+'Diciembre '!D76</f>
        <v>0</v>
      </c>
      <c r="E76" s="56">
        <f>+Enero!E76+Febrero!E76+'Marzo '!E76+'Abril '!E76+'Mayo '!E76+Junio!E76+Julio!E76+Agosto!E76+Septiembre!E76+'Octubre '!E76+Noviembre!E76+'Diciembre '!E76</f>
        <v>0</v>
      </c>
      <c r="F76" s="56">
        <f>+Enero!F76+Febrero!F76+'Marzo '!F76+'Abril '!F76+'Mayo '!F76+Junio!F76+Julio!F76+Agosto!F76+Septiembre!F76+'Octubre '!F76+Noviembre!F76+'Diciembre '!F76</f>
        <v>2</v>
      </c>
      <c r="G76" s="56">
        <f>+Enero!G76+Febrero!G76+'Marzo '!G76+'Abril '!G76+'Mayo '!G76+Junio!G76+Julio!G76+Agosto!G76+Septiembre!G76+'Octubre '!G76+Noviembre!G76+'Diciembre '!G76</f>
        <v>11</v>
      </c>
      <c r="H76" s="56">
        <f>+Enero!H76+Febrero!H76+'Marzo '!H76+'Abril '!H76+'Mayo '!H76+Junio!H76+Julio!H76+Agosto!H76+Septiembre!H76+'Octubre '!H76+Noviembre!H76+'Diciembre '!H76</f>
        <v>37</v>
      </c>
      <c r="I76" s="56">
        <f>+Enero!I76+Febrero!I76+'Marzo '!I76+'Abril '!I76+'Mayo '!I76+Junio!I76+Julio!I76+Agosto!I76+Septiembre!I76+'Octubre '!I76+Noviembre!I76+'Diciembre '!I76</f>
        <v>44</v>
      </c>
      <c r="J76" s="56">
        <f>+Enero!J76+Febrero!J76+'Marzo '!J76+'Abril '!J76+'Mayo '!J76+Junio!J76+Julio!J76+Agosto!J76+Septiembre!J76+'Octubre '!J76+Noviembre!J76+'Diciembre '!J76</f>
        <v>43</v>
      </c>
      <c r="K76" s="56">
        <f>+Enero!K76+Febrero!K76+'Marzo '!K76+'Abril '!K76+'Mayo '!K76+Junio!K76+Julio!K76+Agosto!K76+Septiembre!K76+'Octubre '!K76+Noviembre!K76+'Diciembre '!K76</f>
        <v>50</v>
      </c>
      <c r="L76" s="56">
        <f>+Enero!L76+Febrero!L76+'Marzo '!L76+'Abril '!L76+'Mayo '!L76+Junio!L76+Julio!L76+Agosto!L76+Septiembre!L76+'Octubre '!L76+Noviembre!L76+'Diciembre '!L76</f>
        <v>38</v>
      </c>
      <c r="M76" s="56">
        <f>+Enero!M76+Febrero!M76+'Marzo '!M76+'Abril '!M76+'Mayo '!M76+Junio!M76+Julio!M76+Agosto!M76+Septiembre!M76+'Octubre '!M76+Noviembre!M76+'Diciembre '!M76</f>
        <v>78</v>
      </c>
      <c r="N76" s="56">
        <f>+Enero!N76+Febrero!N76+'Marzo '!N76+'Abril '!N76+'Mayo '!N76+Junio!N76+Julio!N76+Agosto!N76+Septiembre!N76+'Octubre '!N76+Noviembre!N76+'Diciembre '!N76</f>
        <v>90</v>
      </c>
      <c r="O76" s="56">
        <f>+Enero!O76+Febrero!O76+'Marzo '!O76+'Abril '!O76+'Mayo '!O76+Junio!O76+Julio!O76+Agosto!O76+Septiembre!O76+'Octubre '!O76+Noviembre!O76+'Diciembre '!O76</f>
        <v>106</v>
      </c>
      <c r="P76" s="56">
        <f>+Enero!P76+Febrero!P76+'Marzo '!P76+'Abril '!P76+'Mayo '!P76+Junio!P76+Julio!P76+Agosto!P76+Septiembre!P76+'Octubre '!P76+Noviembre!P76+'Diciembre '!P76</f>
        <v>126</v>
      </c>
      <c r="Q76" s="56">
        <f>+Enero!Q76+Febrero!Q76+'Marzo '!Q76+'Abril '!Q76+'Mayo '!Q76+Junio!Q76+Julio!Q76+Agosto!Q76+Septiembre!Q76+'Octubre '!Q76+Noviembre!Q76+'Diciembre '!Q76</f>
        <v>121</v>
      </c>
      <c r="R76" s="56">
        <f>+Enero!R76+Febrero!R76+'Marzo '!R76+'Abril '!R76+'Mayo '!R76+Junio!R76+Julio!R76+Agosto!R76+Septiembre!R76+'Octubre '!R76+Noviembre!R76+'Diciembre '!R76</f>
        <v>116</v>
      </c>
      <c r="S76" s="56">
        <f>+Enero!S76+Febrero!S76+'Marzo '!S76+'Abril '!S76+'Mayo '!S76+Junio!S76+Julio!S76+Agosto!S76+Septiembre!S76+'Octubre '!S76+Noviembre!S76+'Diciembre '!S76</f>
        <v>118</v>
      </c>
      <c r="T76" s="102"/>
    </row>
    <row r="77" spans="1:96" x14ac:dyDescent="0.2">
      <c r="A77" s="143" t="s">
        <v>154</v>
      </c>
      <c r="B77" s="142">
        <f t="shared" si="2"/>
        <v>1207</v>
      </c>
      <c r="C77" s="56">
        <f>+Enero!C77+Febrero!C77+'Marzo '!C77+'Abril '!C77+'Mayo '!C77+Junio!C77+Julio!C77+Agosto!C77+Septiembre!C77+'Octubre '!C77+Noviembre!C77+'Diciembre '!C77</f>
        <v>0</v>
      </c>
      <c r="D77" s="56">
        <f>+Enero!D77+Febrero!D77+'Marzo '!D77+'Abril '!D77+'Mayo '!D77+Junio!D77+Julio!D77+Agosto!D77+Septiembre!D77+'Octubre '!D77+Noviembre!D77+'Diciembre '!D77</f>
        <v>0</v>
      </c>
      <c r="E77" s="56">
        <f>+Enero!E77+Febrero!E77+'Marzo '!E77+'Abril '!E77+'Mayo '!E77+Junio!E77+Julio!E77+Agosto!E77+Septiembre!E77+'Octubre '!E77+Noviembre!E77+'Diciembre '!E77</f>
        <v>0</v>
      </c>
      <c r="F77" s="56">
        <f>+Enero!F77+Febrero!F77+'Marzo '!F77+'Abril '!F77+'Mayo '!F77+Junio!F77+Julio!F77+Agosto!F77+Septiembre!F77+'Octubre '!F77+Noviembre!F77+'Diciembre '!F77</f>
        <v>14</v>
      </c>
      <c r="G77" s="56">
        <f>+Enero!G77+Febrero!G77+'Marzo '!G77+'Abril '!G77+'Mayo '!G77+Junio!G77+Julio!G77+Agosto!G77+Septiembre!G77+'Octubre '!G77+Noviembre!G77+'Diciembre '!G77</f>
        <v>7</v>
      </c>
      <c r="H77" s="56">
        <f>+Enero!H77+Febrero!H77+'Marzo '!H77+'Abril '!H77+'Mayo '!H77+Junio!H77+Julio!H77+Agosto!H77+Septiembre!H77+'Octubre '!H77+Noviembre!H77+'Diciembre '!H77</f>
        <v>36</v>
      </c>
      <c r="I77" s="56">
        <f>+Enero!I77+Febrero!I77+'Marzo '!I77+'Abril '!I77+'Mayo '!I77+Junio!I77+Julio!I77+Agosto!I77+Septiembre!I77+'Octubre '!I77+Noviembre!I77+'Diciembre '!I77</f>
        <v>18</v>
      </c>
      <c r="J77" s="56">
        <f>+Enero!J77+Febrero!J77+'Marzo '!J77+'Abril '!J77+'Mayo '!J77+Junio!J77+Julio!J77+Agosto!J77+Septiembre!J77+'Octubre '!J77+Noviembre!J77+'Diciembre '!J77</f>
        <v>13</v>
      </c>
      <c r="K77" s="56">
        <f>+Enero!K77+Febrero!K77+'Marzo '!K77+'Abril '!K77+'Mayo '!K77+Junio!K77+Julio!K77+Agosto!K77+Septiembre!K77+'Octubre '!K77+Noviembre!K77+'Diciembre '!K77</f>
        <v>43</v>
      </c>
      <c r="L77" s="56">
        <f>+Enero!L77+Febrero!L77+'Marzo '!L77+'Abril '!L77+'Mayo '!L77+Junio!L77+Julio!L77+Agosto!L77+Septiembre!L77+'Octubre '!L77+Noviembre!L77+'Diciembre '!L77</f>
        <v>34</v>
      </c>
      <c r="M77" s="56">
        <f>+Enero!M77+Febrero!M77+'Marzo '!M77+'Abril '!M77+'Mayo '!M77+Junio!M77+Julio!M77+Agosto!M77+Septiembre!M77+'Octubre '!M77+Noviembre!M77+'Diciembre '!M77</f>
        <v>103</v>
      </c>
      <c r="N77" s="56">
        <f>+Enero!N77+Febrero!N77+'Marzo '!N77+'Abril '!N77+'Mayo '!N77+Junio!N77+Julio!N77+Agosto!N77+Septiembre!N77+'Octubre '!N77+Noviembre!N77+'Diciembre '!N77</f>
        <v>110</v>
      </c>
      <c r="O77" s="56">
        <f>+Enero!O77+Febrero!O77+'Marzo '!O77+'Abril '!O77+'Mayo '!O77+Junio!O77+Julio!O77+Agosto!O77+Septiembre!O77+'Octubre '!O77+Noviembre!O77+'Diciembre '!O77</f>
        <v>117</v>
      </c>
      <c r="P77" s="56">
        <f>+Enero!P77+Febrero!P77+'Marzo '!P77+'Abril '!P77+'Mayo '!P77+Junio!P77+Julio!P77+Agosto!P77+Septiembre!P77+'Octubre '!P77+Noviembre!P77+'Diciembre '!P77</f>
        <v>151</v>
      </c>
      <c r="Q77" s="56">
        <f>+Enero!Q77+Febrero!Q77+'Marzo '!Q77+'Abril '!Q77+'Mayo '!Q77+Junio!Q77+Julio!Q77+Agosto!Q77+Septiembre!Q77+'Octubre '!Q77+Noviembre!Q77+'Diciembre '!Q77</f>
        <v>189</v>
      </c>
      <c r="R77" s="56">
        <f>+Enero!R77+Febrero!R77+'Marzo '!R77+'Abril '!R77+'Mayo '!R77+Junio!R77+Julio!R77+Agosto!R77+Septiembre!R77+'Octubre '!R77+Noviembre!R77+'Diciembre '!R77</f>
        <v>142</v>
      </c>
      <c r="S77" s="56">
        <f>+Enero!S77+Febrero!S77+'Marzo '!S77+'Abril '!S77+'Mayo '!S77+Junio!S77+Julio!S77+Agosto!S77+Septiembre!S77+'Octubre '!S77+Noviembre!S77+'Diciembre '!S77</f>
        <v>230</v>
      </c>
      <c r="T77" s="102"/>
    </row>
    <row r="78" spans="1:96" x14ac:dyDescent="0.2">
      <c r="A78" s="143" t="s">
        <v>54</v>
      </c>
      <c r="B78" s="142">
        <f t="shared" si="2"/>
        <v>0</v>
      </c>
      <c r="C78" s="56">
        <f>+Enero!C78+Febrero!C78+'Marzo '!C78+'Abril '!C78+'Mayo '!C78+Junio!C78+Julio!C78+Agosto!C78+Septiembre!C78+'Octubre '!C78+Noviembre!C78+'Diciembre '!C78</f>
        <v>0</v>
      </c>
      <c r="D78" s="56">
        <f>+Enero!D78+Febrero!D78+'Marzo '!D78+'Abril '!D78+'Mayo '!D78+Junio!D78+Julio!D78+Agosto!D78+Septiembre!D78+'Octubre '!D78+Noviembre!D78+'Diciembre '!D78</f>
        <v>0</v>
      </c>
      <c r="E78" s="56">
        <f>+Enero!E78+Febrero!E78+'Marzo '!E78+'Abril '!E78+'Mayo '!E78+Junio!E78+Julio!E78+Agosto!E78+Septiembre!E78+'Octubre '!E78+Noviembre!E78+'Diciembre '!E78</f>
        <v>0</v>
      </c>
      <c r="F78" s="56">
        <f>+Enero!F78+Febrero!F78+'Marzo '!F78+'Abril '!F78+'Mayo '!F78+Junio!F78+Julio!F78+Agosto!F78+Septiembre!F78+'Octubre '!F78+Noviembre!F78+'Diciembre '!F78</f>
        <v>0</v>
      </c>
      <c r="G78" s="56">
        <f>+Enero!G78+Febrero!G78+'Marzo '!G78+'Abril '!G78+'Mayo '!G78+Junio!G78+Julio!G78+Agosto!G78+Septiembre!G78+'Octubre '!G78+Noviembre!G78+'Diciembre '!G78</f>
        <v>0</v>
      </c>
      <c r="H78" s="56">
        <f>+Enero!H78+Febrero!H78+'Marzo '!H78+'Abril '!H78+'Mayo '!H78+Junio!H78+Julio!H78+Agosto!H78+Septiembre!H78+'Octubre '!H78+Noviembre!H78+'Diciembre '!H78</f>
        <v>0</v>
      </c>
      <c r="I78" s="56">
        <f>+Enero!I78+Febrero!I78+'Marzo '!I78+'Abril '!I78+'Mayo '!I78+Junio!I78+Julio!I78+Agosto!I78+Septiembre!I78+'Octubre '!I78+Noviembre!I78+'Diciembre '!I78</f>
        <v>0</v>
      </c>
      <c r="J78" s="56">
        <f>+Enero!J78+Febrero!J78+'Marzo '!J78+'Abril '!J78+'Mayo '!J78+Junio!J78+Julio!J78+Agosto!J78+Septiembre!J78+'Octubre '!J78+Noviembre!J78+'Diciembre '!J78</f>
        <v>0</v>
      </c>
      <c r="K78" s="56">
        <f>+Enero!K78+Febrero!K78+'Marzo '!K78+'Abril '!K78+'Mayo '!K78+Junio!K78+Julio!K78+Agosto!K78+Septiembre!K78+'Octubre '!K78+Noviembre!K78+'Diciembre '!K78</f>
        <v>0</v>
      </c>
      <c r="L78" s="56">
        <f>+Enero!L78+Febrero!L78+'Marzo '!L78+'Abril '!L78+'Mayo '!L78+Junio!L78+Julio!L78+Agosto!L78+Septiembre!L78+'Octubre '!L78+Noviembre!L78+'Diciembre '!L78</f>
        <v>0</v>
      </c>
      <c r="M78" s="56">
        <f>+Enero!M78+Febrero!M78+'Marzo '!M78+'Abril '!M78+'Mayo '!M78+Junio!M78+Julio!M78+Agosto!M78+Septiembre!M78+'Octubre '!M78+Noviembre!M78+'Diciembre '!M78</f>
        <v>0</v>
      </c>
      <c r="N78" s="56">
        <f>+Enero!N78+Febrero!N78+'Marzo '!N78+'Abril '!N78+'Mayo '!N78+Junio!N78+Julio!N78+Agosto!N78+Septiembre!N78+'Octubre '!N78+Noviembre!N78+'Diciembre '!N78</f>
        <v>0</v>
      </c>
      <c r="O78" s="56">
        <f>+Enero!O78+Febrero!O78+'Marzo '!O78+'Abril '!O78+'Mayo '!O78+Junio!O78+Julio!O78+Agosto!O78+Septiembre!O78+'Octubre '!O78+Noviembre!O78+'Diciembre '!O78</f>
        <v>0</v>
      </c>
      <c r="P78" s="56">
        <f>+Enero!P78+Febrero!P78+'Marzo '!P78+'Abril '!P78+'Mayo '!P78+Junio!P78+Julio!P78+Agosto!P78+Septiembre!P78+'Octubre '!P78+Noviembre!P78+'Diciembre '!P78</f>
        <v>0</v>
      </c>
      <c r="Q78" s="56">
        <f>+Enero!Q78+Febrero!Q78+'Marzo '!Q78+'Abril '!Q78+'Mayo '!Q78+Junio!Q78+Julio!Q78+Agosto!Q78+Septiembre!Q78+'Octubre '!Q78+Noviembre!Q78+'Diciembre '!Q78</f>
        <v>0</v>
      </c>
      <c r="R78" s="56">
        <f>+Enero!R78+Febrero!R78+'Marzo '!R78+'Abril '!R78+'Mayo '!R78+Junio!R78+Julio!R78+Agosto!R78+Septiembre!R78+'Octubre '!R78+Noviembre!R78+'Diciembre '!R78</f>
        <v>0</v>
      </c>
      <c r="S78" s="56">
        <f>+Enero!S78+Febrero!S78+'Marzo '!S78+'Abril '!S78+'Mayo '!S78+Junio!S78+Julio!S78+Agosto!S78+Septiembre!S78+'Octubre '!S78+Noviembre!S78+'Diciembre '!S78</f>
        <v>0</v>
      </c>
      <c r="T78" s="102"/>
    </row>
    <row r="79" spans="1:96" x14ac:dyDescent="0.2">
      <c r="A79" s="143" t="s">
        <v>155</v>
      </c>
      <c r="B79" s="142">
        <f t="shared" si="2"/>
        <v>0</v>
      </c>
      <c r="C79" s="56">
        <f>+Enero!C79+Febrero!C79+'Marzo '!C79+'Abril '!C79+'Mayo '!C79+Junio!C79+Julio!C79+Agosto!C79+Septiembre!C79+'Octubre '!C79+Noviembre!C79+'Diciembre '!C79</f>
        <v>0</v>
      </c>
      <c r="D79" s="56">
        <f>+Enero!D79+Febrero!D79+'Marzo '!D79+'Abril '!D79+'Mayo '!D79+Junio!D79+Julio!D79+Agosto!D79+Septiembre!D79+'Octubre '!D79+Noviembre!D79+'Diciembre '!D79</f>
        <v>0</v>
      </c>
      <c r="E79" s="56">
        <f>+Enero!E79+Febrero!E79+'Marzo '!E79+'Abril '!E79+'Mayo '!E79+Junio!E79+Julio!E79+Agosto!E79+Septiembre!E79+'Octubre '!E79+Noviembre!E79+'Diciembre '!E79</f>
        <v>0</v>
      </c>
      <c r="F79" s="56">
        <f>+Enero!F79+Febrero!F79+'Marzo '!F79+'Abril '!F79+'Mayo '!F79+Junio!F79+Julio!F79+Agosto!F79+Septiembre!F79+'Octubre '!F79+Noviembre!F79+'Diciembre '!F79</f>
        <v>0</v>
      </c>
      <c r="G79" s="56">
        <f>+Enero!G79+Febrero!G79+'Marzo '!G79+'Abril '!G79+'Mayo '!G79+Junio!G79+Julio!G79+Agosto!G79+Septiembre!G79+'Octubre '!G79+Noviembre!G79+'Diciembre '!G79</f>
        <v>0</v>
      </c>
      <c r="H79" s="56">
        <f>+Enero!H79+Febrero!H79+'Marzo '!H79+'Abril '!H79+'Mayo '!H79+Junio!H79+Julio!H79+Agosto!H79+Septiembre!H79+'Octubre '!H79+Noviembre!H79+'Diciembre '!H79</f>
        <v>0</v>
      </c>
      <c r="I79" s="56">
        <f>+Enero!I79+Febrero!I79+'Marzo '!I79+'Abril '!I79+'Mayo '!I79+Junio!I79+Julio!I79+Agosto!I79+Septiembre!I79+'Octubre '!I79+Noviembre!I79+'Diciembre '!I79</f>
        <v>0</v>
      </c>
      <c r="J79" s="56">
        <f>+Enero!J79+Febrero!J79+'Marzo '!J79+'Abril '!J79+'Mayo '!J79+Junio!J79+Julio!J79+Agosto!J79+Septiembre!J79+'Octubre '!J79+Noviembre!J79+'Diciembre '!J79</f>
        <v>0</v>
      </c>
      <c r="K79" s="56">
        <f>+Enero!K79+Febrero!K79+'Marzo '!K79+'Abril '!K79+'Mayo '!K79+Junio!K79+Julio!K79+Agosto!K79+Septiembre!K79+'Octubre '!K79+Noviembre!K79+'Diciembre '!K79</f>
        <v>0</v>
      </c>
      <c r="L79" s="56">
        <f>+Enero!L79+Febrero!L79+'Marzo '!L79+'Abril '!L79+'Mayo '!L79+Junio!L79+Julio!L79+Agosto!L79+Septiembre!L79+'Octubre '!L79+Noviembre!L79+'Diciembre '!L79</f>
        <v>0</v>
      </c>
      <c r="M79" s="56">
        <f>+Enero!M79+Febrero!M79+'Marzo '!M79+'Abril '!M79+'Mayo '!M79+Junio!M79+Julio!M79+Agosto!M79+Septiembre!M79+'Octubre '!M79+Noviembre!M79+'Diciembre '!M79</f>
        <v>0</v>
      </c>
      <c r="N79" s="56">
        <f>+Enero!N79+Febrero!N79+'Marzo '!N79+'Abril '!N79+'Mayo '!N79+Junio!N79+Julio!N79+Agosto!N79+Septiembre!N79+'Octubre '!N79+Noviembre!N79+'Diciembre '!N79</f>
        <v>0</v>
      </c>
      <c r="O79" s="56">
        <f>+Enero!O79+Febrero!O79+'Marzo '!O79+'Abril '!O79+'Mayo '!O79+Junio!O79+Julio!O79+Agosto!O79+Septiembre!O79+'Octubre '!O79+Noviembre!O79+'Diciembre '!O79</f>
        <v>0</v>
      </c>
      <c r="P79" s="56">
        <f>+Enero!P79+Febrero!P79+'Marzo '!P79+'Abril '!P79+'Mayo '!P79+Junio!P79+Julio!P79+Agosto!P79+Septiembre!P79+'Octubre '!P79+Noviembre!P79+'Diciembre '!P79</f>
        <v>0</v>
      </c>
      <c r="Q79" s="56">
        <f>+Enero!Q79+Febrero!Q79+'Marzo '!Q79+'Abril '!Q79+'Mayo '!Q79+Junio!Q79+Julio!Q79+Agosto!Q79+Septiembre!Q79+'Octubre '!Q79+Noviembre!Q79+'Diciembre '!Q79</f>
        <v>0</v>
      </c>
      <c r="R79" s="56">
        <f>+Enero!R79+Febrero!R79+'Marzo '!R79+'Abril '!R79+'Mayo '!R79+Junio!R79+Julio!R79+Agosto!R79+Septiembre!R79+'Octubre '!R79+Noviembre!R79+'Diciembre '!R79</f>
        <v>0</v>
      </c>
      <c r="S79" s="56">
        <f>+Enero!S79+Febrero!S79+'Marzo '!S79+'Abril '!S79+'Mayo '!S79+Junio!S79+Julio!S79+Agosto!S79+Septiembre!S79+'Octubre '!S79+Noviembre!S79+'Diciembre '!S79</f>
        <v>0</v>
      </c>
      <c r="T79" s="102"/>
    </row>
    <row r="80" spans="1:96" x14ac:dyDescent="0.2">
      <c r="A80" s="143" t="s">
        <v>156</v>
      </c>
      <c r="B80" s="142">
        <f t="shared" si="2"/>
        <v>1668</v>
      </c>
      <c r="C80" s="56">
        <f>+Enero!C80+Febrero!C80+'Marzo '!C80+'Abril '!C80+'Mayo '!C80+Junio!C80+Julio!C80+Agosto!C80+Septiembre!C80+'Octubre '!C80+Noviembre!C80+'Diciembre '!C80</f>
        <v>0</v>
      </c>
      <c r="D80" s="56">
        <f>+Enero!D80+Febrero!D80+'Marzo '!D80+'Abril '!D80+'Mayo '!D80+Junio!D80+Julio!D80+Agosto!D80+Septiembre!D80+'Octubre '!D80+Noviembre!D80+'Diciembre '!D80</f>
        <v>0</v>
      </c>
      <c r="E80" s="56">
        <f>+Enero!E80+Febrero!E80+'Marzo '!E80+'Abril '!E80+'Mayo '!E80+Junio!E80+Julio!E80+Agosto!E80+Septiembre!E80+'Octubre '!E80+Noviembre!E80+'Diciembre '!E80</f>
        <v>0</v>
      </c>
      <c r="F80" s="56">
        <f>+Enero!F80+Febrero!F80+'Marzo '!F80+'Abril '!F80+'Mayo '!F80+Junio!F80+Julio!F80+Agosto!F80+Septiembre!F80+'Octubre '!F80+Noviembre!F80+'Diciembre '!F80</f>
        <v>16</v>
      </c>
      <c r="G80" s="56">
        <f>+Enero!G80+Febrero!G80+'Marzo '!G80+'Abril '!G80+'Mayo '!G80+Junio!G80+Julio!G80+Agosto!G80+Septiembre!G80+'Octubre '!G80+Noviembre!G80+'Diciembre '!G80</f>
        <v>67</v>
      </c>
      <c r="H80" s="56">
        <f>+Enero!H80+Febrero!H80+'Marzo '!H80+'Abril '!H80+'Mayo '!H80+Junio!H80+Julio!H80+Agosto!H80+Septiembre!H80+'Octubre '!H80+Noviembre!H80+'Diciembre '!H80</f>
        <v>191</v>
      </c>
      <c r="I80" s="56">
        <f>+Enero!I80+Febrero!I80+'Marzo '!I80+'Abril '!I80+'Mayo '!I80+Junio!I80+Julio!I80+Agosto!I80+Septiembre!I80+'Octubre '!I80+Noviembre!I80+'Diciembre '!I80</f>
        <v>235</v>
      </c>
      <c r="J80" s="56">
        <f>+Enero!J80+Febrero!J80+'Marzo '!J80+'Abril '!J80+'Mayo '!J80+Junio!J80+Julio!J80+Agosto!J80+Septiembre!J80+'Octubre '!J80+Noviembre!J80+'Diciembre '!J80</f>
        <v>234</v>
      </c>
      <c r="K80" s="56">
        <f>+Enero!K80+Febrero!K80+'Marzo '!K80+'Abril '!K80+'Mayo '!K80+Junio!K80+Julio!K80+Agosto!K80+Septiembre!K80+'Octubre '!K80+Noviembre!K80+'Diciembre '!K80</f>
        <v>197</v>
      </c>
      <c r="L80" s="56">
        <f>+Enero!L80+Febrero!L80+'Marzo '!L80+'Abril '!L80+'Mayo '!L80+Junio!L80+Julio!L80+Agosto!L80+Septiembre!L80+'Octubre '!L80+Noviembre!L80+'Diciembre '!L80</f>
        <v>223</v>
      </c>
      <c r="M80" s="56">
        <f>+Enero!M80+Febrero!M80+'Marzo '!M80+'Abril '!M80+'Mayo '!M80+Junio!M80+Julio!M80+Agosto!M80+Septiembre!M80+'Octubre '!M80+Noviembre!M80+'Diciembre '!M80</f>
        <v>202</v>
      </c>
      <c r="N80" s="56">
        <f>+Enero!N80+Febrero!N80+'Marzo '!N80+'Abril '!N80+'Mayo '!N80+Junio!N80+Julio!N80+Agosto!N80+Septiembre!N80+'Octubre '!N80+Noviembre!N80+'Diciembre '!N80</f>
        <v>128</v>
      </c>
      <c r="O80" s="56">
        <f>+Enero!O80+Febrero!O80+'Marzo '!O80+'Abril '!O80+'Mayo '!O80+Junio!O80+Julio!O80+Agosto!O80+Septiembre!O80+'Octubre '!O80+Noviembre!O80+'Diciembre '!O80</f>
        <v>96</v>
      </c>
      <c r="P80" s="56">
        <f>+Enero!P80+Febrero!P80+'Marzo '!P80+'Abril '!P80+'Mayo '!P80+Junio!P80+Julio!P80+Agosto!P80+Septiembre!P80+'Octubre '!P80+Noviembre!P80+'Diciembre '!P80</f>
        <v>46</v>
      </c>
      <c r="Q80" s="56">
        <f>+Enero!Q80+Febrero!Q80+'Marzo '!Q80+'Abril '!Q80+'Mayo '!Q80+Junio!Q80+Julio!Q80+Agosto!Q80+Septiembre!Q80+'Octubre '!Q80+Noviembre!Q80+'Diciembre '!Q80</f>
        <v>25</v>
      </c>
      <c r="R80" s="56">
        <f>+Enero!R80+Febrero!R80+'Marzo '!R80+'Abril '!R80+'Mayo '!R80+Junio!R80+Julio!R80+Agosto!R80+Septiembre!R80+'Octubre '!R80+Noviembre!R80+'Diciembre '!R80</f>
        <v>6</v>
      </c>
      <c r="S80" s="56">
        <f>+Enero!S80+Febrero!S80+'Marzo '!S80+'Abril '!S80+'Mayo '!S80+Junio!S80+Julio!S80+Agosto!S80+Septiembre!S80+'Octubre '!S80+Noviembre!S80+'Diciembre '!S80</f>
        <v>2</v>
      </c>
      <c r="T80" s="144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88" ht="13.5" customHeight="1" x14ac:dyDescent="0.2">
      <c r="A81" s="143" t="s">
        <v>157</v>
      </c>
      <c r="B81" s="142">
        <f t="shared" si="2"/>
        <v>1465</v>
      </c>
      <c r="C81" s="56">
        <f>+Enero!C81+Febrero!C81+'Marzo '!C81+'Abril '!C81+'Mayo '!C81+Junio!C81+Julio!C81+Agosto!C81+Septiembre!C81+'Octubre '!C81+Noviembre!C81+'Diciembre '!C81</f>
        <v>0</v>
      </c>
      <c r="D81" s="56">
        <f>+Enero!D81+Febrero!D81+'Marzo '!D81+'Abril '!D81+'Mayo '!D81+Junio!D81+Julio!D81+Agosto!D81+Septiembre!D81+'Octubre '!D81+Noviembre!D81+'Diciembre '!D81</f>
        <v>0</v>
      </c>
      <c r="E81" s="56">
        <f>+Enero!E81+Febrero!E81+'Marzo '!E81+'Abril '!E81+'Mayo '!E81+Junio!E81+Julio!E81+Agosto!E81+Septiembre!E81+'Octubre '!E81+Noviembre!E81+'Diciembre '!E81</f>
        <v>0</v>
      </c>
      <c r="F81" s="56">
        <f>+Enero!F81+Febrero!F81+'Marzo '!F81+'Abril '!F81+'Mayo '!F81+Junio!F81+Julio!F81+Agosto!F81+Septiembre!F81+'Octubre '!F81+Noviembre!F81+'Diciembre '!F81</f>
        <v>12</v>
      </c>
      <c r="G81" s="56">
        <f>+Enero!G81+Febrero!G81+'Marzo '!G81+'Abril '!G81+'Mayo '!G81+Junio!G81+Julio!G81+Agosto!G81+Septiembre!G81+'Octubre '!G81+Noviembre!G81+'Diciembre '!G81</f>
        <v>10</v>
      </c>
      <c r="H81" s="56">
        <f>+Enero!H81+Febrero!H81+'Marzo '!H81+'Abril '!H81+'Mayo '!H81+Junio!H81+Julio!H81+Agosto!H81+Septiembre!H81+'Octubre '!H81+Noviembre!H81+'Diciembre '!H81</f>
        <v>31</v>
      </c>
      <c r="I81" s="56">
        <f>+Enero!I81+Febrero!I81+'Marzo '!I81+'Abril '!I81+'Mayo '!I81+Junio!I81+Julio!I81+Agosto!I81+Septiembre!I81+'Octubre '!I81+Noviembre!I81+'Diciembre '!I81</f>
        <v>64</v>
      </c>
      <c r="J81" s="56">
        <f>+Enero!J81+Febrero!J81+'Marzo '!J81+'Abril '!J81+'Mayo '!J81+Junio!J81+Julio!J81+Agosto!J81+Septiembre!J81+'Octubre '!J81+Noviembre!J81+'Diciembre '!J81</f>
        <v>51</v>
      </c>
      <c r="K81" s="56">
        <f>+Enero!K81+Febrero!K81+'Marzo '!K81+'Abril '!K81+'Mayo '!K81+Junio!K81+Julio!K81+Agosto!K81+Septiembre!K81+'Octubre '!K81+Noviembre!K81+'Diciembre '!K81</f>
        <v>118</v>
      </c>
      <c r="L81" s="56">
        <f>+Enero!L81+Febrero!L81+'Marzo '!L81+'Abril '!L81+'Mayo '!L81+Junio!L81+Julio!L81+Agosto!L81+Septiembre!L81+'Octubre '!L81+Noviembre!L81+'Diciembre '!L81</f>
        <v>141</v>
      </c>
      <c r="M81" s="56">
        <f>+Enero!M81+Febrero!M81+'Marzo '!M81+'Abril '!M81+'Mayo '!M81+Junio!M81+Julio!M81+Agosto!M81+Septiembre!M81+'Octubre '!M81+Noviembre!M81+'Diciembre '!M81</f>
        <v>241</v>
      </c>
      <c r="N81" s="56">
        <f>+Enero!N81+Febrero!N81+'Marzo '!N81+'Abril '!N81+'Mayo '!N81+Junio!N81+Julio!N81+Agosto!N81+Septiembre!N81+'Octubre '!N81+Noviembre!N81+'Diciembre '!N81</f>
        <v>225</v>
      </c>
      <c r="O81" s="56">
        <f>+Enero!O81+Febrero!O81+'Marzo '!O81+'Abril '!O81+'Mayo '!O81+Junio!O81+Julio!O81+Agosto!O81+Septiembre!O81+'Octubre '!O81+Noviembre!O81+'Diciembre '!O81</f>
        <v>187</v>
      </c>
      <c r="P81" s="56">
        <f>+Enero!P81+Febrero!P81+'Marzo '!P81+'Abril '!P81+'Mayo '!P81+Junio!P81+Julio!P81+Agosto!P81+Septiembre!P81+'Octubre '!P81+Noviembre!P81+'Diciembre '!P81</f>
        <v>159</v>
      </c>
      <c r="Q81" s="56">
        <f>+Enero!Q81+Febrero!Q81+'Marzo '!Q81+'Abril '!Q81+'Mayo '!Q81+Junio!Q81+Julio!Q81+Agosto!Q81+Septiembre!Q81+'Octubre '!Q81+Noviembre!Q81+'Diciembre '!Q81</f>
        <v>116</v>
      </c>
      <c r="R81" s="56">
        <f>+Enero!R81+Febrero!R81+'Marzo '!R81+'Abril '!R81+'Mayo '!R81+Junio!R81+Julio!R81+Agosto!R81+Septiembre!R81+'Octubre '!R81+Noviembre!R81+'Diciembre '!R81</f>
        <v>55</v>
      </c>
      <c r="S81" s="56">
        <f>+Enero!S81+Febrero!S81+'Marzo '!S81+'Abril '!S81+'Mayo '!S81+Junio!S81+Julio!S81+Agosto!S81+Septiembre!S81+'Octubre '!S81+Noviembre!S81+'Diciembre '!S81</f>
        <v>55</v>
      </c>
      <c r="T81" s="102"/>
    </row>
    <row r="82" spans="1:88" x14ac:dyDescent="0.2">
      <c r="A82" s="143" t="s">
        <v>158</v>
      </c>
      <c r="B82" s="142">
        <f t="shared" si="2"/>
        <v>0</v>
      </c>
      <c r="C82" s="56">
        <f>+Enero!C82+Febrero!C82+'Marzo '!C82+'Abril '!C82+'Mayo '!C82+Junio!C82+Julio!C82+Agosto!C82+Septiembre!C82+'Octubre '!C82+Noviembre!C82+'Diciembre '!C82</f>
        <v>0</v>
      </c>
      <c r="D82" s="56">
        <f>+Enero!D82+Febrero!D82+'Marzo '!D82+'Abril '!D82+'Mayo '!D82+Junio!D82+Julio!D82+Agosto!D82+Septiembre!D82+'Octubre '!D82+Noviembre!D82+'Diciembre '!D82</f>
        <v>0</v>
      </c>
      <c r="E82" s="56">
        <f>+Enero!E82+Febrero!E82+'Marzo '!E82+'Abril '!E82+'Mayo '!E82+Junio!E82+Julio!E82+Agosto!E82+Septiembre!E82+'Octubre '!E82+Noviembre!E82+'Diciembre '!E82</f>
        <v>0</v>
      </c>
      <c r="F82" s="56">
        <f>+Enero!F82+Febrero!F82+'Marzo '!F82+'Abril '!F82+'Mayo '!F82+Junio!F82+Julio!F82+Agosto!F82+Septiembre!F82+'Octubre '!F82+Noviembre!F82+'Diciembre '!F82</f>
        <v>0</v>
      </c>
      <c r="G82" s="56">
        <f>+Enero!G82+Febrero!G82+'Marzo '!G82+'Abril '!G82+'Mayo '!G82+Junio!G82+Julio!G82+Agosto!G82+Septiembre!G82+'Octubre '!G82+Noviembre!G82+'Diciembre '!G82</f>
        <v>0</v>
      </c>
      <c r="H82" s="56">
        <f>+Enero!H82+Febrero!H82+'Marzo '!H82+'Abril '!H82+'Mayo '!H82+Junio!H82+Julio!H82+Agosto!H82+Septiembre!H82+'Octubre '!H82+Noviembre!H82+'Diciembre '!H82</f>
        <v>0</v>
      </c>
      <c r="I82" s="56">
        <f>+Enero!I82+Febrero!I82+'Marzo '!I82+'Abril '!I82+'Mayo '!I82+Junio!I82+Julio!I82+Agosto!I82+Septiembre!I82+'Octubre '!I82+Noviembre!I82+'Diciembre '!I82</f>
        <v>0</v>
      </c>
      <c r="J82" s="56">
        <f>+Enero!J82+Febrero!J82+'Marzo '!J82+'Abril '!J82+'Mayo '!J82+Junio!J82+Julio!J82+Agosto!J82+Septiembre!J82+'Octubre '!J82+Noviembre!J82+'Diciembre '!J82</f>
        <v>0</v>
      </c>
      <c r="K82" s="56">
        <f>+Enero!K82+Febrero!K82+'Marzo '!K82+'Abril '!K82+'Mayo '!K82+Junio!K82+Julio!K82+Agosto!K82+Septiembre!K82+'Octubre '!K82+Noviembre!K82+'Diciembre '!K82</f>
        <v>0</v>
      </c>
      <c r="L82" s="56">
        <f>+Enero!L82+Febrero!L82+'Marzo '!L82+'Abril '!L82+'Mayo '!L82+Junio!L82+Julio!L82+Agosto!L82+Septiembre!L82+'Octubre '!L82+Noviembre!L82+'Diciembre '!L82</f>
        <v>0</v>
      </c>
      <c r="M82" s="56">
        <f>+Enero!M82+Febrero!M82+'Marzo '!M82+'Abril '!M82+'Mayo '!M82+Junio!M82+Julio!M82+Agosto!M82+Septiembre!M82+'Octubre '!M82+Noviembre!M82+'Diciembre '!M82</f>
        <v>0</v>
      </c>
      <c r="N82" s="56">
        <f>+Enero!N82+Febrero!N82+'Marzo '!N82+'Abril '!N82+'Mayo '!N82+Junio!N82+Julio!N82+Agosto!N82+Septiembre!N82+'Octubre '!N82+Noviembre!N82+'Diciembre '!N82</f>
        <v>0</v>
      </c>
      <c r="O82" s="56">
        <f>+Enero!O82+Febrero!O82+'Marzo '!O82+'Abril '!O82+'Mayo '!O82+Junio!O82+Julio!O82+Agosto!O82+Septiembre!O82+'Octubre '!O82+Noviembre!O82+'Diciembre '!O82</f>
        <v>0</v>
      </c>
      <c r="P82" s="56">
        <f>+Enero!P82+Febrero!P82+'Marzo '!P82+'Abril '!P82+'Mayo '!P82+Junio!P82+Julio!P82+Agosto!P82+Septiembre!P82+'Octubre '!P82+Noviembre!P82+'Diciembre '!P82</f>
        <v>0</v>
      </c>
      <c r="Q82" s="56">
        <f>+Enero!Q82+Febrero!Q82+'Marzo '!Q82+'Abril '!Q82+'Mayo '!Q82+Junio!Q82+Julio!Q82+Agosto!Q82+Septiembre!Q82+'Octubre '!Q82+Noviembre!Q82+'Diciembre '!Q82</f>
        <v>0</v>
      </c>
      <c r="R82" s="56">
        <f>+Enero!R82+Febrero!R82+'Marzo '!R82+'Abril '!R82+'Mayo '!R82+Junio!R82+Julio!R82+Agosto!R82+Septiembre!R82+'Octubre '!R82+Noviembre!R82+'Diciembre '!R82</f>
        <v>0</v>
      </c>
      <c r="S82" s="56">
        <f>+Enero!S82+Febrero!S82+'Marzo '!S82+'Abril '!S82+'Mayo '!S82+Junio!S82+Julio!S82+Agosto!S82+Septiembre!S82+'Octubre '!S82+Noviembre!S82+'Diciembre '!S82</f>
        <v>0</v>
      </c>
      <c r="T82" s="102"/>
    </row>
    <row r="83" spans="1:88" x14ac:dyDescent="0.2">
      <c r="A83" s="143" t="s">
        <v>159</v>
      </c>
      <c r="B83" s="142">
        <f t="shared" si="2"/>
        <v>0</v>
      </c>
      <c r="C83" s="56">
        <f>+Enero!C83+Febrero!C83+'Marzo '!C83+'Abril '!C83+'Mayo '!C83+Junio!C83+Julio!C83+Agosto!C83+Septiembre!C83+'Octubre '!C83+Noviembre!C83+'Diciembre '!C83</f>
        <v>0</v>
      </c>
      <c r="D83" s="56">
        <f>+Enero!D83+Febrero!D83+'Marzo '!D83+'Abril '!D83+'Mayo '!D83+Junio!D83+Julio!D83+Agosto!D83+Septiembre!D83+'Octubre '!D83+Noviembre!D83+'Diciembre '!D83</f>
        <v>0</v>
      </c>
      <c r="E83" s="56">
        <f>+Enero!E83+Febrero!E83+'Marzo '!E83+'Abril '!E83+'Mayo '!E83+Junio!E83+Julio!E83+Agosto!E83+Septiembre!E83+'Octubre '!E83+Noviembre!E83+'Diciembre '!E83</f>
        <v>0</v>
      </c>
      <c r="F83" s="56">
        <f>+Enero!F83+Febrero!F83+'Marzo '!F83+'Abril '!F83+'Mayo '!F83+Junio!F83+Julio!F83+Agosto!F83+Septiembre!F83+'Octubre '!F83+Noviembre!F83+'Diciembre '!F83</f>
        <v>0</v>
      </c>
      <c r="G83" s="56">
        <f>+Enero!G83+Febrero!G83+'Marzo '!G83+'Abril '!G83+'Mayo '!G83+Junio!G83+Julio!G83+Agosto!G83+Septiembre!G83+'Octubre '!G83+Noviembre!G83+'Diciembre '!G83</f>
        <v>0</v>
      </c>
      <c r="H83" s="56">
        <f>+Enero!H83+Febrero!H83+'Marzo '!H83+'Abril '!H83+'Mayo '!H83+Junio!H83+Julio!H83+Agosto!H83+Septiembre!H83+'Octubre '!H83+Noviembre!H83+'Diciembre '!H83</f>
        <v>0</v>
      </c>
      <c r="I83" s="56">
        <f>+Enero!I83+Febrero!I83+'Marzo '!I83+'Abril '!I83+'Mayo '!I83+Junio!I83+Julio!I83+Agosto!I83+Septiembre!I83+'Octubre '!I83+Noviembre!I83+'Diciembre '!I83</f>
        <v>0</v>
      </c>
      <c r="J83" s="56">
        <f>+Enero!J83+Febrero!J83+'Marzo '!J83+'Abril '!J83+'Mayo '!J83+Junio!J83+Julio!J83+Agosto!J83+Septiembre!J83+'Octubre '!J83+Noviembre!J83+'Diciembre '!J83</f>
        <v>0</v>
      </c>
      <c r="K83" s="56">
        <f>+Enero!K83+Febrero!K83+'Marzo '!K83+'Abril '!K83+'Mayo '!K83+Junio!K83+Julio!K83+Agosto!K83+Septiembre!K83+'Octubre '!K83+Noviembre!K83+'Diciembre '!K83</f>
        <v>0</v>
      </c>
      <c r="L83" s="56">
        <f>+Enero!L83+Febrero!L83+'Marzo '!L83+'Abril '!L83+'Mayo '!L83+Junio!L83+Julio!L83+Agosto!L83+Septiembre!L83+'Octubre '!L83+Noviembre!L83+'Diciembre '!L83</f>
        <v>0</v>
      </c>
      <c r="M83" s="56">
        <f>+Enero!M83+Febrero!M83+'Marzo '!M83+'Abril '!M83+'Mayo '!M83+Junio!M83+Julio!M83+Agosto!M83+Septiembre!M83+'Octubre '!M83+Noviembre!M83+'Diciembre '!M83</f>
        <v>0</v>
      </c>
      <c r="N83" s="56">
        <f>+Enero!N83+Febrero!N83+'Marzo '!N83+'Abril '!N83+'Mayo '!N83+Junio!N83+Julio!N83+Agosto!N83+Septiembre!N83+'Octubre '!N83+Noviembre!N83+'Diciembre '!N83</f>
        <v>0</v>
      </c>
      <c r="O83" s="56">
        <f>+Enero!O83+Febrero!O83+'Marzo '!O83+'Abril '!O83+'Mayo '!O83+Junio!O83+Julio!O83+Agosto!O83+Septiembre!O83+'Octubre '!O83+Noviembre!O83+'Diciembre '!O83</f>
        <v>0</v>
      </c>
      <c r="P83" s="56">
        <f>+Enero!P83+Febrero!P83+'Marzo '!P83+'Abril '!P83+'Mayo '!P83+Junio!P83+Julio!P83+Agosto!P83+Septiembre!P83+'Octubre '!P83+Noviembre!P83+'Diciembre '!P83</f>
        <v>0</v>
      </c>
      <c r="Q83" s="56">
        <f>+Enero!Q83+Febrero!Q83+'Marzo '!Q83+'Abril '!Q83+'Mayo '!Q83+Junio!Q83+Julio!Q83+Agosto!Q83+Septiembre!Q83+'Octubre '!Q83+Noviembre!Q83+'Diciembre '!Q83</f>
        <v>0</v>
      </c>
      <c r="R83" s="56">
        <f>+Enero!R83+Febrero!R83+'Marzo '!R83+'Abril '!R83+'Mayo '!R83+Junio!R83+Julio!R83+Agosto!R83+Septiembre!R83+'Octubre '!R83+Noviembre!R83+'Diciembre '!R83</f>
        <v>0</v>
      </c>
      <c r="S83" s="56">
        <f>+Enero!S83+Febrero!S83+'Marzo '!S83+'Abril '!S83+'Mayo '!S83+Junio!S83+Julio!S83+Agosto!S83+Septiembre!S83+'Octubre '!S83+Noviembre!S83+'Diciembre '!S83</f>
        <v>0</v>
      </c>
      <c r="T83" s="102"/>
    </row>
    <row r="84" spans="1:88" x14ac:dyDescent="0.2">
      <c r="A84" s="145" t="s">
        <v>160</v>
      </c>
      <c r="B84" s="142">
        <f t="shared" si="2"/>
        <v>0</v>
      </c>
      <c r="C84" s="56">
        <f>+Enero!C84+Febrero!C84+'Marzo '!C84+'Abril '!C84+'Mayo '!C84+Junio!C84+Julio!C84+Agosto!C84+Septiembre!C84+'Octubre '!C84+Noviembre!C84+'Diciembre '!C84</f>
        <v>0</v>
      </c>
      <c r="D84" s="56">
        <f>+Enero!D84+Febrero!D84+'Marzo '!D84+'Abril '!D84+'Mayo '!D84+Junio!D84+Julio!D84+Agosto!D84+Septiembre!D84+'Octubre '!D84+Noviembre!D84+'Diciembre '!D84</f>
        <v>0</v>
      </c>
      <c r="E84" s="56">
        <f>+Enero!E84+Febrero!E84+'Marzo '!E84+'Abril '!E84+'Mayo '!E84+Junio!E84+Julio!E84+Agosto!E84+Septiembre!E84+'Octubre '!E84+Noviembre!E84+'Diciembre '!E84</f>
        <v>0</v>
      </c>
      <c r="F84" s="56">
        <f>+Enero!F84+Febrero!F84+'Marzo '!F84+'Abril '!F84+'Mayo '!F84+Junio!F84+Julio!F84+Agosto!F84+Septiembre!F84+'Octubre '!F84+Noviembre!F84+'Diciembre '!F84</f>
        <v>0</v>
      </c>
      <c r="G84" s="56">
        <f>+Enero!G84+Febrero!G84+'Marzo '!G84+'Abril '!G84+'Mayo '!G84+Junio!G84+Julio!G84+Agosto!G84+Septiembre!G84+'Octubre '!G84+Noviembre!G84+'Diciembre '!G84</f>
        <v>0</v>
      </c>
      <c r="H84" s="56">
        <f>+Enero!H84+Febrero!H84+'Marzo '!H84+'Abril '!H84+'Mayo '!H84+Junio!H84+Julio!H84+Agosto!H84+Septiembre!H84+'Octubre '!H84+Noviembre!H84+'Diciembre '!H84</f>
        <v>0</v>
      </c>
      <c r="I84" s="56">
        <f>+Enero!I84+Febrero!I84+'Marzo '!I84+'Abril '!I84+'Mayo '!I84+Junio!I84+Julio!I84+Agosto!I84+Septiembre!I84+'Octubre '!I84+Noviembre!I84+'Diciembre '!I84</f>
        <v>0</v>
      </c>
      <c r="J84" s="56">
        <f>+Enero!J84+Febrero!J84+'Marzo '!J84+'Abril '!J84+'Mayo '!J84+Junio!J84+Julio!J84+Agosto!J84+Septiembre!J84+'Octubre '!J84+Noviembre!J84+'Diciembre '!J84</f>
        <v>0</v>
      </c>
      <c r="K84" s="56">
        <f>+Enero!K84+Febrero!K84+'Marzo '!K84+'Abril '!K84+'Mayo '!K84+Junio!K84+Julio!K84+Agosto!K84+Septiembre!K84+'Octubre '!K84+Noviembre!K84+'Diciembre '!K84</f>
        <v>0</v>
      </c>
      <c r="L84" s="56">
        <f>+Enero!L84+Febrero!L84+'Marzo '!L84+'Abril '!L84+'Mayo '!L84+Junio!L84+Julio!L84+Agosto!L84+Septiembre!L84+'Octubre '!L84+Noviembre!L84+'Diciembre '!L84</f>
        <v>0</v>
      </c>
      <c r="M84" s="56">
        <f>+Enero!M84+Febrero!M84+'Marzo '!M84+'Abril '!M84+'Mayo '!M84+Junio!M84+Julio!M84+Agosto!M84+Septiembre!M84+'Octubre '!M84+Noviembre!M84+'Diciembre '!M84</f>
        <v>0</v>
      </c>
      <c r="N84" s="56">
        <f>+Enero!N84+Febrero!N84+'Marzo '!N84+'Abril '!N84+'Mayo '!N84+Junio!N84+Julio!N84+Agosto!N84+Septiembre!N84+'Octubre '!N84+Noviembre!N84+'Diciembre '!N84</f>
        <v>0</v>
      </c>
      <c r="O84" s="56">
        <f>+Enero!O84+Febrero!O84+'Marzo '!O84+'Abril '!O84+'Mayo '!O84+Junio!O84+Julio!O84+Agosto!O84+Septiembre!O84+'Octubre '!O84+Noviembre!O84+'Diciembre '!O84</f>
        <v>0</v>
      </c>
      <c r="P84" s="56">
        <f>+Enero!P84+Febrero!P84+'Marzo '!P84+'Abril '!P84+'Mayo '!P84+Junio!P84+Julio!P84+Agosto!P84+Septiembre!P84+'Octubre '!P84+Noviembre!P84+'Diciembre '!P84</f>
        <v>0</v>
      </c>
      <c r="Q84" s="56">
        <f>+Enero!Q84+Febrero!Q84+'Marzo '!Q84+'Abril '!Q84+'Mayo '!Q84+Junio!Q84+Julio!Q84+Agosto!Q84+Septiembre!Q84+'Octubre '!Q84+Noviembre!Q84+'Diciembre '!Q84</f>
        <v>0</v>
      </c>
      <c r="R84" s="56">
        <f>+Enero!R84+Febrero!R84+'Marzo '!R84+'Abril '!R84+'Mayo '!R84+Junio!R84+Julio!R84+Agosto!R84+Septiembre!R84+'Octubre '!R84+Noviembre!R84+'Diciembre '!R84</f>
        <v>0</v>
      </c>
      <c r="S84" s="56">
        <f>+Enero!S84+Febrero!S84+'Marzo '!S84+'Abril '!S84+'Mayo '!S84+Junio!S84+Julio!S84+Agosto!S84+Septiembre!S84+'Octubre '!S84+Noviembre!S84+'Diciembre '!S84</f>
        <v>0</v>
      </c>
      <c r="T84" s="102"/>
    </row>
    <row r="85" spans="1:88" x14ac:dyDescent="0.2">
      <c r="A85" s="145" t="s">
        <v>161</v>
      </c>
      <c r="B85" s="142">
        <f t="shared" si="2"/>
        <v>291</v>
      </c>
      <c r="C85" s="56">
        <f>+Enero!C85+Febrero!C85+'Marzo '!C85+'Abril '!C85+'Mayo '!C85+Junio!C85+Julio!C85+Agosto!C85+Septiembre!C85+'Octubre '!C85+Noviembre!C85+'Diciembre '!C85</f>
        <v>0</v>
      </c>
      <c r="D85" s="56">
        <f>+Enero!D85+Febrero!D85+'Marzo '!D85+'Abril '!D85+'Mayo '!D85+Junio!D85+Julio!D85+Agosto!D85+Septiembre!D85+'Octubre '!D85+Noviembre!D85+'Diciembre '!D85</f>
        <v>0</v>
      </c>
      <c r="E85" s="56">
        <f>+Enero!E85+Febrero!E85+'Marzo '!E85+'Abril '!E85+'Mayo '!E85+Junio!E85+Julio!E85+Agosto!E85+Septiembre!E85+'Octubre '!E85+Noviembre!E85+'Diciembre '!E85</f>
        <v>2</v>
      </c>
      <c r="F85" s="56">
        <f>+Enero!F85+Febrero!F85+'Marzo '!F85+'Abril '!F85+'Mayo '!F85+Junio!F85+Julio!F85+Agosto!F85+Septiembre!F85+'Octubre '!F85+Noviembre!F85+'Diciembre '!F85</f>
        <v>57</v>
      </c>
      <c r="G85" s="56">
        <f>+Enero!G85+Febrero!G85+'Marzo '!G85+'Abril '!G85+'Mayo '!G85+Junio!G85+Julio!G85+Agosto!G85+Septiembre!G85+'Octubre '!G85+Noviembre!G85+'Diciembre '!G85</f>
        <v>44</v>
      </c>
      <c r="H85" s="56">
        <f>+Enero!H85+Febrero!H85+'Marzo '!H85+'Abril '!H85+'Mayo '!H85+Junio!H85+Julio!H85+Agosto!H85+Septiembre!H85+'Octubre '!H85+Noviembre!H85+'Diciembre '!H85</f>
        <v>40</v>
      </c>
      <c r="I85" s="56">
        <f>+Enero!I85+Febrero!I85+'Marzo '!I85+'Abril '!I85+'Mayo '!I85+Junio!I85+Julio!I85+Agosto!I85+Septiembre!I85+'Octubre '!I85+Noviembre!I85+'Diciembre '!I85</f>
        <v>44</v>
      </c>
      <c r="J85" s="56">
        <f>+Enero!J85+Febrero!J85+'Marzo '!J85+'Abril '!J85+'Mayo '!J85+Junio!J85+Julio!J85+Agosto!J85+Septiembre!J85+'Octubre '!J85+Noviembre!J85+'Diciembre '!J85</f>
        <v>22</v>
      </c>
      <c r="K85" s="56">
        <f>+Enero!K85+Febrero!K85+'Marzo '!K85+'Abril '!K85+'Mayo '!K85+Junio!K85+Julio!K85+Agosto!K85+Septiembre!K85+'Octubre '!K85+Noviembre!K85+'Diciembre '!K85</f>
        <v>17</v>
      </c>
      <c r="L85" s="56">
        <f>+Enero!L85+Febrero!L85+'Marzo '!L85+'Abril '!L85+'Mayo '!L85+Junio!L85+Julio!L85+Agosto!L85+Septiembre!L85+'Octubre '!L85+Noviembre!L85+'Diciembre '!L85</f>
        <v>30</v>
      </c>
      <c r="M85" s="56">
        <f>+Enero!M85+Febrero!M85+'Marzo '!M85+'Abril '!M85+'Mayo '!M85+Junio!M85+Julio!M85+Agosto!M85+Septiembre!M85+'Octubre '!M85+Noviembre!M85+'Diciembre '!M85</f>
        <v>22</v>
      </c>
      <c r="N85" s="56">
        <f>+Enero!N85+Febrero!N85+'Marzo '!N85+'Abril '!N85+'Mayo '!N85+Junio!N85+Julio!N85+Agosto!N85+Septiembre!N85+'Octubre '!N85+Noviembre!N85+'Diciembre '!N85</f>
        <v>4</v>
      </c>
      <c r="O85" s="56">
        <f>+Enero!O85+Febrero!O85+'Marzo '!O85+'Abril '!O85+'Mayo '!O85+Junio!O85+Julio!O85+Agosto!O85+Septiembre!O85+'Octubre '!O85+Noviembre!O85+'Diciembre '!O85</f>
        <v>4</v>
      </c>
      <c r="P85" s="56">
        <f>+Enero!P85+Febrero!P85+'Marzo '!P85+'Abril '!P85+'Mayo '!P85+Junio!P85+Julio!P85+Agosto!P85+Septiembre!P85+'Octubre '!P85+Noviembre!P85+'Diciembre '!P85</f>
        <v>3</v>
      </c>
      <c r="Q85" s="56">
        <f>+Enero!Q85+Febrero!Q85+'Marzo '!Q85+'Abril '!Q85+'Mayo '!Q85+Junio!Q85+Julio!Q85+Agosto!Q85+Septiembre!Q85+'Octubre '!Q85+Noviembre!Q85+'Diciembre '!Q85</f>
        <v>2</v>
      </c>
      <c r="R85" s="56">
        <f>+Enero!R85+Febrero!R85+'Marzo '!R85+'Abril '!R85+'Mayo '!R85+Junio!R85+Julio!R85+Agosto!R85+Septiembre!R85+'Octubre '!R85+Noviembre!R85+'Diciembre '!R85</f>
        <v>0</v>
      </c>
      <c r="S85" s="56">
        <f>+Enero!S85+Febrero!S85+'Marzo '!S85+'Abril '!S85+'Mayo '!S85+Junio!S85+Julio!S85+Agosto!S85+Septiembre!S85+'Octubre '!S85+Noviembre!S85+'Diciembre '!S85</f>
        <v>0</v>
      </c>
      <c r="T85" s="102"/>
    </row>
    <row r="86" spans="1:88" x14ac:dyDescent="0.2">
      <c r="A86" s="145" t="s">
        <v>44</v>
      </c>
      <c r="B86" s="142">
        <f t="shared" si="2"/>
        <v>329</v>
      </c>
      <c r="C86" s="56">
        <f>+Enero!C86+Febrero!C86+'Marzo '!C86+'Abril '!C86+'Mayo '!C86+Junio!C86+Julio!C86+Agosto!C86+Septiembre!C86+'Octubre '!C86+Noviembre!C86+'Diciembre '!C86</f>
        <v>0</v>
      </c>
      <c r="D86" s="56">
        <f>+Enero!D86+Febrero!D86+'Marzo '!D86+'Abril '!D86+'Mayo '!D86+Junio!D86+Julio!D86+Agosto!D86+Septiembre!D86+'Octubre '!D86+Noviembre!D86+'Diciembre '!D86</f>
        <v>0</v>
      </c>
      <c r="E86" s="56">
        <f>+Enero!E86+Febrero!E86+'Marzo '!E86+'Abril '!E86+'Mayo '!E86+Junio!E86+Julio!E86+Agosto!E86+Septiembre!E86+'Octubre '!E86+Noviembre!E86+'Diciembre '!E86</f>
        <v>0</v>
      </c>
      <c r="F86" s="56">
        <f>+Enero!F86+Febrero!F86+'Marzo '!F86+'Abril '!F86+'Mayo '!F86+Junio!F86+Julio!F86+Agosto!F86+Septiembre!F86+'Octubre '!F86+Noviembre!F86+'Diciembre '!F86</f>
        <v>17</v>
      </c>
      <c r="G86" s="56">
        <f>+Enero!G86+Febrero!G86+'Marzo '!G86+'Abril '!G86+'Mayo '!G86+Junio!G86+Julio!G86+Agosto!G86+Septiembre!G86+'Octubre '!G86+Noviembre!G86+'Diciembre '!G86</f>
        <v>40</v>
      </c>
      <c r="H86" s="56">
        <f>+Enero!H86+Febrero!H86+'Marzo '!H86+'Abril '!H86+'Mayo '!H86+Junio!H86+Julio!H86+Agosto!H86+Septiembre!H86+'Octubre '!H86+Noviembre!H86+'Diciembre '!H86</f>
        <v>47</v>
      </c>
      <c r="I86" s="56">
        <f>+Enero!I86+Febrero!I86+'Marzo '!I86+'Abril '!I86+'Mayo '!I86+Junio!I86+Julio!I86+Agosto!I86+Septiembre!I86+'Octubre '!I86+Noviembre!I86+'Diciembre '!I86</f>
        <v>48</v>
      </c>
      <c r="J86" s="56">
        <f>+Enero!J86+Febrero!J86+'Marzo '!J86+'Abril '!J86+'Mayo '!J86+Junio!J86+Julio!J86+Agosto!J86+Septiembre!J86+'Octubre '!J86+Noviembre!J86+'Diciembre '!J86</f>
        <v>42</v>
      </c>
      <c r="K86" s="56">
        <f>+Enero!K86+Febrero!K86+'Marzo '!K86+'Abril '!K86+'Mayo '!K86+Junio!K86+Julio!K86+Agosto!K86+Septiembre!K86+'Octubre '!K86+Noviembre!K86+'Diciembre '!K86</f>
        <v>43</v>
      </c>
      <c r="L86" s="56">
        <f>+Enero!L86+Febrero!L86+'Marzo '!L86+'Abril '!L86+'Mayo '!L86+Junio!L86+Julio!L86+Agosto!L86+Septiembre!L86+'Octubre '!L86+Noviembre!L86+'Diciembre '!L86</f>
        <v>30</v>
      </c>
      <c r="M86" s="56">
        <f>+Enero!M86+Febrero!M86+'Marzo '!M86+'Abril '!M86+'Mayo '!M86+Junio!M86+Julio!M86+Agosto!M86+Septiembre!M86+'Octubre '!M86+Noviembre!M86+'Diciembre '!M86</f>
        <v>27</v>
      </c>
      <c r="N86" s="56">
        <f>+Enero!N86+Febrero!N86+'Marzo '!N86+'Abril '!N86+'Mayo '!N86+Junio!N86+Julio!N86+Agosto!N86+Septiembre!N86+'Octubre '!N86+Noviembre!N86+'Diciembre '!N86</f>
        <v>16</v>
      </c>
      <c r="O86" s="56">
        <f>+Enero!O86+Febrero!O86+'Marzo '!O86+'Abril '!O86+'Mayo '!O86+Junio!O86+Julio!O86+Agosto!O86+Septiembre!O86+'Octubre '!O86+Noviembre!O86+'Diciembre '!O86</f>
        <v>9</v>
      </c>
      <c r="P86" s="56">
        <f>+Enero!P86+Febrero!P86+'Marzo '!P86+'Abril '!P86+'Mayo '!P86+Junio!P86+Julio!P86+Agosto!P86+Septiembre!P86+'Octubre '!P86+Noviembre!P86+'Diciembre '!P86</f>
        <v>3</v>
      </c>
      <c r="Q86" s="56">
        <f>+Enero!Q86+Febrero!Q86+'Marzo '!Q86+'Abril '!Q86+'Mayo '!Q86+Junio!Q86+Julio!Q86+Agosto!Q86+Septiembre!Q86+'Octubre '!Q86+Noviembre!Q86+'Diciembre '!Q86</f>
        <v>5</v>
      </c>
      <c r="R86" s="56">
        <f>+Enero!R86+Febrero!R86+'Marzo '!R86+'Abril '!R86+'Mayo '!R86+Junio!R86+Julio!R86+Agosto!R86+Septiembre!R86+'Octubre '!R86+Noviembre!R86+'Diciembre '!R86</f>
        <v>1</v>
      </c>
      <c r="S86" s="56">
        <f>+Enero!S86+Febrero!S86+'Marzo '!S86+'Abril '!S86+'Mayo '!S86+Junio!S86+Julio!S86+Agosto!S86+Septiembre!S86+'Octubre '!S86+Noviembre!S86+'Diciembre '!S86</f>
        <v>1</v>
      </c>
      <c r="T86" s="102"/>
    </row>
    <row r="87" spans="1:88" x14ac:dyDescent="0.2">
      <c r="A87" s="146" t="s">
        <v>162</v>
      </c>
      <c r="B87" s="108">
        <f t="shared" si="2"/>
        <v>1070</v>
      </c>
      <c r="C87" s="56">
        <f>+Enero!C87+Febrero!C87+'Marzo '!C87+'Abril '!C87+'Mayo '!C87+Junio!C87+Julio!C87+Agosto!C87+Septiembre!C87+'Octubre '!C87+Noviembre!C87+'Diciembre '!C87</f>
        <v>0</v>
      </c>
      <c r="D87" s="56">
        <f>+Enero!D87+Febrero!D87+'Marzo '!D87+'Abril '!D87+'Mayo '!D87+Junio!D87+Julio!D87+Agosto!D87+Septiembre!D87+'Octubre '!D87+Noviembre!D87+'Diciembre '!D87</f>
        <v>0</v>
      </c>
      <c r="E87" s="56">
        <f>+Enero!E87+Febrero!E87+'Marzo '!E87+'Abril '!E87+'Mayo '!E87+Junio!E87+Julio!E87+Agosto!E87+Septiembre!E87+'Octubre '!E87+Noviembre!E87+'Diciembre '!E87</f>
        <v>0</v>
      </c>
      <c r="F87" s="56">
        <f>+Enero!F87+Febrero!F87+'Marzo '!F87+'Abril '!F87+'Mayo '!F87+Junio!F87+Julio!F87+Agosto!F87+Septiembre!F87+'Octubre '!F87+Noviembre!F87+'Diciembre '!F87</f>
        <v>9</v>
      </c>
      <c r="G87" s="56">
        <f>+Enero!G87+Febrero!G87+'Marzo '!G87+'Abril '!G87+'Mayo '!G87+Junio!G87+Julio!G87+Agosto!G87+Septiembre!G87+'Octubre '!G87+Noviembre!G87+'Diciembre '!G87</f>
        <v>83</v>
      </c>
      <c r="H87" s="56">
        <f>+Enero!H87+Febrero!H87+'Marzo '!H87+'Abril '!H87+'Mayo '!H87+Junio!H87+Julio!H87+Agosto!H87+Septiembre!H87+'Octubre '!H87+Noviembre!H87+'Diciembre '!H87</f>
        <v>150</v>
      </c>
      <c r="I87" s="56">
        <f>+Enero!I87+Febrero!I87+'Marzo '!I87+'Abril '!I87+'Mayo '!I87+Junio!I87+Julio!I87+Agosto!I87+Septiembre!I87+'Octubre '!I87+Noviembre!I87+'Diciembre '!I87</f>
        <v>116</v>
      </c>
      <c r="J87" s="56">
        <f>+Enero!J87+Febrero!J87+'Marzo '!J87+'Abril '!J87+'Mayo '!J87+Junio!J87+Julio!J87+Agosto!J87+Septiembre!J87+'Octubre '!J87+Noviembre!J87+'Diciembre '!J87</f>
        <v>69</v>
      </c>
      <c r="K87" s="56">
        <f>+Enero!K87+Febrero!K87+'Marzo '!K87+'Abril '!K87+'Mayo '!K87+Junio!K87+Julio!K87+Agosto!K87+Septiembre!K87+'Octubre '!K87+Noviembre!K87+'Diciembre '!K87</f>
        <v>66</v>
      </c>
      <c r="L87" s="56">
        <f>+Enero!L87+Febrero!L87+'Marzo '!L87+'Abril '!L87+'Mayo '!L87+Junio!L87+Julio!L87+Agosto!L87+Septiembre!L87+'Octubre '!L87+Noviembre!L87+'Diciembre '!L87</f>
        <v>65</v>
      </c>
      <c r="M87" s="56">
        <f>+Enero!M87+Febrero!M87+'Marzo '!M87+'Abril '!M87+'Mayo '!M87+Junio!M87+Julio!M87+Agosto!M87+Septiembre!M87+'Octubre '!M87+Noviembre!M87+'Diciembre '!M87</f>
        <v>100</v>
      </c>
      <c r="N87" s="56">
        <f>+Enero!N87+Febrero!N87+'Marzo '!N87+'Abril '!N87+'Mayo '!N87+Junio!N87+Julio!N87+Agosto!N87+Septiembre!N87+'Octubre '!N87+Noviembre!N87+'Diciembre '!N87</f>
        <v>80</v>
      </c>
      <c r="O87" s="56">
        <f>+Enero!O87+Febrero!O87+'Marzo '!O87+'Abril '!O87+'Mayo '!O87+Junio!O87+Julio!O87+Agosto!O87+Septiembre!O87+'Octubre '!O87+Noviembre!O87+'Diciembre '!O87</f>
        <v>68</v>
      </c>
      <c r="P87" s="56">
        <f>+Enero!P87+Febrero!P87+'Marzo '!P87+'Abril '!P87+'Mayo '!P87+Junio!P87+Julio!P87+Agosto!P87+Septiembre!P87+'Octubre '!P87+Noviembre!P87+'Diciembre '!P87</f>
        <v>61</v>
      </c>
      <c r="Q87" s="56">
        <f>+Enero!Q87+Febrero!Q87+'Marzo '!Q87+'Abril '!Q87+'Mayo '!Q87+Junio!Q87+Julio!Q87+Agosto!Q87+Septiembre!Q87+'Octubre '!Q87+Noviembre!Q87+'Diciembre '!Q87</f>
        <v>56</v>
      </c>
      <c r="R87" s="56">
        <f>+Enero!R87+Febrero!R87+'Marzo '!R87+'Abril '!R87+'Mayo '!R87+Junio!R87+Julio!R87+Agosto!R87+Septiembre!R87+'Octubre '!R87+Noviembre!R87+'Diciembre '!R87</f>
        <v>67</v>
      </c>
      <c r="S87" s="56">
        <f>+Enero!S87+Febrero!S87+'Marzo '!S87+'Abril '!S87+'Mayo '!S87+Junio!S87+Julio!S87+Agosto!S87+Septiembre!S87+'Octubre '!S87+Noviembre!S87+'Diciembre '!S87</f>
        <v>80</v>
      </c>
      <c r="T87" s="102"/>
    </row>
    <row r="88" spans="1:88" x14ac:dyDescent="0.2">
      <c r="A88" s="148" t="s">
        <v>46</v>
      </c>
      <c r="B88" s="122">
        <f t="shared" ref="B88:S88" si="3">SUM(B72:B87)</f>
        <v>10194</v>
      </c>
      <c r="C88" s="136">
        <f t="shared" si="3"/>
        <v>0</v>
      </c>
      <c r="D88" s="136">
        <f t="shared" si="3"/>
        <v>0</v>
      </c>
      <c r="E88" s="136">
        <f t="shared" si="3"/>
        <v>31</v>
      </c>
      <c r="F88" s="136">
        <f t="shared" si="3"/>
        <v>324</v>
      </c>
      <c r="G88" s="136">
        <f t="shared" si="3"/>
        <v>669</v>
      </c>
      <c r="H88" s="136">
        <f t="shared" si="3"/>
        <v>1077</v>
      </c>
      <c r="I88" s="136">
        <f t="shared" si="3"/>
        <v>1134</v>
      </c>
      <c r="J88" s="136">
        <f t="shared" si="3"/>
        <v>867</v>
      </c>
      <c r="K88" s="136">
        <f t="shared" si="3"/>
        <v>783</v>
      </c>
      <c r="L88" s="136">
        <f t="shared" si="3"/>
        <v>688</v>
      </c>
      <c r="M88" s="136">
        <f t="shared" si="3"/>
        <v>904</v>
      </c>
      <c r="N88" s="136">
        <f t="shared" si="3"/>
        <v>781</v>
      </c>
      <c r="O88" s="136">
        <f t="shared" si="3"/>
        <v>691</v>
      </c>
      <c r="P88" s="136">
        <f t="shared" si="3"/>
        <v>666</v>
      </c>
      <c r="Q88" s="136">
        <f t="shared" si="3"/>
        <v>610</v>
      </c>
      <c r="R88" s="136">
        <f t="shared" si="3"/>
        <v>440</v>
      </c>
      <c r="S88" s="136">
        <f t="shared" si="3"/>
        <v>529</v>
      </c>
      <c r="T88" s="102"/>
    </row>
    <row r="89" spans="1:88" x14ac:dyDescent="0.2">
      <c r="A89" s="52" t="s">
        <v>163</v>
      </c>
      <c r="B89" s="52"/>
      <c r="C89" s="52"/>
      <c r="D89" s="52"/>
      <c r="E89" s="52"/>
      <c r="F89" s="52"/>
      <c r="G89" s="1"/>
      <c r="H89" s="1"/>
      <c r="I89" s="1"/>
      <c r="J89" s="1"/>
      <c r="K89" s="1"/>
      <c r="L89" s="1"/>
      <c r="M89" s="1"/>
      <c r="N89" s="1"/>
      <c r="O89" s="1"/>
      <c r="P89" s="53"/>
      <c r="Q89" s="1"/>
      <c r="R89" s="1"/>
      <c r="S89" s="53"/>
      <c r="T89" s="1"/>
      <c r="U89" s="1"/>
      <c r="V89" s="53"/>
      <c r="W89" s="1"/>
      <c r="X89" s="1"/>
      <c r="Y89" s="53"/>
      <c r="Z89" s="53"/>
      <c r="AA89" s="53"/>
      <c r="AB89" s="149"/>
      <c r="AC89" s="149"/>
    </row>
    <row r="90" spans="1:88" ht="14.25" customHeight="1" x14ac:dyDescent="0.2">
      <c r="A90" s="504" t="s">
        <v>45</v>
      </c>
      <c r="B90" s="505"/>
      <c r="C90" s="504" t="s">
        <v>46</v>
      </c>
      <c r="D90" s="510"/>
      <c r="E90" s="505"/>
      <c r="F90" s="512" t="s">
        <v>47</v>
      </c>
      <c r="G90" s="513"/>
      <c r="H90" s="513"/>
      <c r="I90" s="513"/>
      <c r="J90" s="513"/>
      <c r="K90" s="513"/>
      <c r="L90" s="513"/>
      <c r="M90" s="513"/>
      <c r="N90" s="513"/>
      <c r="O90" s="513"/>
      <c r="P90" s="513"/>
      <c r="Q90" s="513"/>
      <c r="R90" s="513"/>
      <c r="S90" s="513"/>
      <c r="T90" s="513"/>
      <c r="U90" s="513"/>
      <c r="V90" s="513"/>
      <c r="W90" s="513"/>
      <c r="X90" s="513"/>
      <c r="Y90" s="513"/>
      <c r="Z90" s="513"/>
      <c r="AA90" s="513"/>
      <c r="AB90" s="513"/>
      <c r="AC90" s="513"/>
      <c r="AD90" s="513"/>
      <c r="AE90" s="513"/>
      <c r="AF90" s="513"/>
      <c r="AG90" s="513"/>
      <c r="AH90" s="513"/>
      <c r="AI90" s="513"/>
      <c r="AJ90" s="513"/>
      <c r="AK90" s="513"/>
      <c r="AL90" s="513"/>
      <c r="AM90" s="514"/>
      <c r="AN90" s="528" t="s">
        <v>48</v>
      </c>
      <c r="AO90" s="531" t="s">
        <v>49</v>
      </c>
      <c r="AP90" s="553" t="s">
        <v>164</v>
      </c>
      <c r="AQ90" s="553" t="s">
        <v>165</v>
      </c>
      <c r="AR90" s="102"/>
    </row>
    <row r="91" spans="1:88" x14ac:dyDescent="0.2">
      <c r="A91" s="506"/>
      <c r="B91" s="507"/>
      <c r="C91" s="508"/>
      <c r="D91" s="511"/>
      <c r="E91" s="509"/>
      <c r="F91" s="556" t="s">
        <v>18</v>
      </c>
      <c r="G91" s="557"/>
      <c r="H91" s="558" t="s">
        <v>19</v>
      </c>
      <c r="I91" s="559"/>
      <c r="J91" s="556" t="s">
        <v>20</v>
      </c>
      <c r="K91" s="557"/>
      <c r="L91" s="556" t="s">
        <v>21</v>
      </c>
      <c r="M91" s="557"/>
      <c r="N91" s="556" t="s">
        <v>22</v>
      </c>
      <c r="O91" s="557"/>
      <c r="P91" s="515" t="s">
        <v>23</v>
      </c>
      <c r="Q91" s="516"/>
      <c r="R91" s="515" t="s">
        <v>24</v>
      </c>
      <c r="S91" s="516"/>
      <c r="T91" s="515" t="s">
        <v>25</v>
      </c>
      <c r="U91" s="516"/>
      <c r="V91" s="515" t="s">
        <v>26</v>
      </c>
      <c r="W91" s="516"/>
      <c r="X91" s="515" t="s">
        <v>27</v>
      </c>
      <c r="Y91" s="516"/>
      <c r="Z91" s="515" t="s">
        <v>28</v>
      </c>
      <c r="AA91" s="516"/>
      <c r="AB91" s="515" t="s">
        <v>29</v>
      </c>
      <c r="AC91" s="516"/>
      <c r="AD91" s="515" t="s">
        <v>30</v>
      </c>
      <c r="AE91" s="516"/>
      <c r="AF91" s="515" t="s">
        <v>31</v>
      </c>
      <c r="AG91" s="516"/>
      <c r="AH91" s="515" t="s">
        <v>32</v>
      </c>
      <c r="AI91" s="516"/>
      <c r="AJ91" s="515" t="s">
        <v>33</v>
      </c>
      <c r="AK91" s="516"/>
      <c r="AL91" s="515" t="s">
        <v>34</v>
      </c>
      <c r="AM91" s="516"/>
      <c r="AN91" s="529"/>
      <c r="AO91" s="532"/>
      <c r="AP91" s="554"/>
      <c r="AQ91" s="554"/>
      <c r="AR91" s="102"/>
    </row>
    <row r="92" spans="1:88" x14ac:dyDescent="0.2">
      <c r="A92" s="508"/>
      <c r="B92" s="509"/>
      <c r="C92" s="137" t="s">
        <v>166</v>
      </c>
      <c r="D92" s="87" t="s">
        <v>36</v>
      </c>
      <c r="E92" s="137" t="s">
        <v>37</v>
      </c>
      <c r="F92" s="82" t="s">
        <v>36</v>
      </c>
      <c r="G92" s="84" t="s">
        <v>37</v>
      </c>
      <c r="H92" s="82" t="s">
        <v>36</v>
      </c>
      <c r="I92" s="84" t="s">
        <v>37</v>
      </c>
      <c r="J92" s="82" t="s">
        <v>36</v>
      </c>
      <c r="K92" s="84" t="s">
        <v>37</v>
      </c>
      <c r="L92" s="82" t="s">
        <v>36</v>
      </c>
      <c r="M92" s="84" t="s">
        <v>37</v>
      </c>
      <c r="N92" s="82" t="s">
        <v>36</v>
      </c>
      <c r="O92" s="84" t="s">
        <v>37</v>
      </c>
      <c r="P92" s="82" t="s">
        <v>36</v>
      </c>
      <c r="Q92" s="84" t="s">
        <v>37</v>
      </c>
      <c r="R92" s="82" t="s">
        <v>36</v>
      </c>
      <c r="S92" s="84" t="s">
        <v>37</v>
      </c>
      <c r="T92" s="82" t="s">
        <v>36</v>
      </c>
      <c r="U92" s="84" t="s">
        <v>37</v>
      </c>
      <c r="V92" s="82" t="s">
        <v>36</v>
      </c>
      <c r="W92" s="84" t="s">
        <v>37</v>
      </c>
      <c r="X92" s="82" t="s">
        <v>36</v>
      </c>
      <c r="Y92" s="84" t="s">
        <v>37</v>
      </c>
      <c r="Z92" s="82" t="s">
        <v>36</v>
      </c>
      <c r="AA92" s="84" t="s">
        <v>37</v>
      </c>
      <c r="AB92" s="82" t="s">
        <v>36</v>
      </c>
      <c r="AC92" s="84" t="s">
        <v>37</v>
      </c>
      <c r="AD92" s="82" t="s">
        <v>36</v>
      </c>
      <c r="AE92" s="84" t="s">
        <v>37</v>
      </c>
      <c r="AF92" s="82" t="s">
        <v>36</v>
      </c>
      <c r="AG92" s="84" t="s">
        <v>37</v>
      </c>
      <c r="AH92" s="82" t="s">
        <v>36</v>
      </c>
      <c r="AI92" s="84" t="s">
        <v>37</v>
      </c>
      <c r="AJ92" s="82" t="s">
        <v>36</v>
      </c>
      <c r="AK92" s="84" t="s">
        <v>37</v>
      </c>
      <c r="AL92" s="82" t="s">
        <v>36</v>
      </c>
      <c r="AM92" s="84" t="s">
        <v>37</v>
      </c>
      <c r="AN92" s="530"/>
      <c r="AO92" s="533"/>
      <c r="AP92" s="555"/>
      <c r="AQ92" s="555"/>
      <c r="AR92" s="102"/>
    </row>
    <row r="93" spans="1:88" x14ac:dyDescent="0.2">
      <c r="A93" s="560" t="s">
        <v>50</v>
      </c>
      <c r="B93" s="561"/>
      <c r="C93" s="150">
        <f>SUM(D93+E93)</f>
        <v>8256</v>
      </c>
      <c r="D93" s="151">
        <f>SUM(F93+H93+J93+L93+N93+P93+R93+T93+V93+X93+Z93+AB93+AD93+AF93+AH93+AJ93+AL93)</f>
        <v>3656</v>
      </c>
      <c r="E93" s="150">
        <f>SUM(G93+I93+K93+M93+O93+Q93+S93+U93+W93+Y93+AA93+AC93+AE93+AG93+AI93+AK93+AM93)</f>
        <v>4600</v>
      </c>
      <c r="F93" s="152">
        <f>+Enero!F93+Febrero!F93+'Marzo '!F93+'Abril '!F93+'Mayo '!F93+Junio!F93+Julio!F93+Agosto!F93+Septiembre!F93+'Octubre '!F93+Noviembre!F93+'Diciembre '!F93</f>
        <v>26</v>
      </c>
      <c r="G93" s="152">
        <f>+Enero!G93+Febrero!G93+'Marzo '!G93+'Abril '!G93+'Mayo '!G93+Junio!G93+Julio!G93+Agosto!G93+Septiembre!G93+'Octubre '!G93+Noviembre!G93+'Diciembre '!G93</f>
        <v>50</v>
      </c>
      <c r="H93" s="152">
        <f>+Enero!H93+Febrero!H93+'Marzo '!H93+'Abril '!H93+'Mayo '!H93+Junio!H93+Julio!H93+Agosto!H93+Septiembre!H93+'Octubre '!H93+Noviembre!H93+'Diciembre '!H93</f>
        <v>45</v>
      </c>
      <c r="I93" s="152">
        <f>+Enero!I93+Febrero!I93+'Marzo '!I93+'Abril '!I93+'Mayo '!I93+Junio!I93+Julio!I93+Agosto!I93+Septiembre!I93+'Octubre '!I93+Noviembre!I93+'Diciembre '!I93</f>
        <v>52</v>
      </c>
      <c r="J93" s="152">
        <f>+Enero!J93+Febrero!J93+'Marzo '!J93+'Abril '!J93+'Mayo '!J93+Junio!J93+Julio!J93+Agosto!J93+Septiembre!J93+'Octubre '!J93+Noviembre!J93+'Diciembre '!J93</f>
        <v>57</v>
      </c>
      <c r="K93" s="152">
        <f>+Enero!K93+Febrero!K93+'Marzo '!K93+'Abril '!K93+'Mayo '!K93+Junio!K93+Julio!K93+Agosto!K93+Septiembre!K93+'Octubre '!K93+Noviembre!K93+'Diciembre '!K93</f>
        <v>61</v>
      </c>
      <c r="L93" s="152">
        <f>+Enero!L93+Febrero!L93+'Marzo '!L93+'Abril '!L93+'Mayo '!L93+Junio!L93+Julio!L93+Agosto!L93+Septiembre!L93+'Octubre '!L93+Noviembre!L93+'Diciembre '!L93</f>
        <v>56</v>
      </c>
      <c r="M93" s="152">
        <f>+Enero!M93+Febrero!M93+'Marzo '!M93+'Abril '!M93+'Mayo '!M93+Junio!M93+Julio!M93+Agosto!M93+Septiembre!M93+'Octubre '!M93+Noviembre!M93+'Diciembre '!M93</f>
        <v>50</v>
      </c>
      <c r="N93" s="152">
        <f>+Enero!N93+Febrero!N93+'Marzo '!N93+'Abril '!N93+'Mayo '!N93+Junio!N93+Julio!N93+Agosto!N93+Septiembre!N93+'Octubre '!N93+Noviembre!N93+'Diciembre '!N93</f>
        <v>100</v>
      </c>
      <c r="O93" s="152">
        <f>+Enero!O93+Febrero!O93+'Marzo '!O93+'Abril '!O93+'Mayo '!O93+Junio!O93+Julio!O93+Agosto!O93+Septiembre!O93+'Octubre '!O93+Noviembre!O93+'Diciembre '!O93</f>
        <v>168</v>
      </c>
      <c r="P93" s="152">
        <f>+Enero!P93+Febrero!P93+'Marzo '!P93+'Abril '!P93+'Mayo '!P93+Junio!P93+Julio!P93+Agosto!P93+Septiembre!P93+'Octubre '!P93+Noviembre!P93+'Diciembre '!P93</f>
        <v>196</v>
      </c>
      <c r="Q93" s="152">
        <f>+Enero!Q93+Febrero!Q93+'Marzo '!Q93+'Abril '!Q93+'Mayo '!Q93+Junio!Q93+Julio!Q93+Agosto!Q93+Septiembre!Q93+'Octubre '!Q93+Noviembre!Q93+'Diciembre '!Q93</f>
        <v>281</v>
      </c>
      <c r="R93" s="152">
        <f>+Enero!R93+Febrero!R93+'Marzo '!R93+'Abril '!R93+'Mayo '!R93+Junio!R93+Julio!R93+Agosto!R93+Septiembre!R93+'Octubre '!R93+Noviembre!R93+'Diciembre '!R93</f>
        <v>151</v>
      </c>
      <c r="S93" s="152">
        <f>+Enero!S93+Febrero!S93+'Marzo '!S93+'Abril '!S93+'Mayo '!S93+Junio!S93+Julio!S93+Agosto!S93+Septiembre!S93+'Octubre '!S93+Noviembre!S93+'Diciembre '!S93</f>
        <v>180</v>
      </c>
      <c r="T93" s="152">
        <f>+Enero!T93+Febrero!T93+'Marzo '!T93+'Abril '!T93+'Mayo '!T93+Junio!T93+Julio!T93+Agosto!T93+Septiembre!T93+'Octubre '!T93+Noviembre!T93+'Diciembre '!T93</f>
        <v>179</v>
      </c>
      <c r="U93" s="152">
        <f>+Enero!U93+Febrero!U93+'Marzo '!U93+'Abril '!U93+'Mayo '!U93+Junio!U93+Julio!U93+Agosto!U93+Septiembre!U93+'Octubre '!U93+Noviembre!U93+'Diciembre '!U93</f>
        <v>278</v>
      </c>
      <c r="V93" s="152">
        <f>+Enero!V93+Febrero!V93+'Marzo '!V93+'Abril '!V93+'Mayo '!V93+Junio!V93+Julio!V93+Agosto!V93+Septiembre!V93+'Octubre '!V93+Noviembre!V93+'Diciembre '!V93</f>
        <v>183</v>
      </c>
      <c r="W93" s="152">
        <f>+Enero!W93+Febrero!W93+'Marzo '!W93+'Abril '!W93+'Mayo '!W93+Junio!W93+Julio!W93+Agosto!W93+Septiembre!W93+'Octubre '!W93+Noviembre!W93+'Diciembre '!W93</f>
        <v>280</v>
      </c>
      <c r="X93" s="152">
        <f>+Enero!X93+Febrero!X93+'Marzo '!X93+'Abril '!X93+'Mayo '!X93+Junio!X93+Julio!X93+Agosto!X93+Septiembre!X93+'Octubre '!X93+Noviembre!X93+'Diciembre '!X93</f>
        <v>230</v>
      </c>
      <c r="Y93" s="152">
        <f>+Enero!Y93+Febrero!Y93+'Marzo '!Y93+'Abril '!Y93+'Mayo '!Y93+Junio!Y93+Julio!Y93+Agosto!Y93+Septiembre!Y93+'Octubre '!Y93+Noviembre!Y93+'Diciembre '!Y93</f>
        <v>327</v>
      </c>
      <c r="Z93" s="152">
        <f>+Enero!Z93+Febrero!Z93+'Marzo '!Z93+'Abril '!Z93+'Mayo '!Z93+Junio!Z93+Julio!Z93+Agosto!Z93+Septiembre!Z93+'Octubre '!Z93+Noviembre!Z93+'Diciembre '!Z93</f>
        <v>264</v>
      </c>
      <c r="AA93" s="152">
        <f>+Enero!AA93+Febrero!AA93+'Marzo '!AA93+'Abril '!AA93+'Mayo '!AA93+Junio!AA93+Julio!AA93+Agosto!AA93+Septiembre!AA93+'Octubre '!AA93+Noviembre!AA93+'Diciembre '!AA93</f>
        <v>394</v>
      </c>
      <c r="AB93" s="152">
        <f>+Enero!AB93+Febrero!AB93+'Marzo '!AB93+'Abril '!AB93+'Mayo '!AB93+Junio!AB93+Julio!AB93+Agosto!AB93+Septiembre!AB93+'Octubre '!AB93+Noviembre!AB93+'Diciembre '!AB93</f>
        <v>266</v>
      </c>
      <c r="AC93" s="152">
        <f>+Enero!AC93+Febrero!AC93+'Marzo '!AC93+'Abril '!AC93+'Mayo '!AC93+Junio!AC93+Julio!AC93+Agosto!AC93+Septiembre!AC93+'Octubre '!AC93+Noviembre!AC93+'Diciembre '!AC93</f>
        <v>352</v>
      </c>
      <c r="AD93" s="152">
        <f>+Enero!AD93+Febrero!AD93+'Marzo '!AD93+'Abril '!AD93+'Mayo '!AD93+Junio!AD93+Julio!AD93+Agosto!AD93+Septiembre!AD93+'Octubre '!AD93+Noviembre!AD93+'Diciembre '!AD93</f>
        <v>359</v>
      </c>
      <c r="AE93" s="152">
        <f>+Enero!AE93+Febrero!AE93+'Marzo '!AE93+'Abril '!AE93+'Mayo '!AE93+Junio!AE93+Julio!AE93+Agosto!AE93+Septiembre!AE93+'Octubre '!AE93+Noviembre!AE93+'Diciembre '!AE93</f>
        <v>449</v>
      </c>
      <c r="AF93" s="152">
        <f>+Enero!AF93+Febrero!AF93+'Marzo '!AF93+'Abril '!AF93+'Mayo '!AF93+Junio!AF93+Julio!AF93+Agosto!AF93+Septiembre!AF93+'Octubre '!AF93+Noviembre!AF93+'Diciembre '!AF93</f>
        <v>445</v>
      </c>
      <c r="AG93" s="152">
        <f>+Enero!AG93+Febrero!AG93+'Marzo '!AG93+'Abril '!AG93+'Mayo '!AG93+Junio!AG93+Julio!AG93+Agosto!AG93+Septiembre!AG93+'Octubre '!AG93+Noviembre!AG93+'Diciembre '!AG93</f>
        <v>483</v>
      </c>
      <c r="AH93" s="152">
        <f>+Enero!AH93+Febrero!AH93+'Marzo '!AH93+'Abril '!AH93+'Mayo '!AH93+Junio!AH93+Julio!AH93+Agosto!AH93+Septiembre!AH93+'Octubre '!AH93+Noviembre!AH93+'Diciembre '!AH93</f>
        <v>446</v>
      </c>
      <c r="AI93" s="152">
        <f>+Enero!AI93+Febrero!AI93+'Marzo '!AI93+'Abril '!AI93+'Mayo '!AI93+Junio!AI93+Julio!AI93+Agosto!AI93+Septiembre!AI93+'Octubre '!AI93+Noviembre!AI93+'Diciembre '!AI93</f>
        <v>401</v>
      </c>
      <c r="AJ93" s="152">
        <f>+Enero!AJ93+Febrero!AJ93+'Marzo '!AJ93+'Abril '!AJ93+'Mayo '!AJ93+Junio!AJ93+Julio!AJ93+Agosto!AJ93+Septiembre!AJ93+'Octubre '!AJ93+Noviembre!AJ93+'Diciembre '!AJ93</f>
        <v>338</v>
      </c>
      <c r="AK93" s="152">
        <f>+Enero!AK93+Febrero!AK93+'Marzo '!AK93+'Abril '!AK93+'Mayo '!AK93+Junio!AK93+Julio!AK93+Agosto!AK93+Septiembre!AK93+'Octubre '!AK93+Noviembre!AK93+'Diciembre '!AK93</f>
        <v>377</v>
      </c>
      <c r="AL93" s="152">
        <f>+Enero!AL93+Febrero!AL93+'Marzo '!AL93+'Abril '!AL93+'Mayo '!AL93+Junio!AL93+Julio!AL93+Agosto!AL93+Septiembre!AL93+'Octubre '!AL93+Noviembre!AL93+'Diciembre '!AL93</f>
        <v>315</v>
      </c>
      <c r="AM93" s="152">
        <f>+Enero!AM93+Febrero!AM93+'Marzo '!AM93+'Abril '!AM93+'Mayo '!AM93+Junio!AM93+Julio!AM93+Agosto!AM93+Septiembre!AM93+'Octubre '!AM93+Noviembre!AM93+'Diciembre '!AM93</f>
        <v>417</v>
      </c>
      <c r="AN93" s="152">
        <f>+Enero!AN93+Febrero!AN93+'Marzo '!AN93+'Abril '!AN93+'Mayo '!AN93+Junio!AN93+Julio!AN93+Agosto!AN93+Septiembre!AN93+'Octubre '!AN93+Noviembre!AN93+'Diciembre '!AN93</f>
        <v>8256</v>
      </c>
      <c r="AO93" s="152">
        <f>+Enero!AO93+Febrero!AO93+'Marzo '!AO93+'Abril '!AO93+'Mayo '!AO93+Junio!AO93+Julio!AO93+Agosto!AO93+Septiembre!AO93+'Octubre '!AO93+Noviembre!AO93+'Diciembre '!AO93</f>
        <v>6571</v>
      </c>
      <c r="AP93" s="152">
        <f>+Enero!AP93+Febrero!AP93+'Marzo '!AP93+'Abril '!AP93+'Mayo '!AP93+Junio!AP93+Julio!AP93+Agosto!AP93+Septiembre!AP93+'Octubre '!AP93+Noviembre!AP93+'Diciembre '!AP93</f>
        <v>0</v>
      </c>
      <c r="AQ93" s="152">
        <f>+Enero!AQ93+Febrero!AQ93+'Marzo '!AQ93+'Abril '!AQ93+'Mayo '!AQ93+Junio!AQ93+Julio!AQ93+Agosto!AQ93+Septiembre!AQ93+'Octubre '!AQ93+Noviembre!AQ93+'Diciembre '!AQ93</f>
        <v>0</v>
      </c>
      <c r="AR93" s="115" t="s">
        <v>167</v>
      </c>
      <c r="CG93" s="102">
        <v>0</v>
      </c>
      <c r="CH93" s="102">
        <v>0</v>
      </c>
      <c r="CI93" s="102">
        <v>0</v>
      </c>
      <c r="CJ93" s="102">
        <v>0</v>
      </c>
    </row>
    <row r="94" spans="1:88" x14ac:dyDescent="0.2">
      <c r="A94" s="528" t="s">
        <v>51</v>
      </c>
      <c r="B94" s="156" t="s">
        <v>52</v>
      </c>
      <c r="C94" s="157"/>
      <c r="D94" s="157"/>
      <c r="E94" s="150">
        <f>SUM(G94+I94+K94+M94+O94+Q94+S94+U94+W94+Y94+AA94+AC94+AE94+AG94+AI94+AK94+AM94)</f>
        <v>2755</v>
      </c>
      <c r="F94" s="152">
        <f>+Enero!F94+Febrero!F94+'Marzo '!F94+'Abril '!F94+'Mayo '!F94+Junio!F94+Julio!F94+Agosto!F94+Septiembre!F94+'Octubre '!F94+Noviembre!F94+'Diciembre '!F94</f>
        <v>0</v>
      </c>
      <c r="G94" s="152">
        <f>+Enero!G94+Febrero!G94+'Marzo '!G94+'Abril '!G94+'Mayo '!G94+Junio!G94+Julio!G94+Agosto!G94+Septiembre!G94+'Octubre '!G94+Noviembre!G94+'Diciembre '!G94</f>
        <v>0</v>
      </c>
      <c r="H94" s="152">
        <f>+Enero!H94+Febrero!H94+'Marzo '!H94+'Abril '!H94+'Mayo '!H94+Junio!H94+Julio!H94+Agosto!H94+Septiembre!H94+'Octubre '!H94+Noviembre!H94+'Diciembre '!H94</f>
        <v>0</v>
      </c>
      <c r="I94" s="152">
        <f>+Enero!I94+Febrero!I94+'Marzo '!I94+'Abril '!I94+'Mayo '!I94+Junio!I94+Julio!I94+Agosto!I94+Septiembre!I94+'Octubre '!I94+Noviembre!I94+'Diciembre '!I94</f>
        <v>0</v>
      </c>
      <c r="J94" s="152">
        <f>+Enero!J94+Febrero!J94+'Marzo '!J94+'Abril '!J94+'Mayo '!J94+Junio!J94+Julio!J94+Agosto!J94+Septiembre!J94+'Octubre '!J94+Noviembre!J94+'Diciembre '!J94</f>
        <v>0</v>
      </c>
      <c r="K94" s="152">
        <f>+Enero!K94+Febrero!K94+'Marzo '!K94+'Abril '!K94+'Mayo '!K94+Junio!K94+Julio!K94+Agosto!K94+Septiembre!K94+'Octubre '!K94+Noviembre!K94+'Diciembre '!K94</f>
        <v>28</v>
      </c>
      <c r="L94" s="152">
        <f>+Enero!L94+Febrero!L94+'Marzo '!L94+'Abril '!L94+'Mayo '!L94+Junio!L94+Julio!L94+Agosto!L94+Septiembre!L94+'Octubre '!L94+Noviembre!L94+'Diciembre '!L94</f>
        <v>0</v>
      </c>
      <c r="M94" s="152">
        <f>+Enero!M94+Febrero!M94+'Marzo '!M94+'Abril '!M94+'Mayo '!M94+Junio!M94+Julio!M94+Agosto!M94+Septiembre!M94+'Octubre '!M94+Noviembre!M94+'Diciembre '!M94</f>
        <v>217</v>
      </c>
      <c r="N94" s="152">
        <f>+Enero!N94+Febrero!N94+'Marzo '!N94+'Abril '!N94+'Mayo '!N94+Junio!N94+Julio!N94+Agosto!N94+Septiembre!N94+'Octubre '!N94+Noviembre!N94+'Diciembre '!N94</f>
        <v>0</v>
      </c>
      <c r="O94" s="152">
        <f>+Enero!O94+Febrero!O94+'Marzo '!O94+'Abril '!O94+'Mayo '!O94+Junio!O94+Julio!O94+Agosto!O94+Septiembre!O94+'Octubre '!O94+Noviembre!O94+'Diciembre '!O94</f>
        <v>480</v>
      </c>
      <c r="P94" s="152">
        <f>+Enero!P94+Febrero!P94+'Marzo '!P94+'Abril '!P94+'Mayo '!P94+Junio!P94+Julio!P94+Agosto!P94+Septiembre!P94+'Octubre '!P94+Noviembre!P94+'Diciembre '!P94</f>
        <v>0</v>
      </c>
      <c r="Q94" s="152">
        <f>+Enero!Q94+Febrero!Q94+'Marzo '!Q94+'Abril '!Q94+'Mayo '!Q94+Junio!Q94+Julio!Q94+Agosto!Q94+Septiembre!Q94+'Octubre '!Q94+Noviembre!Q94+'Diciembre '!Q94</f>
        <v>673</v>
      </c>
      <c r="R94" s="152">
        <f>+Enero!R94+Febrero!R94+'Marzo '!R94+'Abril '!R94+'Mayo '!R94+Junio!R94+Julio!R94+Agosto!R94+Septiembre!R94+'Octubre '!R94+Noviembre!R94+'Diciembre '!R94</f>
        <v>0</v>
      </c>
      <c r="S94" s="152">
        <f>+Enero!S94+Febrero!S94+'Marzo '!S94+'Abril '!S94+'Mayo '!S94+Junio!S94+Julio!S94+Agosto!S94+Septiembre!S94+'Octubre '!S94+Noviembre!S94+'Diciembre '!S94</f>
        <v>664</v>
      </c>
      <c r="T94" s="152">
        <f>+Enero!T94+Febrero!T94+'Marzo '!T94+'Abril '!T94+'Mayo '!T94+Junio!T94+Julio!T94+Agosto!T94+Septiembre!T94+'Octubre '!T94+Noviembre!T94+'Diciembre '!T94</f>
        <v>0</v>
      </c>
      <c r="U94" s="152">
        <f>+Enero!U94+Febrero!U94+'Marzo '!U94+'Abril '!U94+'Mayo '!U94+Junio!U94+Julio!U94+Agosto!U94+Septiembre!U94+'Octubre '!U94+Noviembre!U94+'Diciembre '!U94</f>
        <v>456</v>
      </c>
      <c r="V94" s="152">
        <f>+Enero!V94+Febrero!V94+'Marzo '!V94+'Abril '!V94+'Mayo '!V94+Junio!V94+Julio!V94+Agosto!V94+Septiembre!V94+'Octubre '!V94+Noviembre!V94+'Diciembre '!V94</f>
        <v>0</v>
      </c>
      <c r="W94" s="152">
        <f>+Enero!W94+Febrero!W94+'Marzo '!W94+'Abril '!W94+'Mayo '!W94+Junio!W94+Julio!W94+Agosto!W94+Septiembre!W94+'Octubre '!W94+Noviembre!W94+'Diciembre '!W94</f>
        <v>216</v>
      </c>
      <c r="X94" s="152">
        <f>+Enero!X94+Febrero!X94+'Marzo '!X94+'Abril '!X94+'Mayo '!X94+Junio!X94+Julio!X94+Agosto!X94+Septiembre!X94+'Octubre '!X94+Noviembre!X94+'Diciembre '!X94</f>
        <v>0</v>
      </c>
      <c r="Y94" s="152">
        <f>+Enero!Y94+Febrero!Y94+'Marzo '!Y94+'Abril '!Y94+'Mayo '!Y94+Junio!Y94+Julio!Y94+Agosto!Y94+Septiembre!Y94+'Octubre '!Y94+Noviembre!Y94+'Diciembre '!Y94</f>
        <v>21</v>
      </c>
      <c r="Z94" s="152">
        <f>+Enero!Z94+Febrero!Z94+'Marzo '!Z94+'Abril '!Z94+'Mayo '!Z94+Junio!Z94+Julio!Z94+Agosto!Z94+Septiembre!Z94+'Octubre '!Z94+Noviembre!Z94+'Diciembre '!Z94</f>
        <v>0</v>
      </c>
      <c r="AA94" s="152">
        <f>+Enero!AA94+Febrero!AA94+'Marzo '!AA94+'Abril '!AA94+'Mayo '!AA94+Junio!AA94+Julio!AA94+Agosto!AA94+Septiembre!AA94+'Octubre '!AA94+Noviembre!AA94+'Diciembre '!AA94</f>
        <v>0</v>
      </c>
      <c r="AB94" s="152">
        <f>+Enero!AB94+Febrero!AB94+'Marzo '!AB94+'Abril '!AB94+'Mayo '!AB94+Junio!AB94+Julio!AB94+Agosto!AB94+Septiembre!AB94+'Octubre '!AB94+Noviembre!AB94+'Diciembre '!AB94</f>
        <v>0</v>
      </c>
      <c r="AC94" s="152">
        <f>+Enero!AC94+Febrero!AC94+'Marzo '!AC94+'Abril '!AC94+'Mayo '!AC94+Junio!AC94+Julio!AC94+Agosto!AC94+Septiembre!AC94+'Octubre '!AC94+Noviembre!AC94+'Diciembre '!AC94</f>
        <v>0</v>
      </c>
      <c r="AD94" s="152">
        <f>+Enero!AD94+Febrero!AD94+'Marzo '!AD94+'Abril '!AD94+'Mayo '!AD94+Junio!AD94+Julio!AD94+Agosto!AD94+Septiembre!AD94+'Octubre '!AD94+Noviembre!AD94+'Diciembre '!AD94</f>
        <v>0</v>
      </c>
      <c r="AE94" s="152">
        <f>+Enero!AE94+Febrero!AE94+'Marzo '!AE94+'Abril '!AE94+'Mayo '!AE94+Junio!AE94+Julio!AE94+Agosto!AE94+Septiembre!AE94+'Octubre '!AE94+Noviembre!AE94+'Diciembre '!AE94</f>
        <v>0</v>
      </c>
      <c r="AF94" s="152">
        <f>+Enero!AF94+Febrero!AF94+'Marzo '!AF94+'Abril '!AF94+'Mayo '!AF94+Junio!AF94+Julio!AF94+Agosto!AF94+Septiembre!AF94+'Octubre '!AF94+Noviembre!AF94+'Diciembre '!AF94</f>
        <v>0</v>
      </c>
      <c r="AG94" s="152">
        <f>+Enero!AG94+Febrero!AG94+'Marzo '!AG94+'Abril '!AG94+'Mayo '!AG94+Junio!AG94+Julio!AG94+Agosto!AG94+Septiembre!AG94+'Octubre '!AG94+Noviembre!AG94+'Diciembre '!AG94</f>
        <v>0</v>
      </c>
      <c r="AH94" s="152">
        <f>+Enero!AH94+Febrero!AH94+'Marzo '!AH94+'Abril '!AH94+'Mayo '!AH94+Junio!AH94+Julio!AH94+Agosto!AH94+Septiembre!AH94+'Octubre '!AH94+Noviembre!AH94+'Diciembre '!AH94</f>
        <v>0</v>
      </c>
      <c r="AI94" s="152">
        <f>+Enero!AI94+Febrero!AI94+'Marzo '!AI94+'Abril '!AI94+'Mayo '!AI94+Junio!AI94+Julio!AI94+Agosto!AI94+Septiembre!AI94+'Octubre '!AI94+Noviembre!AI94+'Diciembre '!AI94</f>
        <v>0</v>
      </c>
      <c r="AJ94" s="152">
        <f>+Enero!AJ94+Febrero!AJ94+'Marzo '!AJ94+'Abril '!AJ94+'Mayo '!AJ94+Junio!AJ94+Julio!AJ94+Agosto!AJ94+Septiembre!AJ94+'Octubre '!AJ94+Noviembre!AJ94+'Diciembre '!AJ94</f>
        <v>0</v>
      </c>
      <c r="AK94" s="152">
        <f>+Enero!AK94+Febrero!AK94+'Marzo '!AK94+'Abril '!AK94+'Mayo '!AK94+Junio!AK94+Julio!AK94+Agosto!AK94+Septiembre!AK94+'Octubre '!AK94+Noviembre!AK94+'Diciembre '!AK94</f>
        <v>0</v>
      </c>
      <c r="AL94" s="152">
        <f>+Enero!AL94+Febrero!AL94+'Marzo '!AL94+'Abril '!AL94+'Mayo '!AL94+Junio!AL94+Julio!AL94+Agosto!AL94+Septiembre!AL94+'Octubre '!AL94+Noviembre!AL94+'Diciembre '!AL94</f>
        <v>0</v>
      </c>
      <c r="AM94" s="152">
        <f>+Enero!AM94+Febrero!AM94+'Marzo '!AM94+'Abril '!AM94+'Mayo '!AM94+Junio!AM94+Julio!AM94+Agosto!AM94+Septiembre!AM94+'Octubre '!AM94+Noviembre!AM94+'Diciembre '!AM94</f>
        <v>0</v>
      </c>
      <c r="AN94" s="152">
        <f>+Enero!AN94+Febrero!AN94+'Marzo '!AN94+'Abril '!AN94+'Mayo '!AN94+Junio!AN94+Julio!AN94+Agosto!AN94+Septiembre!AN94+'Octubre '!AN94+Noviembre!AN94+'Diciembre '!AN94</f>
        <v>2696</v>
      </c>
      <c r="AO94" s="152">
        <f>+Enero!AO94+Febrero!AO94+'Marzo '!AO94+'Abril '!AO94+'Mayo '!AO94+Junio!AO94+Julio!AO94+Agosto!AO94+Septiembre!AO94+'Octubre '!AO94+Noviembre!AO94+'Diciembre '!AO94</f>
        <v>2722</v>
      </c>
      <c r="AP94" s="152">
        <f>+Enero!AP94+Febrero!AP94+'Marzo '!AP94+'Abril '!AP94+'Mayo '!AP94+Junio!AP94+Julio!AP94+Agosto!AP94+Septiembre!AP94+'Octubre '!AP94+Noviembre!AP94+'Diciembre '!AP94</f>
        <v>0</v>
      </c>
      <c r="AQ94" s="152">
        <f>+Enero!AQ94+Febrero!AQ94+'Marzo '!AQ94+'Abril '!AQ94+'Mayo '!AQ94+Junio!AQ94+Julio!AQ94+Agosto!AQ94+Septiembre!AQ94+'Octubre '!AQ94+Noviembre!AQ94+'Diciembre '!AQ94</f>
        <v>0</v>
      </c>
      <c r="AR94" s="115" t="s">
        <v>167</v>
      </c>
      <c r="CG94" s="102">
        <v>0</v>
      </c>
      <c r="CH94" s="102">
        <v>0</v>
      </c>
      <c r="CI94" s="102">
        <v>0</v>
      </c>
      <c r="CJ94" s="102">
        <v>0</v>
      </c>
    </row>
    <row r="95" spans="1:88" ht="21.75" x14ac:dyDescent="0.2">
      <c r="A95" s="529"/>
      <c r="B95" s="36" t="s">
        <v>53</v>
      </c>
      <c r="C95" s="161">
        <f t="shared" ref="C95:C103" si="4">SUM(D95+E95)</f>
        <v>3700</v>
      </c>
      <c r="D95" s="162">
        <f>SUM(F95+H95+J95+L95+N95+P95+R95+T95+V95+X95+Z95+AB95+AD95+AF95+AH95+AJ95+AL95)</f>
        <v>279</v>
      </c>
      <c r="E95" s="163">
        <f>SUM(G95+I95+K95+M95+O95+Q95+S95+U95+W95+Y95+AA95+AC95+AE95+AG95+AI95+AK95+AM95)</f>
        <v>3421</v>
      </c>
      <c r="F95" s="152">
        <f>+Enero!F95+Febrero!F95+'Marzo '!F95+'Abril '!F95+'Mayo '!F95+Junio!F95+Julio!F95+Agosto!F95+Septiembre!F95+'Octubre '!F95+Noviembre!F95+'Diciembre '!F95</f>
        <v>3</v>
      </c>
      <c r="G95" s="152">
        <f>+Enero!G95+Febrero!G95+'Marzo '!G95+'Abril '!G95+'Mayo '!G95+Junio!G95+Julio!G95+Agosto!G95+Septiembre!G95+'Octubre '!G95+Noviembre!G95+'Diciembre '!G95</f>
        <v>7</v>
      </c>
      <c r="H95" s="152">
        <f>+Enero!H95+Febrero!H95+'Marzo '!H95+'Abril '!H95+'Mayo '!H95+Junio!H95+Julio!H95+Agosto!H95+Septiembre!H95+'Octubre '!H95+Noviembre!H95+'Diciembre '!H95</f>
        <v>0</v>
      </c>
      <c r="I95" s="152">
        <f>+Enero!I95+Febrero!I95+'Marzo '!I95+'Abril '!I95+'Mayo '!I95+Junio!I95+Julio!I95+Agosto!I95+Septiembre!I95+'Octubre '!I95+Noviembre!I95+'Diciembre '!I95</f>
        <v>9</v>
      </c>
      <c r="J95" s="152">
        <f>+Enero!J95+Febrero!J95+'Marzo '!J95+'Abril '!J95+'Mayo '!J95+Junio!J95+Julio!J95+Agosto!J95+Septiembre!J95+'Octubre '!J95+Noviembre!J95+'Diciembre '!J95</f>
        <v>0</v>
      </c>
      <c r="K95" s="152">
        <f>+Enero!K95+Febrero!K95+'Marzo '!K95+'Abril '!K95+'Mayo '!K95+Junio!K95+Julio!K95+Agosto!K95+Septiembre!K95+'Octubre '!K95+Noviembre!K95+'Diciembre '!K95</f>
        <v>30</v>
      </c>
      <c r="L95" s="152">
        <f>+Enero!L95+Febrero!L95+'Marzo '!L95+'Abril '!L95+'Mayo '!L95+Junio!L95+Julio!L95+Agosto!L95+Septiembre!L95+'Octubre '!L95+Noviembre!L95+'Diciembre '!L95</f>
        <v>9</v>
      </c>
      <c r="M95" s="152">
        <f>+Enero!M95+Febrero!M95+'Marzo '!M95+'Abril '!M95+'Mayo '!M95+Junio!M95+Julio!M95+Agosto!M95+Septiembre!M95+'Octubre '!M95+Noviembre!M95+'Diciembre '!M95</f>
        <v>169</v>
      </c>
      <c r="N95" s="152">
        <f>+Enero!N95+Febrero!N95+'Marzo '!N95+'Abril '!N95+'Mayo '!N95+Junio!N95+Julio!N95+Agosto!N95+Septiembre!N95+'Octubre '!N95+Noviembre!N95+'Diciembre '!N95</f>
        <v>35</v>
      </c>
      <c r="O95" s="152">
        <f>+Enero!O95+Febrero!O95+'Marzo '!O95+'Abril '!O95+'Mayo '!O95+Junio!O95+Julio!O95+Agosto!O95+Septiembre!O95+'Octubre '!O95+Noviembre!O95+'Diciembre '!O95</f>
        <v>381</v>
      </c>
      <c r="P95" s="152">
        <f>+Enero!P95+Febrero!P95+'Marzo '!P95+'Abril '!P95+'Mayo '!P95+Junio!P95+Julio!P95+Agosto!P95+Septiembre!P95+'Octubre '!P95+Noviembre!P95+'Diciembre '!P95</f>
        <v>57</v>
      </c>
      <c r="Q95" s="152">
        <f>+Enero!Q95+Febrero!Q95+'Marzo '!Q95+'Abril '!Q95+'Mayo '!Q95+Junio!Q95+Julio!Q95+Agosto!Q95+Septiembre!Q95+'Octubre '!Q95+Noviembre!Q95+'Diciembre '!Q95</f>
        <v>566</v>
      </c>
      <c r="R95" s="152">
        <f>+Enero!R95+Febrero!R95+'Marzo '!R95+'Abril '!R95+'Mayo '!R95+Junio!R95+Julio!R95+Agosto!R95+Septiembre!R95+'Octubre '!R95+Noviembre!R95+'Diciembre '!R95</f>
        <v>42</v>
      </c>
      <c r="S95" s="152">
        <f>+Enero!S95+Febrero!S95+'Marzo '!S95+'Abril '!S95+'Mayo '!S95+Junio!S95+Julio!S95+Agosto!S95+Septiembre!S95+'Octubre '!S95+Noviembre!S95+'Diciembre '!S95</f>
        <v>629</v>
      </c>
      <c r="T95" s="152">
        <f>+Enero!T95+Febrero!T95+'Marzo '!T95+'Abril '!T95+'Mayo '!T95+Junio!T95+Julio!T95+Agosto!T95+Septiembre!T95+'Octubre '!T95+Noviembre!T95+'Diciembre '!T95</f>
        <v>44</v>
      </c>
      <c r="U95" s="152">
        <f>+Enero!U95+Febrero!U95+'Marzo '!U95+'Abril '!U95+'Mayo '!U95+Junio!U95+Julio!U95+Agosto!U95+Septiembre!U95+'Octubre '!U95+Noviembre!U95+'Diciembre '!U95</f>
        <v>506</v>
      </c>
      <c r="V95" s="152">
        <f>+Enero!V95+Febrero!V95+'Marzo '!V95+'Abril '!V95+'Mayo '!V95+Junio!V95+Julio!V95+Agosto!V95+Septiembre!V95+'Octubre '!V95+Noviembre!V95+'Diciembre '!V95</f>
        <v>37</v>
      </c>
      <c r="W95" s="152">
        <f>+Enero!W95+Febrero!W95+'Marzo '!W95+'Abril '!W95+'Mayo '!W95+Junio!W95+Julio!W95+Agosto!W95+Septiembre!W95+'Octubre '!W95+Noviembre!W95+'Diciembre '!W95</f>
        <v>325</v>
      </c>
      <c r="X95" s="152">
        <f>+Enero!X95+Febrero!X95+'Marzo '!X95+'Abril '!X95+'Mayo '!X95+Junio!X95+Julio!X95+Agosto!X95+Septiembre!X95+'Octubre '!X95+Noviembre!X95+'Diciembre '!X95</f>
        <v>19</v>
      </c>
      <c r="Y95" s="152">
        <f>+Enero!Y95+Febrero!Y95+'Marzo '!Y95+'Abril '!Y95+'Mayo '!Y95+Junio!Y95+Julio!Y95+Agosto!Y95+Septiembre!Y95+'Octubre '!Y95+Noviembre!Y95+'Diciembre '!Y95</f>
        <v>225</v>
      </c>
      <c r="Z95" s="152">
        <f>+Enero!Z95+Febrero!Z95+'Marzo '!Z95+'Abril '!Z95+'Mayo '!Z95+Junio!Z95+Julio!Z95+Agosto!Z95+Septiembre!Z95+'Octubre '!Z95+Noviembre!Z95+'Diciembre '!Z95</f>
        <v>15</v>
      </c>
      <c r="AA95" s="152">
        <f>+Enero!AA95+Febrero!AA95+'Marzo '!AA95+'Abril '!AA95+'Mayo '!AA95+Junio!AA95+Julio!AA95+Agosto!AA95+Septiembre!AA95+'Octubre '!AA95+Noviembre!AA95+'Diciembre '!AA95</f>
        <v>240</v>
      </c>
      <c r="AB95" s="152">
        <f>+Enero!AB95+Febrero!AB95+'Marzo '!AB95+'Abril '!AB95+'Mayo '!AB95+Junio!AB95+Julio!AB95+Agosto!AB95+Septiembre!AB95+'Octubre '!AB95+Noviembre!AB95+'Diciembre '!AB95</f>
        <v>7</v>
      </c>
      <c r="AC95" s="152">
        <f>+Enero!AC95+Febrero!AC95+'Marzo '!AC95+'Abril '!AC95+'Mayo '!AC95+Junio!AC95+Julio!AC95+Agosto!AC95+Septiembre!AC95+'Octubre '!AC95+Noviembre!AC95+'Diciembre '!AC95</f>
        <v>107</v>
      </c>
      <c r="AD95" s="152">
        <f>+Enero!AD95+Febrero!AD95+'Marzo '!AD95+'Abril '!AD95+'Mayo '!AD95+Junio!AD95+Julio!AD95+Agosto!AD95+Septiembre!AD95+'Octubre '!AD95+Noviembre!AD95+'Diciembre '!AD95</f>
        <v>6</v>
      </c>
      <c r="AE95" s="152">
        <f>+Enero!AE95+Febrero!AE95+'Marzo '!AE95+'Abril '!AE95+'Mayo '!AE95+Junio!AE95+Julio!AE95+Agosto!AE95+Septiembre!AE95+'Octubre '!AE95+Noviembre!AE95+'Diciembre '!AE95</f>
        <v>98</v>
      </c>
      <c r="AF95" s="152">
        <f>+Enero!AF95+Febrero!AF95+'Marzo '!AF95+'Abril '!AF95+'Mayo '!AF95+Junio!AF95+Julio!AF95+Agosto!AF95+Septiembre!AF95+'Octubre '!AF95+Noviembre!AF95+'Diciembre '!AF95</f>
        <v>3</v>
      </c>
      <c r="AG95" s="152">
        <f>+Enero!AG95+Febrero!AG95+'Marzo '!AG95+'Abril '!AG95+'Mayo '!AG95+Junio!AG95+Julio!AG95+Agosto!AG95+Septiembre!AG95+'Octubre '!AG95+Noviembre!AG95+'Diciembre '!AG95</f>
        <v>58</v>
      </c>
      <c r="AH95" s="152">
        <f>+Enero!AH95+Febrero!AH95+'Marzo '!AH95+'Abril '!AH95+'Mayo '!AH95+Junio!AH95+Julio!AH95+Agosto!AH95+Septiembre!AH95+'Octubre '!AH95+Noviembre!AH95+'Diciembre '!AH95</f>
        <v>2</v>
      </c>
      <c r="AI95" s="152">
        <f>+Enero!AI95+Febrero!AI95+'Marzo '!AI95+'Abril '!AI95+'Mayo '!AI95+Junio!AI95+Julio!AI95+Agosto!AI95+Septiembre!AI95+'Octubre '!AI95+Noviembre!AI95+'Diciembre '!AI95</f>
        <v>38</v>
      </c>
      <c r="AJ95" s="152">
        <f>+Enero!AJ95+Febrero!AJ95+'Marzo '!AJ95+'Abril '!AJ95+'Mayo '!AJ95+Junio!AJ95+Julio!AJ95+Agosto!AJ95+Septiembre!AJ95+'Octubre '!AJ95+Noviembre!AJ95+'Diciembre '!AJ95</f>
        <v>0</v>
      </c>
      <c r="AK95" s="152">
        <f>+Enero!AK95+Febrero!AK95+'Marzo '!AK95+'Abril '!AK95+'Mayo '!AK95+Junio!AK95+Julio!AK95+Agosto!AK95+Septiembre!AK95+'Octubre '!AK95+Noviembre!AK95+'Diciembre '!AK95</f>
        <v>21</v>
      </c>
      <c r="AL95" s="152">
        <f>+Enero!AL95+Febrero!AL95+'Marzo '!AL95+'Abril '!AL95+'Mayo '!AL95+Junio!AL95+Julio!AL95+Agosto!AL95+Septiembre!AL95+'Octubre '!AL95+Noviembre!AL95+'Diciembre '!AL95</f>
        <v>0</v>
      </c>
      <c r="AM95" s="152">
        <f>+Enero!AM95+Febrero!AM95+'Marzo '!AM95+'Abril '!AM95+'Mayo '!AM95+Junio!AM95+Julio!AM95+Agosto!AM95+Septiembre!AM95+'Octubre '!AM95+Noviembre!AM95+'Diciembre '!AM95</f>
        <v>12</v>
      </c>
      <c r="AN95" s="152">
        <f>+Enero!AN95+Febrero!AN95+'Marzo '!AN95+'Abril '!AN95+'Mayo '!AN95+Junio!AN95+Julio!AN95+Agosto!AN95+Septiembre!AN95+'Octubre '!AN95+Noviembre!AN95+'Diciembre '!AN95</f>
        <v>3696</v>
      </c>
      <c r="AO95" s="152">
        <f>+Enero!AO95+Febrero!AO95+'Marzo '!AO95+'Abril '!AO95+'Mayo '!AO95+Junio!AO95+Julio!AO95+Agosto!AO95+Septiembre!AO95+'Octubre '!AO95+Noviembre!AO95+'Diciembre '!AO95</f>
        <v>3374</v>
      </c>
      <c r="AP95" s="152">
        <f>+Enero!AP95+Febrero!AP95+'Marzo '!AP95+'Abril '!AP95+'Mayo '!AP95+Junio!AP95+Julio!AP95+Agosto!AP95+Septiembre!AP95+'Octubre '!AP95+Noviembre!AP95+'Diciembre '!AP95</f>
        <v>0</v>
      </c>
      <c r="AQ95" s="152">
        <f>+Enero!AQ95+Febrero!AQ95+'Marzo '!AQ95+'Abril '!AQ95+'Mayo '!AQ95+Junio!AQ95+Julio!AQ95+Agosto!AQ95+Septiembre!AQ95+'Octubre '!AQ95+Noviembre!AQ95+'Diciembre '!AQ95</f>
        <v>0</v>
      </c>
      <c r="AR95" s="115" t="s">
        <v>167</v>
      </c>
      <c r="CG95" s="102">
        <v>0</v>
      </c>
      <c r="CH95" s="102">
        <v>0</v>
      </c>
      <c r="CI95" s="102">
        <v>0</v>
      </c>
      <c r="CJ95" s="102">
        <v>0</v>
      </c>
    </row>
    <row r="96" spans="1:88" x14ac:dyDescent="0.2">
      <c r="A96" s="530"/>
      <c r="B96" s="164" t="s">
        <v>54</v>
      </c>
      <c r="C96" s="165">
        <f t="shared" si="4"/>
        <v>0</v>
      </c>
      <c r="D96" s="166">
        <f>SUM(N96+P96+R96+T96+V96+X96+Z96)</f>
        <v>0</v>
      </c>
      <c r="E96" s="165">
        <f>SUM(O96+Q96+S96+U96+W96+Y96+AA96)</f>
        <v>0</v>
      </c>
      <c r="F96" s="152">
        <f>+Enero!F96+Febrero!F96+'Marzo '!F96+'Abril '!F96+'Mayo '!F96+Junio!F96+Julio!F96+Agosto!F96+Septiembre!F96+'Octubre '!F96+Noviembre!F96+'Diciembre '!F96</f>
        <v>0</v>
      </c>
      <c r="G96" s="152">
        <f>+Enero!G96+Febrero!G96+'Marzo '!G96+'Abril '!G96+'Mayo '!G96+Junio!G96+Julio!G96+Agosto!G96+Septiembre!G96+'Octubre '!G96+Noviembre!G96+'Diciembre '!G96</f>
        <v>0</v>
      </c>
      <c r="H96" s="152">
        <f>+Enero!H96+Febrero!H96+'Marzo '!H96+'Abril '!H96+'Mayo '!H96+Junio!H96+Julio!H96+Agosto!H96+Septiembre!H96+'Octubre '!H96+Noviembre!H96+'Diciembre '!H96</f>
        <v>0</v>
      </c>
      <c r="I96" s="152">
        <f>+Enero!I96+Febrero!I96+'Marzo '!I96+'Abril '!I96+'Mayo '!I96+Junio!I96+Julio!I96+Agosto!I96+Septiembre!I96+'Octubre '!I96+Noviembre!I96+'Diciembre '!I96</f>
        <v>0</v>
      </c>
      <c r="J96" s="152">
        <f>+Enero!J96+Febrero!J96+'Marzo '!J96+'Abril '!J96+'Mayo '!J96+Junio!J96+Julio!J96+Agosto!J96+Septiembre!J96+'Octubre '!J96+Noviembre!J96+'Diciembre '!J96</f>
        <v>0</v>
      </c>
      <c r="K96" s="152">
        <f>+Enero!K96+Febrero!K96+'Marzo '!K96+'Abril '!K96+'Mayo '!K96+Junio!K96+Julio!K96+Agosto!K96+Septiembre!K96+'Octubre '!K96+Noviembre!K96+'Diciembre '!K96</f>
        <v>0</v>
      </c>
      <c r="L96" s="152">
        <f>+Enero!L96+Febrero!L96+'Marzo '!L96+'Abril '!L96+'Mayo '!L96+Junio!L96+Julio!L96+Agosto!L96+Septiembre!L96+'Octubre '!L96+Noviembre!L96+'Diciembre '!L96</f>
        <v>0</v>
      </c>
      <c r="M96" s="152">
        <f>+Enero!M96+Febrero!M96+'Marzo '!M96+'Abril '!M96+'Mayo '!M96+Junio!M96+Julio!M96+Agosto!M96+Septiembre!M96+'Octubre '!M96+Noviembre!M96+'Diciembre '!M96</f>
        <v>0</v>
      </c>
      <c r="N96" s="152">
        <f>+Enero!N96+Febrero!N96+'Marzo '!N96+'Abril '!N96+'Mayo '!N96+Junio!N96+Julio!N96+Agosto!N96+Septiembre!N96+'Octubre '!N96+Noviembre!N96+'Diciembre '!N96</f>
        <v>0</v>
      </c>
      <c r="O96" s="152">
        <f>+Enero!O96+Febrero!O96+'Marzo '!O96+'Abril '!O96+'Mayo '!O96+Junio!O96+Julio!O96+Agosto!O96+Septiembre!O96+'Octubre '!O96+Noviembre!O96+'Diciembre '!O96</f>
        <v>0</v>
      </c>
      <c r="P96" s="152">
        <f>+Enero!P96+Febrero!P96+'Marzo '!P96+'Abril '!P96+'Mayo '!P96+Junio!P96+Julio!P96+Agosto!P96+Septiembre!P96+'Octubre '!P96+Noviembre!P96+'Diciembre '!P96</f>
        <v>0</v>
      </c>
      <c r="Q96" s="152">
        <f>+Enero!Q96+Febrero!Q96+'Marzo '!Q96+'Abril '!Q96+'Mayo '!Q96+Junio!Q96+Julio!Q96+Agosto!Q96+Septiembre!Q96+'Octubre '!Q96+Noviembre!Q96+'Diciembre '!Q96</f>
        <v>0</v>
      </c>
      <c r="R96" s="152">
        <f>+Enero!R96+Febrero!R96+'Marzo '!R96+'Abril '!R96+'Mayo '!R96+Junio!R96+Julio!R96+Agosto!R96+Septiembre!R96+'Octubre '!R96+Noviembre!R96+'Diciembre '!R96</f>
        <v>0</v>
      </c>
      <c r="S96" s="152">
        <f>+Enero!S96+Febrero!S96+'Marzo '!S96+'Abril '!S96+'Mayo '!S96+Junio!S96+Julio!S96+Agosto!S96+Septiembre!S96+'Octubre '!S96+Noviembre!S96+'Diciembre '!S96</f>
        <v>0</v>
      </c>
      <c r="T96" s="152">
        <f>+Enero!T96+Febrero!T96+'Marzo '!T96+'Abril '!T96+'Mayo '!T96+Junio!T96+Julio!T96+Agosto!T96+Septiembre!T96+'Octubre '!T96+Noviembre!T96+'Diciembre '!T96</f>
        <v>0</v>
      </c>
      <c r="U96" s="152">
        <f>+Enero!U96+Febrero!U96+'Marzo '!U96+'Abril '!U96+'Mayo '!U96+Junio!U96+Julio!U96+Agosto!U96+Septiembre!U96+'Octubre '!U96+Noviembre!U96+'Diciembre '!U96</f>
        <v>0</v>
      </c>
      <c r="V96" s="152">
        <f>+Enero!V96+Febrero!V96+'Marzo '!V96+'Abril '!V96+'Mayo '!V96+Junio!V96+Julio!V96+Agosto!V96+Septiembre!V96+'Octubre '!V96+Noviembre!V96+'Diciembre '!V96</f>
        <v>0</v>
      </c>
      <c r="W96" s="152">
        <f>+Enero!W96+Febrero!W96+'Marzo '!W96+'Abril '!W96+'Mayo '!W96+Junio!W96+Julio!W96+Agosto!W96+Septiembre!W96+'Octubre '!W96+Noviembre!W96+'Diciembre '!W96</f>
        <v>0</v>
      </c>
      <c r="X96" s="152">
        <f>+Enero!X96+Febrero!X96+'Marzo '!X96+'Abril '!X96+'Mayo '!X96+Junio!X96+Julio!X96+Agosto!X96+Septiembre!X96+'Octubre '!X96+Noviembre!X96+'Diciembre '!X96</f>
        <v>0</v>
      </c>
      <c r="Y96" s="152">
        <f>+Enero!Y96+Febrero!Y96+'Marzo '!Y96+'Abril '!Y96+'Mayo '!Y96+Junio!Y96+Julio!Y96+Agosto!Y96+Septiembre!Y96+'Octubre '!Y96+Noviembre!Y96+'Diciembre '!Y96</f>
        <v>0</v>
      </c>
      <c r="Z96" s="152">
        <f>+Enero!Z96+Febrero!Z96+'Marzo '!Z96+'Abril '!Z96+'Mayo '!Z96+Junio!Z96+Julio!Z96+Agosto!Z96+Septiembre!Z96+'Octubre '!Z96+Noviembre!Z96+'Diciembre '!Z96</f>
        <v>0</v>
      </c>
      <c r="AA96" s="152">
        <f>+Enero!AA96+Febrero!AA96+'Marzo '!AA96+'Abril '!AA96+'Mayo '!AA96+Junio!AA96+Julio!AA96+Agosto!AA96+Septiembre!AA96+'Octubre '!AA96+Noviembre!AA96+'Diciembre '!AA96</f>
        <v>0</v>
      </c>
      <c r="AB96" s="152">
        <f>+Enero!AB96+Febrero!AB96+'Marzo '!AB96+'Abril '!AB96+'Mayo '!AB96+Junio!AB96+Julio!AB96+Agosto!AB96+Septiembre!AB96+'Octubre '!AB96+Noviembre!AB96+'Diciembre '!AB96</f>
        <v>0</v>
      </c>
      <c r="AC96" s="152">
        <f>+Enero!AC96+Febrero!AC96+'Marzo '!AC96+'Abril '!AC96+'Mayo '!AC96+Junio!AC96+Julio!AC96+Agosto!AC96+Septiembre!AC96+'Octubre '!AC96+Noviembre!AC96+'Diciembre '!AC96</f>
        <v>0</v>
      </c>
      <c r="AD96" s="152">
        <f>+Enero!AD96+Febrero!AD96+'Marzo '!AD96+'Abril '!AD96+'Mayo '!AD96+Junio!AD96+Julio!AD96+Agosto!AD96+Septiembre!AD96+'Octubre '!AD96+Noviembre!AD96+'Diciembre '!AD96</f>
        <v>0</v>
      </c>
      <c r="AE96" s="152">
        <f>+Enero!AE96+Febrero!AE96+'Marzo '!AE96+'Abril '!AE96+'Mayo '!AE96+Junio!AE96+Julio!AE96+Agosto!AE96+Septiembre!AE96+'Octubre '!AE96+Noviembre!AE96+'Diciembre '!AE96</f>
        <v>0</v>
      </c>
      <c r="AF96" s="152">
        <f>+Enero!AF96+Febrero!AF96+'Marzo '!AF96+'Abril '!AF96+'Mayo '!AF96+Junio!AF96+Julio!AF96+Agosto!AF96+Septiembre!AF96+'Octubre '!AF96+Noviembre!AF96+'Diciembre '!AF96</f>
        <v>0</v>
      </c>
      <c r="AG96" s="152">
        <f>+Enero!AG96+Febrero!AG96+'Marzo '!AG96+'Abril '!AG96+'Mayo '!AG96+Junio!AG96+Julio!AG96+Agosto!AG96+Septiembre!AG96+'Octubre '!AG96+Noviembre!AG96+'Diciembre '!AG96</f>
        <v>0</v>
      </c>
      <c r="AH96" s="152">
        <f>+Enero!AH96+Febrero!AH96+'Marzo '!AH96+'Abril '!AH96+'Mayo '!AH96+Junio!AH96+Julio!AH96+Agosto!AH96+Septiembre!AH96+'Octubre '!AH96+Noviembre!AH96+'Diciembre '!AH96</f>
        <v>0</v>
      </c>
      <c r="AI96" s="152">
        <f>+Enero!AI96+Febrero!AI96+'Marzo '!AI96+'Abril '!AI96+'Mayo '!AI96+Junio!AI96+Julio!AI96+Agosto!AI96+Septiembre!AI96+'Octubre '!AI96+Noviembre!AI96+'Diciembre '!AI96</f>
        <v>0</v>
      </c>
      <c r="AJ96" s="152">
        <f>+Enero!AJ96+Febrero!AJ96+'Marzo '!AJ96+'Abril '!AJ96+'Mayo '!AJ96+Junio!AJ96+Julio!AJ96+Agosto!AJ96+Septiembre!AJ96+'Octubre '!AJ96+Noviembre!AJ96+'Diciembre '!AJ96</f>
        <v>0</v>
      </c>
      <c r="AK96" s="152">
        <f>+Enero!AK96+Febrero!AK96+'Marzo '!AK96+'Abril '!AK96+'Mayo '!AK96+Junio!AK96+Julio!AK96+Agosto!AK96+Septiembre!AK96+'Octubre '!AK96+Noviembre!AK96+'Diciembre '!AK96</f>
        <v>0</v>
      </c>
      <c r="AL96" s="152">
        <f>+Enero!AL96+Febrero!AL96+'Marzo '!AL96+'Abril '!AL96+'Mayo '!AL96+Junio!AL96+Julio!AL96+Agosto!AL96+Septiembre!AL96+'Octubre '!AL96+Noviembre!AL96+'Diciembre '!AL96</f>
        <v>0</v>
      </c>
      <c r="AM96" s="152">
        <f>+Enero!AM96+Febrero!AM96+'Marzo '!AM96+'Abril '!AM96+'Mayo '!AM96+Junio!AM96+Julio!AM96+Agosto!AM96+Septiembre!AM96+'Octubre '!AM96+Noviembre!AM96+'Diciembre '!AM96</f>
        <v>0</v>
      </c>
      <c r="AN96" s="152">
        <f>+Enero!AN96+Febrero!AN96+'Marzo '!AN96+'Abril '!AN96+'Mayo '!AN96+Junio!AN96+Julio!AN96+Agosto!AN96+Septiembre!AN96+'Octubre '!AN96+Noviembre!AN96+'Diciembre '!AN96</f>
        <v>0</v>
      </c>
      <c r="AO96" s="152">
        <f>+Enero!AO96+Febrero!AO96+'Marzo '!AO96+'Abril '!AO96+'Mayo '!AO96+Junio!AO96+Julio!AO96+Agosto!AO96+Septiembre!AO96+'Octubre '!AO96+Noviembre!AO96+'Diciembre '!AO96</f>
        <v>0</v>
      </c>
      <c r="AP96" s="152">
        <f>+Enero!AP96+Febrero!AP96+'Marzo '!AP96+'Abril '!AP96+'Mayo '!AP96+Junio!AP96+Julio!AP96+Agosto!AP96+Septiembre!AP96+'Octubre '!AP96+Noviembre!AP96+'Diciembre '!AP96</f>
        <v>0</v>
      </c>
      <c r="AQ96" s="152">
        <f>+Enero!AQ96+Febrero!AQ96+'Marzo '!AQ96+'Abril '!AQ96+'Mayo '!AQ96+Junio!AQ96+Julio!AQ96+Agosto!AQ96+Septiembre!AQ96+'Octubre '!AQ96+Noviembre!AQ96+'Diciembre '!AQ96</f>
        <v>0</v>
      </c>
      <c r="AR96" s="115" t="s">
        <v>167</v>
      </c>
      <c r="CG96" s="102">
        <v>0</v>
      </c>
      <c r="CH96" s="102">
        <v>0</v>
      </c>
      <c r="CI96" s="102">
        <v>0</v>
      </c>
      <c r="CJ96" s="102">
        <v>0</v>
      </c>
    </row>
    <row r="97" spans="1:88" x14ac:dyDescent="0.2">
      <c r="A97" s="502" t="s">
        <v>55</v>
      </c>
      <c r="B97" s="503"/>
      <c r="C97" s="169">
        <f t="shared" si="4"/>
        <v>5450</v>
      </c>
      <c r="D97" s="170">
        <f t="shared" ref="D97:E103" si="5">SUM(F97+H97+J97+L97+N97+P97+R97+T97+V97+X97+Z97+AB97+AD97+AF97+AH97+AJ97+AL97)</f>
        <v>2301</v>
      </c>
      <c r="E97" s="169">
        <f t="shared" si="5"/>
        <v>3149</v>
      </c>
      <c r="F97" s="152">
        <f>+Enero!F97+Febrero!F97+'Marzo '!F97+'Abril '!F97+'Mayo '!F97+Junio!F97+Julio!F97+Agosto!F97+Septiembre!F97+'Octubre '!F97+Noviembre!F97+'Diciembre '!F97</f>
        <v>509</v>
      </c>
      <c r="G97" s="152">
        <f>+Enero!G97+Febrero!G97+'Marzo '!G97+'Abril '!G97+'Mayo '!G97+Junio!G97+Julio!G97+Agosto!G97+Septiembre!G97+'Octubre '!G97+Noviembre!G97+'Diciembre '!G97</f>
        <v>553</v>
      </c>
      <c r="H97" s="152">
        <f>+Enero!H97+Febrero!H97+'Marzo '!H97+'Abril '!H97+'Mayo '!H97+Junio!H97+Julio!H97+Agosto!H97+Septiembre!H97+'Octubre '!H97+Noviembre!H97+'Diciembre '!H97</f>
        <v>251</v>
      </c>
      <c r="I97" s="152">
        <f>+Enero!I97+Febrero!I97+'Marzo '!I97+'Abril '!I97+'Mayo '!I97+Junio!I97+Julio!I97+Agosto!I97+Septiembre!I97+'Octubre '!I97+Noviembre!I97+'Diciembre '!I97</f>
        <v>323</v>
      </c>
      <c r="J97" s="152">
        <f>+Enero!J97+Febrero!J97+'Marzo '!J97+'Abril '!J97+'Mayo '!J97+Junio!J97+Julio!J97+Agosto!J97+Septiembre!J97+'Octubre '!J97+Noviembre!J97+'Diciembre '!J97</f>
        <v>151</v>
      </c>
      <c r="K97" s="152">
        <f>+Enero!K97+Febrero!K97+'Marzo '!K97+'Abril '!K97+'Mayo '!K97+Junio!K97+Julio!K97+Agosto!K97+Septiembre!K97+'Octubre '!K97+Noviembre!K97+'Diciembre '!K97</f>
        <v>204</v>
      </c>
      <c r="L97" s="152">
        <f>+Enero!L97+Febrero!L97+'Marzo '!L97+'Abril '!L97+'Mayo '!L97+Junio!L97+Julio!L97+Agosto!L97+Septiembre!L97+'Octubre '!L97+Noviembre!L97+'Diciembre '!L97</f>
        <v>98</v>
      </c>
      <c r="M97" s="152">
        <f>+Enero!M97+Febrero!M97+'Marzo '!M97+'Abril '!M97+'Mayo '!M97+Junio!M97+Julio!M97+Agosto!M97+Septiembre!M97+'Octubre '!M97+Noviembre!M97+'Diciembre '!M97</f>
        <v>192</v>
      </c>
      <c r="N97" s="152">
        <f>+Enero!N97+Febrero!N97+'Marzo '!N97+'Abril '!N97+'Mayo '!N97+Junio!N97+Julio!N97+Agosto!N97+Septiembre!N97+'Octubre '!N97+Noviembre!N97+'Diciembre '!N97</f>
        <v>24</v>
      </c>
      <c r="O97" s="152">
        <f>+Enero!O97+Febrero!O97+'Marzo '!O97+'Abril '!O97+'Mayo '!O97+Junio!O97+Julio!O97+Agosto!O97+Septiembre!O97+'Octubre '!O97+Noviembre!O97+'Diciembre '!O97</f>
        <v>48</v>
      </c>
      <c r="P97" s="152">
        <f>+Enero!P97+Febrero!P97+'Marzo '!P97+'Abril '!P97+'Mayo '!P97+Junio!P97+Julio!P97+Agosto!P97+Septiembre!P97+'Octubre '!P97+Noviembre!P97+'Diciembre '!P97</f>
        <v>45</v>
      </c>
      <c r="Q97" s="152">
        <f>+Enero!Q97+Febrero!Q97+'Marzo '!Q97+'Abril '!Q97+'Mayo '!Q97+Junio!Q97+Julio!Q97+Agosto!Q97+Septiembre!Q97+'Octubre '!Q97+Noviembre!Q97+'Diciembre '!Q97</f>
        <v>59</v>
      </c>
      <c r="R97" s="152">
        <f>+Enero!R97+Febrero!R97+'Marzo '!R97+'Abril '!R97+'Mayo '!R97+Junio!R97+Julio!R97+Agosto!R97+Septiembre!R97+'Octubre '!R97+Noviembre!R97+'Diciembre '!R97</f>
        <v>27</v>
      </c>
      <c r="S97" s="152">
        <f>+Enero!S97+Febrero!S97+'Marzo '!S97+'Abril '!S97+'Mayo '!S97+Junio!S97+Julio!S97+Agosto!S97+Septiembre!S97+'Octubre '!S97+Noviembre!S97+'Diciembre '!S97</f>
        <v>49</v>
      </c>
      <c r="T97" s="152">
        <f>+Enero!T97+Febrero!T97+'Marzo '!T97+'Abril '!T97+'Mayo '!T97+Junio!T97+Julio!T97+Agosto!T97+Septiembre!T97+'Octubre '!T97+Noviembre!T97+'Diciembre '!T97</f>
        <v>47</v>
      </c>
      <c r="U97" s="152">
        <f>+Enero!U97+Febrero!U97+'Marzo '!U97+'Abril '!U97+'Mayo '!U97+Junio!U97+Julio!U97+Agosto!U97+Septiembre!U97+'Octubre '!U97+Noviembre!U97+'Diciembre '!U97</f>
        <v>81</v>
      </c>
      <c r="V97" s="152">
        <f>+Enero!V97+Febrero!V97+'Marzo '!V97+'Abril '!V97+'Mayo '!V97+Junio!V97+Julio!V97+Agosto!V97+Septiembre!V97+'Octubre '!V97+Noviembre!V97+'Diciembre '!V97</f>
        <v>47</v>
      </c>
      <c r="W97" s="152">
        <f>+Enero!W97+Febrero!W97+'Marzo '!W97+'Abril '!W97+'Mayo '!W97+Junio!W97+Julio!W97+Agosto!W97+Septiembre!W97+'Octubre '!W97+Noviembre!W97+'Diciembre '!W97</f>
        <v>91</v>
      </c>
      <c r="X97" s="152">
        <f>+Enero!X97+Febrero!X97+'Marzo '!X97+'Abril '!X97+'Mayo '!X97+Junio!X97+Julio!X97+Agosto!X97+Septiembre!X97+'Octubre '!X97+Noviembre!X97+'Diciembre '!X97</f>
        <v>64</v>
      </c>
      <c r="Y97" s="152">
        <f>+Enero!Y97+Febrero!Y97+'Marzo '!Y97+'Abril '!Y97+'Mayo '!Y97+Junio!Y97+Julio!Y97+Agosto!Y97+Septiembre!Y97+'Octubre '!Y97+Noviembre!Y97+'Diciembre '!Y97</f>
        <v>94</v>
      </c>
      <c r="Z97" s="152">
        <f>+Enero!Z97+Febrero!Z97+'Marzo '!Z97+'Abril '!Z97+'Mayo '!Z97+Junio!Z97+Julio!Z97+Agosto!Z97+Septiembre!Z97+'Octubre '!Z97+Noviembre!Z97+'Diciembre '!Z97</f>
        <v>101</v>
      </c>
      <c r="AA97" s="152">
        <f>+Enero!AA97+Febrero!AA97+'Marzo '!AA97+'Abril '!AA97+'Mayo '!AA97+Junio!AA97+Julio!AA97+Agosto!AA97+Septiembre!AA97+'Octubre '!AA97+Noviembre!AA97+'Diciembre '!AA97</f>
        <v>185</v>
      </c>
      <c r="AB97" s="152">
        <f>+Enero!AB97+Febrero!AB97+'Marzo '!AB97+'Abril '!AB97+'Mayo '!AB97+Junio!AB97+Julio!AB97+Agosto!AB97+Septiembre!AB97+'Octubre '!AB97+Noviembre!AB97+'Diciembre '!AB97</f>
        <v>124</v>
      </c>
      <c r="AC97" s="152">
        <f>+Enero!AC97+Febrero!AC97+'Marzo '!AC97+'Abril '!AC97+'Mayo '!AC97+Junio!AC97+Julio!AC97+Agosto!AC97+Septiembre!AC97+'Octubre '!AC97+Noviembre!AC97+'Diciembre '!AC97</f>
        <v>144</v>
      </c>
      <c r="AD97" s="152">
        <f>+Enero!AD97+Febrero!AD97+'Marzo '!AD97+'Abril '!AD97+'Mayo '!AD97+Junio!AD97+Julio!AD97+Agosto!AD97+Septiembre!AD97+'Octubre '!AD97+Noviembre!AD97+'Diciembre '!AD97</f>
        <v>147</v>
      </c>
      <c r="AE97" s="152">
        <f>+Enero!AE97+Febrero!AE97+'Marzo '!AE97+'Abril '!AE97+'Mayo '!AE97+Junio!AE97+Julio!AE97+Agosto!AE97+Septiembre!AE97+'Octubre '!AE97+Noviembre!AE97+'Diciembre '!AE97</f>
        <v>251</v>
      </c>
      <c r="AF97" s="152">
        <f>+Enero!AF97+Febrero!AF97+'Marzo '!AF97+'Abril '!AF97+'Mayo '!AF97+Junio!AF97+Julio!AF97+Agosto!AF97+Septiembre!AF97+'Octubre '!AF97+Noviembre!AF97+'Diciembre '!AF97</f>
        <v>178</v>
      </c>
      <c r="AG97" s="152">
        <f>+Enero!AG97+Febrero!AG97+'Marzo '!AG97+'Abril '!AG97+'Mayo '!AG97+Junio!AG97+Julio!AG97+Agosto!AG97+Septiembre!AG97+'Octubre '!AG97+Noviembre!AG97+'Diciembre '!AG97</f>
        <v>202</v>
      </c>
      <c r="AH97" s="152">
        <f>+Enero!AH97+Febrero!AH97+'Marzo '!AH97+'Abril '!AH97+'Mayo '!AH97+Junio!AH97+Julio!AH97+Agosto!AH97+Septiembre!AH97+'Octubre '!AH97+Noviembre!AH97+'Diciembre '!AH97</f>
        <v>186</v>
      </c>
      <c r="AI97" s="152">
        <f>+Enero!AI97+Febrero!AI97+'Marzo '!AI97+'Abril '!AI97+'Mayo '!AI97+Junio!AI97+Julio!AI97+Agosto!AI97+Septiembre!AI97+'Octubre '!AI97+Noviembre!AI97+'Diciembre '!AI97</f>
        <v>219</v>
      </c>
      <c r="AJ97" s="152">
        <f>+Enero!AJ97+Febrero!AJ97+'Marzo '!AJ97+'Abril '!AJ97+'Mayo '!AJ97+Junio!AJ97+Julio!AJ97+Agosto!AJ97+Septiembre!AJ97+'Octubre '!AJ97+Noviembre!AJ97+'Diciembre '!AJ97</f>
        <v>142</v>
      </c>
      <c r="AK97" s="152">
        <f>+Enero!AK97+Febrero!AK97+'Marzo '!AK97+'Abril '!AK97+'Mayo '!AK97+Junio!AK97+Julio!AK97+Agosto!AK97+Septiembre!AK97+'Octubre '!AK97+Noviembre!AK97+'Diciembre '!AK97</f>
        <v>183</v>
      </c>
      <c r="AL97" s="152">
        <f>+Enero!AL97+Febrero!AL97+'Marzo '!AL97+'Abril '!AL97+'Mayo '!AL97+Junio!AL97+Julio!AL97+Agosto!AL97+Septiembre!AL97+'Octubre '!AL97+Noviembre!AL97+'Diciembre '!AL97</f>
        <v>160</v>
      </c>
      <c r="AM97" s="152">
        <f>+Enero!AM97+Febrero!AM97+'Marzo '!AM97+'Abril '!AM97+'Mayo '!AM97+Junio!AM97+Julio!AM97+Agosto!AM97+Septiembre!AM97+'Octubre '!AM97+Noviembre!AM97+'Diciembre '!AM97</f>
        <v>271</v>
      </c>
      <c r="AN97" s="152">
        <f>+Enero!AN97+Febrero!AN97+'Marzo '!AN97+'Abril '!AN97+'Mayo '!AN97+Junio!AN97+Julio!AN97+Agosto!AN97+Septiembre!AN97+'Octubre '!AN97+Noviembre!AN97+'Diciembre '!AN97</f>
        <v>5436</v>
      </c>
      <c r="AO97" s="152">
        <f>+Enero!AO97+Febrero!AO97+'Marzo '!AO97+'Abril '!AO97+'Mayo '!AO97+Junio!AO97+Julio!AO97+Agosto!AO97+Septiembre!AO97+'Octubre '!AO97+Noviembre!AO97+'Diciembre '!AO97</f>
        <v>3565</v>
      </c>
      <c r="AP97" s="152">
        <f>+Enero!AP97+Febrero!AP97+'Marzo '!AP97+'Abril '!AP97+'Mayo '!AP97+Junio!AP97+Julio!AP97+Agosto!AP97+Septiembre!AP97+'Octubre '!AP97+Noviembre!AP97+'Diciembre '!AP97</f>
        <v>0</v>
      </c>
      <c r="AQ97" s="152">
        <f>+Enero!AQ97+Febrero!AQ97+'Marzo '!AQ97+'Abril '!AQ97+'Mayo '!AQ97+Junio!AQ97+Julio!AQ97+Agosto!AQ97+Septiembre!AQ97+'Octubre '!AQ97+Noviembre!AQ97+'Diciembre '!AQ97</f>
        <v>0</v>
      </c>
      <c r="AR97" s="115" t="s">
        <v>167</v>
      </c>
      <c r="CG97" s="102">
        <v>0</v>
      </c>
      <c r="CH97" s="102">
        <v>0</v>
      </c>
      <c r="CI97" s="102">
        <v>0</v>
      </c>
      <c r="CJ97" s="102">
        <v>0</v>
      </c>
    </row>
    <row r="98" spans="1:88" x14ac:dyDescent="0.2">
      <c r="A98" s="565" t="s">
        <v>56</v>
      </c>
      <c r="B98" s="566"/>
      <c r="C98" s="163">
        <f t="shared" si="4"/>
        <v>0</v>
      </c>
      <c r="D98" s="162">
        <f t="shared" si="5"/>
        <v>0</v>
      </c>
      <c r="E98" s="163">
        <f t="shared" si="5"/>
        <v>0</v>
      </c>
      <c r="F98" s="152">
        <f>+Enero!F98+Febrero!F98+'Marzo '!F98+'Abril '!F98+'Mayo '!F98+Junio!F98+Julio!F98+Agosto!F98+Septiembre!F98+'Octubre '!F98+Noviembre!F98+'Diciembre '!F98</f>
        <v>0</v>
      </c>
      <c r="G98" s="152">
        <f>+Enero!G98+Febrero!G98+'Marzo '!G98+'Abril '!G98+'Mayo '!G98+Junio!G98+Julio!G98+Agosto!G98+Septiembre!G98+'Octubre '!G98+Noviembre!G98+'Diciembre '!G98</f>
        <v>0</v>
      </c>
      <c r="H98" s="152">
        <f>+Enero!H98+Febrero!H98+'Marzo '!H98+'Abril '!H98+'Mayo '!H98+Junio!H98+Julio!H98+Agosto!H98+Septiembre!H98+'Octubre '!H98+Noviembre!H98+'Diciembre '!H98</f>
        <v>0</v>
      </c>
      <c r="I98" s="152">
        <f>+Enero!I98+Febrero!I98+'Marzo '!I98+'Abril '!I98+'Mayo '!I98+Junio!I98+Julio!I98+Agosto!I98+Septiembre!I98+'Octubre '!I98+Noviembre!I98+'Diciembre '!I98</f>
        <v>0</v>
      </c>
      <c r="J98" s="152">
        <f>+Enero!J98+Febrero!J98+'Marzo '!J98+'Abril '!J98+'Mayo '!J98+Junio!J98+Julio!J98+Agosto!J98+Septiembre!J98+'Octubre '!J98+Noviembre!J98+'Diciembre '!J98</f>
        <v>0</v>
      </c>
      <c r="K98" s="152">
        <f>+Enero!K98+Febrero!K98+'Marzo '!K98+'Abril '!K98+'Mayo '!K98+Junio!K98+Julio!K98+Agosto!K98+Septiembre!K98+'Octubre '!K98+Noviembre!K98+'Diciembre '!K98</f>
        <v>0</v>
      </c>
      <c r="L98" s="152">
        <f>+Enero!L98+Febrero!L98+'Marzo '!L98+'Abril '!L98+'Mayo '!L98+Junio!L98+Julio!L98+Agosto!L98+Septiembre!L98+'Octubre '!L98+Noviembre!L98+'Diciembre '!L98</f>
        <v>0</v>
      </c>
      <c r="M98" s="152">
        <f>+Enero!M98+Febrero!M98+'Marzo '!M98+'Abril '!M98+'Mayo '!M98+Junio!M98+Julio!M98+Agosto!M98+Septiembre!M98+'Octubre '!M98+Noviembre!M98+'Diciembre '!M98</f>
        <v>0</v>
      </c>
      <c r="N98" s="152">
        <f>+Enero!N98+Febrero!N98+'Marzo '!N98+'Abril '!N98+'Mayo '!N98+Junio!N98+Julio!N98+Agosto!N98+Septiembre!N98+'Octubre '!N98+Noviembre!N98+'Diciembre '!N98</f>
        <v>0</v>
      </c>
      <c r="O98" s="152">
        <f>+Enero!O98+Febrero!O98+'Marzo '!O98+'Abril '!O98+'Mayo '!O98+Junio!O98+Julio!O98+Agosto!O98+Septiembre!O98+'Octubre '!O98+Noviembre!O98+'Diciembre '!O98</f>
        <v>0</v>
      </c>
      <c r="P98" s="152">
        <f>+Enero!P98+Febrero!P98+'Marzo '!P98+'Abril '!P98+'Mayo '!P98+Junio!P98+Julio!P98+Agosto!P98+Septiembre!P98+'Octubre '!P98+Noviembre!P98+'Diciembre '!P98</f>
        <v>0</v>
      </c>
      <c r="Q98" s="152">
        <f>+Enero!Q98+Febrero!Q98+'Marzo '!Q98+'Abril '!Q98+'Mayo '!Q98+Junio!Q98+Julio!Q98+Agosto!Q98+Septiembre!Q98+'Octubre '!Q98+Noviembre!Q98+'Diciembre '!Q98</f>
        <v>0</v>
      </c>
      <c r="R98" s="152">
        <f>+Enero!R98+Febrero!R98+'Marzo '!R98+'Abril '!R98+'Mayo '!R98+Junio!R98+Julio!R98+Agosto!R98+Septiembre!R98+'Octubre '!R98+Noviembre!R98+'Diciembre '!R98</f>
        <v>0</v>
      </c>
      <c r="S98" s="152">
        <f>+Enero!S98+Febrero!S98+'Marzo '!S98+'Abril '!S98+'Mayo '!S98+Junio!S98+Julio!S98+Agosto!S98+Septiembre!S98+'Octubre '!S98+Noviembre!S98+'Diciembre '!S98</f>
        <v>0</v>
      </c>
      <c r="T98" s="152">
        <f>+Enero!T98+Febrero!T98+'Marzo '!T98+'Abril '!T98+'Mayo '!T98+Junio!T98+Julio!T98+Agosto!T98+Septiembre!T98+'Octubre '!T98+Noviembre!T98+'Diciembre '!T98</f>
        <v>0</v>
      </c>
      <c r="U98" s="152">
        <f>+Enero!U98+Febrero!U98+'Marzo '!U98+'Abril '!U98+'Mayo '!U98+Junio!U98+Julio!U98+Agosto!U98+Septiembre!U98+'Octubre '!U98+Noviembre!U98+'Diciembre '!U98</f>
        <v>0</v>
      </c>
      <c r="V98" s="152">
        <f>+Enero!V98+Febrero!V98+'Marzo '!V98+'Abril '!V98+'Mayo '!V98+Junio!V98+Julio!V98+Agosto!V98+Septiembre!V98+'Octubre '!V98+Noviembre!V98+'Diciembre '!V98</f>
        <v>0</v>
      </c>
      <c r="W98" s="152">
        <f>+Enero!W98+Febrero!W98+'Marzo '!W98+'Abril '!W98+'Mayo '!W98+Junio!W98+Julio!W98+Agosto!W98+Septiembre!W98+'Octubre '!W98+Noviembre!W98+'Diciembre '!W98</f>
        <v>0</v>
      </c>
      <c r="X98" s="152">
        <f>+Enero!X98+Febrero!X98+'Marzo '!X98+'Abril '!X98+'Mayo '!X98+Junio!X98+Julio!X98+Agosto!X98+Septiembre!X98+'Octubre '!X98+Noviembre!X98+'Diciembre '!X98</f>
        <v>0</v>
      </c>
      <c r="Y98" s="152">
        <f>+Enero!Y98+Febrero!Y98+'Marzo '!Y98+'Abril '!Y98+'Mayo '!Y98+Junio!Y98+Julio!Y98+Agosto!Y98+Septiembre!Y98+'Octubre '!Y98+Noviembre!Y98+'Diciembre '!Y98</f>
        <v>0</v>
      </c>
      <c r="Z98" s="152">
        <f>+Enero!Z98+Febrero!Z98+'Marzo '!Z98+'Abril '!Z98+'Mayo '!Z98+Junio!Z98+Julio!Z98+Agosto!Z98+Septiembre!Z98+'Octubre '!Z98+Noviembre!Z98+'Diciembre '!Z98</f>
        <v>0</v>
      </c>
      <c r="AA98" s="152">
        <f>+Enero!AA98+Febrero!AA98+'Marzo '!AA98+'Abril '!AA98+'Mayo '!AA98+Junio!AA98+Julio!AA98+Agosto!AA98+Septiembre!AA98+'Octubre '!AA98+Noviembre!AA98+'Diciembre '!AA98</f>
        <v>0</v>
      </c>
      <c r="AB98" s="152">
        <f>+Enero!AB98+Febrero!AB98+'Marzo '!AB98+'Abril '!AB98+'Mayo '!AB98+Junio!AB98+Julio!AB98+Agosto!AB98+Septiembre!AB98+'Octubre '!AB98+Noviembre!AB98+'Diciembre '!AB98</f>
        <v>0</v>
      </c>
      <c r="AC98" s="152">
        <f>+Enero!AC98+Febrero!AC98+'Marzo '!AC98+'Abril '!AC98+'Mayo '!AC98+Junio!AC98+Julio!AC98+Agosto!AC98+Septiembre!AC98+'Octubre '!AC98+Noviembre!AC98+'Diciembre '!AC98</f>
        <v>0</v>
      </c>
      <c r="AD98" s="152">
        <f>+Enero!AD98+Febrero!AD98+'Marzo '!AD98+'Abril '!AD98+'Mayo '!AD98+Junio!AD98+Julio!AD98+Agosto!AD98+Septiembre!AD98+'Octubre '!AD98+Noviembre!AD98+'Diciembre '!AD98</f>
        <v>0</v>
      </c>
      <c r="AE98" s="152">
        <f>+Enero!AE98+Febrero!AE98+'Marzo '!AE98+'Abril '!AE98+'Mayo '!AE98+Junio!AE98+Julio!AE98+Agosto!AE98+Septiembre!AE98+'Octubre '!AE98+Noviembre!AE98+'Diciembre '!AE98</f>
        <v>0</v>
      </c>
      <c r="AF98" s="152">
        <f>+Enero!AF98+Febrero!AF98+'Marzo '!AF98+'Abril '!AF98+'Mayo '!AF98+Junio!AF98+Julio!AF98+Agosto!AF98+Septiembre!AF98+'Octubre '!AF98+Noviembre!AF98+'Diciembre '!AF98</f>
        <v>0</v>
      </c>
      <c r="AG98" s="152">
        <f>+Enero!AG98+Febrero!AG98+'Marzo '!AG98+'Abril '!AG98+'Mayo '!AG98+Junio!AG98+Julio!AG98+Agosto!AG98+Septiembre!AG98+'Octubre '!AG98+Noviembre!AG98+'Diciembre '!AG98</f>
        <v>0</v>
      </c>
      <c r="AH98" s="152">
        <f>+Enero!AH98+Febrero!AH98+'Marzo '!AH98+'Abril '!AH98+'Mayo '!AH98+Junio!AH98+Julio!AH98+Agosto!AH98+Septiembre!AH98+'Octubre '!AH98+Noviembre!AH98+'Diciembre '!AH98</f>
        <v>0</v>
      </c>
      <c r="AI98" s="152">
        <f>+Enero!AI98+Febrero!AI98+'Marzo '!AI98+'Abril '!AI98+'Mayo '!AI98+Junio!AI98+Julio!AI98+Agosto!AI98+Septiembre!AI98+'Octubre '!AI98+Noviembre!AI98+'Diciembre '!AI98</f>
        <v>0</v>
      </c>
      <c r="AJ98" s="152">
        <f>+Enero!AJ98+Febrero!AJ98+'Marzo '!AJ98+'Abril '!AJ98+'Mayo '!AJ98+Junio!AJ98+Julio!AJ98+Agosto!AJ98+Septiembre!AJ98+'Octubre '!AJ98+Noviembre!AJ98+'Diciembre '!AJ98</f>
        <v>0</v>
      </c>
      <c r="AK98" s="152">
        <f>+Enero!AK98+Febrero!AK98+'Marzo '!AK98+'Abril '!AK98+'Mayo '!AK98+Junio!AK98+Julio!AK98+Agosto!AK98+Septiembre!AK98+'Octubre '!AK98+Noviembre!AK98+'Diciembre '!AK98</f>
        <v>0</v>
      </c>
      <c r="AL98" s="152">
        <f>+Enero!AL98+Febrero!AL98+'Marzo '!AL98+'Abril '!AL98+'Mayo '!AL98+Junio!AL98+Julio!AL98+Agosto!AL98+Septiembre!AL98+'Octubre '!AL98+Noviembre!AL98+'Diciembre '!AL98</f>
        <v>0</v>
      </c>
      <c r="AM98" s="152">
        <f>+Enero!AM98+Febrero!AM98+'Marzo '!AM98+'Abril '!AM98+'Mayo '!AM98+Junio!AM98+Julio!AM98+Agosto!AM98+Septiembre!AM98+'Octubre '!AM98+Noviembre!AM98+'Diciembre '!AM98</f>
        <v>0</v>
      </c>
      <c r="AN98" s="152">
        <f>+Enero!AN98+Febrero!AN98+'Marzo '!AN98+'Abril '!AN98+'Mayo '!AN98+Junio!AN98+Julio!AN98+Agosto!AN98+Septiembre!AN98+'Octubre '!AN98+Noviembre!AN98+'Diciembre '!AN98</f>
        <v>0</v>
      </c>
      <c r="AO98" s="152">
        <f>+Enero!AO98+Febrero!AO98+'Marzo '!AO98+'Abril '!AO98+'Mayo '!AO98+Junio!AO98+Julio!AO98+Agosto!AO98+Septiembre!AO98+'Octubre '!AO98+Noviembre!AO98+'Diciembre '!AO98</f>
        <v>0</v>
      </c>
      <c r="AP98" s="152">
        <f>+Enero!AP98+Febrero!AP98+'Marzo '!AP98+'Abril '!AP98+'Mayo '!AP98+Junio!AP98+Julio!AP98+Agosto!AP98+Septiembre!AP98+'Octubre '!AP98+Noviembre!AP98+'Diciembre '!AP98</f>
        <v>0</v>
      </c>
      <c r="AQ98" s="152">
        <f>+Enero!AQ98+Febrero!AQ98+'Marzo '!AQ98+'Abril '!AQ98+'Mayo '!AQ98+Junio!AQ98+Julio!AQ98+Agosto!AQ98+Septiembre!AQ98+'Octubre '!AQ98+Noviembre!AQ98+'Diciembre '!AQ98</f>
        <v>0</v>
      </c>
      <c r="AR98" s="115" t="s">
        <v>167</v>
      </c>
      <c r="CG98" s="102">
        <v>0</v>
      </c>
      <c r="CH98" s="102">
        <v>0</v>
      </c>
      <c r="CI98" s="102">
        <v>0</v>
      </c>
      <c r="CJ98" s="102">
        <v>0</v>
      </c>
    </row>
    <row r="99" spans="1:88" x14ac:dyDescent="0.2">
      <c r="A99" s="567" t="s">
        <v>57</v>
      </c>
      <c r="B99" s="568"/>
      <c r="C99" s="173">
        <f t="shared" si="4"/>
        <v>1477</v>
      </c>
      <c r="D99" s="174">
        <f t="shared" si="5"/>
        <v>980</v>
      </c>
      <c r="E99" s="163">
        <f t="shared" si="5"/>
        <v>497</v>
      </c>
      <c r="F99" s="152">
        <f>+Enero!F99+Febrero!F99+'Marzo '!F99+'Abril '!F99+'Mayo '!F99+Junio!F99+Julio!F99+Agosto!F99+Septiembre!F99+'Octubre '!F99+Noviembre!F99+'Diciembre '!F99</f>
        <v>234</v>
      </c>
      <c r="G99" s="152">
        <f>+Enero!G99+Febrero!G99+'Marzo '!G99+'Abril '!G99+'Mayo '!G99+Junio!G99+Julio!G99+Agosto!G99+Septiembre!G99+'Octubre '!G99+Noviembre!G99+'Diciembre '!G99</f>
        <v>106</v>
      </c>
      <c r="H99" s="152">
        <f>+Enero!H99+Febrero!H99+'Marzo '!H99+'Abril '!H99+'Mayo '!H99+Junio!H99+Julio!H99+Agosto!H99+Septiembre!H99+'Octubre '!H99+Noviembre!H99+'Diciembre '!H99</f>
        <v>120</v>
      </c>
      <c r="I99" s="152">
        <f>+Enero!I99+Febrero!I99+'Marzo '!I99+'Abril '!I99+'Mayo '!I99+Junio!I99+Julio!I99+Agosto!I99+Septiembre!I99+'Octubre '!I99+Noviembre!I99+'Diciembre '!I99</f>
        <v>79</v>
      </c>
      <c r="J99" s="152">
        <f>+Enero!J99+Febrero!J99+'Marzo '!J99+'Abril '!J99+'Mayo '!J99+Junio!J99+Julio!J99+Agosto!J99+Septiembre!J99+'Octubre '!J99+Noviembre!J99+'Diciembre '!J99</f>
        <v>52</v>
      </c>
      <c r="K99" s="152">
        <f>+Enero!K99+Febrero!K99+'Marzo '!K99+'Abril '!K99+'Mayo '!K99+Junio!K99+Julio!K99+Agosto!K99+Septiembre!K99+'Octubre '!K99+Noviembre!K99+'Diciembre '!K99</f>
        <v>15</v>
      </c>
      <c r="L99" s="152">
        <f>+Enero!L99+Febrero!L99+'Marzo '!L99+'Abril '!L99+'Mayo '!L99+Junio!L99+Julio!L99+Agosto!L99+Septiembre!L99+'Octubre '!L99+Noviembre!L99+'Diciembre '!L99</f>
        <v>12</v>
      </c>
      <c r="M99" s="152">
        <f>+Enero!M99+Febrero!M99+'Marzo '!M99+'Abril '!M99+'Mayo '!M99+Junio!M99+Julio!M99+Agosto!M99+Septiembre!M99+'Octubre '!M99+Noviembre!M99+'Diciembre '!M99</f>
        <v>5</v>
      </c>
      <c r="N99" s="152">
        <f>+Enero!N99+Febrero!N99+'Marzo '!N99+'Abril '!N99+'Mayo '!N99+Junio!N99+Julio!N99+Agosto!N99+Septiembre!N99+'Octubre '!N99+Noviembre!N99+'Diciembre '!N99</f>
        <v>9</v>
      </c>
      <c r="O99" s="152">
        <f>+Enero!O99+Febrero!O99+'Marzo '!O99+'Abril '!O99+'Mayo '!O99+Junio!O99+Julio!O99+Agosto!O99+Septiembre!O99+'Octubre '!O99+Noviembre!O99+'Diciembre '!O99</f>
        <v>3</v>
      </c>
      <c r="P99" s="152">
        <f>+Enero!P99+Febrero!P99+'Marzo '!P99+'Abril '!P99+'Mayo '!P99+Junio!P99+Julio!P99+Agosto!P99+Septiembre!P99+'Octubre '!P99+Noviembre!P99+'Diciembre '!P99</f>
        <v>3</v>
      </c>
      <c r="Q99" s="152">
        <f>+Enero!Q99+Febrero!Q99+'Marzo '!Q99+'Abril '!Q99+'Mayo '!Q99+Junio!Q99+Julio!Q99+Agosto!Q99+Septiembre!Q99+'Octubre '!Q99+Noviembre!Q99+'Diciembre '!Q99</f>
        <v>0</v>
      </c>
      <c r="R99" s="152">
        <f>+Enero!R99+Febrero!R99+'Marzo '!R99+'Abril '!R99+'Mayo '!R99+Junio!R99+Julio!R99+Agosto!R99+Septiembre!R99+'Octubre '!R99+Noviembre!R99+'Diciembre '!R99</f>
        <v>4</v>
      </c>
      <c r="S99" s="152">
        <f>+Enero!S99+Febrero!S99+'Marzo '!S99+'Abril '!S99+'Mayo '!S99+Junio!S99+Julio!S99+Agosto!S99+Septiembre!S99+'Octubre '!S99+Noviembre!S99+'Diciembre '!S99</f>
        <v>1</v>
      </c>
      <c r="T99" s="152">
        <f>+Enero!T99+Febrero!T99+'Marzo '!T99+'Abril '!T99+'Mayo '!T99+Junio!T99+Julio!T99+Agosto!T99+Septiembre!T99+'Octubre '!T99+Noviembre!T99+'Diciembre '!T99</f>
        <v>9</v>
      </c>
      <c r="U99" s="152">
        <f>+Enero!U99+Febrero!U99+'Marzo '!U99+'Abril '!U99+'Mayo '!U99+Junio!U99+Julio!U99+Agosto!U99+Septiembre!U99+'Octubre '!U99+Noviembre!U99+'Diciembre '!U99</f>
        <v>4</v>
      </c>
      <c r="V99" s="152">
        <f>+Enero!V99+Febrero!V99+'Marzo '!V99+'Abril '!V99+'Mayo '!V99+Junio!V99+Julio!V99+Agosto!V99+Septiembre!V99+'Octubre '!V99+Noviembre!V99+'Diciembre '!V99</f>
        <v>25</v>
      </c>
      <c r="W99" s="152">
        <f>+Enero!W99+Febrero!W99+'Marzo '!W99+'Abril '!W99+'Mayo '!W99+Junio!W99+Julio!W99+Agosto!W99+Septiembre!W99+'Octubre '!W99+Noviembre!W99+'Diciembre '!W99</f>
        <v>7</v>
      </c>
      <c r="X99" s="152">
        <f>+Enero!X99+Febrero!X99+'Marzo '!X99+'Abril '!X99+'Mayo '!X99+Junio!X99+Julio!X99+Agosto!X99+Septiembre!X99+'Octubre '!X99+Noviembre!X99+'Diciembre '!X99</f>
        <v>41</v>
      </c>
      <c r="Y99" s="152">
        <f>+Enero!Y99+Febrero!Y99+'Marzo '!Y99+'Abril '!Y99+'Mayo '!Y99+Junio!Y99+Julio!Y99+Agosto!Y99+Septiembre!Y99+'Octubre '!Y99+Noviembre!Y99+'Diciembre '!Y99</f>
        <v>16</v>
      </c>
      <c r="Z99" s="152">
        <f>+Enero!Z99+Febrero!Z99+'Marzo '!Z99+'Abril '!Z99+'Mayo '!Z99+Junio!Z99+Julio!Z99+Agosto!Z99+Septiembre!Z99+'Octubre '!Z99+Noviembre!Z99+'Diciembre '!Z99</f>
        <v>25</v>
      </c>
      <c r="AA99" s="152">
        <f>+Enero!AA99+Febrero!AA99+'Marzo '!AA99+'Abril '!AA99+'Mayo '!AA99+Junio!AA99+Julio!AA99+Agosto!AA99+Septiembre!AA99+'Octubre '!AA99+Noviembre!AA99+'Diciembre '!AA99</f>
        <v>15</v>
      </c>
      <c r="AB99" s="152">
        <f>+Enero!AB99+Febrero!AB99+'Marzo '!AB99+'Abril '!AB99+'Mayo '!AB99+Junio!AB99+Julio!AB99+Agosto!AB99+Septiembre!AB99+'Octubre '!AB99+Noviembre!AB99+'Diciembre '!AB99</f>
        <v>49</v>
      </c>
      <c r="AC99" s="152">
        <f>+Enero!AC99+Febrero!AC99+'Marzo '!AC99+'Abril '!AC99+'Mayo '!AC99+Junio!AC99+Julio!AC99+Agosto!AC99+Septiembre!AC99+'Octubre '!AC99+Noviembre!AC99+'Diciembre '!AC99</f>
        <v>29</v>
      </c>
      <c r="AD99" s="152">
        <f>+Enero!AD99+Febrero!AD99+'Marzo '!AD99+'Abril '!AD99+'Mayo '!AD99+Junio!AD99+Julio!AD99+Agosto!AD99+Septiembre!AD99+'Octubre '!AD99+Noviembre!AD99+'Diciembre '!AD99</f>
        <v>49</v>
      </c>
      <c r="AE99" s="152">
        <f>+Enero!AE99+Febrero!AE99+'Marzo '!AE99+'Abril '!AE99+'Mayo '!AE99+Junio!AE99+Julio!AE99+Agosto!AE99+Septiembre!AE99+'Octubre '!AE99+Noviembre!AE99+'Diciembre '!AE99</f>
        <v>21</v>
      </c>
      <c r="AF99" s="152">
        <f>+Enero!AF99+Febrero!AF99+'Marzo '!AF99+'Abril '!AF99+'Mayo '!AF99+Junio!AF99+Julio!AF99+Agosto!AF99+Septiembre!AF99+'Octubre '!AF99+Noviembre!AF99+'Diciembre '!AF99</f>
        <v>62</v>
      </c>
      <c r="AG99" s="152">
        <f>+Enero!AG99+Febrero!AG99+'Marzo '!AG99+'Abril '!AG99+'Mayo '!AG99+Junio!AG99+Julio!AG99+Agosto!AG99+Septiembre!AG99+'Octubre '!AG99+Noviembre!AG99+'Diciembre '!AG99</f>
        <v>50</v>
      </c>
      <c r="AH99" s="152">
        <f>+Enero!AH99+Febrero!AH99+'Marzo '!AH99+'Abril '!AH99+'Mayo '!AH99+Junio!AH99+Julio!AH99+Agosto!AH99+Septiembre!AH99+'Octubre '!AH99+Noviembre!AH99+'Diciembre '!AH99</f>
        <v>78</v>
      </c>
      <c r="AI99" s="152">
        <f>+Enero!AI99+Febrero!AI99+'Marzo '!AI99+'Abril '!AI99+'Mayo '!AI99+Junio!AI99+Julio!AI99+Agosto!AI99+Septiembre!AI99+'Octubre '!AI99+Noviembre!AI99+'Diciembre '!AI99</f>
        <v>17</v>
      </c>
      <c r="AJ99" s="152">
        <f>+Enero!AJ99+Febrero!AJ99+'Marzo '!AJ99+'Abril '!AJ99+'Mayo '!AJ99+Junio!AJ99+Julio!AJ99+Agosto!AJ99+Septiembre!AJ99+'Octubre '!AJ99+Noviembre!AJ99+'Diciembre '!AJ99</f>
        <v>81</v>
      </c>
      <c r="AK99" s="152">
        <f>+Enero!AK99+Febrero!AK99+'Marzo '!AK99+'Abril '!AK99+'Mayo '!AK99+Junio!AK99+Julio!AK99+Agosto!AK99+Septiembre!AK99+'Octubre '!AK99+Noviembre!AK99+'Diciembre '!AK99</f>
        <v>31</v>
      </c>
      <c r="AL99" s="152">
        <f>+Enero!AL99+Febrero!AL99+'Marzo '!AL99+'Abril '!AL99+'Mayo '!AL99+Junio!AL99+Julio!AL99+Agosto!AL99+Septiembre!AL99+'Octubre '!AL99+Noviembre!AL99+'Diciembre '!AL99</f>
        <v>127</v>
      </c>
      <c r="AM99" s="152">
        <f>+Enero!AM99+Febrero!AM99+'Marzo '!AM99+'Abril '!AM99+'Mayo '!AM99+Junio!AM99+Julio!AM99+Agosto!AM99+Septiembre!AM99+'Octubre '!AM99+Noviembre!AM99+'Diciembre '!AM99</f>
        <v>98</v>
      </c>
      <c r="AN99" s="152">
        <f>+Enero!AN99+Febrero!AN99+'Marzo '!AN99+'Abril '!AN99+'Mayo '!AN99+Junio!AN99+Julio!AN99+Agosto!AN99+Septiembre!AN99+'Octubre '!AN99+Noviembre!AN99+'Diciembre '!AN99</f>
        <v>1477</v>
      </c>
      <c r="AO99" s="152">
        <f>+Enero!AO99+Febrero!AO99+'Marzo '!AO99+'Abril '!AO99+'Mayo '!AO99+Junio!AO99+Julio!AO99+Agosto!AO99+Septiembre!AO99+'Octubre '!AO99+Noviembre!AO99+'Diciembre '!AO99</f>
        <v>1206</v>
      </c>
      <c r="AP99" s="152">
        <f>+Enero!AP99+Febrero!AP99+'Marzo '!AP99+'Abril '!AP99+'Mayo '!AP99+Junio!AP99+Julio!AP99+Agosto!AP99+Septiembre!AP99+'Octubre '!AP99+Noviembre!AP99+'Diciembre '!AP99</f>
        <v>0</v>
      </c>
      <c r="AQ99" s="152">
        <f>+Enero!AQ99+Febrero!AQ99+'Marzo '!AQ99+'Abril '!AQ99+'Mayo '!AQ99+Junio!AQ99+Julio!AQ99+Agosto!AQ99+Septiembre!AQ99+'Octubre '!AQ99+Noviembre!AQ99+'Diciembre '!AQ99</f>
        <v>0</v>
      </c>
      <c r="AR99" s="115" t="s">
        <v>167</v>
      </c>
      <c r="CG99" s="102">
        <v>0</v>
      </c>
      <c r="CH99" s="102">
        <v>0</v>
      </c>
      <c r="CI99" s="102">
        <v>0</v>
      </c>
      <c r="CJ99" s="102">
        <v>0</v>
      </c>
    </row>
    <row r="100" spans="1:88" x14ac:dyDescent="0.2">
      <c r="A100" s="569" t="s">
        <v>58</v>
      </c>
      <c r="B100" s="570"/>
      <c r="C100" s="163">
        <f t="shared" si="4"/>
        <v>0</v>
      </c>
      <c r="D100" s="162">
        <f t="shared" si="5"/>
        <v>0</v>
      </c>
      <c r="E100" s="163">
        <f t="shared" si="5"/>
        <v>0</v>
      </c>
      <c r="F100" s="152">
        <f>+Enero!F100+Febrero!F100+'Marzo '!F100+'Abril '!F100+'Mayo '!F100+Junio!F100+Julio!F100+Agosto!F100+Septiembre!F100+'Octubre '!F100+Noviembre!F100+'Diciembre '!F100</f>
        <v>0</v>
      </c>
      <c r="G100" s="152">
        <f>+Enero!G100+Febrero!G100+'Marzo '!G100+'Abril '!G100+'Mayo '!G100+Junio!G100+Julio!G100+Agosto!G100+Septiembre!G100+'Octubre '!G100+Noviembre!G100+'Diciembre '!G100</f>
        <v>0</v>
      </c>
      <c r="H100" s="152">
        <f>+Enero!H100+Febrero!H100+'Marzo '!H100+'Abril '!H100+'Mayo '!H100+Junio!H100+Julio!H100+Agosto!H100+Septiembre!H100+'Octubre '!H100+Noviembre!H100+'Diciembre '!H100</f>
        <v>0</v>
      </c>
      <c r="I100" s="152">
        <f>+Enero!I100+Febrero!I100+'Marzo '!I100+'Abril '!I100+'Mayo '!I100+Junio!I100+Julio!I100+Agosto!I100+Septiembre!I100+'Octubre '!I100+Noviembre!I100+'Diciembre '!I100</f>
        <v>0</v>
      </c>
      <c r="J100" s="152">
        <f>+Enero!J100+Febrero!J100+'Marzo '!J100+'Abril '!J100+'Mayo '!J100+Junio!J100+Julio!J100+Agosto!J100+Septiembre!J100+'Octubre '!J100+Noviembre!J100+'Diciembre '!J100</f>
        <v>0</v>
      </c>
      <c r="K100" s="152">
        <f>+Enero!K100+Febrero!K100+'Marzo '!K100+'Abril '!K100+'Mayo '!K100+Junio!K100+Julio!K100+Agosto!K100+Septiembre!K100+'Octubre '!K100+Noviembre!K100+'Diciembre '!K100</f>
        <v>0</v>
      </c>
      <c r="L100" s="152">
        <f>+Enero!L100+Febrero!L100+'Marzo '!L100+'Abril '!L100+'Mayo '!L100+Junio!L100+Julio!L100+Agosto!L100+Septiembre!L100+'Octubre '!L100+Noviembre!L100+'Diciembre '!L100</f>
        <v>0</v>
      </c>
      <c r="M100" s="152">
        <f>+Enero!M100+Febrero!M100+'Marzo '!M100+'Abril '!M100+'Mayo '!M100+Junio!M100+Julio!M100+Agosto!M100+Septiembre!M100+'Octubre '!M100+Noviembre!M100+'Diciembre '!M100</f>
        <v>0</v>
      </c>
      <c r="N100" s="152">
        <f>+Enero!N100+Febrero!N100+'Marzo '!N100+'Abril '!N100+'Mayo '!N100+Junio!N100+Julio!N100+Agosto!N100+Septiembre!N100+'Octubre '!N100+Noviembre!N100+'Diciembre '!N100</f>
        <v>0</v>
      </c>
      <c r="O100" s="152">
        <f>+Enero!O100+Febrero!O100+'Marzo '!O100+'Abril '!O100+'Mayo '!O100+Junio!O100+Julio!O100+Agosto!O100+Septiembre!O100+'Octubre '!O100+Noviembre!O100+'Diciembre '!O100</f>
        <v>0</v>
      </c>
      <c r="P100" s="152">
        <f>+Enero!P100+Febrero!P100+'Marzo '!P100+'Abril '!P100+'Mayo '!P100+Junio!P100+Julio!P100+Agosto!P100+Septiembre!P100+'Octubre '!P100+Noviembre!P100+'Diciembre '!P100</f>
        <v>0</v>
      </c>
      <c r="Q100" s="152">
        <f>+Enero!Q100+Febrero!Q100+'Marzo '!Q100+'Abril '!Q100+'Mayo '!Q100+Junio!Q100+Julio!Q100+Agosto!Q100+Septiembre!Q100+'Octubre '!Q100+Noviembre!Q100+'Diciembre '!Q100</f>
        <v>0</v>
      </c>
      <c r="R100" s="152">
        <f>+Enero!R100+Febrero!R100+'Marzo '!R100+'Abril '!R100+'Mayo '!R100+Junio!R100+Julio!R100+Agosto!R100+Septiembre!R100+'Octubre '!R100+Noviembre!R100+'Diciembre '!R100</f>
        <v>0</v>
      </c>
      <c r="S100" s="152">
        <f>+Enero!S100+Febrero!S100+'Marzo '!S100+'Abril '!S100+'Mayo '!S100+Junio!S100+Julio!S100+Agosto!S100+Septiembre!S100+'Octubre '!S100+Noviembre!S100+'Diciembre '!S100</f>
        <v>0</v>
      </c>
      <c r="T100" s="152">
        <f>+Enero!T100+Febrero!T100+'Marzo '!T100+'Abril '!T100+'Mayo '!T100+Junio!T100+Julio!T100+Agosto!T100+Septiembre!T100+'Octubre '!T100+Noviembre!T100+'Diciembre '!T100</f>
        <v>0</v>
      </c>
      <c r="U100" s="152">
        <f>+Enero!U100+Febrero!U100+'Marzo '!U100+'Abril '!U100+'Mayo '!U100+Junio!U100+Julio!U100+Agosto!U100+Septiembre!U100+'Octubre '!U100+Noviembre!U100+'Diciembre '!U100</f>
        <v>0</v>
      </c>
      <c r="V100" s="152">
        <f>+Enero!V100+Febrero!V100+'Marzo '!V100+'Abril '!V100+'Mayo '!V100+Junio!V100+Julio!V100+Agosto!V100+Septiembre!V100+'Octubre '!V100+Noviembre!V100+'Diciembre '!V100</f>
        <v>0</v>
      </c>
      <c r="W100" s="152">
        <f>+Enero!W100+Febrero!W100+'Marzo '!W100+'Abril '!W100+'Mayo '!W100+Junio!W100+Julio!W100+Agosto!W100+Septiembre!W100+'Octubre '!W100+Noviembre!W100+'Diciembre '!W100</f>
        <v>0</v>
      </c>
      <c r="X100" s="152">
        <f>+Enero!X100+Febrero!X100+'Marzo '!X100+'Abril '!X100+'Mayo '!X100+Junio!X100+Julio!X100+Agosto!X100+Septiembre!X100+'Octubre '!X100+Noviembre!X100+'Diciembre '!X100</f>
        <v>0</v>
      </c>
      <c r="Y100" s="152">
        <f>+Enero!Y100+Febrero!Y100+'Marzo '!Y100+'Abril '!Y100+'Mayo '!Y100+Junio!Y100+Julio!Y100+Agosto!Y100+Septiembre!Y100+'Octubre '!Y100+Noviembre!Y100+'Diciembre '!Y100</f>
        <v>0</v>
      </c>
      <c r="Z100" s="152">
        <f>+Enero!Z100+Febrero!Z100+'Marzo '!Z100+'Abril '!Z100+'Mayo '!Z100+Junio!Z100+Julio!Z100+Agosto!Z100+Septiembre!Z100+'Octubre '!Z100+Noviembre!Z100+'Diciembre '!Z100</f>
        <v>0</v>
      </c>
      <c r="AA100" s="152">
        <f>+Enero!AA100+Febrero!AA100+'Marzo '!AA100+'Abril '!AA100+'Mayo '!AA100+Junio!AA100+Julio!AA100+Agosto!AA100+Septiembre!AA100+'Octubre '!AA100+Noviembre!AA100+'Diciembre '!AA100</f>
        <v>0</v>
      </c>
      <c r="AB100" s="152">
        <f>+Enero!AB100+Febrero!AB100+'Marzo '!AB100+'Abril '!AB100+'Mayo '!AB100+Junio!AB100+Julio!AB100+Agosto!AB100+Septiembre!AB100+'Octubre '!AB100+Noviembre!AB100+'Diciembre '!AB100</f>
        <v>0</v>
      </c>
      <c r="AC100" s="152">
        <f>+Enero!AC100+Febrero!AC100+'Marzo '!AC100+'Abril '!AC100+'Mayo '!AC100+Junio!AC100+Julio!AC100+Agosto!AC100+Septiembre!AC100+'Octubre '!AC100+Noviembre!AC100+'Diciembre '!AC100</f>
        <v>0</v>
      </c>
      <c r="AD100" s="152">
        <f>+Enero!AD100+Febrero!AD100+'Marzo '!AD100+'Abril '!AD100+'Mayo '!AD100+Junio!AD100+Julio!AD100+Agosto!AD100+Septiembre!AD100+'Octubre '!AD100+Noviembre!AD100+'Diciembre '!AD100</f>
        <v>0</v>
      </c>
      <c r="AE100" s="152">
        <f>+Enero!AE100+Febrero!AE100+'Marzo '!AE100+'Abril '!AE100+'Mayo '!AE100+Junio!AE100+Julio!AE100+Agosto!AE100+Septiembre!AE100+'Octubre '!AE100+Noviembre!AE100+'Diciembre '!AE100</f>
        <v>0</v>
      </c>
      <c r="AF100" s="152">
        <f>+Enero!AF100+Febrero!AF100+'Marzo '!AF100+'Abril '!AF100+'Mayo '!AF100+Junio!AF100+Julio!AF100+Agosto!AF100+Septiembre!AF100+'Octubre '!AF100+Noviembre!AF100+'Diciembre '!AF100</f>
        <v>0</v>
      </c>
      <c r="AG100" s="152">
        <f>+Enero!AG100+Febrero!AG100+'Marzo '!AG100+'Abril '!AG100+'Mayo '!AG100+Junio!AG100+Julio!AG100+Agosto!AG100+Septiembre!AG100+'Octubre '!AG100+Noviembre!AG100+'Diciembre '!AG100</f>
        <v>0</v>
      </c>
      <c r="AH100" s="152">
        <f>+Enero!AH100+Febrero!AH100+'Marzo '!AH100+'Abril '!AH100+'Mayo '!AH100+Junio!AH100+Julio!AH100+Agosto!AH100+Septiembre!AH100+'Octubre '!AH100+Noviembre!AH100+'Diciembre '!AH100</f>
        <v>0</v>
      </c>
      <c r="AI100" s="152">
        <f>+Enero!AI100+Febrero!AI100+'Marzo '!AI100+'Abril '!AI100+'Mayo '!AI100+Junio!AI100+Julio!AI100+Agosto!AI100+Septiembre!AI100+'Octubre '!AI100+Noviembre!AI100+'Diciembre '!AI100</f>
        <v>0</v>
      </c>
      <c r="AJ100" s="152">
        <f>+Enero!AJ100+Febrero!AJ100+'Marzo '!AJ100+'Abril '!AJ100+'Mayo '!AJ100+Junio!AJ100+Julio!AJ100+Agosto!AJ100+Septiembre!AJ100+'Octubre '!AJ100+Noviembre!AJ100+'Diciembre '!AJ100</f>
        <v>0</v>
      </c>
      <c r="AK100" s="152">
        <f>+Enero!AK100+Febrero!AK100+'Marzo '!AK100+'Abril '!AK100+'Mayo '!AK100+Junio!AK100+Julio!AK100+Agosto!AK100+Septiembre!AK100+'Octubre '!AK100+Noviembre!AK100+'Diciembre '!AK100</f>
        <v>0</v>
      </c>
      <c r="AL100" s="152">
        <f>+Enero!AL100+Febrero!AL100+'Marzo '!AL100+'Abril '!AL100+'Mayo '!AL100+Junio!AL100+Julio!AL100+Agosto!AL100+Septiembre!AL100+'Octubre '!AL100+Noviembre!AL100+'Diciembre '!AL100</f>
        <v>0</v>
      </c>
      <c r="AM100" s="152">
        <f>+Enero!AM100+Febrero!AM100+'Marzo '!AM100+'Abril '!AM100+'Mayo '!AM100+Junio!AM100+Julio!AM100+Agosto!AM100+Septiembre!AM100+'Octubre '!AM100+Noviembre!AM100+'Diciembre '!AM100</f>
        <v>0</v>
      </c>
      <c r="AN100" s="152">
        <f>+Enero!AN100+Febrero!AN100+'Marzo '!AN100+'Abril '!AN100+'Mayo '!AN100+Junio!AN100+Julio!AN100+Agosto!AN100+Septiembre!AN100+'Octubre '!AN100+Noviembre!AN100+'Diciembre '!AN100</f>
        <v>0</v>
      </c>
      <c r="AO100" s="152">
        <f>+Enero!AO100+Febrero!AO100+'Marzo '!AO100+'Abril '!AO100+'Mayo '!AO100+Junio!AO100+Julio!AO100+Agosto!AO100+Septiembre!AO100+'Octubre '!AO100+Noviembre!AO100+'Diciembre '!AO100</f>
        <v>0</v>
      </c>
      <c r="AP100" s="152">
        <f>+Enero!AP100+Febrero!AP100+'Marzo '!AP100+'Abril '!AP100+'Mayo '!AP100+Junio!AP100+Julio!AP100+Agosto!AP100+Septiembre!AP100+'Octubre '!AP100+Noviembre!AP100+'Diciembre '!AP100</f>
        <v>0</v>
      </c>
      <c r="AQ100" s="152">
        <f>+Enero!AQ100+Febrero!AQ100+'Marzo '!AQ100+'Abril '!AQ100+'Mayo '!AQ100+Junio!AQ100+Julio!AQ100+Agosto!AQ100+Septiembre!AQ100+'Octubre '!AQ100+Noviembre!AQ100+'Diciembre '!AQ100</f>
        <v>0</v>
      </c>
      <c r="AR100" s="115" t="s">
        <v>167</v>
      </c>
      <c r="CG100" s="102">
        <v>0</v>
      </c>
      <c r="CH100" s="102">
        <v>0</v>
      </c>
      <c r="CI100" s="102">
        <v>0</v>
      </c>
      <c r="CJ100" s="102">
        <v>0</v>
      </c>
    </row>
    <row r="101" spans="1:88" x14ac:dyDescent="0.2">
      <c r="A101" s="565" t="s">
        <v>59</v>
      </c>
      <c r="B101" s="566"/>
      <c r="C101" s="163">
        <f t="shared" si="4"/>
        <v>0</v>
      </c>
      <c r="D101" s="162">
        <f t="shared" si="5"/>
        <v>0</v>
      </c>
      <c r="E101" s="163">
        <f t="shared" si="5"/>
        <v>0</v>
      </c>
      <c r="F101" s="152">
        <f>+Enero!F101+Febrero!F101+'Marzo '!F101+'Abril '!F101+'Mayo '!F101+Junio!F101+Julio!F101+Agosto!F101+Septiembre!F101+'Octubre '!F101+Noviembre!F101+'Diciembre '!F101</f>
        <v>0</v>
      </c>
      <c r="G101" s="152">
        <f>+Enero!G101+Febrero!G101+'Marzo '!G101+'Abril '!G101+'Mayo '!G101+Junio!G101+Julio!G101+Agosto!G101+Septiembre!G101+'Octubre '!G101+Noviembre!G101+'Diciembre '!G101</f>
        <v>0</v>
      </c>
      <c r="H101" s="152">
        <f>+Enero!H101+Febrero!H101+'Marzo '!H101+'Abril '!H101+'Mayo '!H101+Junio!H101+Julio!H101+Agosto!H101+Septiembre!H101+'Octubre '!H101+Noviembre!H101+'Diciembre '!H101</f>
        <v>0</v>
      </c>
      <c r="I101" s="152">
        <f>+Enero!I101+Febrero!I101+'Marzo '!I101+'Abril '!I101+'Mayo '!I101+Junio!I101+Julio!I101+Agosto!I101+Septiembre!I101+'Octubre '!I101+Noviembre!I101+'Diciembre '!I101</f>
        <v>0</v>
      </c>
      <c r="J101" s="152">
        <f>+Enero!J101+Febrero!J101+'Marzo '!J101+'Abril '!J101+'Mayo '!J101+Junio!J101+Julio!J101+Agosto!J101+Septiembre!J101+'Octubre '!J101+Noviembre!J101+'Diciembre '!J101</f>
        <v>0</v>
      </c>
      <c r="K101" s="152">
        <f>+Enero!K101+Febrero!K101+'Marzo '!K101+'Abril '!K101+'Mayo '!K101+Junio!K101+Julio!K101+Agosto!K101+Septiembre!K101+'Octubre '!K101+Noviembre!K101+'Diciembre '!K101</f>
        <v>0</v>
      </c>
      <c r="L101" s="152">
        <f>+Enero!L101+Febrero!L101+'Marzo '!L101+'Abril '!L101+'Mayo '!L101+Junio!L101+Julio!L101+Agosto!L101+Septiembre!L101+'Octubre '!L101+Noviembre!L101+'Diciembre '!L101</f>
        <v>0</v>
      </c>
      <c r="M101" s="152">
        <f>+Enero!M101+Febrero!M101+'Marzo '!M101+'Abril '!M101+'Mayo '!M101+Junio!M101+Julio!M101+Agosto!M101+Septiembre!M101+'Octubre '!M101+Noviembre!M101+'Diciembre '!M101</f>
        <v>0</v>
      </c>
      <c r="N101" s="152">
        <f>+Enero!N101+Febrero!N101+'Marzo '!N101+'Abril '!N101+'Mayo '!N101+Junio!N101+Julio!N101+Agosto!N101+Septiembre!N101+'Octubre '!N101+Noviembre!N101+'Diciembre '!N101</f>
        <v>0</v>
      </c>
      <c r="O101" s="152">
        <f>+Enero!O101+Febrero!O101+'Marzo '!O101+'Abril '!O101+'Mayo '!O101+Junio!O101+Julio!O101+Agosto!O101+Septiembre!O101+'Octubre '!O101+Noviembre!O101+'Diciembre '!O101</f>
        <v>0</v>
      </c>
      <c r="P101" s="152">
        <f>+Enero!P101+Febrero!P101+'Marzo '!P101+'Abril '!P101+'Mayo '!P101+Junio!P101+Julio!P101+Agosto!P101+Septiembre!P101+'Octubre '!P101+Noviembre!P101+'Diciembre '!P101</f>
        <v>0</v>
      </c>
      <c r="Q101" s="152">
        <f>+Enero!Q101+Febrero!Q101+'Marzo '!Q101+'Abril '!Q101+'Mayo '!Q101+Junio!Q101+Julio!Q101+Agosto!Q101+Septiembre!Q101+'Octubre '!Q101+Noviembre!Q101+'Diciembre '!Q101</f>
        <v>0</v>
      </c>
      <c r="R101" s="152">
        <f>+Enero!R101+Febrero!R101+'Marzo '!R101+'Abril '!R101+'Mayo '!R101+Junio!R101+Julio!R101+Agosto!R101+Septiembre!R101+'Octubre '!R101+Noviembre!R101+'Diciembre '!R101</f>
        <v>0</v>
      </c>
      <c r="S101" s="152">
        <f>+Enero!S101+Febrero!S101+'Marzo '!S101+'Abril '!S101+'Mayo '!S101+Junio!S101+Julio!S101+Agosto!S101+Septiembre!S101+'Octubre '!S101+Noviembre!S101+'Diciembre '!S101</f>
        <v>0</v>
      </c>
      <c r="T101" s="152">
        <f>+Enero!T101+Febrero!T101+'Marzo '!T101+'Abril '!T101+'Mayo '!T101+Junio!T101+Julio!T101+Agosto!T101+Septiembre!T101+'Octubre '!T101+Noviembre!T101+'Diciembre '!T101</f>
        <v>0</v>
      </c>
      <c r="U101" s="152">
        <f>+Enero!U101+Febrero!U101+'Marzo '!U101+'Abril '!U101+'Mayo '!U101+Junio!U101+Julio!U101+Agosto!U101+Septiembre!U101+'Octubre '!U101+Noviembre!U101+'Diciembre '!U101</f>
        <v>0</v>
      </c>
      <c r="V101" s="152">
        <f>+Enero!V101+Febrero!V101+'Marzo '!V101+'Abril '!V101+'Mayo '!V101+Junio!V101+Julio!V101+Agosto!V101+Septiembre!V101+'Octubre '!V101+Noviembre!V101+'Diciembre '!V101</f>
        <v>0</v>
      </c>
      <c r="W101" s="152">
        <f>+Enero!W101+Febrero!W101+'Marzo '!W101+'Abril '!W101+'Mayo '!W101+Junio!W101+Julio!W101+Agosto!W101+Septiembre!W101+'Octubre '!W101+Noviembre!W101+'Diciembre '!W101</f>
        <v>0</v>
      </c>
      <c r="X101" s="152">
        <f>+Enero!X101+Febrero!X101+'Marzo '!X101+'Abril '!X101+'Mayo '!X101+Junio!X101+Julio!X101+Agosto!X101+Septiembre!X101+'Octubre '!X101+Noviembre!X101+'Diciembre '!X101</f>
        <v>0</v>
      </c>
      <c r="Y101" s="152">
        <f>+Enero!Y101+Febrero!Y101+'Marzo '!Y101+'Abril '!Y101+'Mayo '!Y101+Junio!Y101+Julio!Y101+Agosto!Y101+Septiembre!Y101+'Octubre '!Y101+Noviembre!Y101+'Diciembre '!Y101</f>
        <v>0</v>
      </c>
      <c r="Z101" s="152">
        <f>+Enero!Z101+Febrero!Z101+'Marzo '!Z101+'Abril '!Z101+'Mayo '!Z101+Junio!Z101+Julio!Z101+Agosto!Z101+Septiembre!Z101+'Octubre '!Z101+Noviembre!Z101+'Diciembre '!Z101</f>
        <v>0</v>
      </c>
      <c r="AA101" s="152">
        <f>+Enero!AA101+Febrero!AA101+'Marzo '!AA101+'Abril '!AA101+'Mayo '!AA101+Junio!AA101+Julio!AA101+Agosto!AA101+Septiembre!AA101+'Octubre '!AA101+Noviembre!AA101+'Diciembre '!AA101</f>
        <v>0</v>
      </c>
      <c r="AB101" s="152">
        <f>+Enero!AB101+Febrero!AB101+'Marzo '!AB101+'Abril '!AB101+'Mayo '!AB101+Junio!AB101+Julio!AB101+Agosto!AB101+Septiembre!AB101+'Octubre '!AB101+Noviembre!AB101+'Diciembre '!AB101</f>
        <v>0</v>
      </c>
      <c r="AC101" s="152">
        <f>+Enero!AC101+Febrero!AC101+'Marzo '!AC101+'Abril '!AC101+'Mayo '!AC101+Junio!AC101+Julio!AC101+Agosto!AC101+Septiembre!AC101+'Octubre '!AC101+Noviembre!AC101+'Diciembre '!AC101</f>
        <v>0</v>
      </c>
      <c r="AD101" s="152">
        <f>+Enero!AD101+Febrero!AD101+'Marzo '!AD101+'Abril '!AD101+'Mayo '!AD101+Junio!AD101+Julio!AD101+Agosto!AD101+Septiembre!AD101+'Octubre '!AD101+Noviembre!AD101+'Diciembre '!AD101</f>
        <v>0</v>
      </c>
      <c r="AE101" s="152">
        <f>+Enero!AE101+Febrero!AE101+'Marzo '!AE101+'Abril '!AE101+'Mayo '!AE101+Junio!AE101+Julio!AE101+Agosto!AE101+Septiembre!AE101+'Octubre '!AE101+Noviembre!AE101+'Diciembre '!AE101</f>
        <v>0</v>
      </c>
      <c r="AF101" s="152">
        <f>+Enero!AF101+Febrero!AF101+'Marzo '!AF101+'Abril '!AF101+'Mayo '!AF101+Junio!AF101+Julio!AF101+Agosto!AF101+Septiembre!AF101+'Octubre '!AF101+Noviembre!AF101+'Diciembre '!AF101</f>
        <v>0</v>
      </c>
      <c r="AG101" s="152">
        <f>+Enero!AG101+Febrero!AG101+'Marzo '!AG101+'Abril '!AG101+'Mayo '!AG101+Junio!AG101+Julio!AG101+Agosto!AG101+Septiembre!AG101+'Octubre '!AG101+Noviembre!AG101+'Diciembre '!AG101</f>
        <v>0</v>
      </c>
      <c r="AH101" s="152">
        <f>+Enero!AH101+Febrero!AH101+'Marzo '!AH101+'Abril '!AH101+'Mayo '!AH101+Junio!AH101+Julio!AH101+Agosto!AH101+Septiembre!AH101+'Octubre '!AH101+Noviembre!AH101+'Diciembre '!AH101</f>
        <v>0</v>
      </c>
      <c r="AI101" s="152">
        <f>+Enero!AI101+Febrero!AI101+'Marzo '!AI101+'Abril '!AI101+'Mayo '!AI101+Junio!AI101+Julio!AI101+Agosto!AI101+Septiembre!AI101+'Octubre '!AI101+Noviembre!AI101+'Diciembre '!AI101</f>
        <v>0</v>
      </c>
      <c r="AJ101" s="152">
        <f>+Enero!AJ101+Febrero!AJ101+'Marzo '!AJ101+'Abril '!AJ101+'Mayo '!AJ101+Junio!AJ101+Julio!AJ101+Agosto!AJ101+Septiembre!AJ101+'Octubre '!AJ101+Noviembre!AJ101+'Diciembre '!AJ101</f>
        <v>0</v>
      </c>
      <c r="AK101" s="152">
        <f>+Enero!AK101+Febrero!AK101+'Marzo '!AK101+'Abril '!AK101+'Mayo '!AK101+Junio!AK101+Julio!AK101+Agosto!AK101+Septiembre!AK101+'Octubre '!AK101+Noviembre!AK101+'Diciembre '!AK101</f>
        <v>0</v>
      </c>
      <c r="AL101" s="152">
        <f>+Enero!AL101+Febrero!AL101+'Marzo '!AL101+'Abril '!AL101+'Mayo '!AL101+Junio!AL101+Julio!AL101+Agosto!AL101+Septiembre!AL101+'Octubre '!AL101+Noviembre!AL101+'Diciembre '!AL101</f>
        <v>0</v>
      </c>
      <c r="AM101" s="152">
        <f>+Enero!AM101+Febrero!AM101+'Marzo '!AM101+'Abril '!AM101+'Mayo '!AM101+Junio!AM101+Julio!AM101+Agosto!AM101+Septiembre!AM101+'Octubre '!AM101+Noviembre!AM101+'Diciembre '!AM101</f>
        <v>0</v>
      </c>
      <c r="AN101" s="152">
        <f>+Enero!AN101+Febrero!AN101+'Marzo '!AN101+'Abril '!AN101+'Mayo '!AN101+Junio!AN101+Julio!AN101+Agosto!AN101+Septiembre!AN101+'Octubre '!AN101+Noviembre!AN101+'Diciembre '!AN101</f>
        <v>0</v>
      </c>
      <c r="AO101" s="152">
        <f>+Enero!AO101+Febrero!AO101+'Marzo '!AO101+'Abril '!AO101+'Mayo '!AO101+Junio!AO101+Julio!AO101+Agosto!AO101+Septiembre!AO101+'Octubre '!AO101+Noviembre!AO101+'Diciembre '!AO101</f>
        <v>0</v>
      </c>
      <c r="AP101" s="152">
        <f>+Enero!AP101+Febrero!AP101+'Marzo '!AP101+'Abril '!AP101+'Mayo '!AP101+Junio!AP101+Julio!AP101+Agosto!AP101+Septiembre!AP101+'Octubre '!AP101+Noviembre!AP101+'Diciembre '!AP101</f>
        <v>0</v>
      </c>
      <c r="AQ101" s="152">
        <f>+Enero!AQ101+Febrero!AQ101+'Marzo '!AQ101+'Abril '!AQ101+'Mayo '!AQ101+Junio!AQ101+Julio!AQ101+Agosto!AQ101+Septiembre!AQ101+'Octubre '!AQ101+Noviembre!AQ101+'Diciembre '!AQ101</f>
        <v>0</v>
      </c>
      <c r="AR101" s="115" t="s">
        <v>167</v>
      </c>
      <c r="CG101" s="102">
        <v>0</v>
      </c>
      <c r="CH101" s="102">
        <v>0</v>
      </c>
      <c r="CI101" s="102">
        <v>0</v>
      </c>
      <c r="CJ101" s="102">
        <v>0</v>
      </c>
    </row>
    <row r="102" spans="1:88" x14ac:dyDescent="0.2">
      <c r="A102" s="565" t="s">
        <v>60</v>
      </c>
      <c r="B102" s="566"/>
      <c r="C102" s="163">
        <f t="shared" si="4"/>
        <v>2130</v>
      </c>
      <c r="D102" s="162">
        <f t="shared" si="5"/>
        <v>848</v>
      </c>
      <c r="E102" s="163">
        <f t="shared" si="5"/>
        <v>1282</v>
      </c>
      <c r="F102" s="152">
        <f>+Enero!F102+Febrero!F102+'Marzo '!F102+'Abril '!F102+'Mayo '!F102+Junio!F102+Julio!F102+Agosto!F102+Septiembre!F102+'Octubre '!F102+Noviembre!F102+'Diciembre '!F102</f>
        <v>0</v>
      </c>
      <c r="G102" s="152">
        <f>+Enero!G102+Febrero!G102+'Marzo '!G102+'Abril '!G102+'Mayo '!G102+Junio!G102+Julio!G102+Agosto!G102+Septiembre!G102+'Octubre '!G102+Noviembre!G102+'Diciembre '!G102</f>
        <v>1</v>
      </c>
      <c r="H102" s="152">
        <f>+Enero!H102+Febrero!H102+'Marzo '!H102+'Abril '!H102+'Mayo '!H102+Junio!H102+Julio!H102+Agosto!H102+Septiembre!H102+'Octubre '!H102+Noviembre!H102+'Diciembre '!H102</f>
        <v>1</v>
      </c>
      <c r="I102" s="152">
        <f>+Enero!I102+Febrero!I102+'Marzo '!I102+'Abril '!I102+'Mayo '!I102+Junio!I102+Julio!I102+Agosto!I102+Septiembre!I102+'Octubre '!I102+Noviembre!I102+'Diciembre '!I102</f>
        <v>3</v>
      </c>
      <c r="J102" s="152">
        <f>+Enero!J102+Febrero!J102+'Marzo '!J102+'Abril '!J102+'Mayo '!J102+Junio!J102+Julio!J102+Agosto!J102+Septiembre!J102+'Octubre '!J102+Noviembre!J102+'Diciembre '!J102</f>
        <v>3</v>
      </c>
      <c r="K102" s="152">
        <f>+Enero!K102+Febrero!K102+'Marzo '!K102+'Abril '!K102+'Mayo '!K102+Junio!K102+Julio!K102+Agosto!K102+Septiembre!K102+'Octubre '!K102+Noviembre!K102+'Diciembre '!K102</f>
        <v>3</v>
      </c>
      <c r="L102" s="152">
        <f>+Enero!L102+Febrero!L102+'Marzo '!L102+'Abril '!L102+'Mayo '!L102+Junio!L102+Julio!L102+Agosto!L102+Septiembre!L102+'Octubre '!L102+Noviembre!L102+'Diciembre '!L102</f>
        <v>0</v>
      </c>
      <c r="M102" s="152">
        <f>+Enero!M102+Febrero!M102+'Marzo '!M102+'Abril '!M102+'Mayo '!M102+Junio!M102+Julio!M102+Agosto!M102+Septiembre!M102+'Octubre '!M102+Noviembre!M102+'Diciembre '!M102</f>
        <v>0</v>
      </c>
      <c r="N102" s="152">
        <f>+Enero!N102+Febrero!N102+'Marzo '!N102+'Abril '!N102+'Mayo '!N102+Junio!N102+Julio!N102+Agosto!N102+Septiembre!N102+'Octubre '!N102+Noviembre!N102+'Diciembre '!N102</f>
        <v>0</v>
      </c>
      <c r="O102" s="152">
        <f>+Enero!O102+Febrero!O102+'Marzo '!O102+'Abril '!O102+'Mayo '!O102+Junio!O102+Julio!O102+Agosto!O102+Septiembre!O102+'Octubre '!O102+Noviembre!O102+'Diciembre '!O102</f>
        <v>0</v>
      </c>
      <c r="P102" s="152">
        <f>+Enero!P102+Febrero!P102+'Marzo '!P102+'Abril '!P102+'Mayo '!P102+Junio!P102+Julio!P102+Agosto!P102+Septiembre!P102+'Octubre '!P102+Noviembre!P102+'Diciembre '!P102</f>
        <v>0</v>
      </c>
      <c r="Q102" s="152">
        <f>+Enero!Q102+Febrero!Q102+'Marzo '!Q102+'Abril '!Q102+'Mayo '!Q102+Junio!Q102+Julio!Q102+Agosto!Q102+Septiembre!Q102+'Octubre '!Q102+Noviembre!Q102+'Diciembre '!Q102</f>
        <v>1</v>
      </c>
      <c r="R102" s="152">
        <f>+Enero!R102+Febrero!R102+'Marzo '!R102+'Abril '!R102+'Mayo '!R102+Junio!R102+Julio!R102+Agosto!R102+Septiembre!R102+'Octubre '!R102+Noviembre!R102+'Diciembre '!R102</f>
        <v>0</v>
      </c>
      <c r="S102" s="152">
        <f>+Enero!S102+Febrero!S102+'Marzo '!S102+'Abril '!S102+'Mayo '!S102+Junio!S102+Julio!S102+Agosto!S102+Septiembre!S102+'Octubre '!S102+Noviembre!S102+'Diciembre '!S102</f>
        <v>1</v>
      </c>
      <c r="T102" s="152">
        <f>+Enero!T102+Febrero!T102+'Marzo '!T102+'Abril '!T102+'Mayo '!T102+Junio!T102+Julio!T102+Agosto!T102+Septiembre!T102+'Octubre '!T102+Noviembre!T102+'Diciembre '!T102</f>
        <v>0</v>
      </c>
      <c r="U102" s="152">
        <f>+Enero!U102+Febrero!U102+'Marzo '!U102+'Abril '!U102+'Mayo '!U102+Junio!U102+Julio!U102+Agosto!U102+Septiembre!U102+'Octubre '!U102+Noviembre!U102+'Diciembre '!U102</f>
        <v>0</v>
      </c>
      <c r="V102" s="152">
        <f>+Enero!V102+Febrero!V102+'Marzo '!V102+'Abril '!V102+'Mayo '!V102+Junio!V102+Julio!V102+Agosto!V102+Septiembre!V102+'Octubre '!V102+Noviembre!V102+'Diciembre '!V102</f>
        <v>1</v>
      </c>
      <c r="W102" s="152">
        <f>+Enero!W102+Febrero!W102+'Marzo '!W102+'Abril '!W102+'Mayo '!W102+Junio!W102+Julio!W102+Agosto!W102+Septiembre!W102+'Octubre '!W102+Noviembre!W102+'Diciembre '!W102</f>
        <v>0</v>
      </c>
      <c r="X102" s="152">
        <f>+Enero!X102+Febrero!X102+'Marzo '!X102+'Abril '!X102+'Mayo '!X102+Junio!X102+Julio!X102+Agosto!X102+Septiembre!X102+'Octubre '!X102+Noviembre!X102+'Diciembre '!X102</f>
        <v>0</v>
      </c>
      <c r="Y102" s="152">
        <f>+Enero!Y102+Febrero!Y102+'Marzo '!Y102+'Abril '!Y102+'Mayo '!Y102+Junio!Y102+Julio!Y102+Agosto!Y102+Septiembre!Y102+'Octubre '!Y102+Noviembre!Y102+'Diciembre '!Y102</f>
        <v>1</v>
      </c>
      <c r="Z102" s="152">
        <f>+Enero!Z102+Febrero!Z102+'Marzo '!Z102+'Abril '!Z102+'Mayo '!Z102+Junio!Z102+Julio!Z102+Agosto!Z102+Septiembre!Z102+'Octubre '!Z102+Noviembre!Z102+'Diciembre '!Z102</f>
        <v>1</v>
      </c>
      <c r="AA102" s="152">
        <f>+Enero!AA102+Febrero!AA102+'Marzo '!AA102+'Abril '!AA102+'Mayo '!AA102+Junio!AA102+Julio!AA102+Agosto!AA102+Septiembre!AA102+'Octubre '!AA102+Noviembre!AA102+'Diciembre '!AA102</f>
        <v>2</v>
      </c>
      <c r="AB102" s="152">
        <f>+Enero!AB102+Febrero!AB102+'Marzo '!AB102+'Abril '!AB102+'Mayo '!AB102+Junio!AB102+Julio!AB102+Agosto!AB102+Septiembre!AB102+'Octubre '!AB102+Noviembre!AB102+'Diciembre '!AB102</f>
        <v>1</v>
      </c>
      <c r="AC102" s="152">
        <f>+Enero!AC102+Febrero!AC102+'Marzo '!AC102+'Abril '!AC102+'Mayo '!AC102+Junio!AC102+Julio!AC102+Agosto!AC102+Septiembre!AC102+'Octubre '!AC102+Noviembre!AC102+'Diciembre '!AC102</f>
        <v>2</v>
      </c>
      <c r="AD102" s="152">
        <f>+Enero!AD102+Febrero!AD102+'Marzo '!AD102+'Abril '!AD102+'Mayo '!AD102+Junio!AD102+Julio!AD102+Agosto!AD102+Septiembre!AD102+'Octubre '!AD102+Noviembre!AD102+'Diciembre '!AD102</f>
        <v>2</v>
      </c>
      <c r="AE102" s="152">
        <f>+Enero!AE102+Febrero!AE102+'Marzo '!AE102+'Abril '!AE102+'Mayo '!AE102+Junio!AE102+Julio!AE102+Agosto!AE102+Septiembre!AE102+'Octubre '!AE102+Noviembre!AE102+'Diciembre '!AE102</f>
        <v>8</v>
      </c>
      <c r="AF102" s="152">
        <f>+Enero!AF102+Febrero!AF102+'Marzo '!AF102+'Abril '!AF102+'Mayo '!AF102+Junio!AF102+Julio!AF102+Agosto!AF102+Septiembre!AF102+'Octubre '!AF102+Noviembre!AF102+'Diciembre '!AF102</f>
        <v>256</v>
      </c>
      <c r="AG102" s="152">
        <f>+Enero!AG102+Febrero!AG102+'Marzo '!AG102+'Abril '!AG102+'Mayo '!AG102+Junio!AG102+Julio!AG102+Agosto!AG102+Septiembre!AG102+'Octubre '!AG102+Noviembre!AG102+'Diciembre '!AG102</f>
        <v>455</v>
      </c>
      <c r="AH102" s="152">
        <f>+Enero!AH102+Febrero!AH102+'Marzo '!AH102+'Abril '!AH102+'Mayo '!AH102+Junio!AH102+Julio!AH102+Agosto!AH102+Septiembre!AH102+'Octubre '!AH102+Noviembre!AH102+'Diciembre '!AH102</f>
        <v>236</v>
      </c>
      <c r="AI102" s="152">
        <f>+Enero!AI102+Febrero!AI102+'Marzo '!AI102+'Abril '!AI102+'Mayo '!AI102+Junio!AI102+Julio!AI102+Agosto!AI102+Septiembre!AI102+'Octubre '!AI102+Noviembre!AI102+'Diciembre '!AI102</f>
        <v>375</v>
      </c>
      <c r="AJ102" s="152">
        <f>+Enero!AJ102+Febrero!AJ102+'Marzo '!AJ102+'Abril '!AJ102+'Mayo '!AJ102+Junio!AJ102+Julio!AJ102+Agosto!AJ102+Septiembre!AJ102+'Octubre '!AJ102+Noviembre!AJ102+'Diciembre '!AJ102</f>
        <v>197</v>
      </c>
      <c r="AK102" s="152">
        <f>+Enero!AK102+Febrero!AK102+'Marzo '!AK102+'Abril '!AK102+'Mayo '!AK102+Junio!AK102+Julio!AK102+Agosto!AK102+Septiembre!AK102+'Octubre '!AK102+Noviembre!AK102+'Diciembre '!AK102</f>
        <v>237</v>
      </c>
      <c r="AL102" s="152">
        <f>+Enero!AL102+Febrero!AL102+'Marzo '!AL102+'Abril '!AL102+'Mayo '!AL102+Junio!AL102+Julio!AL102+Agosto!AL102+Septiembre!AL102+'Octubre '!AL102+Noviembre!AL102+'Diciembre '!AL102</f>
        <v>150</v>
      </c>
      <c r="AM102" s="152">
        <f>+Enero!AM102+Febrero!AM102+'Marzo '!AM102+'Abril '!AM102+'Mayo '!AM102+Junio!AM102+Julio!AM102+Agosto!AM102+Septiembre!AM102+'Octubre '!AM102+Noviembre!AM102+'Diciembre '!AM102</f>
        <v>193</v>
      </c>
      <c r="AN102" s="152">
        <f>+Enero!AN102+Febrero!AN102+'Marzo '!AN102+'Abril '!AN102+'Mayo '!AN102+Junio!AN102+Julio!AN102+Agosto!AN102+Septiembre!AN102+'Octubre '!AN102+Noviembre!AN102+'Diciembre '!AN102</f>
        <v>2130</v>
      </c>
      <c r="AO102" s="152">
        <f>+Enero!AO102+Febrero!AO102+'Marzo '!AO102+'Abril '!AO102+'Mayo '!AO102+Junio!AO102+Julio!AO102+Agosto!AO102+Septiembre!AO102+'Octubre '!AO102+Noviembre!AO102+'Diciembre '!AO102</f>
        <v>240</v>
      </c>
      <c r="AP102" s="152">
        <f>+Enero!AP102+Febrero!AP102+'Marzo '!AP102+'Abril '!AP102+'Mayo '!AP102+Junio!AP102+Julio!AP102+Agosto!AP102+Septiembre!AP102+'Octubre '!AP102+Noviembre!AP102+'Diciembre '!AP102</f>
        <v>0</v>
      </c>
      <c r="AQ102" s="152">
        <f>+Enero!AQ102+Febrero!AQ102+'Marzo '!AQ102+'Abril '!AQ102+'Mayo '!AQ102+Junio!AQ102+Julio!AQ102+Agosto!AQ102+Septiembre!AQ102+'Octubre '!AQ102+Noviembre!AQ102+'Diciembre '!AQ102</f>
        <v>0</v>
      </c>
      <c r="AR102" s="115" t="s">
        <v>167</v>
      </c>
      <c r="CG102" s="102">
        <v>0</v>
      </c>
      <c r="CH102" s="102">
        <v>0</v>
      </c>
      <c r="CI102" s="102">
        <v>0</v>
      </c>
      <c r="CJ102" s="102">
        <v>0</v>
      </c>
    </row>
    <row r="103" spans="1:88" x14ac:dyDescent="0.2">
      <c r="A103" s="571" t="s">
        <v>61</v>
      </c>
      <c r="B103" s="572"/>
      <c r="C103" s="175">
        <f t="shared" si="4"/>
        <v>0</v>
      </c>
      <c r="D103" s="176">
        <f t="shared" si="5"/>
        <v>0</v>
      </c>
      <c r="E103" s="175">
        <f t="shared" si="5"/>
        <v>0</v>
      </c>
      <c r="F103" s="152">
        <f>+Enero!F103+Febrero!F103+'Marzo '!F103+'Abril '!F103+'Mayo '!F103+Junio!F103+Julio!F103+Agosto!F103+Septiembre!F103+'Octubre '!F103+Noviembre!F103+'Diciembre '!F103</f>
        <v>0</v>
      </c>
      <c r="G103" s="152">
        <f>+Enero!G103+Febrero!G103+'Marzo '!G103+'Abril '!G103+'Mayo '!G103+Junio!G103+Julio!G103+Agosto!G103+Septiembre!G103+'Octubre '!G103+Noviembre!G103+'Diciembre '!G103</f>
        <v>0</v>
      </c>
      <c r="H103" s="152">
        <f>+Enero!H103+Febrero!H103+'Marzo '!H103+'Abril '!H103+'Mayo '!H103+Junio!H103+Julio!H103+Agosto!H103+Septiembre!H103+'Octubre '!H103+Noviembre!H103+'Diciembre '!H103</f>
        <v>0</v>
      </c>
      <c r="I103" s="152">
        <f>+Enero!I103+Febrero!I103+'Marzo '!I103+'Abril '!I103+'Mayo '!I103+Junio!I103+Julio!I103+Agosto!I103+Septiembre!I103+'Octubre '!I103+Noviembre!I103+'Diciembre '!I103</f>
        <v>0</v>
      </c>
      <c r="J103" s="152">
        <f>+Enero!J103+Febrero!J103+'Marzo '!J103+'Abril '!J103+'Mayo '!J103+Junio!J103+Julio!J103+Agosto!J103+Septiembre!J103+'Octubre '!J103+Noviembre!J103+'Diciembre '!J103</f>
        <v>0</v>
      </c>
      <c r="K103" s="152">
        <f>+Enero!K103+Febrero!K103+'Marzo '!K103+'Abril '!K103+'Mayo '!K103+Junio!K103+Julio!K103+Agosto!K103+Septiembre!K103+'Octubre '!K103+Noviembre!K103+'Diciembre '!K103</f>
        <v>0</v>
      </c>
      <c r="L103" s="152">
        <f>+Enero!L103+Febrero!L103+'Marzo '!L103+'Abril '!L103+'Mayo '!L103+Junio!L103+Julio!L103+Agosto!L103+Septiembre!L103+'Octubre '!L103+Noviembre!L103+'Diciembre '!L103</f>
        <v>0</v>
      </c>
      <c r="M103" s="152">
        <f>+Enero!M103+Febrero!M103+'Marzo '!M103+'Abril '!M103+'Mayo '!M103+Junio!M103+Julio!M103+Agosto!M103+Septiembre!M103+'Octubre '!M103+Noviembre!M103+'Diciembre '!M103</f>
        <v>0</v>
      </c>
      <c r="N103" s="152">
        <f>+Enero!N103+Febrero!N103+'Marzo '!N103+'Abril '!N103+'Mayo '!N103+Junio!N103+Julio!N103+Agosto!N103+Septiembre!N103+'Octubre '!N103+Noviembre!N103+'Diciembre '!N103</f>
        <v>0</v>
      </c>
      <c r="O103" s="152">
        <f>+Enero!O103+Febrero!O103+'Marzo '!O103+'Abril '!O103+'Mayo '!O103+Junio!O103+Julio!O103+Agosto!O103+Septiembre!O103+'Octubre '!O103+Noviembre!O103+'Diciembre '!O103</f>
        <v>0</v>
      </c>
      <c r="P103" s="152">
        <f>+Enero!P103+Febrero!P103+'Marzo '!P103+'Abril '!P103+'Mayo '!P103+Junio!P103+Julio!P103+Agosto!P103+Septiembre!P103+'Octubre '!P103+Noviembre!P103+'Diciembre '!P103</f>
        <v>0</v>
      </c>
      <c r="Q103" s="152">
        <f>+Enero!Q103+Febrero!Q103+'Marzo '!Q103+'Abril '!Q103+'Mayo '!Q103+Junio!Q103+Julio!Q103+Agosto!Q103+Septiembre!Q103+'Octubre '!Q103+Noviembre!Q103+'Diciembre '!Q103</f>
        <v>0</v>
      </c>
      <c r="R103" s="152">
        <f>+Enero!R103+Febrero!R103+'Marzo '!R103+'Abril '!R103+'Mayo '!R103+Junio!R103+Julio!R103+Agosto!R103+Septiembre!R103+'Octubre '!R103+Noviembre!R103+'Diciembre '!R103</f>
        <v>0</v>
      </c>
      <c r="S103" s="152">
        <f>+Enero!S103+Febrero!S103+'Marzo '!S103+'Abril '!S103+'Mayo '!S103+Junio!S103+Julio!S103+Agosto!S103+Septiembre!S103+'Octubre '!S103+Noviembre!S103+'Diciembre '!S103</f>
        <v>0</v>
      </c>
      <c r="T103" s="152">
        <f>+Enero!T103+Febrero!T103+'Marzo '!T103+'Abril '!T103+'Mayo '!T103+Junio!T103+Julio!T103+Agosto!T103+Septiembre!T103+'Octubre '!T103+Noviembre!T103+'Diciembre '!T103</f>
        <v>0</v>
      </c>
      <c r="U103" s="152">
        <f>+Enero!U103+Febrero!U103+'Marzo '!U103+'Abril '!U103+'Mayo '!U103+Junio!U103+Julio!U103+Agosto!U103+Septiembre!U103+'Octubre '!U103+Noviembre!U103+'Diciembre '!U103</f>
        <v>0</v>
      </c>
      <c r="V103" s="152">
        <f>+Enero!V103+Febrero!V103+'Marzo '!V103+'Abril '!V103+'Mayo '!V103+Junio!V103+Julio!V103+Agosto!V103+Septiembre!V103+'Octubre '!V103+Noviembre!V103+'Diciembre '!V103</f>
        <v>0</v>
      </c>
      <c r="W103" s="152">
        <f>+Enero!W103+Febrero!W103+'Marzo '!W103+'Abril '!W103+'Mayo '!W103+Junio!W103+Julio!W103+Agosto!W103+Septiembre!W103+'Octubre '!W103+Noviembre!W103+'Diciembre '!W103</f>
        <v>0</v>
      </c>
      <c r="X103" s="152">
        <f>+Enero!X103+Febrero!X103+'Marzo '!X103+'Abril '!X103+'Mayo '!X103+Junio!X103+Julio!X103+Agosto!X103+Septiembre!X103+'Octubre '!X103+Noviembre!X103+'Diciembre '!X103</f>
        <v>0</v>
      </c>
      <c r="Y103" s="152">
        <f>+Enero!Y103+Febrero!Y103+'Marzo '!Y103+'Abril '!Y103+'Mayo '!Y103+Junio!Y103+Julio!Y103+Agosto!Y103+Septiembre!Y103+'Octubre '!Y103+Noviembre!Y103+'Diciembre '!Y103</f>
        <v>0</v>
      </c>
      <c r="Z103" s="152">
        <f>+Enero!Z103+Febrero!Z103+'Marzo '!Z103+'Abril '!Z103+'Mayo '!Z103+Junio!Z103+Julio!Z103+Agosto!Z103+Septiembre!Z103+'Octubre '!Z103+Noviembre!Z103+'Diciembre '!Z103</f>
        <v>0</v>
      </c>
      <c r="AA103" s="152">
        <f>+Enero!AA103+Febrero!AA103+'Marzo '!AA103+'Abril '!AA103+'Mayo '!AA103+Junio!AA103+Julio!AA103+Agosto!AA103+Septiembre!AA103+'Octubre '!AA103+Noviembre!AA103+'Diciembre '!AA103</f>
        <v>0</v>
      </c>
      <c r="AB103" s="152">
        <f>+Enero!AB103+Febrero!AB103+'Marzo '!AB103+'Abril '!AB103+'Mayo '!AB103+Junio!AB103+Julio!AB103+Agosto!AB103+Septiembre!AB103+'Octubre '!AB103+Noviembre!AB103+'Diciembre '!AB103</f>
        <v>0</v>
      </c>
      <c r="AC103" s="152">
        <f>+Enero!AC103+Febrero!AC103+'Marzo '!AC103+'Abril '!AC103+'Mayo '!AC103+Junio!AC103+Julio!AC103+Agosto!AC103+Septiembre!AC103+'Octubre '!AC103+Noviembre!AC103+'Diciembre '!AC103</f>
        <v>0</v>
      </c>
      <c r="AD103" s="152">
        <f>+Enero!AD103+Febrero!AD103+'Marzo '!AD103+'Abril '!AD103+'Mayo '!AD103+Junio!AD103+Julio!AD103+Agosto!AD103+Septiembre!AD103+'Octubre '!AD103+Noviembre!AD103+'Diciembre '!AD103</f>
        <v>0</v>
      </c>
      <c r="AE103" s="152">
        <f>+Enero!AE103+Febrero!AE103+'Marzo '!AE103+'Abril '!AE103+'Mayo '!AE103+Junio!AE103+Julio!AE103+Agosto!AE103+Septiembre!AE103+'Octubre '!AE103+Noviembre!AE103+'Diciembre '!AE103</f>
        <v>0</v>
      </c>
      <c r="AF103" s="152">
        <f>+Enero!AF103+Febrero!AF103+'Marzo '!AF103+'Abril '!AF103+'Mayo '!AF103+Junio!AF103+Julio!AF103+Agosto!AF103+Septiembre!AF103+'Octubre '!AF103+Noviembre!AF103+'Diciembre '!AF103</f>
        <v>0</v>
      </c>
      <c r="AG103" s="152">
        <f>+Enero!AG103+Febrero!AG103+'Marzo '!AG103+'Abril '!AG103+'Mayo '!AG103+Junio!AG103+Julio!AG103+Agosto!AG103+Septiembre!AG103+'Octubre '!AG103+Noviembre!AG103+'Diciembre '!AG103</f>
        <v>0</v>
      </c>
      <c r="AH103" s="152">
        <f>+Enero!AH103+Febrero!AH103+'Marzo '!AH103+'Abril '!AH103+'Mayo '!AH103+Junio!AH103+Julio!AH103+Agosto!AH103+Septiembre!AH103+'Octubre '!AH103+Noviembre!AH103+'Diciembre '!AH103</f>
        <v>0</v>
      </c>
      <c r="AI103" s="152">
        <f>+Enero!AI103+Febrero!AI103+'Marzo '!AI103+'Abril '!AI103+'Mayo '!AI103+Junio!AI103+Julio!AI103+Agosto!AI103+Septiembre!AI103+'Octubre '!AI103+Noviembre!AI103+'Diciembre '!AI103</f>
        <v>0</v>
      </c>
      <c r="AJ103" s="152">
        <f>+Enero!AJ103+Febrero!AJ103+'Marzo '!AJ103+'Abril '!AJ103+'Mayo '!AJ103+Junio!AJ103+Julio!AJ103+Agosto!AJ103+Septiembre!AJ103+'Octubre '!AJ103+Noviembre!AJ103+'Diciembre '!AJ103</f>
        <v>0</v>
      </c>
      <c r="AK103" s="152">
        <f>+Enero!AK103+Febrero!AK103+'Marzo '!AK103+'Abril '!AK103+'Mayo '!AK103+Junio!AK103+Julio!AK103+Agosto!AK103+Septiembre!AK103+'Octubre '!AK103+Noviembre!AK103+'Diciembre '!AK103</f>
        <v>0</v>
      </c>
      <c r="AL103" s="152">
        <f>+Enero!AL103+Febrero!AL103+'Marzo '!AL103+'Abril '!AL103+'Mayo '!AL103+Junio!AL103+Julio!AL103+Agosto!AL103+Septiembre!AL103+'Octubre '!AL103+Noviembre!AL103+'Diciembre '!AL103</f>
        <v>0</v>
      </c>
      <c r="AM103" s="152">
        <f>+Enero!AM103+Febrero!AM103+'Marzo '!AM103+'Abril '!AM103+'Mayo '!AM103+Junio!AM103+Julio!AM103+Agosto!AM103+Septiembre!AM103+'Octubre '!AM103+Noviembre!AM103+'Diciembre '!AM103</f>
        <v>0</v>
      </c>
      <c r="AN103" s="152">
        <f>+Enero!AN103+Febrero!AN103+'Marzo '!AN103+'Abril '!AN103+'Mayo '!AN103+Junio!AN103+Julio!AN103+Agosto!AN103+Septiembre!AN103+'Octubre '!AN103+Noviembre!AN103+'Diciembre '!AN103</f>
        <v>0</v>
      </c>
      <c r="AO103" s="152">
        <f>+Enero!AO103+Febrero!AO103+'Marzo '!AO103+'Abril '!AO103+'Mayo '!AO103+Junio!AO103+Julio!AO103+Agosto!AO103+Septiembre!AO103+'Octubre '!AO103+Noviembre!AO103+'Diciembre '!AO103</f>
        <v>0</v>
      </c>
      <c r="AP103" s="152">
        <f>+Enero!AP103+Febrero!AP103+'Marzo '!AP103+'Abril '!AP103+'Mayo '!AP103+Junio!AP103+Julio!AP103+Agosto!AP103+Septiembre!AP103+'Octubre '!AP103+Noviembre!AP103+'Diciembre '!AP103</f>
        <v>0</v>
      </c>
      <c r="AQ103" s="152">
        <f>+Enero!AQ103+Febrero!AQ103+'Marzo '!AQ103+'Abril '!AQ103+'Mayo '!AQ103+Junio!AQ103+Julio!AQ103+Agosto!AQ103+Septiembre!AQ103+'Octubre '!AQ103+Noviembre!AQ103+'Diciembre '!AQ103</f>
        <v>0</v>
      </c>
      <c r="AR103" s="115" t="s">
        <v>167</v>
      </c>
      <c r="CG103" s="102">
        <v>0</v>
      </c>
      <c r="CH103" s="102">
        <v>0</v>
      </c>
      <c r="CI103" s="102">
        <v>0</v>
      </c>
      <c r="CJ103" s="102">
        <v>0</v>
      </c>
    </row>
    <row r="104" spans="1:88" x14ac:dyDescent="0.2">
      <c r="A104" s="490" t="s">
        <v>38</v>
      </c>
      <c r="B104" s="491"/>
      <c r="C104" s="177">
        <f t="shared" ref="C104:AQ104" si="6">SUM(C93:C103)</f>
        <v>21013</v>
      </c>
      <c r="D104" s="178">
        <f t="shared" si="6"/>
        <v>8064</v>
      </c>
      <c r="E104" s="165">
        <f t="shared" si="6"/>
        <v>15704</v>
      </c>
      <c r="F104" s="179">
        <f t="shared" si="6"/>
        <v>772</v>
      </c>
      <c r="G104" s="136">
        <f t="shared" si="6"/>
        <v>717</v>
      </c>
      <c r="H104" s="179">
        <f t="shared" si="6"/>
        <v>417</v>
      </c>
      <c r="I104" s="136">
        <f t="shared" si="6"/>
        <v>466</v>
      </c>
      <c r="J104" s="123">
        <f t="shared" si="6"/>
        <v>263</v>
      </c>
      <c r="K104" s="126">
        <f t="shared" si="6"/>
        <v>341</v>
      </c>
      <c r="L104" s="123">
        <f t="shared" si="6"/>
        <v>175</v>
      </c>
      <c r="M104" s="126">
        <f t="shared" si="6"/>
        <v>633</v>
      </c>
      <c r="N104" s="123">
        <f t="shared" si="6"/>
        <v>168</v>
      </c>
      <c r="O104" s="126">
        <f t="shared" si="6"/>
        <v>1080</v>
      </c>
      <c r="P104" s="123">
        <f t="shared" si="6"/>
        <v>301</v>
      </c>
      <c r="Q104" s="126">
        <f t="shared" si="6"/>
        <v>1580</v>
      </c>
      <c r="R104" s="123">
        <f t="shared" si="6"/>
        <v>224</v>
      </c>
      <c r="S104" s="126">
        <f t="shared" si="6"/>
        <v>1524</v>
      </c>
      <c r="T104" s="123">
        <f t="shared" si="6"/>
        <v>279</v>
      </c>
      <c r="U104" s="126">
        <f t="shared" si="6"/>
        <v>1325</v>
      </c>
      <c r="V104" s="123">
        <f t="shared" si="6"/>
        <v>293</v>
      </c>
      <c r="W104" s="126">
        <f t="shared" si="6"/>
        <v>919</v>
      </c>
      <c r="X104" s="123">
        <f t="shared" si="6"/>
        <v>354</v>
      </c>
      <c r="Y104" s="126">
        <f t="shared" si="6"/>
        <v>684</v>
      </c>
      <c r="Z104" s="123">
        <f t="shared" si="6"/>
        <v>406</v>
      </c>
      <c r="AA104" s="126">
        <f t="shared" si="6"/>
        <v>836</v>
      </c>
      <c r="AB104" s="123">
        <f t="shared" si="6"/>
        <v>447</v>
      </c>
      <c r="AC104" s="126">
        <f t="shared" si="6"/>
        <v>634</v>
      </c>
      <c r="AD104" s="123">
        <f t="shared" si="6"/>
        <v>563</v>
      </c>
      <c r="AE104" s="126">
        <f t="shared" si="6"/>
        <v>827</v>
      </c>
      <c r="AF104" s="123">
        <f t="shared" si="6"/>
        <v>944</v>
      </c>
      <c r="AG104" s="126">
        <f t="shared" si="6"/>
        <v>1248</v>
      </c>
      <c r="AH104" s="123">
        <f t="shared" si="6"/>
        <v>948</v>
      </c>
      <c r="AI104" s="126">
        <f t="shared" si="6"/>
        <v>1050</v>
      </c>
      <c r="AJ104" s="123">
        <f t="shared" si="6"/>
        <v>758</v>
      </c>
      <c r="AK104" s="126">
        <f t="shared" si="6"/>
        <v>849</v>
      </c>
      <c r="AL104" s="127">
        <f t="shared" si="6"/>
        <v>752</v>
      </c>
      <c r="AM104" s="126">
        <f t="shared" si="6"/>
        <v>991</v>
      </c>
      <c r="AN104" s="180">
        <f t="shared" si="6"/>
        <v>23691</v>
      </c>
      <c r="AO104" s="136">
        <f t="shared" si="6"/>
        <v>17678</v>
      </c>
      <c r="AP104" s="181">
        <f t="shared" si="6"/>
        <v>0</v>
      </c>
      <c r="AQ104" s="181">
        <f t="shared" si="6"/>
        <v>0</v>
      </c>
      <c r="AR104" s="115"/>
    </row>
    <row r="105" spans="1:88" x14ac:dyDescent="0.2">
      <c r="A105" s="65" t="s">
        <v>168</v>
      </c>
      <c r="B105" s="65"/>
      <c r="C105" s="65"/>
      <c r="D105" s="65"/>
      <c r="E105" s="65"/>
      <c r="F105" s="65"/>
      <c r="G105" s="66"/>
      <c r="H105" s="66"/>
      <c r="I105" s="66"/>
      <c r="J105" s="66"/>
      <c r="K105" s="35"/>
      <c r="L105" s="35"/>
      <c r="M105" s="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53"/>
      <c r="AE105" s="1"/>
      <c r="AF105" s="1"/>
      <c r="AG105" s="53"/>
      <c r="AH105" s="1"/>
      <c r="AI105" s="1"/>
      <c r="AJ105" s="53"/>
      <c r="AK105" s="1"/>
      <c r="AL105" s="1"/>
      <c r="AM105" s="53"/>
      <c r="AN105" s="53"/>
      <c r="AO105" s="53"/>
      <c r="AP105" s="1"/>
      <c r="AQ105" s="1"/>
    </row>
    <row r="106" spans="1:88" ht="14.25" customHeight="1" x14ac:dyDescent="0.2">
      <c r="A106" s="562" t="s">
        <v>62</v>
      </c>
      <c r="B106" s="528" t="s">
        <v>45</v>
      </c>
      <c r="C106" s="504" t="s">
        <v>46</v>
      </c>
      <c r="D106" s="510"/>
      <c r="E106" s="505"/>
      <c r="F106" s="512" t="s">
        <v>47</v>
      </c>
      <c r="G106" s="513"/>
      <c r="H106" s="513"/>
      <c r="I106" s="513"/>
      <c r="J106" s="513"/>
      <c r="K106" s="513"/>
      <c r="L106" s="513"/>
      <c r="M106" s="513"/>
      <c r="N106" s="513"/>
      <c r="O106" s="513"/>
      <c r="P106" s="513"/>
      <c r="Q106" s="513"/>
      <c r="R106" s="513"/>
      <c r="S106" s="513"/>
      <c r="T106" s="513"/>
      <c r="U106" s="513"/>
      <c r="V106" s="513"/>
      <c r="W106" s="513"/>
      <c r="X106" s="513"/>
      <c r="Y106" s="513"/>
      <c r="Z106" s="513"/>
      <c r="AA106" s="513"/>
      <c r="AB106" s="513"/>
      <c r="AC106" s="513"/>
      <c r="AD106" s="513"/>
      <c r="AE106" s="513"/>
      <c r="AF106" s="513"/>
      <c r="AG106" s="513"/>
      <c r="AH106" s="513"/>
      <c r="AI106" s="513"/>
      <c r="AJ106" s="513"/>
      <c r="AK106" s="513"/>
      <c r="AL106" s="513"/>
      <c r="AM106" s="514"/>
      <c r="AN106" s="528" t="s">
        <v>48</v>
      </c>
      <c r="AO106" s="528" t="s">
        <v>169</v>
      </c>
      <c r="AP106" s="573" t="s">
        <v>164</v>
      </c>
      <c r="AQ106" s="573" t="s">
        <v>165</v>
      </c>
    </row>
    <row r="107" spans="1:88" x14ac:dyDescent="0.2">
      <c r="A107" s="563"/>
      <c r="B107" s="529"/>
      <c r="C107" s="508"/>
      <c r="D107" s="511"/>
      <c r="E107" s="509"/>
      <c r="F107" s="556" t="s">
        <v>18</v>
      </c>
      <c r="G107" s="557"/>
      <c r="H107" s="558" t="s">
        <v>19</v>
      </c>
      <c r="I107" s="559"/>
      <c r="J107" s="556" t="s">
        <v>20</v>
      </c>
      <c r="K107" s="557"/>
      <c r="L107" s="556" t="s">
        <v>21</v>
      </c>
      <c r="M107" s="557"/>
      <c r="N107" s="556" t="s">
        <v>22</v>
      </c>
      <c r="O107" s="557"/>
      <c r="P107" s="515" t="s">
        <v>23</v>
      </c>
      <c r="Q107" s="516"/>
      <c r="R107" s="515" t="s">
        <v>24</v>
      </c>
      <c r="S107" s="516"/>
      <c r="T107" s="515" t="s">
        <v>25</v>
      </c>
      <c r="U107" s="516"/>
      <c r="V107" s="515" t="s">
        <v>26</v>
      </c>
      <c r="W107" s="516"/>
      <c r="X107" s="515" t="s">
        <v>27</v>
      </c>
      <c r="Y107" s="516"/>
      <c r="Z107" s="515" t="s">
        <v>28</v>
      </c>
      <c r="AA107" s="516"/>
      <c r="AB107" s="515" t="s">
        <v>29</v>
      </c>
      <c r="AC107" s="516"/>
      <c r="AD107" s="515" t="s">
        <v>30</v>
      </c>
      <c r="AE107" s="516"/>
      <c r="AF107" s="515" t="s">
        <v>31</v>
      </c>
      <c r="AG107" s="516"/>
      <c r="AH107" s="515" t="s">
        <v>32</v>
      </c>
      <c r="AI107" s="516"/>
      <c r="AJ107" s="515" t="s">
        <v>33</v>
      </c>
      <c r="AK107" s="516"/>
      <c r="AL107" s="515" t="s">
        <v>34</v>
      </c>
      <c r="AM107" s="516"/>
      <c r="AN107" s="529"/>
      <c r="AO107" s="529"/>
      <c r="AP107" s="574"/>
      <c r="AQ107" s="574"/>
      <c r="AR107" s="102"/>
    </row>
    <row r="108" spans="1:88" x14ac:dyDescent="0.2">
      <c r="A108" s="564"/>
      <c r="B108" s="530"/>
      <c r="C108" s="83" t="s">
        <v>166</v>
      </c>
      <c r="D108" s="83" t="s">
        <v>170</v>
      </c>
      <c r="E108" s="182" t="s">
        <v>171</v>
      </c>
      <c r="F108" s="82" t="s">
        <v>170</v>
      </c>
      <c r="G108" s="11" t="s">
        <v>171</v>
      </c>
      <c r="H108" s="7" t="s">
        <v>170</v>
      </c>
      <c r="I108" s="84" t="s">
        <v>171</v>
      </c>
      <c r="J108" s="82" t="s">
        <v>170</v>
      </c>
      <c r="K108" s="11" t="s">
        <v>171</v>
      </c>
      <c r="L108" s="82" t="s">
        <v>170</v>
      </c>
      <c r="M108" s="11" t="s">
        <v>171</v>
      </c>
      <c r="N108" s="82" t="s">
        <v>170</v>
      </c>
      <c r="O108" s="11" t="s">
        <v>171</v>
      </c>
      <c r="P108" s="7" t="s">
        <v>170</v>
      </c>
      <c r="Q108" s="84" t="s">
        <v>171</v>
      </c>
      <c r="R108" s="7" t="s">
        <v>170</v>
      </c>
      <c r="S108" s="84" t="s">
        <v>171</v>
      </c>
      <c r="T108" s="82" t="s">
        <v>170</v>
      </c>
      <c r="U108" s="11" t="s">
        <v>171</v>
      </c>
      <c r="V108" s="7" t="s">
        <v>170</v>
      </c>
      <c r="W108" s="84" t="s">
        <v>171</v>
      </c>
      <c r="X108" s="7" t="s">
        <v>170</v>
      </c>
      <c r="Y108" s="84" t="s">
        <v>171</v>
      </c>
      <c r="Z108" s="82" t="s">
        <v>170</v>
      </c>
      <c r="AA108" s="11" t="s">
        <v>171</v>
      </c>
      <c r="AB108" s="82" t="s">
        <v>170</v>
      </c>
      <c r="AC108" s="11" t="s">
        <v>171</v>
      </c>
      <c r="AD108" s="7" t="s">
        <v>170</v>
      </c>
      <c r="AE108" s="84" t="s">
        <v>171</v>
      </c>
      <c r="AF108" s="7" t="s">
        <v>170</v>
      </c>
      <c r="AG108" s="84" t="s">
        <v>171</v>
      </c>
      <c r="AH108" s="82" t="s">
        <v>170</v>
      </c>
      <c r="AI108" s="11" t="s">
        <v>171</v>
      </c>
      <c r="AJ108" s="7" t="s">
        <v>170</v>
      </c>
      <c r="AK108" s="84" t="s">
        <v>171</v>
      </c>
      <c r="AL108" s="82" t="s">
        <v>170</v>
      </c>
      <c r="AM108" s="11" t="s">
        <v>171</v>
      </c>
      <c r="AN108" s="530"/>
      <c r="AO108" s="530"/>
      <c r="AP108" s="575"/>
      <c r="AQ108" s="575"/>
      <c r="AR108" s="102"/>
    </row>
    <row r="109" spans="1:88" x14ac:dyDescent="0.2">
      <c r="A109" s="492" t="s">
        <v>63</v>
      </c>
      <c r="B109" s="67" t="s">
        <v>50</v>
      </c>
      <c r="C109" s="183">
        <f t="shared" ref="C109:C119" si="7">SUM(D109+E109)</f>
        <v>0</v>
      </c>
      <c r="D109" s="183">
        <f t="shared" ref="D109:E117" si="8">SUM(F109+H109+J109+L109+N109+P109+R109+T109+V109+X109+Z109+AB109+AD109+AF109+AH109+AJ109+AL109)</f>
        <v>0</v>
      </c>
      <c r="E109" s="183">
        <f t="shared" si="8"/>
        <v>0</v>
      </c>
      <c r="F109" s="15">
        <f>+Enero!F109+Febrero!F109+'Marzo '!F109+'Abril '!F109+'Mayo '!F109+Junio!F109+Julio!F109+Agosto!F109+Septiembre!F109+'Octubre '!F109+Noviembre!F109+'Diciembre '!F109</f>
        <v>0</v>
      </c>
      <c r="G109" s="15">
        <f>+Enero!G109+Febrero!G109+'Marzo '!G109+'Abril '!G109+'Mayo '!G109+Junio!G109+Julio!G109+Agosto!G109+Septiembre!G109+'Octubre '!G109+Noviembre!G109+'Diciembre '!G109</f>
        <v>0</v>
      </c>
      <c r="H109" s="15">
        <f>+Enero!H109+Febrero!H109+'Marzo '!H109+'Abril '!H109+'Mayo '!H109+Junio!H109+Julio!H109+Agosto!H109+Septiembre!H109+'Octubre '!H109+Noviembre!H109+'Diciembre '!H109</f>
        <v>0</v>
      </c>
      <c r="I109" s="15">
        <f>+Enero!I109+Febrero!I109+'Marzo '!I109+'Abril '!I109+'Mayo '!I109+Junio!I109+Julio!I109+Agosto!I109+Septiembre!I109+'Octubre '!I109+Noviembre!I109+'Diciembre '!I109</f>
        <v>0</v>
      </c>
      <c r="J109" s="15">
        <f>+Enero!J109+Febrero!J109+'Marzo '!J109+'Abril '!J109+'Mayo '!J109+Junio!J109+Julio!J109+Agosto!J109+Septiembre!J109+'Octubre '!J109+Noviembre!J109+'Diciembre '!J109</f>
        <v>0</v>
      </c>
      <c r="K109" s="15">
        <f>+Enero!K109+Febrero!K109+'Marzo '!K109+'Abril '!K109+'Mayo '!K109+Junio!K109+Julio!K109+Agosto!K109+Septiembre!K109+'Octubre '!K109+Noviembre!K109+'Diciembre '!K109</f>
        <v>0</v>
      </c>
      <c r="L109" s="15">
        <f>+Enero!L109+Febrero!L109+'Marzo '!L109+'Abril '!L109+'Mayo '!L109+Junio!L109+Julio!L109+Agosto!L109+Septiembre!L109+'Octubre '!L109+Noviembre!L109+'Diciembre '!L109</f>
        <v>0</v>
      </c>
      <c r="M109" s="15">
        <f>+Enero!M109+Febrero!M109+'Marzo '!M109+'Abril '!M109+'Mayo '!M109+Junio!M109+Julio!M109+Agosto!M109+Septiembre!M109+'Octubre '!M109+Noviembre!M109+'Diciembre '!M109</f>
        <v>0</v>
      </c>
      <c r="N109" s="15">
        <f>+Enero!N109+Febrero!N109+'Marzo '!N109+'Abril '!N109+'Mayo '!N109+Junio!N109+Julio!N109+Agosto!N109+Septiembre!N109+'Octubre '!N109+Noviembre!N109+'Diciembre '!N109</f>
        <v>0</v>
      </c>
      <c r="O109" s="15">
        <f>+Enero!O109+Febrero!O109+'Marzo '!O109+'Abril '!O109+'Mayo '!O109+Junio!O109+Julio!O109+Agosto!O109+Septiembre!O109+'Octubre '!O109+Noviembre!O109+'Diciembre '!O109</f>
        <v>0</v>
      </c>
      <c r="P109" s="15">
        <f>+Enero!P109+Febrero!P109+'Marzo '!P109+'Abril '!P109+'Mayo '!P109+Junio!P109+Julio!P109+Agosto!P109+Septiembre!P109+'Octubre '!P109+Noviembre!P109+'Diciembre '!P109</f>
        <v>0</v>
      </c>
      <c r="Q109" s="15">
        <f>+Enero!Q109+Febrero!Q109+'Marzo '!Q109+'Abril '!Q109+'Mayo '!Q109+Junio!Q109+Julio!Q109+Agosto!Q109+Septiembre!Q109+'Octubre '!Q109+Noviembre!Q109+'Diciembre '!Q109</f>
        <v>0</v>
      </c>
      <c r="R109" s="15">
        <f>+Enero!R109+Febrero!R109+'Marzo '!R109+'Abril '!R109+'Mayo '!R109+Junio!R109+Julio!R109+Agosto!R109+Septiembre!R109+'Octubre '!R109+Noviembre!R109+'Diciembre '!R109</f>
        <v>0</v>
      </c>
      <c r="S109" s="15">
        <f>+Enero!S109+Febrero!S109+'Marzo '!S109+'Abril '!S109+'Mayo '!S109+Junio!S109+Julio!S109+Agosto!S109+Septiembre!S109+'Octubre '!S109+Noviembre!S109+'Diciembre '!S109</f>
        <v>0</v>
      </c>
      <c r="T109" s="15">
        <f>+Enero!T109+Febrero!T109+'Marzo '!T109+'Abril '!T109+'Mayo '!T109+Junio!T109+Julio!T109+Agosto!T109+Septiembre!T109+'Octubre '!T109+Noviembre!T109+'Diciembre '!T109</f>
        <v>0</v>
      </c>
      <c r="U109" s="15">
        <f>+Enero!U109+Febrero!U109+'Marzo '!U109+'Abril '!U109+'Mayo '!U109+Junio!U109+Julio!U109+Agosto!U109+Septiembre!U109+'Octubre '!U109+Noviembre!U109+'Diciembre '!U109</f>
        <v>0</v>
      </c>
      <c r="V109" s="15">
        <f>+Enero!V109+Febrero!V109+'Marzo '!V109+'Abril '!V109+'Mayo '!V109+Junio!V109+Julio!V109+Agosto!V109+Septiembre!V109+'Octubre '!V109+Noviembre!V109+'Diciembre '!V109</f>
        <v>0</v>
      </c>
      <c r="W109" s="15">
        <f>+Enero!W109+Febrero!W109+'Marzo '!W109+'Abril '!W109+'Mayo '!W109+Junio!W109+Julio!W109+Agosto!W109+Septiembre!W109+'Octubre '!W109+Noviembre!W109+'Diciembre '!W109</f>
        <v>0</v>
      </c>
      <c r="X109" s="15">
        <f>+Enero!X109+Febrero!X109+'Marzo '!X109+'Abril '!X109+'Mayo '!X109+Junio!X109+Julio!X109+Agosto!X109+Septiembre!X109+'Octubre '!X109+Noviembre!X109+'Diciembre '!X109</f>
        <v>0</v>
      </c>
      <c r="Y109" s="15">
        <f>+Enero!Y109+Febrero!Y109+'Marzo '!Y109+'Abril '!Y109+'Mayo '!Y109+Junio!Y109+Julio!Y109+Agosto!Y109+Septiembre!Y109+'Octubre '!Y109+Noviembre!Y109+'Diciembre '!Y109</f>
        <v>0</v>
      </c>
      <c r="Z109" s="15">
        <f>+Enero!Z109+Febrero!Z109+'Marzo '!Z109+'Abril '!Z109+'Mayo '!Z109+Junio!Z109+Julio!Z109+Agosto!Z109+Septiembre!Z109+'Octubre '!Z109+Noviembre!Z109+'Diciembre '!Z109</f>
        <v>0</v>
      </c>
      <c r="AA109" s="15">
        <f>+Enero!AA109+Febrero!AA109+'Marzo '!AA109+'Abril '!AA109+'Mayo '!AA109+Junio!AA109+Julio!AA109+Agosto!AA109+Septiembre!AA109+'Octubre '!AA109+Noviembre!AA109+'Diciembre '!AA109</f>
        <v>0</v>
      </c>
      <c r="AB109" s="15">
        <f>+Enero!AB109+Febrero!AB109+'Marzo '!AB109+'Abril '!AB109+'Mayo '!AB109+Junio!AB109+Julio!AB109+Agosto!AB109+Septiembre!AB109+'Octubre '!AB109+Noviembre!AB109+'Diciembre '!AB109</f>
        <v>0</v>
      </c>
      <c r="AC109" s="15">
        <f>+Enero!AC109+Febrero!AC109+'Marzo '!AC109+'Abril '!AC109+'Mayo '!AC109+Junio!AC109+Julio!AC109+Agosto!AC109+Septiembre!AC109+'Octubre '!AC109+Noviembre!AC109+'Diciembre '!AC109</f>
        <v>0</v>
      </c>
      <c r="AD109" s="15">
        <f>+Enero!AD109+Febrero!AD109+'Marzo '!AD109+'Abril '!AD109+'Mayo '!AD109+Junio!AD109+Julio!AD109+Agosto!AD109+Septiembre!AD109+'Octubre '!AD109+Noviembre!AD109+'Diciembre '!AD109</f>
        <v>0</v>
      </c>
      <c r="AE109" s="15">
        <f>+Enero!AE109+Febrero!AE109+'Marzo '!AE109+'Abril '!AE109+'Mayo '!AE109+Junio!AE109+Julio!AE109+Agosto!AE109+Septiembre!AE109+'Octubre '!AE109+Noviembre!AE109+'Diciembre '!AE109</f>
        <v>0</v>
      </c>
      <c r="AF109" s="15">
        <f>+Enero!AF109+Febrero!AF109+'Marzo '!AF109+'Abril '!AF109+'Mayo '!AF109+Junio!AF109+Julio!AF109+Agosto!AF109+Septiembre!AF109+'Octubre '!AF109+Noviembre!AF109+'Diciembre '!AF109</f>
        <v>0</v>
      </c>
      <c r="AG109" s="15">
        <f>+Enero!AG109+Febrero!AG109+'Marzo '!AG109+'Abril '!AG109+'Mayo '!AG109+Junio!AG109+Julio!AG109+Agosto!AG109+Septiembre!AG109+'Octubre '!AG109+Noviembre!AG109+'Diciembre '!AG109</f>
        <v>0</v>
      </c>
      <c r="AH109" s="15">
        <f>+Enero!AH109+Febrero!AH109+'Marzo '!AH109+'Abril '!AH109+'Mayo '!AH109+Junio!AH109+Julio!AH109+Agosto!AH109+Septiembre!AH109+'Octubre '!AH109+Noviembre!AH109+'Diciembre '!AH109</f>
        <v>0</v>
      </c>
      <c r="AI109" s="15">
        <f>+Enero!AI109+Febrero!AI109+'Marzo '!AI109+'Abril '!AI109+'Mayo '!AI109+Junio!AI109+Julio!AI109+Agosto!AI109+Septiembre!AI109+'Octubre '!AI109+Noviembre!AI109+'Diciembre '!AI109</f>
        <v>0</v>
      </c>
      <c r="AJ109" s="15">
        <f>+Enero!AJ109+Febrero!AJ109+'Marzo '!AJ109+'Abril '!AJ109+'Mayo '!AJ109+Junio!AJ109+Julio!AJ109+Agosto!AJ109+Septiembre!AJ109+'Octubre '!AJ109+Noviembre!AJ109+'Diciembre '!AJ109</f>
        <v>0</v>
      </c>
      <c r="AK109" s="15">
        <f>+Enero!AK109+Febrero!AK109+'Marzo '!AK109+'Abril '!AK109+'Mayo '!AK109+Junio!AK109+Julio!AK109+Agosto!AK109+Septiembre!AK109+'Octubre '!AK109+Noviembre!AK109+'Diciembre '!AK109</f>
        <v>0</v>
      </c>
      <c r="AL109" s="15">
        <f>+Enero!AL109+Febrero!AL109+'Marzo '!AL109+'Abril '!AL109+'Mayo '!AL109+Junio!AL109+Julio!AL109+Agosto!AL109+Septiembre!AL109+'Octubre '!AL109+Noviembre!AL109+'Diciembre '!AL109</f>
        <v>0</v>
      </c>
      <c r="AM109" s="15">
        <f>+Enero!AM109+Febrero!AM109+'Marzo '!AM109+'Abril '!AM109+'Mayo '!AM109+Junio!AM109+Julio!AM109+Agosto!AM109+Septiembre!AM109+'Octubre '!AM109+Noviembre!AM109+'Diciembre '!AM109</f>
        <v>0</v>
      </c>
      <c r="AN109" s="15">
        <f>+Enero!AN109+Febrero!AN109+'Marzo '!AN109+'Abril '!AN109+'Mayo '!AN109+Junio!AN109+Julio!AN109+Agosto!AN109+Septiembre!AN109+'Octubre '!AN109+Noviembre!AN109+'Diciembre '!AN109</f>
        <v>0</v>
      </c>
      <c r="AO109" s="15">
        <f>+Enero!AO109+Febrero!AO109+'Marzo '!AO109+'Abril '!AO109+'Mayo '!AO109+Junio!AO109+Julio!AO109+Agosto!AO109+Septiembre!AO109+'Octubre '!AO109+Noviembre!AO109+'Diciembre '!AO109</f>
        <v>0</v>
      </c>
      <c r="AP109" s="15">
        <f>+Enero!AP109+Febrero!AP109+'Marzo '!AP109+'Abril '!AP109+'Mayo '!AP109+Junio!AP109+Julio!AP109+Agosto!AP109+Septiembre!AP109+'Octubre '!AP109+Noviembre!AP109+'Diciembre '!AP109</f>
        <v>0</v>
      </c>
      <c r="AQ109" s="15">
        <f>+Enero!AQ109+Febrero!AQ109+'Marzo '!AQ109+'Abril '!AQ109+'Mayo '!AQ109+Junio!AQ109+Julio!AQ109+Agosto!AQ109+Septiembre!AQ109+'Octubre '!AQ109+Noviembre!AQ109+'Diciembre '!AQ109</f>
        <v>0</v>
      </c>
      <c r="AR109" s="115" t="s">
        <v>167</v>
      </c>
      <c r="CG109" s="102">
        <v>0</v>
      </c>
      <c r="CH109" s="102">
        <v>0</v>
      </c>
      <c r="CI109" s="102">
        <v>0</v>
      </c>
    </row>
    <row r="110" spans="1:88" x14ac:dyDescent="0.2">
      <c r="A110" s="493"/>
      <c r="B110" s="68" t="s">
        <v>51</v>
      </c>
      <c r="C110" s="175">
        <f t="shared" si="7"/>
        <v>180</v>
      </c>
      <c r="D110" s="175">
        <f t="shared" si="8"/>
        <v>43</v>
      </c>
      <c r="E110" s="175">
        <f t="shared" si="8"/>
        <v>137</v>
      </c>
      <c r="F110" s="15">
        <f>+Enero!F110+Febrero!F110+'Marzo '!F110+'Abril '!F110+'Mayo '!F110+Junio!F110+Julio!F110+Agosto!F110+Septiembre!F110+'Octubre '!F110+Noviembre!F110+'Diciembre '!F110</f>
        <v>0</v>
      </c>
      <c r="G110" s="15">
        <f>+Enero!G110+Febrero!G110+'Marzo '!G110+'Abril '!G110+'Mayo '!G110+Junio!G110+Julio!G110+Agosto!G110+Septiembre!G110+'Octubre '!G110+Noviembre!G110+'Diciembre '!G110</f>
        <v>3</v>
      </c>
      <c r="H110" s="15">
        <f>+Enero!H110+Febrero!H110+'Marzo '!H110+'Abril '!H110+'Mayo '!H110+Junio!H110+Julio!H110+Agosto!H110+Septiembre!H110+'Octubre '!H110+Noviembre!H110+'Diciembre '!H110</f>
        <v>0</v>
      </c>
      <c r="I110" s="15">
        <f>+Enero!I110+Febrero!I110+'Marzo '!I110+'Abril '!I110+'Mayo '!I110+Junio!I110+Julio!I110+Agosto!I110+Septiembre!I110+'Octubre '!I110+Noviembre!I110+'Diciembre '!I110</f>
        <v>3</v>
      </c>
      <c r="J110" s="15">
        <f>+Enero!J110+Febrero!J110+'Marzo '!J110+'Abril '!J110+'Mayo '!J110+Junio!J110+Julio!J110+Agosto!J110+Septiembre!J110+'Octubre '!J110+Noviembre!J110+'Diciembre '!J110</f>
        <v>2</v>
      </c>
      <c r="K110" s="15">
        <f>+Enero!K110+Febrero!K110+'Marzo '!K110+'Abril '!K110+'Mayo '!K110+Junio!K110+Julio!K110+Agosto!K110+Septiembre!K110+'Octubre '!K110+Noviembre!K110+'Diciembre '!K110</f>
        <v>6</v>
      </c>
      <c r="L110" s="15">
        <f>+Enero!L110+Febrero!L110+'Marzo '!L110+'Abril '!L110+'Mayo '!L110+Junio!L110+Julio!L110+Agosto!L110+Septiembre!L110+'Octubre '!L110+Noviembre!L110+'Diciembre '!L110</f>
        <v>7</v>
      </c>
      <c r="M110" s="15">
        <f>+Enero!M110+Febrero!M110+'Marzo '!M110+'Abril '!M110+'Mayo '!M110+Junio!M110+Julio!M110+Agosto!M110+Septiembre!M110+'Octubre '!M110+Noviembre!M110+'Diciembre '!M110</f>
        <v>25</v>
      </c>
      <c r="N110" s="15">
        <f>+Enero!N110+Febrero!N110+'Marzo '!N110+'Abril '!N110+'Mayo '!N110+Junio!N110+Julio!N110+Agosto!N110+Septiembre!N110+'Octubre '!N110+Noviembre!N110+'Diciembre '!N110</f>
        <v>5</v>
      </c>
      <c r="O110" s="15">
        <f>+Enero!O110+Febrero!O110+'Marzo '!O110+'Abril '!O110+'Mayo '!O110+Junio!O110+Julio!O110+Agosto!O110+Septiembre!O110+'Octubre '!O110+Noviembre!O110+'Diciembre '!O110</f>
        <v>14</v>
      </c>
      <c r="P110" s="15">
        <f>+Enero!P110+Febrero!P110+'Marzo '!P110+'Abril '!P110+'Mayo '!P110+Junio!P110+Julio!P110+Agosto!P110+Septiembre!P110+'Octubre '!P110+Noviembre!P110+'Diciembre '!P110</f>
        <v>7</v>
      </c>
      <c r="Q110" s="15">
        <f>+Enero!Q110+Febrero!Q110+'Marzo '!Q110+'Abril '!Q110+'Mayo '!Q110+Junio!Q110+Julio!Q110+Agosto!Q110+Septiembre!Q110+'Octubre '!Q110+Noviembre!Q110+'Diciembre '!Q110</f>
        <v>21</v>
      </c>
      <c r="R110" s="15">
        <f>+Enero!R110+Febrero!R110+'Marzo '!R110+'Abril '!R110+'Mayo '!R110+Junio!R110+Julio!R110+Agosto!R110+Septiembre!R110+'Octubre '!R110+Noviembre!R110+'Diciembre '!R110</f>
        <v>3</v>
      </c>
      <c r="S110" s="15">
        <f>+Enero!S110+Febrero!S110+'Marzo '!S110+'Abril '!S110+'Mayo '!S110+Junio!S110+Julio!S110+Agosto!S110+Septiembre!S110+'Octubre '!S110+Noviembre!S110+'Diciembre '!S110</f>
        <v>10</v>
      </c>
      <c r="T110" s="15">
        <f>+Enero!T110+Febrero!T110+'Marzo '!T110+'Abril '!T110+'Mayo '!T110+Junio!T110+Julio!T110+Agosto!T110+Septiembre!T110+'Octubre '!T110+Noviembre!T110+'Diciembre '!T110</f>
        <v>9</v>
      </c>
      <c r="U110" s="15">
        <f>+Enero!U110+Febrero!U110+'Marzo '!U110+'Abril '!U110+'Mayo '!U110+Junio!U110+Julio!U110+Agosto!U110+Septiembre!U110+'Octubre '!U110+Noviembre!U110+'Diciembre '!U110</f>
        <v>15</v>
      </c>
      <c r="V110" s="15">
        <f>+Enero!V110+Febrero!V110+'Marzo '!V110+'Abril '!V110+'Mayo '!V110+Junio!V110+Julio!V110+Agosto!V110+Septiembre!V110+'Octubre '!V110+Noviembre!V110+'Diciembre '!V110</f>
        <v>3</v>
      </c>
      <c r="W110" s="15">
        <f>+Enero!W110+Febrero!W110+'Marzo '!W110+'Abril '!W110+'Mayo '!W110+Junio!W110+Julio!W110+Agosto!W110+Septiembre!W110+'Octubre '!W110+Noviembre!W110+'Diciembre '!W110</f>
        <v>10</v>
      </c>
      <c r="X110" s="15">
        <f>+Enero!X110+Febrero!X110+'Marzo '!X110+'Abril '!X110+'Mayo '!X110+Junio!X110+Julio!X110+Agosto!X110+Septiembre!X110+'Octubre '!X110+Noviembre!X110+'Diciembre '!X110</f>
        <v>0</v>
      </c>
      <c r="Y110" s="15">
        <f>+Enero!Y110+Febrero!Y110+'Marzo '!Y110+'Abril '!Y110+'Mayo '!Y110+Junio!Y110+Julio!Y110+Agosto!Y110+Septiembre!Y110+'Octubre '!Y110+Noviembre!Y110+'Diciembre '!Y110</f>
        <v>9</v>
      </c>
      <c r="Z110" s="15">
        <f>+Enero!Z110+Febrero!Z110+'Marzo '!Z110+'Abril '!Z110+'Mayo '!Z110+Junio!Z110+Julio!Z110+Agosto!Z110+Septiembre!Z110+'Octubre '!Z110+Noviembre!Z110+'Diciembre '!Z110</f>
        <v>5</v>
      </c>
      <c r="AA110" s="15">
        <f>+Enero!AA110+Febrero!AA110+'Marzo '!AA110+'Abril '!AA110+'Mayo '!AA110+Junio!AA110+Julio!AA110+Agosto!AA110+Septiembre!AA110+'Octubre '!AA110+Noviembre!AA110+'Diciembre '!AA110</f>
        <v>11</v>
      </c>
      <c r="AB110" s="15">
        <f>+Enero!AB110+Febrero!AB110+'Marzo '!AB110+'Abril '!AB110+'Mayo '!AB110+Junio!AB110+Julio!AB110+Agosto!AB110+Septiembre!AB110+'Octubre '!AB110+Noviembre!AB110+'Diciembre '!AB110</f>
        <v>2</v>
      </c>
      <c r="AC110" s="15">
        <f>+Enero!AC110+Febrero!AC110+'Marzo '!AC110+'Abril '!AC110+'Mayo '!AC110+Junio!AC110+Julio!AC110+Agosto!AC110+Septiembre!AC110+'Octubre '!AC110+Noviembre!AC110+'Diciembre '!AC110</f>
        <v>0</v>
      </c>
      <c r="AD110" s="15">
        <f>+Enero!AD110+Febrero!AD110+'Marzo '!AD110+'Abril '!AD110+'Mayo '!AD110+Junio!AD110+Julio!AD110+Agosto!AD110+Septiembre!AD110+'Octubre '!AD110+Noviembre!AD110+'Diciembre '!AD110</f>
        <v>0</v>
      </c>
      <c r="AE110" s="15">
        <f>+Enero!AE110+Febrero!AE110+'Marzo '!AE110+'Abril '!AE110+'Mayo '!AE110+Junio!AE110+Julio!AE110+Agosto!AE110+Septiembre!AE110+'Octubre '!AE110+Noviembre!AE110+'Diciembre '!AE110</f>
        <v>7</v>
      </c>
      <c r="AF110" s="15">
        <f>+Enero!AF110+Febrero!AF110+'Marzo '!AF110+'Abril '!AF110+'Mayo '!AF110+Junio!AF110+Julio!AF110+Agosto!AF110+Septiembre!AF110+'Octubre '!AF110+Noviembre!AF110+'Diciembre '!AF110</f>
        <v>0</v>
      </c>
      <c r="AG110" s="15">
        <f>+Enero!AG110+Febrero!AG110+'Marzo '!AG110+'Abril '!AG110+'Mayo '!AG110+Junio!AG110+Julio!AG110+Agosto!AG110+Septiembre!AG110+'Octubre '!AG110+Noviembre!AG110+'Diciembre '!AG110</f>
        <v>1</v>
      </c>
      <c r="AH110" s="15">
        <f>+Enero!AH110+Febrero!AH110+'Marzo '!AH110+'Abril '!AH110+'Mayo '!AH110+Junio!AH110+Julio!AH110+Agosto!AH110+Septiembre!AH110+'Octubre '!AH110+Noviembre!AH110+'Diciembre '!AH110</f>
        <v>0</v>
      </c>
      <c r="AI110" s="15">
        <f>+Enero!AI110+Febrero!AI110+'Marzo '!AI110+'Abril '!AI110+'Mayo '!AI110+Junio!AI110+Julio!AI110+Agosto!AI110+Septiembre!AI110+'Octubre '!AI110+Noviembre!AI110+'Diciembre '!AI110</f>
        <v>0</v>
      </c>
      <c r="AJ110" s="15">
        <f>+Enero!AJ110+Febrero!AJ110+'Marzo '!AJ110+'Abril '!AJ110+'Mayo '!AJ110+Junio!AJ110+Julio!AJ110+Agosto!AJ110+Septiembre!AJ110+'Octubre '!AJ110+Noviembre!AJ110+'Diciembre '!AJ110</f>
        <v>0</v>
      </c>
      <c r="AK110" s="15">
        <f>+Enero!AK110+Febrero!AK110+'Marzo '!AK110+'Abril '!AK110+'Mayo '!AK110+Junio!AK110+Julio!AK110+Agosto!AK110+Septiembre!AK110+'Octubre '!AK110+Noviembre!AK110+'Diciembre '!AK110</f>
        <v>2</v>
      </c>
      <c r="AL110" s="15">
        <f>+Enero!AL110+Febrero!AL110+'Marzo '!AL110+'Abril '!AL110+'Mayo '!AL110+Junio!AL110+Julio!AL110+Agosto!AL110+Septiembre!AL110+'Octubre '!AL110+Noviembre!AL110+'Diciembre '!AL110</f>
        <v>0</v>
      </c>
      <c r="AM110" s="15">
        <f>+Enero!AM110+Febrero!AM110+'Marzo '!AM110+'Abril '!AM110+'Mayo '!AM110+Junio!AM110+Julio!AM110+Agosto!AM110+Septiembre!AM110+'Octubre '!AM110+Noviembre!AM110+'Diciembre '!AM110</f>
        <v>0</v>
      </c>
      <c r="AN110" s="15">
        <f>+Enero!AN110+Febrero!AN110+'Marzo '!AN110+'Abril '!AN110+'Mayo '!AN110+Junio!AN110+Julio!AN110+Agosto!AN110+Septiembre!AN110+'Octubre '!AN110+Noviembre!AN110+'Diciembre '!AN110</f>
        <v>179</v>
      </c>
      <c r="AO110" s="15">
        <f>+Enero!AO110+Febrero!AO110+'Marzo '!AO110+'Abril '!AO110+'Mayo '!AO110+Junio!AO110+Julio!AO110+Agosto!AO110+Septiembre!AO110+'Octubre '!AO110+Noviembre!AO110+'Diciembre '!AO110</f>
        <v>0</v>
      </c>
      <c r="AP110" s="15">
        <f>+Enero!AP110+Febrero!AP110+'Marzo '!AP110+'Abril '!AP110+'Mayo '!AP110+Junio!AP110+Julio!AP110+Agosto!AP110+Septiembre!AP110+'Octubre '!AP110+Noviembre!AP110+'Diciembre '!AP110</f>
        <v>0</v>
      </c>
      <c r="AQ110" s="15">
        <f>+Enero!AQ110+Febrero!AQ110+'Marzo '!AQ110+'Abril '!AQ110+'Mayo '!AQ110+Junio!AQ110+Julio!AQ110+Agosto!AQ110+Septiembre!AQ110+'Octubre '!AQ110+Noviembre!AQ110+'Diciembre '!AQ110</f>
        <v>0</v>
      </c>
      <c r="AR110" s="115" t="s">
        <v>167</v>
      </c>
      <c r="CG110" s="102">
        <v>0</v>
      </c>
      <c r="CH110" s="102">
        <v>0</v>
      </c>
      <c r="CI110" s="102">
        <v>0</v>
      </c>
    </row>
    <row r="111" spans="1:88" x14ac:dyDescent="0.2">
      <c r="A111" s="494" t="s">
        <v>64</v>
      </c>
      <c r="B111" s="67" t="s">
        <v>50</v>
      </c>
      <c r="C111" s="183">
        <f t="shared" si="7"/>
        <v>41</v>
      </c>
      <c r="D111" s="183">
        <f t="shared" si="8"/>
        <v>22</v>
      </c>
      <c r="E111" s="183">
        <f t="shared" si="8"/>
        <v>19</v>
      </c>
      <c r="F111" s="15">
        <f>+Enero!F111+Febrero!F111+'Marzo '!F111+'Abril '!F111+'Mayo '!F111+Junio!F111+Julio!F111+Agosto!F111+Septiembre!F111+'Octubre '!F111+Noviembre!F111+'Diciembre '!F111</f>
        <v>0</v>
      </c>
      <c r="G111" s="15">
        <f>+Enero!G111+Febrero!G111+'Marzo '!G111+'Abril '!G111+'Mayo '!G111+Junio!G111+Julio!G111+Agosto!G111+Septiembre!G111+'Octubre '!G111+Noviembre!G111+'Diciembre '!G111</f>
        <v>0</v>
      </c>
      <c r="H111" s="15">
        <f>+Enero!H111+Febrero!H111+'Marzo '!H111+'Abril '!H111+'Mayo '!H111+Junio!H111+Julio!H111+Agosto!H111+Septiembre!H111+'Octubre '!H111+Noviembre!H111+'Diciembre '!H111</f>
        <v>1</v>
      </c>
      <c r="I111" s="15">
        <f>+Enero!I111+Febrero!I111+'Marzo '!I111+'Abril '!I111+'Mayo '!I111+Junio!I111+Julio!I111+Agosto!I111+Septiembre!I111+'Octubre '!I111+Noviembre!I111+'Diciembre '!I111</f>
        <v>0</v>
      </c>
      <c r="J111" s="15">
        <f>+Enero!J111+Febrero!J111+'Marzo '!J111+'Abril '!J111+'Mayo '!J111+Junio!J111+Julio!J111+Agosto!J111+Septiembre!J111+'Octubre '!J111+Noviembre!J111+'Diciembre '!J111</f>
        <v>0</v>
      </c>
      <c r="K111" s="15">
        <f>+Enero!K111+Febrero!K111+'Marzo '!K111+'Abril '!K111+'Mayo '!K111+Junio!K111+Julio!K111+Agosto!K111+Septiembre!K111+'Octubre '!K111+Noviembre!K111+'Diciembre '!K111</f>
        <v>0</v>
      </c>
      <c r="L111" s="15">
        <f>+Enero!L111+Febrero!L111+'Marzo '!L111+'Abril '!L111+'Mayo '!L111+Junio!L111+Julio!L111+Agosto!L111+Septiembre!L111+'Octubre '!L111+Noviembre!L111+'Diciembre '!L111</f>
        <v>1</v>
      </c>
      <c r="M111" s="15">
        <f>+Enero!M111+Febrero!M111+'Marzo '!M111+'Abril '!M111+'Mayo '!M111+Junio!M111+Julio!M111+Agosto!M111+Septiembre!M111+'Octubre '!M111+Noviembre!M111+'Diciembre '!M111</f>
        <v>1</v>
      </c>
      <c r="N111" s="15">
        <f>+Enero!N111+Febrero!N111+'Marzo '!N111+'Abril '!N111+'Mayo '!N111+Junio!N111+Julio!N111+Agosto!N111+Septiembre!N111+'Octubre '!N111+Noviembre!N111+'Diciembre '!N111</f>
        <v>1</v>
      </c>
      <c r="O111" s="15">
        <f>+Enero!O111+Febrero!O111+'Marzo '!O111+'Abril '!O111+'Mayo '!O111+Junio!O111+Julio!O111+Agosto!O111+Septiembre!O111+'Octubre '!O111+Noviembre!O111+'Diciembre '!O111</f>
        <v>1</v>
      </c>
      <c r="P111" s="15">
        <f>+Enero!P111+Febrero!P111+'Marzo '!P111+'Abril '!P111+'Mayo '!P111+Junio!P111+Julio!P111+Agosto!P111+Septiembre!P111+'Octubre '!P111+Noviembre!P111+'Diciembre '!P111</f>
        <v>2</v>
      </c>
      <c r="Q111" s="15">
        <f>+Enero!Q111+Febrero!Q111+'Marzo '!Q111+'Abril '!Q111+'Mayo '!Q111+Junio!Q111+Julio!Q111+Agosto!Q111+Septiembre!Q111+'Octubre '!Q111+Noviembre!Q111+'Diciembre '!Q111</f>
        <v>1</v>
      </c>
      <c r="R111" s="15">
        <f>+Enero!R111+Febrero!R111+'Marzo '!R111+'Abril '!R111+'Mayo '!R111+Junio!R111+Julio!R111+Agosto!R111+Septiembre!R111+'Octubre '!R111+Noviembre!R111+'Diciembre '!R111</f>
        <v>3</v>
      </c>
      <c r="S111" s="15">
        <f>+Enero!S111+Febrero!S111+'Marzo '!S111+'Abril '!S111+'Mayo '!S111+Junio!S111+Julio!S111+Agosto!S111+Septiembre!S111+'Octubre '!S111+Noviembre!S111+'Diciembre '!S111</f>
        <v>1</v>
      </c>
      <c r="T111" s="15">
        <f>+Enero!T111+Febrero!T111+'Marzo '!T111+'Abril '!T111+'Mayo '!T111+Junio!T111+Julio!T111+Agosto!T111+Septiembre!T111+'Octubre '!T111+Noviembre!T111+'Diciembre '!T111</f>
        <v>3</v>
      </c>
      <c r="U111" s="15">
        <f>+Enero!U111+Febrero!U111+'Marzo '!U111+'Abril '!U111+'Mayo '!U111+Junio!U111+Julio!U111+Agosto!U111+Septiembre!U111+'Octubre '!U111+Noviembre!U111+'Diciembre '!U111</f>
        <v>2</v>
      </c>
      <c r="V111" s="15">
        <f>+Enero!V111+Febrero!V111+'Marzo '!V111+'Abril '!V111+'Mayo '!V111+Junio!V111+Julio!V111+Agosto!V111+Septiembre!V111+'Octubre '!V111+Noviembre!V111+'Diciembre '!V111</f>
        <v>1</v>
      </c>
      <c r="W111" s="15">
        <f>+Enero!W111+Febrero!W111+'Marzo '!W111+'Abril '!W111+'Mayo '!W111+Junio!W111+Julio!W111+Agosto!W111+Septiembre!W111+'Octubre '!W111+Noviembre!W111+'Diciembre '!W111</f>
        <v>2</v>
      </c>
      <c r="X111" s="15">
        <f>+Enero!X111+Febrero!X111+'Marzo '!X111+'Abril '!X111+'Mayo '!X111+Junio!X111+Julio!X111+Agosto!X111+Septiembre!X111+'Octubre '!X111+Noviembre!X111+'Diciembre '!X111</f>
        <v>2</v>
      </c>
      <c r="Y111" s="15">
        <f>+Enero!Y111+Febrero!Y111+'Marzo '!Y111+'Abril '!Y111+'Mayo '!Y111+Junio!Y111+Julio!Y111+Agosto!Y111+Septiembre!Y111+'Octubre '!Y111+Noviembre!Y111+'Diciembre '!Y111</f>
        <v>2</v>
      </c>
      <c r="Z111" s="15">
        <f>+Enero!Z111+Febrero!Z111+'Marzo '!Z111+'Abril '!Z111+'Mayo '!Z111+Junio!Z111+Julio!Z111+Agosto!Z111+Septiembre!Z111+'Octubre '!Z111+Noviembre!Z111+'Diciembre '!Z111</f>
        <v>1</v>
      </c>
      <c r="AA111" s="15">
        <f>+Enero!AA111+Febrero!AA111+'Marzo '!AA111+'Abril '!AA111+'Mayo '!AA111+Junio!AA111+Julio!AA111+Agosto!AA111+Septiembre!AA111+'Octubre '!AA111+Noviembre!AA111+'Diciembre '!AA111</f>
        <v>4</v>
      </c>
      <c r="AB111" s="15">
        <f>+Enero!AB111+Febrero!AB111+'Marzo '!AB111+'Abril '!AB111+'Mayo '!AB111+Junio!AB111+Julio!AB111+Agosto!AB111+Septiembre!AB111+'Octubre '!AB111+Noviembre!AB111+'Diciembre '!AB111</f>
        <v>0</v>
      </c>
      <c r="AC111" s="15">
        <f>+Enero!AC111+Febrero!AC111+'Marzo '!AC111+'Abril '!AC111+'Mayo '!AC111+Junio!AC111+Julio!AC111+Agosto!AC111+Septiembre!AC111+'Octubre '!AC111+Noviembre!AC111+'Diciembre '!AC111</f>
        <v>1</v>
      </c>
      <c r="AD111" s="15">
        <f>+Enero!AD111+Febrero!AD111+'Marzo '!AD111+'Abril '!AD111+'Mayo '!AD111+Junio!AD111+Julio!AD111+Agosto!AD111+Septiembre!AD111+'Octubre '!AD111+Noviembre!AD111+'Diciembre '!AD111</f>
        <v>2</v>
      </c>
      <c r="AE111" s="15">
        <f>+Enero!AE111+Febrero!AE111+'Marzo '!AE111+'Abril '!AE111+'Mayo '!AE111+Junio!AE111+Julio!AE111+Agosto!AE111+Septiembre!AE111+'Octubre '!AE111+Noviembre!AE111+'Diciembre '!AE111</f>
        <v>0</v>
      </c>
      <c r="AF111" s="15">
        <f>+Enero!AF111+Febrero!AF111+'Marzo '!AF111+'Abril '!AF111+'Mayo '!AF111+Junio!AF111+Julio!AF111+Agosto!AF111+Septiembre!AF111+'Octubre '!AF111+Noviembre!AF111+'Diciembre '!AF111</f>
        <v>2</v>
      </c>
      <c r="AG111" s="15">
        <f>+Enero!AG111+Febrero!AG111+'Marzo '!AG111+'Abril '!AG111+'Mayo '!AG111+Junio!AG111+Julio!AG111+Agosto!AG111+Septiembre!AG111+'Octubre '!AG111+Noviembre!AG111+'Diciembre '!AG111</f>
        <v>1</v>
      </c>
      <c r="AH111" s="15">
        <f>+Enero!AH111+Febrero!AH111+'Marzo '!AH111+'Abril '!AH111+'Mayo '!AH111+Junio!AH111+Julio!AH111+Agosto!AH111+Septiembre!AH111+'Octubre '!AH111+Noviembre!AH111+'Diciembre '!AH111</f>
        <v>1</v>
      </c>
      <c r="AI111" s="15">
        <f>+Enero!AI111+Febrero!AI111+'Marzo '!AI111+'Abril '!AI111+'Mayo '!AI111+Junio!AI111+Julio!AI111+Agosto!AI111+Septiembre!AI111+'Octubre '!AI111+Noviembre!AI111+'Diciembre '!AI111</f>
        <v>1</v>
      </c>
      <c r="AJ111" s="15">
        <f>+Enero!AJ111+Febrero!AJ111+'Marzo '!AJ111+'Abril '!AJ111+'Mayo '!AJ111+Junio!AJ111+Julio!AJ111+Agosto!AJ111+Septiembre!AJ111+'Octubre '!AJ111+Noviembre!AJ111+'Diciembre '!AJ111</f>
        <v>0</v>
      </c>
      <c r="AK111" s="15">
        <f>+Enero!AK111+Febrero!AK111+'Marzo '!AK111+'Abril '!AK111+'Mayo '!AK111+Junio!AK111+Julio!AK111+Agosto!AK111+Septiembre!AK111+'Octubre '!AK111+Noviembre!AK111+'Diciembre '!AK111</f>
        <v>2</v>
      </c>
      <c r="AL111" s="15">
        <f>+Enero!AL111+Febrero!AL111+'Marzo '!AL111+'Abril '!AL111+'Mayo '!AL111+Junio!AL111+Julio!AL111+Agosto!AL111+Septiembre!AL111+'Octubre '!AL111+Noviembre!AL111+'Diciembre '!AL111</f>
        <v>2</v>
      </c>
      <c r="AM111" s="15">
        <f>+Enero!AM111+Febrero!AM111+'Marzo '!AM111+'Abril '!AM111+'Mayo '!AM111+Junio!AM111+Julio!AM111+Agosto!AM111+Septiembre!AM111+'Octubre '!AM111+Noviembre!AM111+'Diciembre '!AM111</f>
        <v>0</v>
      </c>
      <c r="AN111" s="15">
        <f>+Enero!AN111+Febrero!AN111+'Marzo '!AN111+'Abril '!AN111+'Mayo '!AN111+Junio!AN111+Julio!AN111+Agosto!AN111+Septiembre!AN111+'Octubre '!AN111+Noviembre!AN111+'Diciembre '!AN111</f>
        <v>41</v>
      </c>
      <c r="AO111" s="15">
        <f>+Enero!AO111+Febrero!AO111+'Marzo '!AO111+'Abril '!AO111+'Mayo '!AO111+Junio!AO111+Julio!AO111+Agosto!AO111+Septiembre!AO111+'Octubre '!AO111+Noviembre!AO111+'Diciembre '!AO111</f>
        <v>0</v>
      </c>
      <c r="AP111" s="15">
        <f>+Enero!AP111+Febrero!AP111+'Marzo '!AP111+'Abril '!AP111+'Mayo '!AP111+Junio!AP111+Julio!AP111+Agosto!AP111+Septiembre!AP111+'Octubre '!AP111+Noviembre!AP111+'Diciembre '!AP111</f>
        <v>0</v>
      </c>
      <c r="AQ111" s="15">
        <f>+Enero!AQ111+Febrero!AQ111+'Marzo '!AQ111+'Abril '!AQ111+'Mayo '!AQ111+Junio!AQ111+Julio!AQ111+Agosto!AQ111+Septiembre!AQ111+'Octubre '!AQ111+Noviembre!AQ111+'Diciembre '!AQ111</f>
        <v>0</v>
      </c>
      <c r="AR111" s="115" t="s">
        <v>167</v>
      </c>
      <c r="CG111" s="102">
        <v>0</v>
      </c>
      <c r="CH111" s="102">
        <v>0</v>
      </c>
      <c r="CI111" s="102">
        <v>0</v>
      </c>
    </row>
    <row r="112" spans="1:88" x14ac:dyDescent="0.2">
      <c r="A112" s="495"/>
      <c r="B112" s="69" t="s">
        <v>51</v>
      </c>
      <c r="C112" s="163">
        <f t="shared" si="7"/>
        <v>100</v>
      </c>
      <c r="D112" s="163">
        <f t="shared" si="8"/>
        <v>65</v>
      </c>
      <c r="E112" s="163">
        <f t="shared" si="8"/>
        <v>35</v>
      </c>
      <c r="F112" s="15">
        <f>+Enero!F112+Febrero!F112+'Marzo '!F112+'Abril '!F112+'Mayo '!F112+Junio!F112+Julio!F112+Agosto!F112+Septiembre!F112+'Octubre '!F112+Noviembre!F112+'Diciembre '!F112</f>
        <v>2</v>
      </c>
      <c r="G112" s="15">
        <f>+Enero!G112+Febrero!G112+'Marzo '!G112+'Abril '!G112+'Mayo '!G112+Junio!G112+Julio!G112+Agosto!G112+Septiembre!G112+'Octubre '!G112+Noviembre!G112+'Diciembre '!G112</f>
        <v>0</v>
      </c>
      <c r="H112" s="15">
        <f>+Enero!H112+Febrero!H112+'Marzo '!H112+'Abril '!H112+'Mayo '!H112+Junio!H112+Julio!H112+Agosto!H112+Septiembre!H112+'Octubre '!H112+Noviembre!H112+'Diciembre '!H112</f>
        <v>0</v>
      </c>
      <c r="I112" s="15">
        <f>+Enero!I112+Febrero!I112+'Marzo '!I112+'Abril '!I112+'Mayo '!I112+Junio!I112+Julio!I112+Agosto!I112+Septiembre!I112+'Octubre '!I112+Noviembre!I112+'Diciembre '!I112</f>
        <v>0</v>
      </c>
      <c r="J112" s="15">
        <f>+Enero!J112+Febrero!J112+'Marzo '!J112+'Abril '!J112+'Mayo '!J112+Junio!J112+Julio!J112+Agosto!J112+Septiembre!J112+'Octubre '!J112+Noviembre!J112+'Diciembre '!J112</f>
        <v>0</v>
      </c>
      <c r="K112" s="15">
        <f>+Enero!K112+Febrero!K112+'Marzo '!K112+'Abril '!K112+'Mayo '!K112+Junio!K112+Julio!K112+Agosto!K112+Septiembre!K112+'Octubre '!K112+Noviembre!K112+'Diciembre '!K112</f>
        <v>0</v>
      </c>
      <c r="L112" s="15">
        <f>+Enero!L112+Febrero!L112+'Marzo '!L112+'Abril '!L112+'Mayo '!L112+Junio!L112+Julio!L112+Agosto!L112+Septiembre!L112+'Octubre '!L112+Noviembre!L112+'Diciembre '!L112</f>
        <v>0</v>
      </c>
      <c r="M112" s="15">
        <f>+Enero!M112+Febrero!M112+'Marzo '!M112+'Abril '!M112+'Mayo '!M112+Junio!M112+Julio!M112+Agosto!M112+Septiembre!M112+'Octubre '!M112+Noviembre!M112+'Diciembre '!M112</f>
        <v>2</v>
      </c>
      <c r="N112" s="15">
        <f>+Enero!N112+Febrero!N112+'Marzo '!N112+'Abril '!N112+'Mayo '!N112+Junio!N112+Julio!N112+Agosto!N112+Septiembre!N112+'Octubre '!N112+Noviembre!N112+'Diciembre '!N112</f>
        <v>6</v>
      </c>
      <c r="O112" s="15">
        <f>+Enero!O112+Febrero!O112+'Marzo '!O112+'Abril '!O112+'Mayo '!O112+Junio!O112+Julio!O112+Agosto!O112+Septiembre!O112+'Octubre '!O112+Noviembre!O112+'Diciembre '!O112</f>
        <v>6</v>
      </c>
      <c r="P112" s="15">
        <f>+Enero!P112+Febrero!P112+'Marzo '!P112+'Abril '!P112+'Mayo '!P112+Junio!P112+Julio!P112+Agosto!P112+Septiembre!P112+'Octubre '!P112+Noviembre!P112+'Diciembre '!P112</f>
        <v>10</v>
      </c>
      <c r="Q112" s="15">
        <f>+Enero!Q112+Febrero!Q112+'Marzo '!Q112+'Abril '!Q112+'Mayo '!Q112+Junio!Q112+Julio!Q112+Agosto!Q112+Septiembre!Q112+'Octubre '!Q112+Noviembre!Q112+'Diciembre '!Q112</f>
        <v>6</v>
      </c>
      <c r="R112" s="15">
        <f>+Enero!R112+Febrero!R112+'Marzo '!R112+'Abril '!R112+'Mayo '!R112+Junio!R112+Julio!R112+Agosto!R112+Septiembre!R112+'Octubre '!R112+Noviembre!R112+'Diciembre '!R112</f>
        <v>14</v>
      </c>
      <c r="S112" s="15">
        <f>+Enero!S112+Febrero!S112+'Marzo '!S112+'Abril '!S112+'Mayo '!S112+Junio!S112+Julio!S112+Agosto!S112+Septiembre!S112+'Octubre '!S112+Noviembre!S112+'Diciembre '!S112</f>
        <v>7</v>
      </c>
      <c r="T112" s="15">
        <f>+Enero!T112+Febrero!T112+'Marzo '!T112+'Abril '!T112+'Mayo '!T112+Junio!T112+Julio!T112+Agosto!T112+Septiembre!T112+'Octubre '!T112+Noviembre!T112+'Diciembre '!T112</f>
        <v>8</v>
      </c>
      <c r="U112" s="15">
        <f>+Enero!U112+Febrero!U112+'Marzo '!U112+'Abril '!U112+'Mayo '!U112+Junio!U112+Julio!U112+Agosto!U112+Septiembre!U112+'Octubre '!U112+Noviembre!U112+'Diciembre '!U112</f>
        <v>3</v>
      </c>
      <c r="V112" s="15">
        <f>+Enero!V112+Febrero!V112+'Marzo '!V112+'Abril '!V112+'Mayo '!V112+Junio!V112+Julio!V112+Agosto!V112+Septiembre!V112+'Octubre '!V112+Noviembre!V112+'Diciembre '!V112</f>
        <v>11</v>
      </c>
      <c r="W112" s="15">
        <f>+Enero!W112+Febrero!W112+'Marzo '!W112+'Abril '!W112+'Mayo '!W112+Junio!W112+Julio!W112+Agosto!W112+Septiembre!W112+'Octubre '!W112+Noviembre!W112+'Diciembre '!W112</f>
        <v>3</v>
      </c>
      <c r="X112" s="15">
        <f>+Enero!X112+Febrero!X112+'Marzo '!X112+'Abril '!X112+'Mayo '!X112+Junio!X112+Julio!X112+Agosto!X112+Septiembre!X112+'Octubre '!X112+Noviembre!X112+'Diciembre '!X112</f>
        <v>8</v>
      </c>
      <c r="Y112" s="15">
        <f>+Enero!Y112+Febrero!Y112+'Marzo '!Y112+'Abril '!Y112+'Mayo '!Y112+Junio!Y112+Julio!Y112+Agosto!Y112+Septiembre!Y112+'Octubre '!Y112+Noviembre!Y112+'Diciembre '!Y112</f>
        <v>4</v>
      </c>
      <c r="Z112" s="15">
        <f>+Enero!Z112+Febrero!Z112+'Marzo '!Z112+'Abril '!Z112+'Mayo '!Z112+Junio!Z112+Julio!Z112+Agosto!Z112+Septiembre!Z112+'Octubre '!Z112+Noviembre!Z112+'Diciembre '!Z112</f>
        <v>3</v>
      </c>
      <c r="AA112" s="15">
        <f>+Enero!AA112+Febrero!AA112+'Marzo '!AA112+'Abril '!AA112+'Mayo '!AA112+Junio!AA112+Julio!AA112+Agosto!AA112+Septiembre!AA112+'Octubre '!AA112+Noviembre!AA112+'Diciembre '!AA112</f>
        <v>3</v>
      </c>
      <c r="AB112" s="15">
        <f>+Enero!AB112+Febrero!AB112+'Marzo '!AB112+'Abril '!AB112+'Mayo '!AB112+Junio!AB112+Julio!AB112+Agosto!AB112+Septiembre!AB112+'Octubre '!AB112+Noviembre!AB112+'Diciembre '!AB112</f>
        <v>2</v>
      </c>
      <c r="AC112" s="15">
        <f>+Enero!AC112+Febrero!AC112+'Marzo '!AC112+'Abril '!AC112+'Mayo '!AC112+Junio!AC112+Julio!AC112+Agosto!AC112+Septiembre!AC112+'Octubre '!AC112+Noviembre!AC112+'Diciembre '!AC112</f>
        <v>0</v>
      </c>
      <c r="AD112" s="15">
        <f>+Enero!AD112+Febrero!AD112+'Marzo '!AD112+'Abril '!AD112+'Mayo '!AD112+Junio!AD112+Julio!AD112+Agosto!AD112+Septiembre!AD112+'Octubre '!AD112+Noviembre!AD112+'Diciembre '!AD112</f>
        <v>0</v>
      </c>
      <c r="AE112" s="15">
        <f>+Enero!AE112+Febrero!AE112+'Marzo '!AE112+'Abril '!AE112+'Mayo '!AE112+Junio!AE112+Julio!AE112+Agosto!AE112+Septiembre!AE112+'Octubre '!AE112+Noviembre!AE112+'Diciembre '!AE112</f>
        <v>0</v>
      </c>
      <c r="AF112" s="15">
        <f>+Enero!AF112+Febrero!AF112+'Marzo '!AF112+'Abril '!AF112+'Mayo '!AF112+Junio!AF112+Julio!AF112+Agosto!AF112+Septiembre!AF112+'Octubre '!AF112+Noviembre!AF112+'Diciembre '!AF112</f>
        <v>1</v>
      </c>
      <c r="AG112" s="15">
        <f>+Enero!AG112+Febrero!AG112+'Marzo '!AG112+'Abril '!AG112+'Mayo '!AG112+Junio!AG112+Julio!AG112+Agosto!AG112+Septiembre!AG112+'Octubre '!AG112+Noviembre!AG112+'Diciembre '!AG112</f>
        <v>0</v>
      </c>
      <c r="AH112" s="15">
        <f>+Enero!AH112+Febrero!AH112+'Marzo '!AH112+'Abril '!AH112+'Mayo '!AH112+Junio!AH112+Julio!AH112+Agosto!AH112+Septiembre!AH112+'Octubre '!AH112+Noviembre!AH112+'Diciembre '!AH112</f>
        <v>0</v>
      </c>
      <c r="AI112" s="15">
        <f>+Enero!AI112+Febrero!AI112+'Marzo '!AI112+'Abril '!AI112+'Mayo '!AI112+Junio!AI112+Julio!AI112+Agosto!AI112+Septiembre!AI112+'Octubre '!AI112+Noviembre!AI112+'Diciembre '!AI112</f>
        <v>0</v>
      </c>
      <c r="AJ112" s="15">
        <f>+Enero!AJ112+Febrero!AJ112+'Marzo '!AJ112+'Abril '!AJ112+'Mayo '!AJ112+Junio!AJ112+Julio!AJ112+Agosto!AJ112+Septiembre!AJ112+'Octubre '!AJ112+Noviembre!AJ112+'Diciembre '!AJ112</f>
        <v>0</v>
      </c>
      <c r="AK112" s="15">
        <f>+Enero!AK112+Febrero!AK112+'Marzo '!AK112+'Abril '!AK112+'Mayo '!AK112+Junio!AK112+Julio!AK112+Agosto!AK112+Septiembre!AK112+'Octubre '!AK112+Noviembre!AK112+'Diciembre '!AK112</f>
        <v>1</v>
      </c>
      <c r="AL112" s="15">
        <f>+Enero!AL112+Febrero!AL112+'Marzo '!AL112+'Abril '!AL112+'Mayo '!AL112+Junio!AL112+Julio!AL112+Agosto!AL112+Septiembre!AL112+'Octubre '!AL112+Noviembre!AL112+'Diciembre '!AL112</f>
        <v>0</v>
      </c>
      <c r="AM112" s="15">
        <f>+Enero!AM112+Febrero!AM112+'Marzo '!AM112+'Abril '!AM112+'Mayo '!AM112+Junio!AM112+Julio!AM112+Agosto!AM112+Septiembre!AM112+'Octubre '!AM112+Noviembre!AM112+'Diciembre '!AM112</f>
        <v>0</v>
      </c>
      <c r="AN112" s="15">
        <f>+Enero!AN112+Febrero!AN112+'Marzo '!AN112+'Abril '!AN112+'Mayo '!AN112+Junio!AN112+Julio!AN112+Agosto!AN112+Septiembre!AN112+'Octubre '!AN112+Noviembre!AN112+'Diciembre '!AN112</f>
        <v>100</v>
      </c>
      <c r="AO112" s="15">
        <f>+Enero!AO112+Febrero!AO112+'Marzo '!AO112+'Abril '!AO112+'Mayo '!AO112+Junio!AO112+Julio!AO112+Agosto!AO112+Septiembre!AO112+'Octubre '!AO112+Noviembre!AO112+'Diciembre '!AO112</f>
        <v>0</v>
      </c>
      <c r="AP112" s="15">
        <f>+Enero!AP112+Febrero!AP112+'Marzo '!AP112+'Abril '!AP112+'Mayo '!AP112+Junio!AP112+Julio!AP112+Agosto!AP112+Septiembre!AP112+'Octubre '!AP112+Noviembre!AP112+'Diciembre '!AP112</f>
        <v>0</v>
      </c>
      <c r="AQ112" s="15">
        <f>+Enero!AQ112+Febrero!AQ112+'Marzo '!AQ112+'Abril '!AQ112+'Mayo '!AQ112+Junio!AQ112+Julio!AQ112+Agosto!AQ112+Septiembre!AQ112+'Octubre '!AQ112+Noviembre!AQ112+'Diciembre '!AQ112</f>
        <v>0</v>
      </c>
      <c r="AR112" s="115" t="s">
        <v>167</v>
      </c>
      <c r="CG112" s="102">
        <v>0</v>
      </c>
      <c r="CH112" s="102">
        <v>0</v>
      </c>
      <c r="CI112" s="102">
        <v>0</v>
      </c>
    </row>
    <row r="113" spans="1:87" x14ac:dyDescent="0.2">
      <c r="A113" s="496"/>
      <c r="B113" s="68" t="s">
        <v>65</v>
      </c>
      <c r="C113" s="175">
        <f t="shared" si="7"/>
        <v>0</v>
      </c>
      <c r="D113" s="175">
        <f t="shared" si="8"/>
        <v>0</v>
      </c>
      <c r="E113" s="175">
        <f t="shared" si="8"/>
        <v>0</v>
      </c>
      <c r="F113" s="15">
        <f>+Enero!F113+Febrero!F113+'Marzo '!F113+'Abril '!F113+'Mayo '!F113+Junio!F113+Julio!F113+Agosto!F113+Septiembre!F113+'Octubre '!F113+Noviembre!F113+'Diciembre '!F113</f>
        <v>0</v>
      </c>
      <c r="G113" s="15">
        <f>+Enero!G113+Febrero!G113+'Marzo '!G113+'Abril '!G113+'Mayo '!G113+Junio!G113+Julio!G113+Agosto!G113+Septiembre!G113+'Octubre '!G113+Noviembre!G113+'Diciembre '!G113</f>
        <v>0</v>
      </c>
      <c r="H113" s="15">
        <f>+Enero!H113+Febrero!H113+'Marzo '!H113+'Abril '!H113+'Mayo '!H113+Junio!H113+Julio!H113+Agosto!H113+Septiembre!H113+'Octubre '!H113+Noviembre!H113+'Diciembre '!H113</f>
        <v>0</v>
      </c>
      <c r="I113" s="15">
        <f>+Enero!I113+Febrero!I113+'Marzo '!I113+'Abril '!I113+'Mayo '!I113+Junio!I113+Julio!I113+Agosto!I113+Septiembre!I113+'Octubre '!I113+Noviembre!I113+'Diciembre '!I113</f>
        <v>0</v>
      </c>
      <c r="J113" s="15">
        <f>+Enero!J113+Febrero!J113+'Marzo '!J113+'Abril '!J113+'Mayo '!J113+Junio!J113+Julio!J113+Agosto!J113+Septiembre!J113+'Octubre '!J113+Noviembre!J113+'Diciembre '!J113</f>
        <v>0</v>
      </c>
      <c r="K113" s="15">
        <f>+Enero!K113+Febrero!K113+'Marzo '!K113+'Abril '!K113+'Mayo '!K113+Junio!K113+Julio!K113+Agosto!K113+Septiembre!K113+'Octubre '!K113+Noviembre!K113+'Diciembre '!K113</f>
        <v>0</v>
      </c>
      <c r="L113" s="15">
        <f>+Enero!L113+Febrero!L113+'Marzo '!L113+'Abril '!L113+'Mayo '!L113+Junio!L113+Julio!L113+Agosto!L113+Septiembre!L113+'Octubre '!L113+Noviembre!L113+'Diciembre '!L113</f>
        <v>0</v>
      </c>
      <c r="M113" s="15">
        <f>+Enero!M113+Febrero!M113+'Marzo '!M113+'Abril '!M113+'Mayo '!M113+Junio!M113+Julio!M113+Agosto!M113+Septiembre!M113+'Octubre '!M113+Noviembre!M113+'Diciembre '!M113</f>
        <v>0</v>
      </c>
      <c r="N113" s="15">
        <f>+Enero!N113+Febrero!N113+'Marzo '!N113+'Abril '!N113+'Mayo '!N113+Junio!N113+Julio!N113+Agosto!N113+Septiembre!N113+'Octubre '!N113+Noviembre!N113+'Diciembre '!N113</f>
        <v>0</v>
      </c>
      <c r="O113" s="15">
        <f>+Enero!O113+Febrero!O113+'Marzo '!O113+'Abril '!O113+'Mayo '!O113+Junio!O113+Julio!O113+Agosto!O113+Septiembre!O113+'Octubre '!O113+Noviembre!O113+'Diciembre '!O113</f>
        <v>0</v>
      </c>
      <c r="P113" s="15">
        <f>+Enero!P113+Febrero!P113+'Marzo '!P113+'Abril '!P113+'Mayo '!P113+Junio!P113+Julio!P113+Agosto!P113+Septiembre!P113+'Octubre '!P113+Noviembre!P113+'Diciembre '!P113</f>
        <v>0</v>
      </c>
      <c r="Q113" s="15">
        <f>+Enero!Q113+Febrero!Q113+'Marzo '!Q113+'Abril '!Q113+'Mayo '!Q113+Junio!Q113+Julio!Q113+Agosto!Q113+Septiembre!Q113+'Octubre '!Q113+Noviembre!Q113+'Diciembre '!Q113</f>
        <v>0</v>
      </c>
      <c r="R113" s="15">
        <f>+Enero!R113+Febrero!R113+'Marzo '!R113+'Abril '!R113+'Mayo '!R113+Junio!R113+Julio!R113+Agosto!R113+Septiembre!R113+'Octubre '!R113+Noviembre!R113+'Diciembre '!R113</f>
        <v>0</v>
      </c>
      <c r="S113" s="15">
        <f>+Enero!S113+Febrero!S113+'Marzo '!S113+'Abril '!S113+'Mayo '!S113+Junio!S113+Julio!S113+Agosto!S113+Septiembre!S113+'Octubre '!S113+Noviembre!S113+'Diciembre '!S113</f>
        <v>0</v>
      </c>
      <c r="T113" s="15">
        <f>+Enero!T113+Febrero!T113+'Marzo '!T113+'Abril '!T113+'Mayo '!T113+Junio!T113+Julio!T113+Agosto!T113+Septiembre!T113+'Octubre '!T113+Noviembre!T113+'Diciembre '!T113</f>
        <v>0</v>
      </c>
      <c r="U113" s="15">
        <f>+Enero!U113+Febrero!U113+'Marzo '!U113+'Abril '!U113+'Mayo '!U113+Junio!U113+Julio!U113+Agosto!U113+Septiembre!U113+'Octubre '!U113+Noviembre!U113+'Diciembre '!U113</f>
        <v>0</v>
      </c>
      <c r="V113" s="15">
        <f>+Enero!V113+Febrero!V113+'Marzo '!V113+'Abril '!V113+'Mayo '!V113+Junio!V113+Julio!V113+Agosto!V113+Septiembre!V113+'Octubre '!V113+Noviembre!V113+'Diciembre '!V113</f>
        <v>0</v>
      </c>
      <c r="W113" s="15">
        <f>+Enero!W113+Febrero!W113+'Marzo '!W113+'Abril '!W113+'Mayo '!W113+Junio!W113+Julio!W113+Agosto!W113+Septiembre!W113+'Octubre '!W113+Noviembre!W113+'Diciembre '!W113</f>
        <v>0</v>
      </c>
      <c r="X113" s="15">
        <f>+Enero!X113+Febrero!X113+'Marzo '!X113+'Abril '!X113+'Mayo '!X113+Junio!X113+Julio!X113+Agosto!X113+Septiembre!X113+'Octubre '!X113+Noviembre!X113+'Diciembre '!X113</f>
        <v>0</v>
      </c>
      <c r="Y113" s="15">
        <f>+Enero!Y113+Febrero!Y113+'Marzo '!Y113+'Abril '!Y113+'Mayo '!Y113+Junio!Y113+Julio!Y113+Agosto!Y113+Septiembre!Y113+'Octubre '!Y113+Noviembre!Y113+'Diciembre '!Y113</f>
        <v>0</v>
      </c>
      <c r="Z113" s="15">
        <f>+Enero!Z113+Febrero!Z113+'Marzo '!Z113+'Abril '!Z113+'Mayo '!Z113+Junio!Z113+Julio!Z113+Agosto!Z113+Septiembre!Z113+'Octubre '!Z113+Noviembre!Z113+'Diciembre '!Z113</f>
        <v>0</v>
      </c>
      <c r="AA113" s="15">
        <f>+Enero!AA113+Febrero!AA113+'Marzo '!AA113+'Abril '!AA113+'Mayo '!AA113+Junio!AA113+Julio!AA113+Agosto!AA113+Septiembre!AA113+'Octubre '!AA113+Noviembre!AA113+'Diciembre '!AA113</f>
        <v>0</v>
      </c>
      <c r="AB113" s="15">
        <f>+Enero!AB113+Febrero!AB113+'Marzo '!AB113+'Abril '!AB113+'Mayo '!AB113+Junio!AB113+Julio!AB113+Agosto!AB113+Septiembre!AB113+'Octubre '!AB113+Noviembre!AB113+'Diciembre '!AB113</f>
        <v>0</v>
      </c>
      <c r="AC113" s="15">
        <f>+Enero!AC113+Febrero!AC113+'Marzo '!AC113+'Abril '!AC113+'Mayo '!AC113+Junio!AC113+Julio!AC113+Agosto!AC113+Septiembre!AC113+'Octubre '!AC113+Noviembre!AC113+'Diciembre '!AC113</f>
        <v>0</v>
      </c>
      <c r="AD113" s="15">
        <f>+Enero!AD113+Febrero!AD113+'Marzo '!AD113+'Abril '!AD113+'Mayo '!AD113+Junio!AD113+Julio!AD113+Agosto!AD113+Septiembre!AD113+'Octubre '!AD113+Noviembre!AD113+'Diciembre '!AD113</f>
        <v>0</v>
      </c>
      <c r="AE113" s="15">
        <f>+Enero!AE113+Febrero!AE113+'Marzo '!AE113+'Abril '!AE113+'Mayo '!AE113+Junio!AE113+Julio!AE113+Agosto!AE113+Septiembre!AE113+'Octubre '!AE113+Noviembre!AE113+'Diciembre '!AE113</f>
        <v>0</v>
      </c>
      <c r="AF113" s="15">
        <f>+Enero!AF113+Febrero!AF113+'Marzo '!AF113+'Abril '!AF113+'Mayo '!AF113+Junio!AF113+Julio!AF113+Agosto!AF113+Septiembre!AF113+'Octubre '!AF113+Noviembre!AF113+'Diciembre '!AF113</f>
        <v>0</v>
      </c>
      <c r="AG113" s="15">
        <f>+Enero!AG113+Febrero!AG113+'Marzo '!AG113+'Abril '!AG113+'Mayo '!AG113+Junio!AG113+Julio!AG113+Agosto!AG113+Septiembre!AG113+'Octubre '!AG113+Noviembre!AG113+'Diciembre '!AG113</f>
        <v>0</v>
      </c>
      <c r="AH113" s="15">
        <f>+Enero!AH113+Febrero!AH113+'Marzo '!AH113+'Abril '!AH113+'Mayo '!AH113+Junio!AH113+Julio!AH113+Agosto!AH113+Septiembre!AH113+'Octubre '!AH113+Noviembre!AH113+'Diciembre '!AH113</f>
        <v>0</v>
      </c>
      <c r="AI113" s="15">
        <f>+Enero!AI113+Febrero!AI113+'Marzo '!AI113+'Abril '!AI113+'Mayo '!AI113+Junio!AI113+Julio!AI113+Agosto!AI113+Septiembre!AI113+'Octubre '!AI113+Noviembre!AI113+'Diciembre '!AI113</f>
        <v>0</v>
      </c>
      <c r="AJ113" s="15">
        <f>+Enero!AJ113+Febrero!AJ113+'Marzo '!AJ113+'Abril '!AJ113+'Mayo '!AJ113+Junio!AJ113+Julio!AJ113+Agosto!AJ113+Septiembre!AJ113+'Octubre '!AJ113+Noviembre!AJ113+'Diciembre '!AJ113</f>
        <v>0</v>
      </c>
      <c r="AK113" s="15">
        <f>+Enero!AK113+Febrero!AK113+'Marzo '!AK113+'Abril '!AK113+'Mayo '!AK113+Junio!AK113+Julio!AK113+Agosto!AK113+Septiembre!AK113+'Octubre '!AK113+Noviembre!AK113+'Diciembre '!AK113</f>
        <v>0</v>
      </c>
      <c r="AL113" s="15">
        <f>+Enero!AL113+Febrero!AL113+'Marzo '!AL113+'Abril '!AL113+'Mayo '!AL113+Junio!AL113+Julio!AL113+Agosto!AL113+Septiembre!AL113+'Octubre '!AL113+Noviembre!AL113+'Diciembre '!AL113</f>
        <v>0</v>
      </c>
      <c r="AM113" s="15">
        <f>+Enero!AM113+Febrero!AM113+'Marzo '!AM113+'Abril '!AM113+'Mayo '!AM113+Junio!AM113+Julio!AM113+Agosto!AM113+Septiembre!AM113+'Octubre '!AM113+Noviembre!AM113+'Diciembre '!AM113</f>
        <v>0</v>
      </c>
      <c r="AN113" s="15">
        <f>+Enero!AN113+Febrero!AN113+'Marzo '!AN113+'Abril '!AN113+'Mayo '!AN113+Junio!AN113+Julio!AN113+Agosto!AN113+Septiembre!AN113+'Octubre '!AN113+Noviembre!AN113+'Diciembre '!AN113</f>
        <v>0</v>
      </c>
      <c r="AO113" s="15">
        <f>+Enero!AO113+Febrero!AO113+'Marzo '!AO113+'Abril '!AO113+'Mayo '!AO113+Junio!AO113+Julio!AO113+Agosto!AO113+Septiembre!AO113+'Octubre '!AO113+Noviembre!AO113+'Diciembre '!AO113</f>
        <v>0</v>
      </c>
      <c r="AP113" s="15">
        <f>+Enero!AP113+Febrero!AP113+'Marzo '!AP113+'Abril '!AP113+'Mayo '!AP113+Junio!AP113+Julio!AP113+Agosto!AP113+Septiembre!AP113+'Octubre '!AP113+Noviembre!AP113+'Diciembre '!AP113</f>
        <v>0</v>
      </c>
      <c r="AQ113" s="15">
        <f>+Enero!AQ113+Febrero!AQ113+'Marzo '!AQ113+'Abril '!AQ113+'Mayo '!AQ113+Junio!AQ113+Julio!AQ113+Agosto!AQ113+Septiembre!AQ113+'Octubre '!AQ113+Noviembre!AQ113+'Diciembre '!AQ113</f>
        <v>0</v>
      </c>
      <c r="AR113" s="115" t="s">
        <v>167</v>
      </c>
      <c r="CG113" s="102">
        <v>0</v>
      </c>
      <c r="CH113" s="102">
        <v>0</v>
      </c>
      <c r="CI113" s="102">
        <v>0</v>
      </c>
    </row>
    <row r="114" spans="1:87" x14ac:dyDescent="0.2">
      <c r="A114" s="505" t="s">
        <v>66</v>
      </c>
      <c r="B114" s="67" t="s">
        <v>50</v>
      </c>
      <c r="C114" s="183">
        <f t="shared" si="7"/>
        <v>65</v>
      </c>
      <c r="D114" s="183">
        <f t="shared" si="8"/>
        <v>41</v>
      </c>
      <c r="E114" s="183">
        <f t="shared" si="8"/>
        <v>24</v>
      </c>
      <c r="F114" s="15">
        <f>+Enero!F114+Febrero!F114+'Marzo '!F114+'Abril '!F114+'Mayo '!F114+Junio!F114+Julio!F114+Agosto!F114+Septiembre!F114+'Octubre '!F114+Noviembre!F114+'Diciembre '!F114</f>
        <v>0</v>
      </c>
      <c r="G114" s="15">
        <f>+Enero!G114+Febrero!G114+'Marzo '!G114+'Abril '!G114+'Mayo '!G114+Junio!G114+Julio!G114+Agosto!G114+Septiembre!G114+'Octubre '!G114+Noviembre!G114+'Diciembre '!G114</f>
        <v>1</v>
      </c>
      <c r="H114" s="15">
        <f>+Enero!H114+Febrero!H114+'Marzo '!H114+'Abril '!H114+'Mayo '!H114+Junio!H114+Julio!H114+Agosto!H114+Septiembre!H114+'Octubre '!H114+Noviembre!H114+'Diciembre '!H114</f>
        <v>0</v>
      </c>
      <c r="I114" s="15">
        <f>+Enero!I114+Febrero!I114+'Marzo '!I114+'Abril '!I114+'Mayo '!I114+Junio!I114+Julio!I114+Agosto!I114+Septiembre!I114+'Octubre '!I114+Noviembre!I114+'Diciembre '!I114</f>
        <v>0</v>
      </c>
      <c r="J114" s="15">
        <f>+Enero!J114+Febrero!J114+'Marzo '!J114+'Abril '!J114+'Mayo '!J114+Junio!J114+Julio!J114+Agosto!J114+Septiembre!J114+'Octubre '!J114+Noviembre!J114+'Diciembre '!J114</f>
        <v>0</v>
      </c>
      <c r="K114" s="15">
        <f>+Enero!K114+Febrero!K114+'Marzo '!K114+'Abril '!K114+'Mayo '!K114+Junio!K114+Julio!K114+Agosto!K114+Septiembre!K114+'Octubre '!K114+Noviembre!K114+'Diciembre '!K114</f>
        <v>0</v>
      </c>
      <c r="L114" s="15">
        <f>+Enero!L114+Febrero!L114+'Marzo '!L114+'Abril '!L114+'Mayo '!L114+Junio!L114+Julio!L114+Agosto!L114+Septiembre!L114+'Octubre '!L114+Noviembre!L114+'Diciembre '!L114</f>
        <v>0</v>
      </c>
      <c r="M114" s="15">
        <f>+Enero!M114+Febrero!M114+'Marzo '!M114+'Abril '!M114+'Mayo '!M114+Junio!M114+Julio!M114+Agosto!M114+Septiembre!M114+'Octubre '!M114+Noviembre!M114+'Diciembre '!M114</f>
        <v>0</v>
      </c>
      <c r="N114" s="15">
        <f>+Enero!N114+Febrero!N114+'Marzo '!N114+'Abril '!N114+'Mayo '!N114+Junio!N114+Julio!N114+Agosto!N114+Septiembre!N114+'Octubre '!N114+Noviembre!N114+'Diciembre '!N114</f>
        <v>1</v>
      </c>
      <c r="O114" s="15">
        <f>+Enero!O114+Febrero!O114+'Marzo '!O114+'Abril '!O114+'Mayo '!O114+Junio!O114+Julio!O114+Agosto!O114+Septiembre!O114+'Octubre '!O114+Noviembre!O114+'Diciembre '!O114</f>
        <v>2</v>
      </c>
      <c r="P114" s="15">
        <f>+Enero!P114+Febrero!P114+'Marzo '!P114+'Abril '!P114+'Mayo '!P114+Junio!P114+Julio!P114+Agosto!P114+Septiembre!P114+'Octubre '!P114+Noviembre!P114+'Diciembre '!P114</f>
        <v>7</v>
      </c>
      <c r="Q114" s="15">
        <f>+Enero!Q114+Febrero!Q114+'Marzo '!Q114+'Abril '!Q114+'Mayo '!Q114+Junio!Q114+Julio!Q114+Agosto!Q114+Septiembre!Q114+'Octubre '!Q114+Noviembre!Q114+'Diciembre '!Q114</f>
        <v>5</v>
      </c>
      <c r="R114" s="15">
        <f>+Enero!R114+Febrero!R114+'Marzo '!R114+'Abril '!R114+'Mayo '!R114+Junio!R114+Julio!R114+Agosto!R114+Septiembre!R114+'Octubre '!R114+Noviembre!R114+'Diciembre '!R114</f>
        <v>7</v>
      </c>
      <c r="S114" s="15">
        <f>+Enero!S114+Febrero!S114+'Marzo '!S114+'Abril '!S114+'Mayo '!S114+Junio!S114+Julio!S114+Agosto!S114+Septiembre!S114+'Octubre '!S114+Noviembre!S114+'Diciembre '!S114</f>
        <v>4</v>
      </c>
      <c r="T114" s="15">
        <f>+Enero!T114+Febrero!T114+'Marzo '!T114+'Abril '!T114+'Mayo '!T114+Junio!T114+Julio!T114+Agosto!T114+Septiembre!T114+'Octubre '!T114+Noviembre!T114+'Diciembre '!T114</f>
        <v>5</v>
      </c>
      <c r="U114" s="15">
        <f>+Enero!U114+Febrero!U114+'Marzo '!U114+'Abril '!U114+'Mayo '!U114+Junio!U114+Julio!U114+Agosto!U114+Septiembre!U114+'Octubre '!U114+Noviembre!U114+'Diciembre '!U114</f>
        <v>2</v>
      </c>
      <c r="V114" s="15">
        <f>+Enero!V114+Febrero!V114+'Marzo '!V114+'Abril '!V114+'Mayo '!V114+Junio!V114+Julio!V114+Agosto!V114+Septiembre!V114+'Octubre '!V114+Noviembre!V114+'Diciembre '!V114</f>
        <v>7</v>
      </c>
      <c r="W114" s="15">
        <f>+Enero!W114+Febrero!W114+'Marzo '!W114+'Abril '!W114+'Mayo '!W114+Junio!W114+Julio!W114+Agosto!W114+Septiembre!W114+'Octubre '!W114+Noviembre!W114+'Diciembre '!W114</f>
        <v>2</v>
      </c>
      <c r="X114" s="15">
        <f>+Enero!X114+Febrero!X114+'Marzo '!X114+'Abril '!X114+'Mayo '!X114+Junio!X114+Julio!X114+Agosto!X114+Septiembre!X114+'Octubre '!X114+Noviembre!X114+'Diciembre '!X114</f>
        <v>8</v>
      </c>
      <c r="Y114" s="15">
        <f>+Enero!Y114+Febrero!Y114+'Marzo '!Y114+'Abril '!Y114+'Mayo '!Y114+Junio!Y114+Julio!Y114+Agosto!Y114+Septiembre!Y114+'Octubre '!Y114+Noviembre!Y114+'Diciembre '!Y114</f>
        <v>5</v>
      </c>
      <c r="Z114" s="15">
        <f>+Enero!Z114+Febrero!Z114+'Marzo '!Z114+'Abril '!Z114+'Mayo '!Z114+Junio!Z114+Julio!Z114+Agosto!Z114+Septiembre!Z114+'Octubre '!Z114+Noviembre!Z114+'Diciembre '!Z114</f>
        <v>1</v>
      </c>
      <c r="AA114" s="15">
        <f>+Enero!AA114+Febrero!AA114+'Marzo '!AA114+'Abril '!AA114+'Mayo '!AA114+Junio!AA114+Julio!AA114+Agosto!AA114+Septiembre!AA114+'Octubre '!AA114+Noviembre!AA114+'Diciembre '!AA114</f>
        <v>0</v>
      </c>
      <c r="AB114" s="15">
        <f>+Enero!AB114+Febrero!AB114+'Marzo '!AB114+'Abril '!AB114+'Mayo '!AB114+Junio!AB114+Julio!AB114+Agosto!AB114+Septiembre!AB114+'Octubre '!AB114+Noviembre!AB114+'Diciembre '!AB114</f>
        <v>1</v>
      </c>
      <c r="AC114" s="15">
        <f>+Enero!AC114+Febrero!AC114+'Marzo '!AC114+'Abril '!AC114+'Mayo '!AC114+Junio!AC114+Julio!AC114+Agosto!AC114+Septiembre!AC114+'Octubre '!AC114+Noviembre!AC114+'Diciembre '!AC114</f>
        <v>0</v>
      </c>
      <c r="AD114" s="15">
        <f>+Enero!AD114+Febrero!AD114+'Marzo '!AD114+'Abril '!AD114+'Mayo '!AD114+Junio!AD114+Julio!AD114+Agosto!AD114+Septiembre!AD114+'Octubre '!AD114+Noviembre!AD114+'Diciembre '!AD114</f>
        <v>2</v>
      </c>
      <c r="AE114" s="15">
        <f>+Enero!AE114+Febrero!AE114+'Marzo '!AE114+'Abril '!AE114+'Mayo '!AE114+Junio!AE114+Julio!AE114+Agosto!AE114+Septiembre!AE114+'Octubre '!AE114+Noviembre!AE114+'Diciembre '!AE114</f>
        <v>2</v>
      </c>
      <c r="AF114" s="15">
        <f>+Enero!AF114+Febrero!AF114+'Marzo '!AF114+'Abril '!AF114+'Mayo '!AF114+Junio!AF114+Julio!AF114+Agosto!AF114+Septiembre!AF114+'Octubre '!AF114+Noviembre!AF114+'Diciembre '!AF114</f>
        <v>1</v>
      </c>
      <c r="AG114" s="15">
        <f>+Enero!AG114+Febrero!AG114+'Marzo '!AG114+'Abril '!AG114+'Mayo '!AG114+Junio!AG114+Julio!AG114+Agosto!AG114+Septiembre!AG114+'Octubre '!AG114+Noviembre!AG114+'Diciembre '!AG114</f>
        <v>1</v>
      </c>
      <c r="AH114" s="15">
        <f>+Enero!AH114+Febrero!AH114+'Marzo '!AH114+'Abril '!AH114+'Mayo '!AH114+Junio!AH114+Julio!AH114+Agosto!AH114+Septiembre!AH114+'Octubre '!AH114+Noviembre!AH114+'Diciembre '!AH114</f>
        <v>1</v>
      </c>
      <c r="AI114" s="15">
        <f>+Enero!AI114+Febrero!AI114+'Marzo '!AI114+'Abril '!AI114+'Mayo '!AI114+Junio!AI114+Julio!AI114+Agosto!AI114+Septiembre!AI114+'Octubre '!AI114+Noviembre!AI114+'Diciembre '!AI114</f>
        <v>0</v>
      </c>
      <c r="AJ114" s="15">
        <f>+Enero!AJ114+Febrero!AJ114+'Marzo '!AJ114+'Abril '!AJ114+'Mayo '!AJ114+Junio!AJ114+Julio!AJ114+Agosto!AJ114+Septiembre!AJ114+'Octubre '!AJ114+Noviembre!AJ114+'Diciembre '!AJ114</f>
        <v>0</v>
      </c>
      <c r="AK114" s="15">
        <f>+Enero!AK114+Febrero!AK114+'Marzo '!AK114+'Abril '!AK114+'Mayo '!AK114+Junio!AK114+Julio!AK114+Agosto!AK114+Septiembre!AK114+'Octubre '!AK114+Noviembre!AK114+'Diciembre '!AK114</f>
        <v>0</v>
      </c>
      <c r="AL114" s="15">
        <f>+Enero!AL114+Febrero!AL114+'Marzo '!AL114+'Abril '!AL114+'Mayo '!AL114+Junio!AL114+Julio!AL114+Agosto!AL114+Septiembre!AL114+'Octubre '!AL114+Noviembre!AL114+'Diciembre '!AL114</f>
        <v>0</v>
      </c>
      <c r="AM114" s="15">
        <f>+Enero!AM114+Febrero!AM114+'Marzo '!AM114+'Abril '!AM114+'Mayo '!AM114+Junio!AM114+Julio!AM114+Agosto!AM114+Septiembre!AM114+'Octubre '!AM114+Noviembre!AM114+'Diciembre '!AM114</f>
        <v>0</v>
      </c>
      <c r="AN114" s="15">
        <f>+Enero!AN114+Febrero!AN114+'Marzo '!AN114+'Abril '!AN114+'Mayo '!AN114+Junio!AN114+Julio!AN114+Agosto!AN114+Septiembre!AN114+'Octubre '!AN114+Noviembre!AN114+'Diciembre '!AN114</f>
        <v>65</v>
      </c>
      <c r="AO114" s="15">
        <f>+Enero!AO114+Febrero!AO114+'Marzo '!AO114+'Abril '!AO114+'Mayo '!AO114+Junio!AO114+Julio!AO114+Agosto!AO114+Septiembre!AO114+'Octubre '!AO114+Noviembre!AO114+'Diciembre '!AO114</f>
        <v>0</v>
      </c>
      <c r="AP114" s="15">
        <f>+Enero!AP114+Febrero!AP114+'Marzo '!AP114+'Abril '!AP114+'Mayo '!AP114+Junio!AP114+Julio!AP114+Agosto!AP114+Septiembre!AP114+'Octubre '!AP114+Noviembre!AP114+'Diciembre '!AP114</f>
        <v>0</v>
      </c>
      <c r="AQ114" s="15">
        <f>+Enero!AQ114+Febrero!AQ114+'Marzo '!AQ114+'Abril '!AQ114+'Mayo '!AQ114+Junio!AQ114+Julio!AQ114+Agosto!AQ114+Septiembre!AQ114+'Octubre '!AQ114+Noviembre!AQ114+'Diciembre '!AQ114</f>
        <v>0</v>
      </c>
      <c r="AR114" s="115" t="s">
        <v>167</v>
      </c>
      <c r="CG114" s="102">
        <v>0</v>
      </c>
      <c r="CH114" s="102">
        <v>0</v>
      </c>
      <c r="CI114" s="102">
        <v>0</v>
      </c>
    </row>
    <row r="115" spans="1:87" x14ac:dyDescent="0.2">
      <c r="A115" s="507"/>
      <c r="B115" s="69" t="s">
        <v>51</v>
      </c>
      <c r="C115" s="163">
        <f t="shared" si="7"/>
        <v>208</v>
      </c>
      <c r="D115" s="163">
        <f t="shared" si="8"/>
        <v>143</v>
      </c>
      <c r="E115" s="163">
        <f t="shared" si="8"/>
        <v>65</v>
      </c>
      <c r="F115" s="15">
        <f>+Enero!F115+Febrero!F115+'Marzo '!F115+'Abril '!F115+'Mayo '!F115+Junio!F115+Julio!F115+Agosto!F115+Septiembre!F115+'Octubre '!F115+Noviembre!F115+'Diciembre '!F115</f>
        <v>2</v>
      </c>
      <c r="G115" s="15">
        <f>+Enero!G115+Febrero!G115+'Marzo '!G115+'Abril '!G115+'Mayo '!G115+Junio!G115+Julio!G115+Agosto!G115+Septiembre!G115+'Octubre '!G115+Noviembre!G115+'Diciembre '!G115</f>
        <v>0</v>
      </c>
      <c r="H115" s="15">
        <f>+Enero!H115+Febrero!H115+'Marzo '!H115+'Abril '!H115+'Mayo '!H115+Junio!H115+Julio!H115+Agosto!H115+Septiembre!H115+'Octubre '!H115+Noviembre!H115+'Diciembre '!H115</f>
        <v>0</v>
      </c>
      <c r="I115" s="15">
        <f>+Enero!I115+Febrero!I115+'Marzo '!I115+'Abril '!I115+'Mayo '!I115+Junio!I115+Julio!I115+Agosto!I115+Septiembre!I115+'Octubre '!I115+Noviembre!I115+'Diciembre '!I115</f>
        <v>0</v>
      </c>
      <c r="J115" s="15">
        <f>+Enero!J115+Febrero!J115+'Marzo '!J115+'Abril '!J115+'Mayo '!J115+Junio!J115+Julio!J115+Agosto!J115+Septiembre!J115+'Octubre '!J115+Noviembre!J115+'Diciembre '!J115</f>
        <v>0</v>
      </c>
      <c r="K115" s="15">
        <f>+Enero!K115+Febrero!K115+'Marzo '!K115+'Abril '!K115+'Mayo '!K115+Junio!K115+Julio!K115+Agosto!K115+Septiembre!K115+'Octubre '!K115+Noviembre!K115+'Diciembre '!K115</f>
        <v>0</v>
      </c>
      <c r="L115" s="15">
        <f>+Enero!L115+Febrero!L115+'Marzo '!L115+'Abril '!L115+'Mayo '!L115+Junio!L115+Julio!L115+Agosto!L115+Septiembre!L115+'Octubre '!L115+Noviembre!L115+'Diciembre '!L115</f>
        <v>2</v>
      </c>
      <c r="M115" s="15">
        <f>+Enero!M115+Febrero!M115+'Marzo '!M115+'Abril '!M115+'Mayo '!M115+Junio!M115+Julio!M115+Agosto!M115+Septiembre!M115+'Octubre '!M115+Noviembre!M115+'Diciembre '!M115</f>
        <v>0</v>
      </c>
      <c r="N115" s="15">
        <f>+Enero!N115+Febrero!N115+'Marzo '!N115+'Abril '!N115+'Mayo '!N115+Junio!N115+Julio!N115+Agosto!N115+Septiembre!N115+'Octubre '!N115+Noviembre!N115+'Diciembre '!N115</f>
        <v>12</v>
      </c>
      <c r="O115" s="15">
        <f>+Enero!O115+Febrero!O115+'Marzo '!O115+'Abril '!O115+'Mayo '!O115+Junio!O115+Julio!O115+Agosto!O115+Septiembre!O115+'Octubre '!O115+Noviembre!O115+'Diciembre '!O115</f>
        <v>4</v>
      </c>
      <c r="P115" s="15">
        <f>+Enero!P115+Febrero!P115+'Marzo '!P115+'Abril '!P115+'Mayo '!P115+Junio!P115+Julio!P115+Agosto!P115+Septiembre!P115+'Octubre '!P115+Noviembre!P115+'Diciembre '!P115</f>
        <v>21</v>
      </c>
      <c r="Q115" s="15">
        <f>+Enero!Q115+Febrero!Q115+'Marzo '!Q115+'Abril '!Q115+'Mayo '!Q115+Junio!Q115+Julio!Q115+Agosto!Q115+Septiembre!Q115+'Octubre '!Q115+Noviembre!Q115+'Diciembre '!Q115</f>
        <v>5</v>
      </c>
      <c r="R115" s="15">
        <f>+Enero!R115+Febrero!R115+'Marzo '!R115+'Abril '!R115+'Mayo '!R115+Junio!R115+Julio!R115+Agosto!R115+Septiembre!R115+'Octubre '!R115+Noviembre!R115+'Diciembre '!R115</f>
        <v>21</v>
      </c>
      <c r="S115" s="15">
        <f>+Enero!S115+Febrero!S115+'Marzo '!S115+'Abril '!S115+'Mayo '!S115+Junio!S115+Julio!S115+Agosto!S115+Septiembre!S115+'Octubre '!S115+Noviembre!S115+'Diciembre '!S115</f>
        <v>10</v>
      </c>
      <c r="T115" s="15">
        <f>+Enero!T115+Febrero!T115+'Marzo '!T115+'Abril '!T115+'Mayo '!T115+Junio!T115+Julio!T115+Agosto!T115+Septiembre!T115+'Octubre '!T115+Noviembre!T115+'Diciembre '!T115</f>
        <v>15</v>
      </c>
      <c r="U115" s="15">
        <f>+Enero!U115+Febrero!U115+'Marzo '!U115+'Abril '!U115+'Mayo '!U115+Junio!U115+Julio!U115+Agosto!U115+Septiembre!U115+'Octubre '!U115+Noviembre!U115+'Diciembre '!U115</f>
        <v>14</v>
      </c>
      <c r="V115" s="15">
        <f>+Enero!V115+Febrero!V115+'Marzo '!V115+'Abril '!V115+'Mayo '!V115+Junio!V115+Julio!V115+Agosto!V115+Septiembre!V115+'Octubre '!V115+Noviembre!V115+'Diciembre '!V115</f>
        <v>19</v>
      </c>
      <c r="W115" s="15">
        <f>+Enero!W115+Febrero!W115+'Marzo '!W115+'Abril '!W115+'Mayo '!W115+Junio!W115+Julio!W115+Agosto!W115+Septiembre!W115+'Octubre '!W115+Noviembre!W115+'Diciembre '!W115</f>
        <v>12</v>
      </c>
      <c r="X115" s="15">
        <f>+Enero!X115+Febrero!X115+'Marzo '!X115+'Abril '!X115+'Mayo '!X115+Junio!X115+Julio!X115+Agosto!X115+Septiembre!X115+'Octubre '!X115+Noviembre!X115+'Diciembre '!X115</f>
        <v>22</v>
      </c>
      <c r="Y115" s="15">
        <f>+Enero!Y115+Febrero!Y115+'Marzo '!Y115+'Abril '!Y115+'Mayo '!Y115+Junio!Y115+Julio!Y115+Agosto!Y115+Septiembre!Y115+'Octubre '!Y115+Noviembre!Y115+'Diciembre '!Y115</f>
        <v>12</v>
      </c>
      <c r="Z115" s="15">
        <f>+Enero!Z115+Febrero!Z115+'Marzo '!Z115+'Abril '!Z115+'Mayo '!Z115+Junio!Z115+Julio!Z115+Agosto!Z115+Septiembre!Z115+'Octubre '!Z115+Noviembre!Z115+'Diciembre '!Z115</f>
        <v>17</v>
      </c>
      <c r="AA115" s="15">
        <f>+Enero!AA115+Febrero!AA115+'Marzo '!AA115+'Abril '!AA115+'Mayo '!AA115+Junio!AA115+Julio!AA115+Agosto!AA115+Septiembre!AA115+'Octubre '!AA115+Noviembre!AA115+'Diciembre '!AA115</f>
        <v>4</v>
      </c>
      <c r="AB115" s="15">
        <f>+Enero!AB115+Febrero!AB115+'Marzo '!AB115+'Abril '!AB115+'Mayo '!AB115+Junio!AB115+Julio!AB115+Agosto!AB115+Septiembre!AB115+'Octubre '!AB115+Noviembre!AB115+'Diciembre '!AB115</f>
        <v>6</v>
      </c>
      <c r="AC115" s="15">
        <f>+Enero!AC115+Febrero!AC115+'Marzo '!AC115+'Abril '!AC115+'Mayo '!AC115+Junio!AC115+Julio!AC115+Agosto!AC115+Septiembre!AC115+'Octubre '!AC115+Noviembre!AC115+'Diciembre '!AC115</f>
        <v>0</v>
      </c>
      <c r="AD115" s="15">
        <f>+Enero!AD115+Febrero!AD115+'Marzo '!AD115+'Abril '!AD115+'Mayo '!AD115+Junio!AD115+Julio!AD115+Agosto!AD115+Septiembre!AD115+'Octubre '!AD115+Noviembre!AD115+'Diciembre '!AD115</f>
        <v>4</v>
      </c>
      <c r="AE115" s="15">
        <f>+Enero!AE115+Febrero!AE115+'Marzo '!AE115+'Abril '!AE115+'Mayo '!AE115+Junio!AE115+Julio!AE115+Agosto!AE115+Septiembre!AE115+'Octubre '!AE115+Noviembre!AE115+'Diciembre '!AE115</f>
        <v>2</v>
      </c>
      <c r="AF115" s="15">
        <f>+Enero!AF115+Febrero!AF115+'Marzo '!AF115+'Abril '!AF115+'Mayo '!AF115+Junio!AF115+Julio!AF115+Agosto!AF115+Septiembre!AF115+'Octubre '!AF115+Noviembre!AF115+'Diciembre '!AF115</f>
        <v>1</v>
      </c>
      <c r="AG115" s="15">
        <f>+Enero!AG115+Febrero!AG115+'Marzo '!AG115+'Abril '!AG115+'Mayo '!AG115+Junio!AG115+Julio!AG115+Agosto!AG115+Septiembre!AG115+'Octubre '!AG115+Noviembre!AG115+'Diciembre '!AG115</f>
        <v>1</v>
      </c>
      <c r="AH115" s="15">
        <f>+Enero!AH115+Febrero!AH115+'Marzo '!AH115+'Abril '!AH115+'Mayo '!AH115+Junio!AH115+Julio!AH115+Agosto!AH115+Septiembre!AH115+'Octubre '!AH115+Noviembre!AH115+'Diciembre '!AH115</f>
        <v>1</v>
      </c>
      <c r="AI115" s="15">
        <f>+Enero!AI115+Febrero!AI115+'Marzo '!AI115+'Abril '!AI115+'Mayo '!AI115+Junio!AI115+Julio!AI115+Agosto!AI115+Septiembre!AI115+'Octubre '!AI115+Noviembre!AI115+'Diciembre '!AI115</f>
        <v>1</v>
      </c>
      <c r="AJ115" s="15">
        <f>+Enero!AJ115+Febrero!AJ115+'Marzo '!AJ115+'Abril '!AJ115+'Mayo '!AJ115+Junio!AJ115+Julio!AJ115+Agosto!AJ115+Septiembre!AJ115+'Octubre '!AJ115+Noviembre!AJ115+'Diciembre '!AJ115</f>
        <v>0</v>
      </c>
      <c r="AK115" s="15">
        <f>+Enero!AK115+Febrero!AK115+'Marzo '!AK115+'Abril '!AK115+'Mayo '!AK115+Junio!AK115+Julio!AK115+Agosto!AK115+Septiembre!AK115+'Octubre '!AK115+Noviembre!AK115+'Diciembre '!AK115</f>
        <v>0</v>
      </c>
      <c r="AL115" s="15">
        <f>+Enero!AL115+Febrero!AL115+'Marzo '!AL115+'Abril '!AL115+'Mayo '!AL115+Junio!AL115+Julio!AL115+Agosto!AL115+Septiembre!AL115+'Octubre '!AL115+Noviembre!AL115+'Diciembre '!AL115</f>
        <v>0</v>
      </c>
      <c r="AM115" s="15">
        <f>+Enero!AM115+Febrero!AM115+'Marzo '!AM115+'Abril '!AM115+'Mayo '!AM115+Junio!AM115+Julio!AM115+Agosto!AM115+Septiembre!AM115+'Octubre '!AM115+Noviembre!AM115+'Diciembre '!AM115</f>
        <v>0</v>
      </c>
      <c r="AN115" s="15">
        <f>+Enero!AN115+Febrero!AN115+'Marzo '!AN115+'Abril '!AN115+'Mayo '!AN115+Junio!AN115+Julio!AN115+Agosto!AN115+Septiembre!AN115+'Octubre '!AN115+Noviembre!AN115+'Diciembre '!AN115</f>
        <v>178</v>
      </c>
      <c r="AO115" s="15">
        <f>+Enero!AO115+Febrero!AO115+'Marzo '!AO115+'Abril '!AO115+'Mayo '!AO115+Junio!AO115+Julio!AO115+Agosto!AO115+Septiembre!AO115+'Octubre '!AO115+Noviembre!AO115+'Diciembre '!AO115</f>
        <v>0</v>
      </c>
      <c r="AP115" s="15">
        <f>+Enero!AP115+Febrero!AP115+'Marzo '!AP115+'Abril '!AP115+'Mayo '!AP115+Junio!AP115+Julio!AP115+Agosto!AP115+Septiembre!AP115+'Octubre '!AP115+Noviembre!AP115+'Diciembre '!AP115</f>
        <v>0</v>
      </c>
      <c r="AQ115" s="15">
        <f>+Enero!AQ115+Febrero!AQ115+'Marzo '!AQ115+'Abril '!AQ115+'Mayo '!AQ115+Junio!AQ115+Julio!AQ115+Agosto!AQ115+Septiembre!AQ115+'Octubre '!AQ115+Noviembre!AQ115+'Diciembre '!AQ115</f>
        <v>0</v>
      </c>
      <c r="AR115" s="115" t="s">
        <v>167</v>
      </c>
      <c r="CG115" s="102">
        <v>0</v>
      </c>
      <c r="CH115" s="102">
        <v>0</v>
      </c>
      <c r="CI115" s="102">
        <v>0</v>
      </c>
    </row>
    <row r="116" spans="1:87" x14ac:dyDescent="0.2">
      <c r="A116" s="505" t="s">
        <v>67</v>
      </c>
      <c r="B116" s="67" t="s">
        <v>50</v>
      </c>
      <c r="C116" s="183">
        <f t="shared" si="7"/>
        <v>27</v>
      </c>
      <c r="D116" s="183">
        <f t="shared" si="8"/>
        <v>17</v>
      </c>
      <c r="E116" s="183">
        <f t="shared" si="8"/>
        <v>10</v>
      </c>
      <c r="F116" s="15">
        <f>+Enero!F116+Febrero!F116+'Marzo '!F116+'Abril '!F116+'Mayo '!F116+Junio!F116+Julio!F116+Agosto!F116+Septiembre!F116+'Octubre '!F116+Noviembre!F116+'Diciembre '!F116</f>
        <v>0</v>
      </c>
      <c r="G116" s="15">
        <f>+Enero!G116+Febrero!G116+'Marzo '!G116+'Abril '!G116+'Mayo '!G116+Junio!G116+Julio!G116+Agosto!G116+Septiembre!G116+'Octubre '!G116+Noviembre!G116+'Diciembre '!G116</f>
        <v>0</v>
      </c>
      <c r="H116" s="15">
        <f>+Enero!H116+Febrero!H116+'Marzo '!H116+'Abril '!H116+'Mayo '!H116+Junio!H116+Julio!H116+Agosto!H116+Septiembre!H116+'Octubre '!H116+Noviembre!H116+'Diciembre '!H116</f>
        <v>0</v>
      </c>
      <c r="I116" s="15">
        <f>+Enero!I116+Febrero!I116+'Marzo '!I116+'Abril '!I116+'Mayo '!I116+Junio!I116+Julio!I116+Agosto!I116+Septiembre!I116+'Octubre '!I116+Noviembre!I116+'Diciembre '!I116</f>
        <v>0</v>
      </c>
      <c r="J116" s="15">
        <f>+Enero!J116+Febrero!J116+'Marzo '!J116+'Abril '!J116+'Mayo '!J116+Junio!J116+Julio!J116+Agosto!J116+Septiembre!J116+'Octubre '!J116+Noviembre!J116+'Diciembre '!J116</f>
        <v>0</v>
      </c>
      <c r="K116" s="15">
        <f>+Enero!K116+Febrero!K116+'Marzo '!K116+'Abril '!K116+'Mayo '!K116+Junio!K116+Julio!K116+Agosto!K116+Septiembre!K116+'Octubre '!K116+Noviembre!K116+'Diciembre '!K116</f>
        <v>0</v>
      </c>
      <c r="L116" s="15">
        <f>+Enero!L116+Febrero!L116+'Marzo '!L116+'Abril '!L116+'Mayo '!L116+Junio!L116+Julio!L116+Agosto!L116+Septiembre!L116+'Octubre '!L116+Noviembre!L116+'Diciembre '!L116</f>
        <v>1</v>
      </c>
      <c r="M116" s="15">
        <f>+Enero!M116+Febrero!M116+'Marzo '!M116+'Abril '!M116+'Mayo '!M116+Junio!M116+Julio!M116+Agosto!M116+Septiembre!M116+'Octubre '!M116+Noviembre!M116+'Diciembre '!M116</f>
        <v>0</v>
      </c>
      <c r="N116" s="15">
        <f>+Enero!N116+Febrero!N116+'Marzo '!N116+'Abril '!N116+'Mayo '!N116+Junio!N116+Julio!N116+Agosto!N116+Septiembre!N116+'Octubre '!N116+Noviembre!N116+'Diciembre '!N116</f>
        <v>2</v>
      </c>
      <c r="O116" s="15">
        <f>+Enero!O116+Febrero!O116+'Marzo '!O116+'Abril '!O116+'Mayo '!O116+Junio!O116+Julio!O116+Agosto!O116+Septiembre!O116+'Octubre '!O116+Noviembre!O116+'Diciembre '!O116</f>
        <v>0</v>
      </c>
      <c r="P116" s="15">
        <f>+Enero!P116+Febrero!P116+'Marzo '!P116+'Abril '!P116+'Mayo '!P116+Junio!P116+Julio!P116+Agosto!P116+Septiembre!P116+'Octubre '!P116+Noviembre!P116+'Diciembre '!P116</f>
        <v>4</v>
      </c>
      <c r="Q116" s="15">
        <f>+Enero!Q116+Febrero!Q116+'Marzo '!Q116+'Abril '!Q116+'Mayo '!Q116+Junio!Q116+Julio!Q116+Agosto!Q116+Septiembre!Q116+'Octubre '!Q116+Noviembre!Q116+'Diciembre '!Q116</f>
        <v>1</v>
      </c>
      <c r="R116" s="15">
        <f>+Enero!R116+Febrero!R116+'Marzo '!R116+'Abril '!R116+'Mayo '!R116+Junio!R116+Julio!R116+Agosto!R116+Septiembre!R116+'Octubre '!R116+Noviembre!R116+'Diciembre '!R116</f>
        <v>1</v>
      </c>
      <c r="S116" s="15">
        <f>+Enero!S116+Febrero!S116+'Marzo '!S116+'Abril '!S116+'Mayo '!S116+Junio!S116+Julio!S116+Agosto!S116+Septiembre!S116+'Octubre '!S116+Noviembre!S116+'Diciembre '!S116</f>
        <v>1</v>
      </c>
      <c r="T116" s="15">
        <f>+Enero!T116+Febrero!T116+'Marzo '!T116+'Abril '!T116+'Mayo '!T116+Junio!T116+Julio!T116+Agosto!T116+Septiembre!T116+'Octubre '!T116+Noviembre!T116+'Diciembre '!T116</f>
        <v>4</v>
      </c>
      <c r="U116" s="15">
        <f>+Enero!U116+Febrero!U116+'Marzo '!U116+'Abril '!U116+'Mayo '!U116+Junio!U116+Julio!U116+Agosto!U116+Septiembre!U116+'Octubre '!U116+Noviembre!U116+'Diciembre '!U116</f>
        <v>3</v>
      </c>
      <c r="V116" s="15">
        <f>+Enero!V116+Febrero!V116+'Marzo '!V116+'Abril '!V116+'Mayo '!V116+Junio!V116+Julio!V116+Agosto!V116+Septiembre!V116+'Octubre '!V116+Noviembre!V116+'Diciembre '!V116</f>
        <v>3</v>
      </c>
      <c r="W116" s="15">
        <f>+Enero!W116+Febrero!W116+'Marzo '!W116+'Abril '!W116+'Mayo '!W116+Junio!W116+Julio!W116+Agosto!W116+Septiembre!W116+'Octubre '!W116+Noviembre!W116+'Diciembre '!W116</f>
        <v>2</v>
      </c>
      <c r="X116" s="15">
        <f>+Enero!X116+Febrero!X116+'Marzo '!X116+'Abril '!X116+'Mayo '!X116+Junio!X116+Julio!X116+Agosto!X116+Septiembre!X116+'Octubre '!X116+Noviembre!X116+'Diciembre '!X116</f>
        <v>0</v>
      </c>
      <c r="Y116" s="15">
        <f>+Enero!Y116+Febrero!Y116+'Marzo '!Y116+'Abril '!Y116+'Mayo '!Y116+Junio!Y116+Julio!Y116+Agosto!Y116+Septiembre!Y116+'Octubre '!Y116+Noviembre!Y116+'Diciembre '!Y116</f>
        <v>1</v>
      </c>
      <c r="Z116" s="15">
        <f>+Enero!Z116+Febrero!Z116+'Marzo '!Z116+'Abril '!Z116+'Mayo '!Z116+Junio!Z116+Julio!Z116+Agosto!Z116+Septiembre!Z116+'Octubre '!Z116+Noviembre!Z116+'Diciembre '!Z116</f>
        <v>2</v>
      </c>
      <c r="AA116" s="15">
        <f>+Enero!AA116+Febrero!AA116+'Marzo '!AA116+'Abril '!AA116+'Mayo '!AA116+Junio!AA116+Julio!AA116+Agosto!AA116+Septiembre!AA116+'Octubre '!AA116+Noviembre!AA116+'Diciembre '!AA116</f>
        <v>1</v>
      </c>
      <c r="AB116" s="15">
        <f>+Enero!AB116+Febrero!AB116+'Marzo '!AB116+'Abril '!AB116+'Mayo '!AB116+Junio!AB116+Julio!AB116+Agosto!AB116+Septiembre!AB116+'Octubre '!AB116+Noviembre!AB116+'Diciembre '!AB116</f>
        <v>0</v>
      </c>
      <c r="AC116" s="15">
        <f>+Enero!AC116+Febrero!AC116+'Marzo '!AC116+'Abril '!AC116+'Mayo '!AC116+Junio!AC116+Julio!AC116+Agosto!AC116+Septiembre!AC116+'Octubre '!AC116+Noviembre!AC116+'Diciembre '!AC116</f>
        <v>0</v>
      </c>
      <c r="AD116" s="15">
        <f>+Enero!AD116+Febrero!AD116+'Marzo '!AD116+'Abril '!AD116+'Mayo '!AD116+Junio!AD116+Julio!AD116+Agosto!AD116+Septiembre!AD116+'Octubre '!AD116+Noviembre!AD116+'Diciembre '!AD116</f>
        <v>0</v>
      </c>
      <c r="AE116" s="15">
        <f>+Enero!AE116+Febrero!AE116+'Marzo '!AE116+'Abril '!AE116+'Mayo '!AE116+Junio!AE116+Julio!AE116+Agosto!AE116+Septiembre!AE116+'Octubre '!AE116+Noviembre!AE116+'Diciembre '!AE116</f>
        <v>1</v>
      </c>
      <c r="AF116" s="15">
        <f>+Enero!AF116+Febrero!AF116+'Marzo '!AF116+'Abril '!AF116+'Mayo '!AF116+Junio!AF116+Julio!AF116+Agosto!AF116+Septiembre!AF116+'Octubre '!AF116+Noviembre!AF116+'Diciembre '!AF116</f>
        <v>0</v>
      </c>
      <c r="AG116" s="15">
        <f>+Enero!AG116+Febrero!AG116+'Marzo '!AG116+'Abril '!AG116+'Mayo '!AG116+Junio!AG116+Julio!AG116+Agosto!AG116+Septiembre!AG116+'Octubre '!AG116+Noviembre!AG116+'Diciembre '!AG116</f>
        <v>0</v>
      </c>
      <c r="AH116" s="15">
        <f>+Enero!AH116+Febrero!AH116+'Marzo '!AH116+'Abril '!AH116+'Mayo '!AH116+Junio!AH116+Julio!AH116+Agosto!AH116+Septiembre!AH116+'Octubre '!AH116+Noviembre!AH116+'Diciembre '!AH116</f>
        <v>0</v>
      </c>
      <c r="AI116" s="15">
        <f>+Enero!AI116+Febrero!AI116+'Marzo '!AI116+'Abril '!AI116+'Mayo '!AI116+Junio!AI116+Julio!AI116+Agosto!AI116+Septiembre!AI116+'Octubre '!AI116+Noviembre!AI116+'Diciembre '!AI116</f>
        <v>0</v>
      </c>
      <c r="AJ116" s="15">
        <f>+Enero!AJ116+Febrero!AJ116+'Marzo '!AJ116+'Abril '!AJ116+'Mayo '!AJ116+Junio!AJ116+Julio!AJ116+Agosto!AJ116+Septiembre!AJ116+'Octubre '!AJ116+Noviembre!AJ116+'Diciembre '!AJ116</f>
        <v>0</v>
      </c>
      <c r="AK116" s="15">
        <f>+Enero!AK116+Febrero!AK116+'Marzo '!AK116+'Abril '!AK116+'Mayo '!AK116+Junio!AK116+Julio!AK116+Agosto!AK116+Septiembre!AK116+'Octubre '!AK116+Noviembre!AK116+'Diciembre '!AK116</f>
        <v>0</v>
      </c>
      <c r="AL116" s="15">
        <f>+Enero!AL116+Febrero!AL116+'Marzo '!AL116+'Abril '!AL116+'Mayo '!AL116+Junio!AL116+Julio!AL116+Agosto!AL116+Septiembre!AL116+'Octubre '!AL116+Noviembre!AL116+'Diciembre '!AL116</f>
        <v>0</v>
      </c>
      <c r="AM116" s="15">
        <f>+Enero!AM116+Febrero!AM116+'Marzo '!AM116+'Abril '!AM116+'Mayo '!AM116+Junio!AM116+Julio!AM116+Agosto!AM116+Septiembre!AM116+'Octubre '!AM116+Noviembre!AM116+'Diciembre '!AM116</f>
        <v>0</v>
      </c>
      <c r="AN116" s="15">
        <f>+Enero!AN116+Febrero!AN116+'Marzo '!AN116+'Abril '!AN116+'Mayo '!AN116+Junio!AN116+Julio!AN116+Agosto!AN116+Septiembre!AN116+'Octubre '!AN116+Noviembre!AN116+'Diciembre '!AN116</f>
        <v>27</v>
      </c>
      <c r="AO116" s="15">
        <f>+Enero!AO116+Febrero!AO116+'Marzo '!AO116+'Abril '!AO116+'Mayo '!AO116+Junio!AO116+Julio!AO116+Agosto!AO116+Septiembre!AO116+'Octubre '!AO116+Noviembre!AO116+'Diciembre '!AO116</f>
        <v>0</v>
      </c>
      <c r="AP116" s="15">
        <f>+Enero!AP116+Febrero!AP116+'Marzo '!AP116+'Abril '!AP116+'Mayo '!AP116+Junio!AP116+Julio!AP116+Agosto!AP116+Septiembre!AP116+'Octubre '!AP116+Noviembre!AP116+'Diciembre '!AP116</f>
        <v>0</v>
      </c>
      <c r="AQ116" s="15">
        <f>+Enero!AQ116+Febrero!AQ116+'Marzo '!AQ116+'Abril '!AQ116+'Mayo '!AQ116+Junio!AQ116+Julio!AQ116+Agosto!AQ116+Septiembre!AQ116+'Octubre '!AQ116+Noviembre!AQ116+'Diciembre '!AQ116</f>
        <v>0</v>
      </c>
      <c r="AR116" s="115" t="s">
        <v>167</v>
      </c>
      <c r="CG116" s="102">
        <v>0</v>
      </c>
      <c r="CH116" s="102">
        <v>0</v>
      </c>
      <c r="CI116" s="102">
        <v>0</v>
      </c>
    </row>
    <row r="117" spans="1:87" x14ac:dyDescent="0.2">
      <c r="A117" s="507"/>
      <c r="B117" s="69" t="s">
        <v>51</v>
      </c>
      <c r="C117" s="163">
        <f t="shared" si="7"/>
        <v>92</v>
      </c>
      <c r="D117" s="163">
        <f t="shared" si="8"/>
        <v>57</v>
      </c>
      <c r="E117" s="163">
        <f t="shared" si="8"/>
        <v>35</v>
      </c>
      <c r="F117" s="15">
        <f>+Enero!F117+Febrero!F117+'Marzo '!F117+'Abril '!F117+'Mayo '!F117+Junio!F117+Julio!F117+Agosto!F117+Septiembre!F117+'Octubre '!F117+Noviembre!F117+'Diciembre '!F117</f>
        <v>2</v>
      </c>
      <c r="G117" s="15">
        <f>+Enero!G117+Febrero!G117+'Marzo '!G117+'Abril '!G117+'Mayo '!G117+Junio!G117+Julio!G117+Agosto!G117+Septiembre!G117+'Octubre '!G117+Noviembre!G117+'Diciembre '!G117</f>
        <v>2</v>
      </c>
      <c r="H117" s="15">
        <f>+Enero!H117+Febrero!H117+'Marzo '!H117+'Abril '!H117+'Mayo '!H117+Junio!H117+Julio!H117+Agosto!H117+Septiembre!H117+'Octubre '!H117+Noviembre!H117+'Diciembre '!H117</f>
        <v>0</v>
      </c>
      <c r="I117" s="15">
        <f>+Enero!I117+Febrero!I117+'Marzo '!I117+'Abril '!I117+'Mayo '!I117+Junio!I117+Julio!I117+Agosto!I117+Septiembre!I117+'Octubre '!I117+Noviembre!I117+'Diciembre '!I117</f>
        <v>2</v>
      </c>
      <c r="J117" s="15">
        <f>+Enero!J117+Febrero!J117+'Marzo '!J117+'Abril '!J117+'Mayo '!J117+Junio!J117+Julio!J117+Agosto!J117+Septiembre!J117+'Octubre '!J117+Noviembre!J117+'Diciembre '!J117</f>
        <v>0</v>
      </c>
      <c r="K117" s="15">
        <f>+Enero!K117+Febrero!K117+'Marzo '!K117+'Abril '!K117+'Mayo '!K117+Junio!K117+Julio!K117+Agosto!K117+Septiembre!K117+'Octubre '!K117+Noviembre!K117+'Diciembre '!K117</f>
        <v>0</v>
      </c>
      <c r="L117" s="15">
        <f>+Enero!L117+Febrero!L117+'Marzo '!L117+'Abril '!L117+'Mayo '!L117+Junio!L117+Julio!L117+Agosto!L117+Septiembre!L117+'Octubre '!L117+Noviembre!L117+'Diciembre '!L117</f>
        <v>1</v>
      </c>
      <c r="M117" s="15">
        <f>+Enero!M117+Febrero!M117+'Marzo '!M117+'Abril '!M117+'Mayo '!M117+Junio!M117+Julio!M117+Agosto!M117+Septiembre!M117+'Octubre '!M117+Noviembre!M117+'Diciembre '!M117</f>
        <v>1</v>
      </c>
      <c r="N117" s="15">
        <f>+Enero!N117+Febrero!N117+'Marzo '!N117+'Abril '!N117+'Mayo '!N117+Junio!N117+Julio!N117+Agosto!N117+Septiembre!N117+'Octubre '!N117+Noviembre!N117+'Diciembre '!N117</f>
        <v>10</v>
      </c>
      <c r="O117" s="15">
        <f>+Enero!O117+Febrero!O117+'Marzo '!O117+'Abril '!O117+'Mayo '!O117+Junio!O117+Julio!O117+Agosto!O117+Septiembre!O117+'Octubre '!O117+Noviembre!O117+'Diciembre '!O117</f>
        <v>7</v>
      </c>
      <c r="P117" s="15">
        <f>+Enero!P117+Febrero!P117+'Marzo '!P117+'Abril '!P117+'Mayo '!P117+Junio!P117+Julio!P117+Agosto!P117+Septiembre!P117+'Octubre '!P117+Noviembre!P117+'Diciembre '!P117</f>
        <v>19</v>
      </c>
      <c r="Q117" s="15">
        <f>+Enero!Q117+Febrero!Q117+'Marzo '!Q117+'Abril '!Q117+'Mayo '!Q117+Junio!Q117+Julio!Q117+Agosto!Q117+Septiembre!Q117+'Octubre '!Q117+Noviembre!Q117+'Diciembre '!Q117</f>
        <v>7</v>
      </c>
      <c r="R117" s="15">
        <f>+Enero!R117+Febrero!R117+'Marzo '!R117+'Abril '!R117+'Mayo '!R117+Junio!R117+Julio!R117+Agosto!R117+Septiembre!R117+'Octubre '!R117+Noviembre!R117+'Diciembre '!R117</f>
        <v>6</v>
      </c>
      <c r="S117" s="15">
        <f>+Enero!S117+Febrero!S117+'Marzo '!S117+'Abril '!S117+'Mayo '!S117+Junio!S117+Julio!S117+Agosto!S117+Septiembre!S117+'Octubre '!S117+Noviembre!S117+'Diciembre '!S117</f>
        <v>5</v>
      </c>
      <c r="T117" s="15">
        <f>+Enero!T117+Febrero!T117+'Marzo '!T117+'Abril '!T117+'Mayo '!T117+Junio!T117+Julio!T117+Agosto!T117+Septiembre!T117+'Octubre '!T117+Noviembre!T117+'Diciembre '!T117</f>
        <v>13</v>
      </c>
      <c r="U117" s="15">
        <f>+Enero!U117+Febrero!U117+'Marzo '!U117+'Abril '!U117+'Mayo '!U117+Junio!U117+Julio!U117+Agosto!U117+Septiembre!U117+'Octubre '!U117+Noviembre!U117+'Diciembre '!U117</f>
        <v>3</v>
      </c>
      <c r="V117" s="15">
        <f>+Enero!V117+Febrero!V117+'Marzo '!V117+'Abril '!V117+'Mayo '!V117+Junio!V117+Julio!V117+Agosto!V117+Septiembre!V117+'Octubre '!V117+Noviembre!V117+'Diciembre '!V117</f>
        <v>1</v>
      </c>
      <c r="W117" s="15">
        <f>+Enero!W117+Febrero!W117+'Marzo '!W117+'Abril '!W117+'Mayo '!W117+Junio!W117+Julio!W117+Agosto!W117+Septiembre!W117+'Octubre '!W117+Noviembre!W117+'Diciembre '!W117</f>
        <v>3</v>
      </c>
      <c r="X117" s="15">
        <f>+Enero!X117+Febrero!X117+'Marzo '!X117+'Abril '!X117+'Mayo '!X117+Junio!X117+Julio!X117+Agosto!X117+Septiembre!X117+'Octubre '!X117+Noviembre!X117+'Diciembre '!X117</f>
        <v>0</v>
      </c>
      <c r="Y117" s="15">
        <f>+Enero!Y117+Febrero!Y117+'Marzo '!Y117+'Abril '!Y117+'Mayo '!Y117+Junio!Y117+Julio!Y117+Agosto!Y117+Septiembre!Y117+'Octubre '!Y117+Noviembre!Y117+'Diciembre '!Y117</f>
        <v>0</v>
      </c>
      <c r="Z117" s="15">
        <f>+Enero!Z117+Febrero!Z117+'Marzo '!Z117+'Abril '!Z117+'Mayo '!Z117+Junio!Z117+Julio!Z117+Agosto!Z117+Septiembre!Z117+'Octubre '!Z117+Noviembre!Z117+'Diciembre '!Z117</f>
        <v>2</v>
      </c>
      <c r="AA117" s="15">
        <f>+Enero!AA117+Febrero!AA117+'Marzo '!AA117+'Abril '!AA117+'Mayo '!AA117+Junio!AA117+Julio!AA117+Agosto!AA117+Septiembre!AA117+'Octubre '!AA117+Noviembre!AA117+'Diciembre '!AA117</f>
        <v>1</v>
      </c>
      <c r="AB117" s="15">
        <f>+Enero!AB117+Febrero!AB117+'Marzo '!AB117+'Abril '!AB117+'Mayo '!AB117+Junio!AB117+Julio!AB117+Agosto!AB117+Septiembre!AB117+'Octubre '!AB117+Noviembre!AB117+'Diciembre '!AB117</f>
        <v>1</v>
      </c>
      <c r="AC117" s="15">
        <f>+Enero!AC117+Febrero!AC117+'Marzo '!AC117+'Abril '!AC117+'Mayo '!AC117+Junio!AC117+Julio!AC117+Agosto!AC117+Septiembre!AC117+'Octubre '!AC117+Noviembre!AC117+'Diciembre '!AC117</f>
        <v>0</v>
      </c>
      <c r="AD117" s="15">
        <f>+Enero!AD117+Febrero!AD117+'Marzo '!AD117+'Abril '!AD117+'Mayo '!AD117+Junio!AD117+Julio!AD117+Agosto!AD117+Septiembre!AD117+'Octubre '!AD117+Noviembre!AD117+'Diciembre '!AD117</f>
        <v>2</v>
      </c>
      <c r="AE117" s="15">
        <f>+Enero!AE117+Febrero!AE117+'Marzo '!AE117+'Abril '!AE117+'Mayo '!AE117+Junio!AE117+Julio!AE117+Agosto!AE117+Septiembre!AE117+'Octubre '!AE117+Noviembre!AE117+'Diciembre '!AE117</f>
        <v>3</v>
      </c>
      <c r="AF117" s="15">
        <f>+Enero!AF117+Febrero!AF117+'Marzo '!AF117+'Abril '!AF117+'Mayo '!AF117+Junio!AF117+Julio!AF117+Agosto!AF117+Septiembre!AF117+'Octubre '!AF117+Noviembre!AF117+'Diciembre '!AF117</f>
        <v>0</v>
      </c>
      <c r="AG117" s="15">
        <f>+Enero!AG117+Febrero!AG117+'Marzo '!AG117+'Abril '!AG117+'Mayo '!AG117+Junio!AG117+Julio!AG117+Agosto!AG117+Septiembre!AG117+'Octubre '!AG117+Noviembre!AG117+'Diciembre '!AG117</f>
        <v>0</v>
      </c>
      <c r="AH117" s="15">
        <f>+Enero!AH117+Febrero!AH117+'Marzo '!AH117+'Abril '!AH117+'Mayo '!AH117+Junio!AH117+Julio!AH117+Agosto!AH117+Septiembre!AH117+'Octubre '!AH117+Noviembre!AH117+'Diciembre '!AH117</f>
        <v>0</v>
      </c>
      <c r="AI117" s="15">
        <f>+Enero!AI117+Febrero!AI117+'Marzo '!AI117+'Abril '!AI117+'Mayo '!AI117+Junio!AI117+Julio!AI117+Agosto!AI117+Septiembre!AI117+'Octubre '!AI117+Noviembre!AI117+'Diciembre '!AI117</f>
        <v>1</v>
      </c>
      <c r="AJ117" s="15">
        <f>+Enero!AJ117+Febrero!AJ117+'Marzo '!AJ117+'Abril '!AJ117+'Mayo '!AJ117+Junio!AJ117+Julio!AJ117+Agosto!AJ117+Septiembre!AJ117+'Octubre '!AJ117+Noviembre!AJ117+'Diciembre '!AJ117</f>
        <v>0</v>
      </c>
      <c r="AK117" s="15">
        <f>+Enero!AK117+Febrero!AK117+'Marzo '!AK117+'Abril '!AK117+'Mayo '!AK117+Junio!AK117+Julio!AK117+Agosto!AK117+Septiembre!AK117+'Octubre '!AK117+Noviembre!AK117+'Diciembre '!AK117</f>
        <v>0</v>
      </c>
      <c r="AL117" s="15">
        <f>+Enero!AL117+Febrero!AL117+'Marzo '!AL117+'Abril '!AL117+'Mayo '!AL117+Junio!AL117+Julio!AL117+Agosto!AL117+Septiembre!AL117+'Octubre '!AL117+Noviembre!AL117+'Diciembre '!AL117</f>
        <v>0</v>
      </c>
      <c r="AM117" s="15">
        <f>+Enero!AM117+Febrero!AM117+'Marzo '!AM117+'Abril '!AM117+'Mayo '!AM117+Junio!AM117+Julio!AM117+Agosto!AM117+Septiembre!AM117+'Octubre '!AM117+Noviembre!AM117+'Diciembre '!AM117</f>
        <v>0</v>
      </c>
      <c r="AN117" s="15">
        <f>+Enero!AN117+Febrero!AN117+'Marzo '!AN117+'Abril '!AN117+'Mayo '!AN117+Junio!AN117+Julio!AN117+Agosto!AN117+Septiembre!AN117+'Octubre '!AN117+Noviembre!AN117+'Diciembre '!AN117</f>
        <v>82</v>
      </c>
      <c r="AO117" s="15">
        <f>+Enero!AO117+Febrero!AO117+'Marzo '!AO117+'Abril '!AO117+'Mayo '!AO117+Junio!AO117+Julio!AO117+Agosto!AO117+Septiembre!AO117+'Octubre '!AO117+Noviembre!AO117+'Diciembre '!AO117</f>
        <v>0</v>
      </c>
      <c r="AP117" s="15">
        <f>+Enero!AP117+Febrero!AP117+'Marzo '!AP117+'Abril '!AP117+'Mayo '!AP117+Junio!AP117+Julio!AP117+Agosto!AP117+Septiembre!AP117+'Octubre '!AP117+Noviembre!AP117+'Diciembre '!AP117</f>
        <v>0</v>
      </c>
      <c r="AQ117" s="15">
        <f>+Enero!AQ117+Febrero!AQ117+'Marzo '!AQ117+'Abril '!AQ117+'Mayo '!AQ117+Junio!AQ117+Julio!AQ117+Agosto!AQ117+Septiembre!AQ117+'Octubre '!AQ117+Noviembre!AQ117+'Diciembre '!AQ117</f>
        <v>0</v>
      </c>
      <c r="AR117" s="115" t="s">
        <v>167</v>
      </c>
      <c r="CG117" s="102">
        <v>0</v>
      </c>
      <c r="CH117" s="102">
        <v>0</v>
      </c>
      <c r="CI117" s="102">
        <v>0</v>
      </c>
    </row>
    <row r="118" spans="1:87" x14ac:dyDescent="0.2">
      <c r="A118" s="528" t="s">
        <v>68</v>
      </c>
      <c r="B118" s="72" t="s">
        <v>50</v>
      </c>
      <c r="C118" s="150">
        <f t="shared" si="7"/>
        <v>0</v>
      </c>
      <c r="D118" s="150">
        <f>SUM(L118+N118+P118+R118+T118+V118+X118+Z118+AB118+AD118+AF118+AH118+AJ118+AL118)</f>
        <v>0</v>
      </c>
      <c r="E118" s="150">
        <f>SUM(M118+O118+Q118+S118+U118+W118+Y118+AA118+AC118+AE118+AG118+AI118+AK118+AM118)</f>
        <v>0</v>
      </c>
      <c r="F118" s="15">
        <f>+Enero!F118+Febrero!F118+'Marzo '!F118+'Abril '!F118+'Mayo '!F118+Junio!F118+Julio!F118+Agosto!F118+Septiembre!F118+'Octubre '!F118+Noviembre!F118+'Diciembre '!F118</f>
        <v>0</v>
      </c>
      <c r="G118" s="15">
        <f>+Enero!G118+Febrero!G118+'Marzo '!G118+'Abril '!G118+'Mayo '!G118+Junio!G118+Julio!G118+Agosto!G118+Septiembre!G118+'Octubre '!G118+Noviembre!G118+'Diciembre '!G118</f>
        <v>0</v>
      </c>
      <c r="H118" s="15">
        <f>+Enero!H118+Febrero!H118+'Marzo '!H118+'Abril '!H118+'Mayo '!H118+Junio!H118+Julio!H118+Agosto!H118+Septiembre!H118+'Octubre '!H118+Noviembre!H118+'Diciembre '!H118</f>
        <v>0</v>
      </c>
      <c r="I118" s="15">
        <f>+Enero!I118+Febrero!I118+'Marzo '!I118+'Abril '!I118+'Mayo '!I118+Junio!I118+Julio!I118+Agosto!I118+Septiembre!I118+'Octubre '!I118+Noviembre!I118+'Diciembre '!I118</f>
        <v>0</v>
      </c>
      <c r="J118" s="15">
        <f>+Enero!J118+Febrero!J118+'Marzo '!J118+'Abril '!J118+'Mayo '!J118+Junio!J118+Julio!J118+Agosto!J118+Septiembre!J118+'Octubre '!J118+Noviembre!J118+'Diciembre '!J118</f>
        <v>0</v>
      </c>
      <c r="K118" s="15">
        <f>+Enero!K118+Febrero!K118+'Marzo '!K118+'Abril '!K118+'Mayo '!K118+Junio!K118+Julio!K118+Agosto!K118+Septiembre!K118+'Octubre '!K118+Noviembre!K118+'Diciembre '!K118</f>
        <v>0</v>
      </c>
      <c r="L118" s="15">
        <f>+Enero!L118+Febrero!L118+'Marzo '!L118+'Abril '!L118+'Mayo '!L118+Junio!L118+Julio!L118+Agosto!L118+Septiembre!L118+'Octubre '!L118+Noviembre!L118+'Diciembre '!L118</f>
        <v>0</v>
      </c>
      <c r="M118" s="15">
        <f>+Enero!M118+Febrero!M118+'Marzo '!M118+'Abril '!M118+'Mayo '!M118+Junio!M118+Julio!M118+Agosto!M118+Septiembre!M118+'Octubre '!M118+Noviembre!M118+'Diciembre '!M118</f>
        <v>0</v>
      </c>
      <c r="N118" s="15">
        <f>+Enero!N118+Febrero!N118+'Marzo '!N118+'Abril '!N118+'Mayo '!N118+Junio!N118+Julio!N118+Agosto!N118+Septiembre!N118+'Octubre '!N118+Noviembre!N118+'Diciembre '!N118</f>
        <v>0</v>
      </c>
      <c r="O118" s="15">
        <f>+Enero!O118+Febrero!O118+'Marzo '!O118+'Abril '!O118+'Mayo '!O118+Junio!O118+Julio!O118+Agosto!O118+Septiembre!O118+'Octubre '!O118+Noviembre!O118+'Diciembre '!O118</f>
        <v>0</v>
      </c>
      <c r="P118" s="15">
        <f>+Enero!P118+Febrero!P118+'Marzo '!P118+'Abril '!P118+'Mayo '!P118+Junio!P118+Julio!P118+Agosto!P118+Septiembre!P118+'Octubre '!P118+Noviembre!P118+'Diciembre '!P118</f>
        <v>0</v>
      </c>
      <c r="Q118" s="15">
        <f>+Enero!Q118+Febrero!Q118+'Marzo '!Q118+'Abril '!Q118+'Mayo '!Q118+Junio!Q118+Julio!Q118+Agosto!Q118+Septiembre!Q118+'Octubre '!Q118+Noviembre!Q118+'Diciembre '!Q118</f>
        <v>0</v>
      </c>
      <c r="R118" s="15">
        <f>+Enero!R118+Febrero!R118+'Marzo '!R118+'Abril '!R118+'Mayo '!R118+Junio!R118+Julio!R118+Agosto!R118+Septiembre!R118+'Octubre '!R118+Noviembre!R118+'Diciembre '!R118</f>
        <v>0</v>
      </c>
      <c r="S118" s="15">
        <f>+Enero!S118+Febrero!S118+'Marzo '!S118+'Abril '!S118+'Mayo '!S118+Junio!S118+Julio!S118+Agosto!S118+Septiembre!S118+'Octubre '!S118+Noviembre!S118+'Diciembre '!S118</f>
        <v>0</v>
      </c>
      <c r="T118" s="15">
        <f>+Enero!T118+Febrero!T118+'Marzo '!T118+'Abril '!T118+'Mayo '!T118+Junio!T118+Julio!T118+Agosto!T118+Septiembre!T118+'Octubre '!T118+Noviembre!T118+'Diciembre '!T118</f>
        <v>0</v>
      </c>
      <c r="U118" s="15">
        <f>+Enero!U118+Febrero!U118+'Marzo '!U118+'Abril '!U118+'Mayo '!U118+Junio!U118+Julio!U118+Agosto!U118+Septiembre!U118+'Octubre '!U118+Noviembre!U118+'Diciembre '!U118</f>
        <v>0</v>
      </c>
      <c r="V118" s="15">
        <f>+Enero!V118+Febrero!V118+'Marzo '!V118+'Abril '!V118+'Mayo '!V118+Junio!V118+Julio!V118+Agosto!V118+Septiembre!V118+'Octubre '!V118+Noviembre!V118+'Diciembre '!V118</f>
        <v>0</v>
      </c>
      <c r="W118" s="15">
        <f>+Enero!W118+Febrero!W118+'Marzo '!W118+'Abril '!W118+'Mayo '!W118+Junio!W118+Julio!W118+Agosto!W118+Septiembre!W118+'Octubre '!W118+Noviembre!W118+'Diciembre '!W118</f>
        <v>0</v>
      </c>
      <c r="X118" s="15">
        <f>+Enero!X118+Febrero!X118+'Marzo '!X118+'Abril '!X118+'Mayo '!X118+Junio!X118+Julio!X118+Agosto!X118+Septiembre!X118+'Octubre '!X118+Noviembre!X118+'Diciembre '!X118</f>
        <v>0</v>
      </c>
      <c r="Y118" s="15">
        <f>+Enero!Y118+Febrero!Y118+'Marzo '!Y118+'Abril '!Y118+'Mayo '!Y118+Junio!Y118+Julio!Y118+Agosto!Y118+Septiembre!Y118+'Octubre '!Y118+Noviembre!Y118+'Diciembre '!Y118</f>
        <v>0</v>
      </c>
      <c r="Z118" s="15">
        <f>+Enero!Z118+Febrero!Z118+'Marzo '!Z118+'Abril '!Z118+'Mayo '!Z118+Junio!Z118+Julio!Z118+Agosto!Z118+Septiembre!Z118+'Octubre '!Z118+Noviembre!Z118+'Diciembre '!Z118</f>
        <v>0</v>
      </c>
      <c r="AA118" s="15">
        <f>+Enero!AA118+Febrero!AA118+'Marzo '!AA118+'Abril '!AA118+'Mayo '!AA118+Junio!AA118+Julio!AA118+Agosto!AA118+Septiembre!AA118+'Octubre '!AA118+Noviembre!AA118+'Diciembre '!AA118</f>
        <v>0</v>
      </c>
      <c r="AB118" s="15">
        <f>+Enero!AB118+Febrero!AB118+'Marzo '!AB118+'Abril '!AB118+'Mayo '!AB118+Junio!AB118+Julio!AB118+Agosto!AB118+Septiembre!AB118+'Octubre '!AB118+Noviembre!AB118+'Diciembre '!AB118</f>
        <v>0</v>
      </c>
      <c r="AC118" s="15">
        <f>+Enero!AC118+Febrero!AC118+'Marzo '!AC118+'Abril '!AC118+'Mayo '!AC118+Junio!AC118+Julio!AC118+Agosto!AC118+Septiembre!AC118+'Octubre '!AC118+Noviembre!AC118+'Diciembre '!AC118</f>
        <v>0</v>
      </c>
      <c r="AD118" s="15">
        <f>+Enero!AD118+Febrero!AD118+'Marzo '!AD118+'Abril '!AD118+'Mayo '!AD118+Junio!AD118+Julio!AD118+Agosto!AD118+Septiembre!AD118+'Octubre '!AD118+Noviembre!AD118+'Diciembre '!AD118</f>
        <v>0</v>
      </c>
      <c r="AE118" s="15">
        <f>+Enero!AE118+Febrero!AE118+'Marzo '!AE118+'Abril '!AE118+'Mayo '!AE118+Junio!AE118+Julio!AE118+Agosto!AE118+Septiembre!AE118+'Octubre '!AE118+Noviembre!AE118+'Diciembre '!AE118</f>
        <v>0</v>
      </c>
      <c r="AF118" s="15">
        <f>+Enero!AF118+Febrero!AF118+'Marzo '!AF118+'Abril '!AF118+'Mayo '!AF118+Junio!AF118+Julio!AF118+Agosto!AF118+Septiembre!AF118+'Octubre '!AF118+Noviembre!AF118+'Diciembre '!AF118</f>
        <v>0</v>
      </c>
      <c r="AG118" s="15">
        <f>+Enero!AG118+Febrero!AG118+'Marzo '!AG118+'Abril '!AG118+'Mayo '!AG118+Junio!AG118+Julio!AG118+Agosto!AG118+Septiembre!AG118+'Octubre '!AG118+Noviembre!AG118+'Diciembre '!AG118</f>
        <v>0</v>
      </c>
      <c r="AH118" s="15">
        <f>+Enero!AH118+Febrero!AH118+'Marzo '!AH118+'Abril '!AH118+'Mayo '!AH118+Junio!AH118+Julio!AH118+Agosto!AH118+Septiembre!AH118+'Octubre '!AH118+Noviembre!AH118+'Diciembre '!AH118</f>
        <v>0</v>
      </c>
      <c r="AI118" s="15">
        <f>+Enero!AI118+Febrero!AI118+'Marzo '!AI118+'Abril '!AI118+'Mayo '!AI118+Junio!AI118+Julio!AI118+Agosto!AI118+Septiembre!AI118+'Octubre '!AI118+Noviembre!AI118+'Diciembre '!AI118</f>
        <v>0</v>
      </c>
      <c r="AJ118" s="15">
        <f>+Enero!AJ118+Febrero!AJ118+'Marzo '!AJ118+'Abril '!AJ118+'Mayo '!AJ118+Junio!AJ118+Julio!AJ118+Agosto!AJ118+Septiembre!AJ118+'Octubre '!AJ118+Noviembre!AJ118+'Diciembre '!AJ118</f>
        <v>0</v>
      </c>
      <c r="AK118" s="15">
        <f>+Enero!AK118+Febrero!AK118+'Marzo '!AK118+'Abril '!AK118+'Mayo '!AK118+Junio!AK118+Julio!AK118+Agosto!AK118+Septiembre!AK118+'Octubre '!AK118+Noviembre!AK118+'Diciembre '!AK118</f>
        <v>0</v>
      </c>
      <c r="AL118" s="15">
        <f>+Enero!AL118+Febrero!AL118+'Marzo '!AL118+'Abril '!AL118+'Mayo '!AL118+Junio!AL118+Julio!AL118+Agosto!AL118+Septiembre!AL118+'Octubre '!AL118+Noviembre!AL118+'Diciembre '!AL118</f>
        <v>0</v>
      </c>
      <c r="AM118" s="15">
        <f>+Enero!AM118+Febrero!AM118+'Marzo '!AM118+'Abril '!AM118+'Mayo '!AM118+Junio!AM118+Julio!AM118+Agosto!AM118+Septiembre!AM118+'Octubre '!AM118+Noviembre!AM118+'Diciembre '!AM118</f>
        <v>0</v>
      </c>
      <c r="AN118" s="15">
        <f>+Enero!AN118+Febrero!AN118+'Marzo '!AN118+'Abril '!AN118+'Mayo '!AN118+Junio!AN118+Julio!AN118+Agosto!AN118+Septiembre!AN118+'Octubre '!AN118+Noviembre!AN118+'Diciembre '!AN118</f>
        <v>0</v>
      </c>
      <c r="AO118" s="15">
        <f>+Enero!AO118+Febrero!AO118+'Marzo '!AO118+'Abril '!AO118+'Mayo '!AO118+Junio!AO118+Julio!AO118+Agosto!AO118+Septiembre!AO118+'Octubre '!AO118+Noviembre!AO118+'Diciembre '!AO118</f>
        <v>0</v>
      </c>
      <c r="AP118" s="15">
        <f>+Enero!AP118+Febrero!AP118+'Marzo '!AP118+'Abril '!AP118+'Mayo '!AP118+Junio!AP118+Julio!AP118+Agosto!AP118+Septiembre!AP118+'Octubre '!AP118+Noviembre!AP118+'Diciembre '!AP118</f>
        <v>0</v>
      </c>
      <c r="AQ118" s="15">
        <f>+Enero!AQ118+Febrero!AQ118+'Marzo '!AQ118+'Abril '!AQ118+'Mayo '!AQ118+Junio!AQ118+Julio!AQ118+Agosto!AQ118+Septiembre!AQ118+'Octubre '!AQ118+Noviembre!AQ118+'Diciembre '!AQ118</f>
        <v>0</v>
      </c>
      <c r="AR118" s="115" t="s">
        <v>167</v>
      </c>
      <c r="CG118" s="102">
        <v>0</v>
      </c>
      <c r="CH118" s="102">
        <v>0</v>
      </c>
      <c r="CI118" s="102">
        <v>0</v>
      </c>
    </row>
    <row r="119" spans="1:87" x14ac:dyDescent="0.2">
      <c r="A119" s="530"/>
      <c r="B119" s="68" t="s">
        <v>51</v>
      </c>
      <c r="C119" s="175">
        <f t="shared" si="7"/>
        <v>62</v>
      </c>
      <c r="D119" s="175">
        <f>SUM(L119+N119+P119+R119+T119+V119+X119+Z119+AB119+AD119+AF119+AH119+AJ119+AL119)</f>
        <v>7</v>
      </c>
      <c r="E119" s="175">
        <f>SUM(M119+O119+Q119+S119+U119+W119+Y119+AA119+AC119+AE119+AG119+AI119+AK119+AM119)</f>
        <v>55</v>
      </c>
      <c r="F119" s="15">
        <f>+Enero!F119+Febrero!F119+'Marzo '!F119+'Abril '!F119+'Mayo '!F119+Junio!F119+Julio!F119+Agosto!F119+Septiembre!F119+'Octubre '!F119+Noviembre!F119+'Diciembre '!F119</f>
        <v>0</v>
      </c>
      <c r="G119" s="15">
        <f>+Enero!G119+Febrero!G119+'Marzo '!G119+'Abril '!G119+'Mayo '!G119+Junio!G119+Julio!G119+Agosto!G119+Septiembre!G119+'Octubre '!G119+Noviembre!G119+'Diciembre '!G119</f>
        <v>0</v>
      </c>
      <c r="H119" s="15">
        <f>+Enero!H119+Febrero!H119+'Marzo '!H119+'Abril '!H119+'Mayo '!H119+Junio!H119+Julio!H119+Agosto!H119+Septiembre!H119+'Octubre '!H119+Noviembre!H119+'Diciembre '!H119</f>
        <v>0</v>
      </c>
      <c r="I119" s="15">
        <f>+Enero!I119+Febrero!I119+'Marzo '!I119+'Abril '!I119+'Mayo '!I119+Junio!I119+Julio!I119+Agosto!I119+Septiembre!I119+'Octubre '!I119+Noviembre!I119+'Diciembre '!I119</f>
        <v>0</v>
      </c>
      <c r="J119" s="15">
        <f>+Enero!J119+Febrero!J119+'Marzo '!J119+'Abril '!J119+'Mayo '!J119+Junio!J119+Julio!J119+Agosto!J119+Septiembre!J119+'Octubre '!J119+Noviembre!J119+'Diciembre '!J119</f>
        <v>0</v>
      </c>
      <c r="K119" s="15">
        <f>+Enero!K119+Febrero!K119+'Marzo '!K119+'Abril '!K119+'Mayo '!K119+Junio!K119+Julio!K119+Agosto!K119+Septiembre!K119+'Octubre '!K119+Noviembre!K119+'Diciembre '!K119</f>
        <v>0</v>
      </c>
      <c r="L119" s="15">
        <f>+Enero!L119+Febrero!L119+'Marzo '!L119+'Abril '!L119+'Mayo '!L119+Junio!L119+Julio!L119+Agosto!L119+Septiembre!L119+'Octubre '!L119+Noviembre!L119+'Diciembre '!L119</f>
        <v>0</v>
      </c>
      <c r="M119" s="15">
        <f>+Enero!M119+Febrero!M119+'Marzo '!M119+'Abril '!M119+'Mayo '!M119+Junio!M119+Julio!M119+Agosto!M119+Septiembre!M119+'Octubre '!M119+Noviembre!M119+'Diciembre '!M119</f>
        <v>6</v>
      </c>
      <c r="N119" s="15">
        <f>+Enero!N119+Febrero!N119+'Marzo '!N119+'Abril '!N119+'Mayo '!N119+Junio!N119+Julio!N119+Agosto!N119+Septiembre!N119+'Octubre '!N119+Noviembre!N119+'Diciembre '!N119</f>
        <v>0</v>
      </c>
      <c r="O119" s="15">
        <f>+Enero!O119+Febrero!O119+'Marzo '!O119+'Abril '!O119+'Mayo '!O119+Junio!O119+Julio!O119+Agosto!O119+Septiembre!O119+'Octubre '!O119+Noviembre!O119+'Diciembre '!O119</f>
        <v>4</v>
      </c>
      <c r="P119" s="15">
        <f>+Enero!P119+Febrero!P119+'Marzo '!P119+'Abril '!P119+'Mayo '!P119+Junio!P119+Julio!P119+Agosto!P119+Septiembre!P119+'Octubre '!P119+Noviembre!P119+'Diciembre '!P119</f>
        <v>0</v>
      </c>
      <c r="Q119" s="15">
        <f>+Enero!Q119+Febrero!Q119+'Marzo '!Q119+'Abril '!Q119+'Mayo '!Q119+Junio!Q119+Julio!Q119+Agosto!Q119+Septiembre!Q119+'Octubre '!Q119+Noviembre!Q119+'Diciembre '!Q119</f>
        <v>3</v>
      </c>
      <c r="R119" s="15">
        <f>+Enero!R119+Febrero!R119+'Marzo '!R119+'Abril '!R119+'Mayo '!R119+Junio!R119+Julio!R119+Agosto!R119+Septiembre!R119+'Octubre '!R119+Noviembre!R119+'Diciembre '!R119</f>
        <v>1</v>
      </c>
      <c r="S119" s="15">
        <f>+Enero!S119+Febrero!S119+'Marzo '!S119+'Abril '!S119+'Mayo '!S119+Junio!S119+Julio!S119+Agosto!S119+Septiembre!S119+'Octubre '!S119+Noviembre!S119+'Diciembre '!S119</f>
        <v>12</v>
      </c>
      <c r="T119" s="15">
        <f>+Enero!T119+Febrero!T119+'Marzo '!T119+'Abril '!T119+'Mayo '!T119+Junio!T119+Julio!T119+Agosto!T119+Septiembre!T119+'Octubre '!T119+Noviembre!T119+'Diciembre '!T119</f>
        <v>4</v>
      </c>
      <c r="U119" s="15">
        <f>+Enero!U119+Febrero!U119+'Marzo '!U119+'Abril '!U119+'Mayo '!U119+Junio!U119+Julio!U119+Agosto!U119+Septiembre!U119+'Octubre '!U119+Noviembre!U119+'Diciembre '!U119</f>
        <v>8</v>
      </c>
      <c r="V119" s="15">
        <f>+Enero!V119+Febrero!V119+'Marzo '!V119+'Abril '!V119+'Mayo '!V119+Junio!V119+Julio!V119+Agosto!V119+Septiembre!V119+'Octubre '!V119+Noviembre!V119+'Diciembre '!V119</f>
        <v>2</v>
      </c>
      <c r="W119" s="15">
        <f>+Enero!W119+Febrero!W119+'Marzo '!W119+'Abril '!W119+'Mayo '!W119+Junio!W119+Julio!W119+Agosto!W119+Septiembre!W119+'Octubre '!W119+Noviembre!W119+'Diciembre '!W119</f>
        <v>6</v>
      </c>
      <c r="X119" s="15">
        <f>+Enero!X119+Febrero!X119+'Marzo '!X119+'Abril '!X119+'Mayo '!X119+Junio!X119+Julio!X119+Agosto!X119+Septiembre!X119+'Octubre '!X119+Noviembre!X119+'Diciembre '!X119</f>
        <v>0</v>
      </c>
      <c r="Y119" s="15">
        <f>+Enero!Y119+Febrero!Y119+'Marzo '!Y119+'Abril '!Y119+'Mayo '!Y119+Junio!Y119+Julio!Y119+Agosto!Y119+Septiembre!Y119+'Octubre '!Y119+Noviembre!Y119+'Diciembre '!Y119</f>
        <v>6</v>
      </c>
      <c r="Z119" s="15">
        <f>+Enero!Z119+Febrero!Z119+'Marzo '!Z119+'Abril '!Z119+'Mayo '!Z119+Junio!Z119+Julio!Z119+Agosto!Z119+Septiembre!Z119+'Octubre '!Z119+Noviembre!Z119+'Diciembre '!Z119</f>
        <v>0</v>
      </c>
      <c r="AA119" s="15">
        <f>+Enero!AA119+Febrero!AA119+'Marzo '!AA119+'Abril '!AA119+'Mayo '!AA119+Junio!AA119+Julio!AA119+Agosto!AA119+Septiembre!AA119+'Octubre '!AA119+Noviembre!AA119+'Diciembre '!AA119</f>
        <v>7</v>
      </c>
      <c r="AB119" s="15">
        <f>+Enero!AB119+Febrero!AB119+'Marzo '!AB119+'Abril '!AB119+'Mayo '!AB119+Junio!AB119+Julio!AB119+Agosto!AB119+Septiembre!AB119+'Octubre '!AB119+Noviembre!AB119+'Diciembre '!AB119</f>
        <v>0</v>
      </c>
      <c r="AC119" s="15">
        <f>+Enero!AC119+Febrero!AC119+'Marzo '!AC119+'Abril '!AC119+'Mayo '!AC119+Junio!AC119+Julio!AC119+Agosto!AC119+Septiembre!AC119+'Octubre '!AC119+Noviembre!AC119+'Diciembre '!AC119</f>
        <v>2</v>
      </c>
      <c r="AD119" s="15">
        <f>+Enero!AD119+Febrero!AD119+'Marzo '!AD119+'Abril '!AD119+'Mayo '!AD119+Junio!AD119+Julio!AD119+Agosto!AD119+Septiembre!AD119+'Octubre '!AD119+Noviembre!AD119+'Diciembre '!AD119</f>
        <v>0</v>
      </c>
      <c r="AE119" s="15">
        <f>+Enero!AE119+Febrero!AE119+'Marzo '!AE119+'Abril '!AE119+'Mayo '!AE119+Junio!AE119+Julio!AE119+Agosto!AE119+Septiembre!AE119+'Octubre '!AE119+Noviembre!AE119+'Diciembre '!AE119</f>
        <v>0</v>
      </c>
      <c r="AF119" s="15">
        <f>+Enero!AF119+Febrero!AF119+'Marzo '!AF119+'Abril '!AF119+'Mayo '!AF119+Junio!AF119+Julio!AF119+Agosto!AF119+Septiembre!AF119+'Octubre '!AF119+Noviembre!AF119+'Diciembre '!AF119</f>
        <v>0</v>
      </c>
      <c r="AG119" s="15">
        <f>+Enero!AG119+Febrero!AG119+'Marzo '!AG119+'Abril '!AG119+'Mayo '!AG119+Junio!AG119+Julio!AG119+Agosto!AG119+Septiembre!AG119+'Octubre '!AG119+Noviembre!AG119+'Diciembre '!AG119</f>
        <v>0</v>
      </c>
      <c r="AH119" s="15">
        <f>+Enero!AH119+Febrero!AH119+'Marzo '!AH119+'Abril '!AH119+'Mayo '!AH119+Junio!AH119+Julio!AH119+Agosto!AH119+Septiembre!AH119+'Octubre '!AH119+Noviembre!AH119+'Diciembre '!AH119</f>
        <v>0</v>
      </c>
      <c r="AI119" s="15">
        <f>+Enero!AI119+Febrero!AI119+'Marzo '!AI119+'Abril '!AI119+'Mayo '!AI119+Junio!AI119+Julio!AI119+Agosto!AI119+Septiembre!AI119+'Octubre '!AI119+Noviembre!AI119+'Diciembre '!AI119</f>
        <v>0</v>
      </c>
      <c r="AJ119" s="15">
        <f>+Enero!AJ119+Febrero!AJ119+'Marzo '!AJ119+'Abril '!AJ119+'Mayo '!AJ119+Junio!AJ119+Julio!AJ119+Agosto!AJ119+Septiembre!AJ119+'Octubre '!AJ119+Noviembre!AJ119+'Diciembre '!AJ119</f>
        <v>0</v>
      </c>
      <c r="AK119" s="15">
        <f>+Enero!AK119+Febrero!AK119+'Marzo '!AK119+'Abril '!AK119+'Mayo '!AK119+Junio!AK119+Julio!AK119+Agosto!AK119+Septiembre!AK119+'Octubre '!AK119+Noviembre!AK119+'Diciembre '!AK119</f>
        <v>1</v>
      </c>
      <c r="AL119" s="15">
        <f>+Enero!AL119+Febrero!AL119+'Marzo '!AL119+'Abril '!AL119+'Mayo '!AL119+Junio!AL119+Julio!AL119+Agosto!AL119+Septiembre!AL119+'Octubre '!AL119+Noviembre!AL119+'Diciembre '!AL119</f>
        <v>0</v>
      </c>
      <c r="AM119" s="15">
        <f>+Enero!AM119+Febrero!AM119+'Marzo '!AM119+'Abril '!AM119+'Mayo '!AM119+Junio!AM119+Julio!AM119+Agosto!AM119+Septiembre!AM119+'Octubre '!AM119+Noviembre!AM119+'Diciembre '!AM119</f>
        <v>0</v>
      </c>
      <c r="AN119" s="15">
        <f>+Enero!AN119+Febrero!AN119+'Marzo '!AN119+'Abril '!AN119+'Mayo '!AN119+Junio!AN119+Julio!AN119+Agosto!AN119+Septiembre!AN119+'Octubre '!AN119+Noviembre!AN119+'Diciembre '!AN119</f>
        <v>59</v>
      </c>
      <c r="AO119" s="15">
        <f>+Enero!AO119+Febrero!AO119+'Marzo '!AO119+'Abril '!AO119+'Mayo '!AO119+Junio!AO119+Julio!AO119+Agosto!AO119+Septiembre!AO119+'Octubre '!AO119+Noviembre!AO119+'Diciembre '!AO119</f>
        <v>0</v>
      </c>
      <c r="AP119" s="15">
        <f>+Enero!AP119+Febrero!AP119+'Marzo '!AP119+'Abril '!AP119+'Mayo '!AP119+Junio!AP119+Julio!AP119+Agosto!AP119+Septiembre!AP119+'Octubre '!AP119+Noviembre!AP119+'Diciembre '!AP119</f>
        <v>0</v>
      </c>
      <c r="AQ119" s="15">
        <f>+Enero!AQ119+Febrero!AQ119+'Marzo '!AQ119+'Abril '!AQ119+'Mayo '!AQ119+Junio!AQ119+Julio!AQ119+Agosto!AQ119+Septiembre!AQ119+'Octubre '!AQ119+Noviembre!AQ119+'Diciembre '!AQ119</f>
        <v>0</v>
      </c>
      <c r="AR119" s="115" t="s">
        <v>167</v>
      </c>
      <c r="CG119" s="102">
        <v>0</v>
      </c>
      <c r="CH119" s="102">
        <v>0</v>
      </c>
      <c r="CI119" s="102">
        <v>0</v>
      </c>
    </row>
    <row r="120" spans="1:87" x14ac:dyDescent="0.2">
      <c r="AA120" s="1"/>
      <c r="AB120" s="53"/>
      <c r="AC120" s="1"/>
      <c r="AD120" s="1"/>
      <c r="AE120" s="1"/>
    </row>
    <row r="121" spans="1:87" ht="39" customHeight="1" x14ac:dyDescent="0.2">
      <c r="AA121" s="1"/>
      <c r="AB121" s="53"/>
      <c r="AC121" s="1"/>
      <c r="AD121" s="1"/>
      <c r="AE121" s="1"/>
    </row>
    <row r="122" spans="1:87" x14ac:dyDescent="0.2">
      <c r="AA122" s="1"/>
      <c r="AB122" s="53"/>
      <c r="AC122" s="1"/>
      <c r="AD122" s="1"/>
      <c r="AE122" s="1"/>
    </row>
    <row r="123" spans="1:87" x14ac:dyDescent="0.2">
      <c r="AA123" s="1"/>
      <c r="AB123" s="53"/>
      <c r="AC123" s="1"/>
      <c r="AD123" s="1"/>
      <c r="AE123" s="1"/>
    </row>
    <row r="124" spans="1:87" x14ac:dyDescent="0.2">
      <c r="AA124" s="1"/>
      <c r="AB124" s="53"/>
      <c r="AC124" s="1"/>
      <c r="AD124" s="1"/>
      <c r="AE124" s="1"/>
    </row>
    <row r="125" spans="1:87" x14ac:dyDescent="0.2">
      <c r="AA125" s="1"/>
      <c r="AB125" s="53"/>
      <c r="AC125" s="1"/>
      <c r="AD125" s="1"/>
      <c r="AE125" s="1"/>
    </row>
    <row r="126" spans="1:87" x14ac:dyDescent="0.2">
      <c r="AA126" s="1"/>
      <c r="AB126" s="53"/>
      <c r="AC126" s="1"/>
      <c r="AD126" s="1"/>
      <c r="AE126" s="1"/>
    </row>
    <row r="127" spans="1:87" x14ac:dyDescent="0.2">
      <c r="AA127" s="1"/>
      <c r="AB127" s="53"/>
      <c r="AC127" s="1"/>
      <c r="AD127" s="1"/>
      <c r="AE127" s="1"/>
    </row>
    <row r="128" spans="1:87" x14ac:dyDescent="0.2">
      <c r="AA128" s="1"/>
      <c r="AB128" s="1"/>
      <c r="AC128" s="1"/>
      <c r="AD128" s="53"/>
      <c r="AE128" s="1"/>
    </row>
    <row r="129" spans="1:43" x14ac:dyDescent="0.2">
      <c r="AA129" s="1"/>
      <c r="AB129" s="1"/>
      <c r="AC129" s="1"/>
      <c r="AD129" s="53"/>
      <c r="AE129" s="1"/>
    </row>
    <row r="130" spans="1:43" x14ac:dyDescent="0.2">
      <c r="AA130" s="53"/>
      <c r="AB130" s="53"/>
      <c r="AC130" s="53"/>
      <c r="AD130" s="53"/>
      <c r="AE130" s="53"/>
      <c r="AF130" s="53"/>
      <c r="AG130" s="1"/>
      <c r="AH130" s="1"/>
      <c r="AI130" s="1"/>
      <c r="AJ130" s="1"/>
      <c r="AK130" s="53"/>
      <c r="AL130" s="1"/>
    </row>
    <row r="131" spans="1:43" x14ac:dyDescent="0.2">
      <c r="AA131" s="53"/>
      <c r="AB131" s="53"/>
      <c r="AC131" s="53"/>
      <c r="AD131" s="53"/>
      <c r="AE131" s="53"/>
      <c r="AF131" s="53"/>
      <c r="AG131" s="1"/>
      <c r="AH131" s="1"/>
      <c r="AI131" s="1"/>
      <c r="AJ131" s="1"/>
      <c r="AK131" s="1"/>
      <c r="AL131" s="1"/>
    </row>
    <row r="132" spans="1:43" x14ac:dyDescent="0.2">
      <c r="AA132" s="53"/>
      <c r="AB132" s="53"/>
      <c r="AC132" s="53"/>
      <c r="AD132" s="53"/>
      <c r="AE132" s="53"/>
      <c r="AF132" s="53"/>
      <c r="AG132" s="1"/>
      <c r="AH132" s="1"/>
      <c r="AI132" s="1"/>
      <c r="AJ132" s="1"/>
      <c r="AK132" s="1"/>
      <c r="AL132" s="1"/>
    </row>
    <row r="133" spans="1:43" x14ac:dyDescent="0.2">
      <c r="AA133" s="53"/>
      <c r="AB133" s="53"/>
      <c r="AC133" s="53"/>
      <c r="AD133" s="53"/>
      <c r="AE133" s="53"/>
      <c r="AF133" s="53"/>
      <c r="AG133" s="1"/>
      <c r="AH133" s="1"/>
      <c r="AI133" s="1"/>
      <c r="AJ133" s="1"/>
      <c r="AK133" s="1"/>
      <c r="AL133" s="1"/>
    </row>
    <row r="134" spans="1:43" x14ac:dyDescent="0.2">
      <c r="AA134" s="53"/>
      <c r="AB134" s="53"/>
      <c r="AC134" s="53"/>
      <c r="AD134" s="53"/>
      <c r="AE134" s="53"/>
      <c r="AF134" s="53"/>
      <c r="AG134" s="1"/>
      <c r="AH134" s="1"/>
      <c r="AI134" s="1"/>
      <c r="AJ134" s="1"/>
      <c r="AK134" s="1"/>
      <c r="AL134" s="1"/>
    </row>
    <row r="135" spans="1:43" x14ac:dyDescent="0.2">
      <c r="AA135" s="53"/>
      <c r="AB135" s="53"/>
      <c r="AC135" s="53"/>
      <c r="AD135" s="53"/>
      <c r="AE135" s="53"/>
      <c r="AF135" s="53"/>
      <c r="AG135" s="1"/>
      <c r="AH135" s="1"/>
      <c r="AI135" s="1"/>
      <c r="AJ135" s="1"/>
      <c r="AK135" s="1"/>
      <c r="AL135" s="1"/>
    </row>
    <row r="136" spans="1:43" x14ac:dyDescent="0.2">
      <c r="AA136" s="53"/>
      <c r="AB136" s="53"/>
      <c r="AC136" s="53"/>
      <c r="AD136" s="53"/>
      <c r="AE136" s="53"/>
      <c r="AF136" s="53"/>
      <c r="AG136" s="1"/>
      <c r="AH136" s="1"/>
      <c r="AI136" s="1"/>
      <c r="AJ136" s="1"/>
      <c r="AK136" s="1"/>
      <c r="AL136" s="1"/>
    </row>
    <row r="137" spans="1:43" x14ac:dyDescent="0.2">
      <c r="AA137" s="53"/>
      <c r="AB137" s="53"/>
      <c r="AC137" s="53"/>
      <c r="AD137" s="53"/>
      <c r="AE137" s="53"/>
      <c r="AF137" s="53"/>
      <c r="AG137" s="1"/>
      <c r="AH137" s="1"/>
      <c r="AI137" s="1"/>
      <c r="AJ137" s="1"/>
      <c r="AK137" s="1"/>
      <c r="AL137" s="1"/>
    </row>
    <row r="138" spans="1:43" x14ac:dyDescent="0.2">
      <c r="A138" s="1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187"/>
      <c r="AJ138" s="53"/>
      <c r="AK138" s="53"/>
      <c r="AL138" s="1"/>
      <c r="AM138" s="1"/>
      <c r="AN138" s="1"/>
      <c r="AO138" s="1"/>
      <c r="AP138" s="53"/>
      <c r="AQ138" s="76"/>
    </row>
    <row r="195" spans="1:2" hidden="1" x14ac:dyDescent="0.2">
      <c r="A195" s="188">
        <f>SUM(B69,B88,C104,C109:C119,T69:AU69)</f>
        <v>402273</v>
      </c>
      <c r="B195" s="101">
        <f>SUM(CG7:CK121)</f>
        <v>2</v>
      </c>
    </row>
  </sheetData>
  <mergeCells count="86">
    <mergeCell ref="AO106:AO108"/>
    <mergeCell ref="AB107:AC107"/>
    <mergeCell ref="A114:A115"/>
    <mergeCell ref="A116:A117"/>
    <mergeCell ref="A118:A119"/>
    <mergeCell ref="AN106:AN108"/>
    <mergeCell ref="A101:B101"/>
    <mergeCell ref="A102:B102"/>
    <mergeCell ref="A103:B103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J91:AK91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104:B104"/>
    <mergeCell ref="A109:A110"/>
    <mergeCell ref="A111:A113"/>
    <mergeCell ref="AS9:AU10"/>
    <mergeCell ref="A97:B97"/>
    <mergeCell ref="A90:B92"/>
    <mergeCell ref="C90:E91"/>
    <mergeCell ref="F90:AM90"/>
    <mergeCell ref="AD91:AE91"/>
    <mergeCell ref="AK9:AL10"/>
    <mergeCell ref="AM9:AN10"/>
    <mergeCell ref="AO9:AO11"/>
    <mergeCell ref="AP9:AP11"/>
    <mergeCell ref="AQ9:AR10"/>
    <mergeCell ref="AN90:AN92"/>
    <mergeCell ref="AO90:AO92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7"/>
  <sheetViews>
    <sheetView zoomScale="60" zoomScaleNormal="60" workbookViewId="0">
      <pane xSplit="2" ySplit="2" topLeftCell="N3" activePane="bottomRight" state="frozen"/>
      <selection pane="topRight" activeCell="C1" sqref="C1"/>
      <selection pane="bottomLeft" activeCell="A3" sqref="A3"/>
      <selection pane="bottomRight" activeCell="AA12" sqref="AA12"/>
    </sheetView>
  </sheetViews>
  <sheetFormatPr baseColWidth="10" defaultRowHeight="15" x14ac:dyDescent="0.25"/>
  <cols>
    <col min="1" max="1" width="11.42578125" style="424"/>
    <col min="2" max="2" width="42.7109375" style="424" customWidth="1"/>
    <col min="3" max="3" width="14.85546875" style="424" customWidth="1"/>
    <col min="4" max="4" width="15.85546875" style="424" customWidth="1"/>
    <col min="5" max="5" width="11.42578125" style="424"/>
    <col min="6" max="6" width="19.7109375" style="424" customWidth="1"/>
    <col min="7" max="7" width="16.5703125" style="433" customWidth="1"/>
    <col min="8" max="8" width="11.42578125" style="424"/>
    <col min="9" max="9" width="51" style="434" customWidth="1"/>
    <col min="10" max="10" width="16.7109375" style="425" bestFit="1" customWidth="1"/>
    <col min="11" max="11" width="13" style="425" bestFit="1" customWidth="1"/>
    <col min="12" max="12" width="13.28515625" style="425" customWidth="1"/>
    <col min="13" max="13" width="20.85546875" style="425" customWidth="1"/>
    <col min="14" max="14" width="13.28515625" style="425" customWidth="1"/>
    <col min="15" max="15" width="18.85546875" style="425" customWidth="1"/>
    <col min="16" max="16" width="51" style="434" customWidth="1"/>
    <col min="17" max="17" width="16.7109375" style="425" bestFit="1" customWidth="1"/>
    <col min="18" max="18" width="13" style="425" bestFit="1" customWidth="1"/>
    <col min="19" max="19" width="13.28515625" style="425" customWidth="1"/>
    <col min="20" max="20" width="18.28515625" style="425" bestFit="1" customWidth="1"/>
    <col min="21" max="21" width="13.28515625" style="425" customWidth="1"/>
    <col min="22" max="22" width="11.42578125" style="424"/>
    <col min="23" max="23" width="51" style="434" customWidth="1"/>
    <col min="24" max="24" width="16.7109375" style="425" bestFit="1" customWidth="1"/>
    <col min="25" max="25" width="13" style="425" bestFit="1" customWidth="1"/>
    <col min="26" max="26" width="13.28515625" style="425" customWidth="1"/>
    <col min="27" max="27" width="18.28515625" style="425" bestFit="1" customWidth="1"/>
    <col min="28" max="28" width="13.28515625" style="425" customWidth="1"/>
    <col min="29" max="29" width="11.42578125" style="424"/>
    <col min="30" max="30" width="51" style="434" customWidth="1"/>
    <col min="31" max="31" width="16.7109375" style="425" bestFit="1" customWidth="1"/>
    <col min="32" max="32" width="13" style="425" bestFit="1" customWidth="1"/>
    <col min="33" max="33" width="13.28515625" style="425" customWidth="1"/>
    <col min="34" max="34" width="18.28515625" style="425" bestFit="1" customWidth="1"/>
    <col min="35" max="35" width="13.28515625" style="425" customWidth="1"/>
    <col min="36" max="16384" width="11.42578125" style="424"/>
  </cols>
  <sheetData>
    <row r="1" spans="2:35" s="451" customFormat="1" ht="55.5" customHeight="1" x14ac:dyDescent="0.45">
      <c r="B1" s="584" t="s">
        <v>180</v>
      </c>
      <c r="C1" s="585"/>
      <c r="D1" s="585"/>
      <c r="E1" s="585"/>
      <c r="F1" s="585"/>
      <c r="G1" s="586"/>
      <c r="I1" s="581" t="s">
        <v>73</v>
      </c>
      <c r="J1" s="582"/>
      <c r="K1" s="582"/>
      <c r="L1" s="582"/>
      <c r="M1" s="582"/>
      <c r="N1" s="583"/>
      <c r="O1" s="452"/>
      <c r="P1" s="453"/>
      <c r="Q1" s="579" t="s">
        <v>77</v>
      </c>
      <c r="R1" s="579"/>
      <c r="S1" s="579"/>
      <c r="T1" s="579"/>
      <c r="U1" s="454"/>
      <c r="W1" s="455"/>
      <c r="X1" s="576" t="s">
        <v>76</v>
      </c>
      <c r="Y1" s="576"/>
      <c r="Z1" s="576"/>
      <c r="AA1" s="576"/>
      <c r="AB1" s="456"/>
      <c r="AD1" s="455"/>
      <c r="AE1" s="576" t="s">
        <v>75</v>
      </c>
      <c r="AF1" s="576"/>
      <c r="AG1" s="576"/>
      <c r="AH1" s="576"/>
      <c r="AI1" s="456"/>
    </row>
    <row r="2" spans="2:35" s="425" customFormat="1" ht="65.25" customHeight="1" x14ac:dyDescent="0.25">
      <c r="B2" s="426"/>
      <c r="C2" s="577" t="s">
        <v>69</v>
      </c>
      <c r="D2" s="577"/>
      <c r="E2" s="577" t="s">
        <v>72</v>
      </c>
      <c r="F2" s="426" t="s">
        <v>74</v>
      </c>
      <c r="G2" s="426"/>
      <c r="I2" s="439"/>
      <c r="J2" s="578" t="s">
        <v>69</v>
      </c>
      <c r="K2" s="578"/>
      <c r="L2" s="578" t="s">
        <v>72</v>
      </c>
      <c r="M2" s="439" t="s">
        <v>74</v>
      </c>
      <c r="N2" s="439"/>
      <c r="P2" s="445"/>
      <c r="Q2" s="580" t="s">
        <v>69</v>
      </c>
      <c r="R2" s="580"/>
      <c r="S2" s="580" t="s">
        <v>72</v>
      </c>
      <c r="T2" s="445" t="s">
        <v>74</v>
      </c>
      <c r="U2" s="445"/>
      <c r="W2" s="426"/>
      <c r="X2" s="577" t="s">
        <v>69</v>
      </c>
      <c r="Y2" s="577"/>
      <c r="Z2" s="577" t="s">
        <v>72</v>
      </c>
      <c r="AA2" s="426" t="s">
        <v>74</v>
      </c>
      <c r="AB2" s="426"/>
      <c r="AD2" s="426"/>
      <c r="AE2" s="577" t="s">
        <v>69</v>
      </c>
      <c r="AF2" s="577"/>
      <c r="AG2" s="577" t="s">
        <v>72</v>
      </c>
      <c r="AH2" s="426" t="s">
        <v>74</v>
      </c>
      <c r="AI2" s="426"/>
    </row>
    <row r="3" spans="2:35" s="425" customFormat="1" ht="46.5" customHeight="1" x14ac:dyDescent="0.25">
      <c r="B3" s="426" t="s">
        <v>2</v>
      </c>
      <c r="C3" s="426" t="s">
        <v>70</v>
      </c>
      <c r="D3" s="426" t="s">
        <v>71</v>
      </c>
      <c r="E3" s="577"/>
      <c r="F3" s="426" t="s">
        <v>42</v>
      </c>
      <c r="G3" s="426" t="s">
        <v>78</v>
      </c>
      <c r="I3" s="439" t="s">
        <v>2</v>
      </c>
      <c r="J3" s="439" t="s">
        <v>70</v>
      </c>
      <c r="K3" s="439" t="s">
        <v>71</v>
      </c>
      <c r="L3" s="578"/>
      <c r="M3" s="439" t="s">
        <v>42</v>
      </c>
      <c r="N3" s="439" t="s">
        <v>78</v>
      </c>
      <c r="P3" s="445" t="s">
        <v>2</v>
      </c>
      <c r="Q3" s="445" t="s">
        <v>70</v>
      </c>
      <c r="R3" s="445" t="s">
        <v>71</v>
      </c>
      <c r="S3" s="580"/>
      <c r="T3" s="445" t="s">
        <v>42</v>
      </c>
      <c r="U3" s="445" t="s">
        <v>78</v>
      </c>
      <c r="W3" s="426" t="s">
        <v>2</v>
      </c>
      <c r="X3" s="426" t="s">
        <v>70</v>
      </c>
      <c r="Y3" s="426" t="s">
        <v>71</v>
      </c>
      <c r="Z3" s="577"/>
      <c r="AA3" s="426" t="s">
        <v>42</v>
      </c>
      <c r="AB3" s="426" t="s">
        <v>78</v>
      </c>
      <c r="AD3" s="426" t="s">
        <v>2</v>
      </c>
      <c r="AE3" s="426" t="s">
        <v>70</v>
      </c>
      <c r="AF3" s="426" t="s">
        <v>71</v>
      </c>
      <c r="AG3" s="577"/>
      <c r="AH3" s="426" t="s">
        <v>42</v>
      </c>
      <c r="AI3" s="426" t="s">
        <v>78</v>
      </c>
    </row>
    <row r="4" spans="2:35" x14ac:dyDescent="0.25">
      <c r="B4" s="423" t="s">
        <v>87</v>
      </c>
      <c r="C4" s="427">
        <f>J4+Q4+X4+AE4</f>
        <v>1102</v>
      </c>
      <c r="D4" s="427">
        <f>K4+R4+Y4+AF4</f>
        <v>7</v>
      </c>
      <c r="E4" s="427">
        <f>L4+S4+Z4+AG4</f>
        <v>1050</v>
      </c>
      <c r="F4" s="427">
        <f>M4+T4+AA4+AH4</f>
        <v>757</v>
      </c>
      <c r="G4" s="428">
        <f>F4/E4</f>
        <v>0.7209523809523809</v>
      </c>
      <c r="I4" s="440" t="s">
        <v>87</v>
      </c>
      <c r="J4" s="441">
        <f>Enero!Y12+Febrero!Y12+'Marzo '!Y12</f>
        <v>260</v>
      </c>
      <c r="K4" s="441">
        <f>Enero!AC12+Febrero!AC12+'Marzo '!AC12</f>
        <v>0</v>
      </c>
      <c r="L4" s="441">
        <f>J4+K4</f>
        <v>260</v>
      </c>
      <c r="M4" s="441">
        <f>Enero!AF12+Febrero!AF12+'Marzo '!AF12</f>
        <v>177</v>
      </c>
      <c r="N4" s="442">
        <f>M4/L4</f>
        <v>0.68076923076923079</v>
      </c>
      <c r="P4" s="446" t="s">
        <v>87</v>
      </c>
      <c r="Q4" s="447">
        <f>'Abril '!Y12+'Mayo '!Y12+Junio!Y12</f>
        <v>362</v>
      </c>
      <c r="R4" s="447">
        <f>'Abril '!AC12+'Mayo '!AC12+Junio!AC12</f>
        <v>3</v>
      </c>
      <c r="S4" s="447">
        <f>Q4+R4</f>
        <v>365</v>
      </c>
      <c r="T4" s="447">
        <f>'Abril '!AF12+'Mayo '!AF12+Junio!AF12</f>
        <v>258</v>
      </c>
      <c r="U4" s="448">
        <f>T4/S4</f>
        <v>0.70684931506849313</v>
      </c>
      <c r="W4" s="436" t="s">
        <v>87</v>
      </c>
      <c r="X4" s="427">
        <f>Julio!Y12+Agosto!Y12+Septiembre!Y12</f>
        <v>303</v>
      </c>
      <c r="Y4" s="427">
        <f>Agosto!AC12+Septiembre!AC12+Julio!AC12</f>
        <v>4</v>
      </c>
      <c r="Z4" s="427">
        <f>SUM(X4:Y4)</f>
        <v>307</v>
      </c>
      <c r="AA4" s="427">
        <f>Julio!AF12+Agosto!AF12+Septiembre!AF12</f>
        <v>204</v>
      </c>
      <c r="AB4" s="428">
        <f>AA4/Z4</f>
        <v>0.66449511400651462</v>
      </c>
      <c r="AD4" s="436" t="s">
        <v>87</v>
      </c>
      <c r="AE4" s="427">
        <f>'Octubre '!Y12+Noviembre!Y12+'Diciembre '!Y12</f>
        <v>177</v>
      </c>
      <c r="AF4" s="427">
        <f>'Octubre '!AC12+Noviembre!AC12+'Diciembre '!AC12</f>
        <v>0</v>
      </c>
      <c r="AG4" s="427">
        <f>'Octubre '!AF12+Noviembre!AF12+'Diciembre '!AF12</f>
        <v>118</v>
      </c>
      <c r="AH4" s="427">
        <f>'Octubre '!AF12+Noviembre!AF12+'Diciembre '!AF12</f>
        <v>118</v>
      </c>
      <c r="AI4" s="428">
        <f>AH4/AG4</f>
        <v>1</v>
      </c>
    </row>
    <row r="5" spans="2:35" x14ac:dyDescent="0.25">
      <c r="B5" s="423" t="s">
        <v>89</v>
      </c>
      <c r="C5" s="427">
        <f t="shared" ref="C5:C60" si="0">J5+Q5+X5+AE5</f>
        <v>0</v>
      </c>
      <c r="D5" s="427">
        <f t="shared" ref="D5:D60" si="1">K5+R5+Y5+AF5</f>
        <v>4802</v>
      </c>
      <c r="E5" s="427">
        <f t="shared" ref="E5:E60" si="2">L5+S5+Z5+AG5</f>
        <v>4621</v>
      </c>
      <c r="F5" s="427">
        <f t="shared" ref="F5:F60" si="3">M5+T5+AA5+AH5</f>
        <v>3264</v>
      </c>
      <c r="G5" s="428">
        <f t="shared" ref="G5:G60" si="4">F5/E5</f>
        <v>0.70634061891365507</v>
      </c>
      <c r="I5" s="440" t="s">
        <v>89</v>
      </c>
      <c r="J5" s="441">
        <f>Enero!Y13+Febrero!Y13+'Marzo '!Y13</f>
        <v>0</v>
      </c>
      <c r="K5" s="441">
        <f>Enero!AC13+Febrero!AC13+'Marzo '!AC13</f>
        <v>1363</v>
      </c>
      <c r="L5" s="441">
        <f t="shared" ref="L5:L60" si="5">J5+K5</f>
        <v>1363</v>
      </c>
      <c r="M5" s="441">
        <f>Enero!AF13+Febrero!AF13+'Marzo '!AF13</f>
        <v>897</v>
      </c>
      <c r="N5" s="442">
        <f t="shared" ref="N5:N60" si="6">M5/L5</f>
        <v>0.65810711665443877</v>
      </c>
      <c r="P5" s="446" t="s">
        <v>89</v>
      </c>
      <c r="Q5" s="447">
        <f>'Abril '!Y13+'Mayo '!Y13+Junio!Y13</f>
        <v>0</v>
      </c>
      <c r="R5" s="447">
        <f>'Abril '!AC13+'Mayo '!AC13+Junio!AC13</f>
        <v>1429</v>
      </c>
      <c r="S5" s="447">
        <f t="shared" ref="S5:S60" si="7">Q5+R5</f>
        <v>1429</v>
      </c>
      <c r="T5" s="447">
        <f>'Abril '!AF13+'Mayo '!AF13+Junio!AF13</f>
        <v>874</v>
      </c>
      <c r="U5" s="448">
        <f t="shared" ref="U5:U60" si="8">T5/S5</f>
        <v>0.61161651504548631</v>
      </c>
      <c r="W5" s="436" t="s">
        <v>89</v>
      </c>
      <c r="X5" s="427">
        <f>Julio!Y13+Agosto!Y13+Septiembre!Y13</f>
        <v>0</v>
      </c>
      <c r="Y5" s="427">
        <f>Agosto!AC13+Septiembre!AC13+Julio!AC13</f>
        <v>1242</v>
      </c>
      <c r="Z5" s="427">
        <f t="shared" ref="Z5:Z60" si="9">SUM(X5:Y5)</f>
        <v>1242</v>
      </c>
      <c r="AA5" s="427">
        <f>Julio!AF13+Agosto!AF13+Septiembre!AF13</f>
        <v>906</v>
      </c>
      <c r="AB5" s="428">
        <f t="shared" ref="AB5:AB60" si="10">AA5/Z5</f>
        <v>0.72946859903381644</v>
      </c>
      <c r="AD5" s="436" t="s">
        <v>89</v>
      </c>
      <c r="AE5" s="427">
        <f>'Octubre '!Y13+Noviembre!Y13+'Diciembre '!Y13</f>
        <v>0</v>
      </c>
      <c r="AF5" s="427">
        <f>'Octubre '!AC13+Noviembre!AC13+'Diciembre '!AC13</f>
        <v>768</v>
      </c>
      <c r="AG5" s="427">
        <f>'Octubre '!AF13+Noviembre!AF13+'Diciembre '!AF13</f>
        <v>587</v>
      </c>
      <c r="AH5" s="427">
        <f>'Octubre '!AF13+Noviembre!AF13+'Diciembre '!AF13</f>
        <v>587</v>
      </c>
      <c r="AI5" s="428">
        <f t="shared" ref="AI5:AI60" si="11">AH5/AG5</f>
        <v>1</v>
      </c>
    </row>
    <row r="6" spans="2:35" x14ac:dyDescent="0.25">
      <c r="B6" s="423" t="s">
        <v>90</v>
      </c>
      <c r="C6" s="427">
        <f t="shared" si="0"/>
        <v>306</v>
      </c>
      <c r="D6" s="427">
        <f t="shared" si="1"/>
        <v>0</v>
      </c>
      <c r="E6" s="427">
        <f t="shared" si="2"/>
        <v>246</v>
      </c>
      <c r="F6" s="427">
        <f t="shared" si="3"/>
        <v>9</v>
      </c>
      <c r="G6" s="428">
        <f t="shared" si="4"/>
        <v>3.6585365853658534E-2</v>
      </c>
      <c r="I6" s="440" t="s">
        <v>90</v>
      </c>
      <c r="J6" s="441">
        <f>Enero!Y14+Febrero!Y14+'Marzo '!Y14</f>
        <v>85</v>
      </c>
      <c r="K6" s="441">
        <f>Enero!AC14+Febrero!AC14+'Marzo '!AC14</f>
        <v>0</v>
      </c>
      <c r="L6" s="441">
        <f t="shared" si="5"/>
        <v>85</v>
      </c>
      <c r="M6" s="441">
        <f>Enero!AF14+Febrero!AF14+'Marzo '!AF14</f>
        <v>0</v>
      </c>
      <c r="N6" s="442">
        <f t="shared" si="6"/>
        <v>0</v>
      </c>
      <c r="P6" s="446" t="s">
        <v>90</v>
      </c>
      <c r="Q6" s="447">
        <f>'Abril '!Y14+'Mayo '!Y14+Junio!Y14</f>
        <v>86</v>
      </c>
      <c r="R6" s="447">
        <f>'Abril '!AC14+'Mayo '!AC14+Junio!AC14</f>
        <v>0</v>
      </c>
      <c r="S6" s="447">
        <f t="shared" si="7"/>
        <v>86</v>
      </c>
      <c r="T6" s="447">
        <f>'Abril '!AF14+'Mayo '!AF14+Junio!AF14</f>
        <v>0</v>
      </c>
      <c r="U6" s="448">
        <f t="shared" si="8"/>
        <v>0</v>
      </c>
      <c r="W6" s="436" t="s">
        <v>90</v>
      </c>
      <c r="X6" s="427">
        <f>Julio!Y14+Agosto!Y14+Septiembre!Y14</f>
        <v>75</v>
      </c>
      <c r="Y6" s="427">
        <f>Agosto!AC14+Septiembre!AC14+Julio!AC14</f>
        <v>0</v>
      </c>
      <c r="Z6" s="427">
        <f t="shared" si="9"/>
        <v>75</v>
      </c>
      <c r="AA6" s="427">
        <f>Julio!AF14+Agosto!AF14+Septiembre!AF14</f>
        <v>9</v>
      </c>
      <c r="AB6" s="428">
        <f t="shared" si="10"/>
        <v>0.12</v>
      </c>
      <c r="AD6" s="436" t="s">
        <v>90</v>
      </c>
      <c r="AE6" s="427">
        <f>'Octubre '!Y14+Noviembre!Y14+'Diciembre '!Y14</f>
        <v>60</v>
      </c>
      <c r="AF6" s="427">
        <f>'Octubre '!AC14+Noviembre!AC14+'Diciembre '!AC14</f>
        <v>0</v>
      </c>
      <c r="AG6" s="427">
        <f>'Octubre '!AF14+Noviembre!AF14+'Diciembre '!AF14</f>
        <v>0</v>
      </c>
      <c r="AH6" s="427">
        <f>'Octubre '!AF14+Noviembre!AF14+'Diciembre '!AF14</f>
        <v>0</v>
      </c>
      <c r="AI6" s="428" t="e">
        <f t="shared" si="11"/>
        <v>#DIV/0!</v>
      </c>
    </row>
    <row r="7" spans="2:35" ht="30" x14ac:dyDescent="0.25">
      <c r="B7" s="423" t="s">
        <v>93</v>
      </c>
      <c r="C7" s="427">
        <f t="shared" si="0"/>
        <v>257</v>
      </c>
      <c r="D7" s="427">
        <f t="shared" si="1"/>
        <v>0</v>
      </c>
      <c r="E7" s="427">
        <f t="shared" si="2"/>
        <v>219</v>
      </c>
      <c r="F7" s="427">
        <f t="shared" si="3"/>
        <v>109</v>
      </c>
      <c r="G7" s="428">
        <f t="shared" si="4"/>
        <v>0.49771689497716892</v>
      </c>
      <c r="I7" s="440" t="s">
        <v>93</v>
      </c>
      <c r="J7" s="441">
        <f>Enero!Y15+Febrero!Y15+'Marzo '!Y15</f>
        <v>38</v>
      </c>
      <c r="K7" s="441">
        <f>Enero!AC15+Febrero!AC15+'Marzo '!AC15</f>
        <v>0</v>
      </c>
      <c r="L7" s="441">
        <f t="shared" si="5"/>
        <v>38</v>
      </c>
      <c r="M7" s="441">
        <f>Enero!AF15+Febrero!AF15+'Marzo '!AF15</f>
        <v>25</v>
      </c>
      <c r="N7" s="442">
        <f t="shared" si="6"/>
        <v>0.65789473684210531</v>
      </c>
      <c r="P7" s="446" t="s">
        <v>93</v>
      </c>
      <c r="Q7" s="447">
        <f>'Abril '!Y15+'Mayo '!Y15+Junio!Y15</f>
        <v>91</v>
      </c>
      <c r="R7" s="447">
        <f>'Abril '!AC15+'Mayo '!AC15+Junio!AC15</f>
        <v>0</v>
      </c>
      <c r="S7" s="447">
        <f t="shared" si="7"/>
        <v>91</v>
      </c>
      <c r="T7" s="447">
        <f>'Abril '!AF15+'Mayo '!AF15+Junio!AF15</f>
        <v>48</v>
      </c>
      <c r="U7" s="448">
        <f t="shared" si="8"/>
        <v>0.52747252747252749</v>
      </c>
      <c r="W7" s="436" t="s">
        <v>93</v>
      </c>
      <c r="X7" s="427">
        <f>Julio!Y15+Agosto!Y15+Septiembre!Y15</f>
        <v>73</v>
      </c>
      <c r="Y7" s="427">
        <f>Agosto!AC15+Septiembre!AC15+Julio!AC15</f>
        <v>0</v>
      </c>
      <c r="Z7" s="427">
        <f t="shared" si="9"/>
        <v>73</v>
      </c>
      <c r="AA7" s="427">
        <f>Julio!AF15+Agosto!AF15+Septiembre!AF15</f>
        <v>19</v>
      </c>
      <c r="AB7" s="428">
        <f t="shared" si="10"/>
        <v>0.26027397260273971</v>
      </c>
      <c r="AD7" s="436" t="s">
        <v>93</v>
      </c>
      <c r="AE7" s="427">
        <f>'Octubre '!Y15+Noviembre!Y15+'Diciembre '!Y15</f>
        <v>55</v>
      </c>
      <c r="AF7" s="427">
        <f>'Octubre '!AC15+Noviembre!AC15+'Diciembre '!AC15</f>
        <v>0</v>
      </c>
      <c r="AG7" s="427">
        <f>'Octubre '!AF15+Noviembre!AF15+'Diciembre '!AF15</f>
        <v>17</v>
      </c>
      <c r="AH7" s="427">
        <f>'Octubre '!AF15+Noviembre!AF15+'Diciembre '!AF15</f>
        <v>17</v>
      </c>
      <c r="AI7" s="428">
        <f t="shared" si="11"/>
        <v>1</v>
      </c>
    </row>
    <row r="8" spans="2:35" ht="30" x14ac:dyDescent="0.25">
      <c r="B8" s="423" t="s">
        <v>94</v>
      </c>
      <c r="C8" s="427">
        <f t="shared" si="0"/>
        <v>36</v>
      </c>
      <c r="D8" s="427">
        <f t="shared" si="1"/>
        <v>71</v>
      </c>
      <c r="E8" s="427">
        <f t="shared" si="2"/>
        <v>107</v>
      </c>
      <c r="F8" s="427">
        <f t="shared" si="3"/>
        <v>42</v>
      </c>
      <c r="G8" s="428">
        <f t="shared" si="4"/>
        <v>0.3925233644859813</v>
      </c>
      <c r="I8" s="440" t="s">
        <v>94</v>
      </c>
      <c r="J8" s="441">
        <f>Enero!Y16+Febrero!Y16+'Marzo '!Y16</f>
        <v>36</v>
      </c>
      <c r="K8" s="441">
        <f>Enero!AC16+Febrero!AC16+'Marzo '!AC16</f>
        <v>71</v>
      </c>
      <c r="L8" s="441">
        <f t="shared" si="5"/>
        <v>107</v>
      </c>
      <c r="M8" s="441">
        <f>Enero!AF16+Febrero!AF16+'Marzo '!AF16</f>
        <v>42</v>
      </c>
      <c r="N8" s="442">
        <f t="shared" si="6"/>
        <v>0.3925233644859813</v>
      </c>
      <c r="P8" s="446" t="s">
        <v>94</v>
      </c>
      <c r="Q8" s="447">
        <f>'Abril '!Y16+'Mayo '!Y16+Junio!Y16</f>
        <v>0</v>
      </c>
      <c r="R8" s="447">
        <f>'Abril '!AC16+'Mayo '!AC16+Junio!AC16</f>
        <v>0</v>
      </c>
      <c r="S8" s="447">
        <f t="shared" si="7"/>
        <v>0</v>
      </c>
      <c r="T8" s="447">
        <f>'Abril '!AF16+'Mayo '!AF16+Junio!AF16</f>
        <v>0</v>
      </c>
      <c r="U8" s="448"/>
      <c r="W8" s="436" t="s">
        <v>94</v>
      </c>
      <c r="X8" s="427">
        <f>Julio!Y16+Agosto!Y16+Septiembre!Y16</f>
        <v>0</v>
      </c>
      <c r="Y8" s="427">
        <f>Agosto!AC16+Septiembre!AC16+Julio!AC16</f>
        <v>0</v>
      </c>
      <c r="Z8" s="427">
        <f t="shared" si="9"/>
        <v>0</v>
      </c>
      <c r="AA8" s="427">
        <f>Julio!AF16+Agosto!AF16+Septiembre!AF16</f>
        <v>0</v>
      </c>
      <c r="AB8" s="428" t="e">
        <f t="shared" si="10"/>
        <v>#DIV/0!</v>
      </c>
      <c r="AD8" s="436" t="s">
        <v>94</v>
      </c>
      <c r="AE8" s="427">
        <f>'Octubre '!Y16+Noviembre!Y16+'Diciembre '!Y16</f>
        <v>0</v>
      </c>
      <c r="AF8" s="427">
        <f>'Octubre '!AC16+Noviembre!AC16+'Diciembre '!AC16</f>
        <v>0</v>
      </c>
      <c r="AG8" s="427">
        <f>'Octubre '!AF16+Noviembre!AF16+'Diciembre '!AF16</f>
        <v>0</v>
      </c>
      <c r="AH8" s="427">
        <f>'Octubre '!AF16+Noviembre!AF16+'Diciembre '!AF16</f>
        <v>0</v>
      </c>
      <c r="AI8" s="428" t="e">
        <f t="shared" si="11"/>
        <v>#DIV/0!</v>
      </c>
    </row>
    <row r="9" spans="2:35" x14ac:dyDescent="0.25">
      <c r="B9" s="423" t="s">
        <v>95</v>
      </c>
      <c r="C9" s="427">
        <f t="shared" si="0"/>
        <v>320</v>
      </c>
      <c r="D9" s="427">
        <f t="shared" si="1"/>
        <v>0</v>
      </c>
      <c r="E9" s="427">
        <f t="shared" si="2"/>
        <v>317</v>
      </c>
      <c r="F9" s="427">
        <f t="shared" si="3"/>
        <v>296</v>
      </c>
      <c r="G9" s="428">
        <f t="shared" si="4"/>
        <v>0.93375394321766558</v>
      </c>
      <c r="I9" s="440" t="s">
        <v>95</v>
      </c>
      <c r="J9" s="441">
        <f>Enero!Y17+Febrero!Y17+'Marzo '!Y17</f>
        <v>60</v>
      </c>
      <c r="K9" s="441">
        <f>Enero!AC17+Febrero!AC17+'Marzo '!AC17</f>
        <v>0</v>
      </c>
      <c r="L9" s="441">
        <f t="shared" si="5"/>
        <v>60</v>
      </c>
      <c r="M9" s="441">
        <f>Enero!AF17+Febrero!AF17+'Marzo '!AF17</f>
        <v>48</v>
      </c>
      <c r="N9" s="442">
        <f t="shared" si="6"/>
        <v>0.8</v>
      </c>
      <c r="P9" s="446" t="s">
        <v>95</v>
      </c>
      <c r="Q9" s="447">
        <f>'Abril '!Y17+'Mayo '!Y17+Junio!Y17</f>
        <v>99</v>
      </c>
      <c r="R9" s="447">
        <f>'Abril '!AC17+'Mayo '!AC17+Junio!AC17</f>
        <v>0</v>
      </c>
      <c r="S9" s="447">
        <f t="shared" si="7"/>
        <v>99</v>
      </c>
      <c r="T9" s="447">
        <f>'Abril '!AF17+'Mayo '!AF17+Junio!AF17</f>
        <v>95</v>
      </c>
      <c r="U9" s="448">
        <f t="shared" si="8"/>
        <v>0.95959595959595956</v>
      </c>
      <c r="W9" s="436" t="s">
        <v>95</v>
      </c>
      <c r="X9" s="427">
        <f>Julio!Y17+Agosto!Y17+Septiembre!Y17</f>
        <v>104</v>
      </c>
      <c r="Y9" s="427">
        <f>Agosto!AC17+Septiembre!AC17+Julio!AC17</f>
        <v>0</v>
      </c>
      <c r="Z9" s="427">
        <f t="shared" si="9"/>
        <v>104</v>
      </c>
      <c r="AA9" s="427">
        <f>Julio!AF17+Agosto!AF17+Septiembre!AF17</f>
        <v>99</v>
      </c>
      <c r="AB9" s="428">
        <f t="shared" si="10"/>
        <v>0.95192307692307687</v>
      </c>
      <c r="AD9" s="436" t="s">
        <v>95</v>
      </c>
      <c r="AE9" s="427">
        <f>'Octubre '!Y17+Noviembre!Y17+'Diciembre '!Y17</f>
        <v>57</v>
      </c>
      <c r="AF9" s="427">
        <f>'Octubre '!AC17+Noviembre!AC17+'Diciembre '!AC17</f>
        <v>0</v>
      </c>
      <c r="AG9" s="427">
        <f>'Octubre '!AF17+Noviembre!AF17+'Diciembre '!AF17</f>
        <v>54</v>
      </c>
      <c r="AH9" s="427">
        <f>'Octubre '!AF17+Noviembre!AF17+'Diciembre '!AF17</f>
        <v>54</v>
      </c>
      <c r="AI9" s="428">
        <f t="shared" si="11"/>
        <v>1</v>
      </c>
    </row>
    <row r="10" spans="2:35" x14ac:dyDescent="0.25">
      <c r="B10" s="423" t="s">
        <v>96</v>
      </c>
      <c r="C10" s="427">
        <f t="shared" si="0"/>
        <v>33</v>
      </c>
      <c r="D10" s="427">
        <f t="shared" si="1"/>
        <v>957</v>
      </c>
      <c r="E10" s="427">
        <f t="shared" si="2"/>
        <v>968</v>
      </c>
      <c r="F10" s="427">
        <f t="shared" si="3"/>
        <v>873</v>
      </c>
      <c r="G10" s="428">
        <f t="shared" si="4"/>
        <v>0.90185950413223137</v>
      </c>
      <c r="I10" s="440" t="s">
        <v>96</v>
      </c>
      <c r="J10" s="441">
        <f>Enero!Y18+Febrero!Y18+'Marzo '!Y18</f>
        <v>33</v>
      </c>
      <c r="K10" s="441">
        <f>Enero!AC18+Febrero!AC18+'Marzo '!AC18</f>
        <v>232</v>
      </c>
      <c r="L10" s="441">
        <f t="shared" si="5"/>
        <v>265</v>
      </c>
      <c r="M10" s="441">
        <f>Enero!AF18+Febrero!AF18+'Marzo '!AF18</f>
        <v>226</v>
      </c>
      <c r="N10" s="442">
        <f t="shared" si="6"/>
        <v>0.85283018867924532</v>
      </c>
      <c r="P10" s="446" t="s">
        <v>96</v>
      </c>
      <c r="Q10" s="447">
        <f>'Abril '!Y18+'Mayo '!Y18+Junio!Y18</f>
        <v>0</v>
      </c>
      <c r="R10" s="447">
        <f>'Abril '!AC18+'Mayo '!AC18+Junio!AC18</f>
        <v>254</v>
      </c>
      <c r="S10" s="447">
        <f t="shared" si="7"/>
        <v>254</v>
      </c>
      <c r="T10" s="447">
        <f>'Abril '!AF18+'Mayo '!AF18+Junio!AF18</f>
        <v>223</v>
      </c>
      <c r="U10" s="448">
        <f t="shared" si="8"/>
        <v>0.87795275590551181</v>
      </c>
      <c r="W10" s="436" t="s">
        <v>96</v>
      </c>
      <c r="X10" s="427">
        <f>Julio!Y18+Agosto!Y18+Septiembre!Y18</f>
        <v>0</v>
      </c>
      <c r="Y10" s="427">
        <f>Agosto!AC18+Septiembre!AC18+Julio!AC18</f>
        <v>289</v>
      </c>
      <c r="Z10" s="427">
        <f t="shared" si="9"/>
        <v>289</v>
      </c>
      <c r="AA10" s="427">
        <f>Julio!AF18+Agosto!AF18+Septiembre!AF18</f>
        <v>264</v>
      </c>
      <c r="AB10" s="428">
        <f t="shared" si="10"/>
        <v>0.91349480968858132</v>
      </c>
      <c r="AD10" s="436" t="s">
        <v>96</v>
      </c>
      <c r="AE10" s="427">
        <f>'Octubre '!Y18+Noviembre!Y18+'Diciembre '!Y18</f>
        <v>0</v>
      </c>
      <c r="AF10" s="427">
        <f>'Octubre '!AC18+Noviembre!AC18+'Diciembre '!AC18</f>
        <v>182</v>
      </c>
      <c r="AG10" s="427">
        <f>'Octubre '!AF18+Noviembre!AF18+'Diciembre '!AF18</f>
        <v>160</v>
      </c>
      <c r="AH10" s="427">
        <f>'Octubre '!AF18+Noviembre!AF18+'Diciembre '!AF18</f>
        <v>160</v>
      </c>
      <c r="AI10" s="428">
        <f t="shared" si="11"/>
        <v>1</v>
      </c>
    </row>
    <row r="11" spans="2:35" hidden="1" x14ac:dyDescent="0.25">
      <c r="B11" s="423" t="s">
        <v>97</v>
      </c>
      <c r="C11" s="427">
        <f t="shared" si="0"/>
        <v>0</v>
      </c>
      <c r="D11" s="427">
        <f t="shared" si="1"/>
        <v>0</v>
      </c>
      <c r="E11" s="427">
        <f t="shared" si="2"/>
        <v>0</v>
      </c>
      <c r="F11" s="427">
        <f t="shared" si="3"/>
        <v>0</v>
      </c>
      <c r="G11" s="428" t="e">
        <f t="shared" si="4"/>
        <v>#DIV/0!</v>
      </c>
      <c r="I11" s="440" t="s">
        <v>97</v>
      </c>
      <c r="J11" s="441">
        <f>Enero!Y19+Febrero!Y19+'Marzo '!Y19</f>
        <v>0</v>
      </c>
      <c r="K11" s="441">
        <f>Enero!AC19+Febrero!AC19+'Marzo '!AC19</f>
        <v>0</v>
      </c>
      <c r="L11" s="441">
        <f t="shared" si="5"/>
        <v>0</v>
      </c>
      <c r="M11" s="441">
        <f>Enero!AF19+Febrero!AF19+'Marzo '!AF19</f>
        <v>0</v>
      </c>
      <c r="N11" s="442" t="e">
        <f t="shared" si="6"/>
        <v>#DIV/0!</v>
      </c>
      <c r="P11" s="446" t="s">
        <v>97</v>
      </c>
      <c r="Q11" s="447">
        <f>'Abril '!Y19+'Mayo '!Y19+Junio!Y19</f>
        <v>0</v>
      </c>
      <c r="R11" s="447">
        <f>'Abril '!AC19+'Mayo '!AC19+Junio!AC19</f>
        <v>0</v>
      </c>
      <c r="S11" s="447">
        <f t="shared" si="7"/>
        <v>0</v>
      </c>
      <c r="T11" s="447">
        <f>'Abril '!AF19+'Mayo '!AF19+Junio!AF19</f>
        <v>0</v>
      </c>
      <c r="U11" s="448" t="e">
        <f t="shared" si="8"/>
        <v>#DIV/0!</v>
      </c>
      <c r="W11" s="436" t="s">
        <v>97</v>
      </c>
      <c r="X11" s="427">
        <f>Julio!Y19+Agosto!Y19+Septiembre!Y19</f>
        <v>0</v>
      </c>
      <c r="Y11" s="427">
        <f>Agosto!AC19+Septiembre!AC19+Julio!AC19</f>
        <v>0</v>
      </c>
      <c r="Z11" s="427">
        <f t="shared" si="9"/>
        <v>0</v>
      </c>
      <c r="AA11" s="427">
        <f>Julio!AF19+Agosto!AF19+Septiembre!AF19</f>
        <v>0</v>
      </c>
      <c r="AB11" s="428" t="e">
        <f t="shared" si="10"/>
        <v>#DIV/0!</v>
      </c>
      <c r="AD11" s="436" t="s">
        <v>97</v>
      </c>
      <c r="AE11" s="427">
        <f>'Octubre '!Y19+Noviembre!Y19+'Diciembre '!Y19</f>
        <v>0</v>
      </c>
      <c r="AF11" s="427">
        <f>'Octubre '!AC19+Noviembre!AC19+'Diciembre '!AC19</f>
        <v>0</v>
      </c>
      <c r="AG11" s="427">
        <f>'Octubre '!AF19+Noviembre!AF19+'Diciembre '!AF19</f>
        <v>0</v>
      </c>
      <c r="AH11" s="427">
        <f>'Octubre '!AF19+Noviembre!AF19+'Diciembre '!AF19</f>
        <v>0</v>
      </c>
      <c r="AI11" s="428" t="e">
        <f t="shared" si="11"/>
        <v>#DIV/0!</v>
      </c>
    </row>
    <row r="12" spans="2:35" x14ac:dyDescent="0.25">
      <c r="B12" s="423" t="s">
        <v>98</v>
      </c>
      <c r="C12" s="427">
        <f t="shared" si="0"/>
        <v>0</v>
      </c>
      <c r="D12" s="427">
        <f t="shared" si="1"/>
        <v>804</v>
      </c>
      <c r="E12" s="427">
        <f t="shared" si="2"/>
        <v>787</v>
      </c>
      <c r="F12" s="427">
        <f t="shared" si="3"/>
        <v>752</v>
      </c>
      <c r="G12" s="428">
        <f t="shared" si="4"/>
        <v>0.95552731893265563</v>
      </c>
      <c r="I12" s="440" t="s">
        <v>98</v>
      </c>
      <c r="J12" s="441">
        <f>Enero!Y20+Febrero!Y20+'Marzo '!Y20</f>
        <v>0</v>
      </c>
      <c r="K12" s="441">
        <f>Enero!AC20+Febrero!AC20+'Marzo '!AC20</f>
        <v>160</v>
      </c>
      <c r="L12" s="441">
        <f t="shared" si="5"/>
        <v>160</v>
      </c>
      <c r="M12" s="441">
        <f>Enero!AF20+Febrero!AF20+'Marzo '!AF20</f>
        <v>154</v>
      </c>
      <c r="N12" s="442">
        <f t="shared" si="6"/>
        <v>0.96250000000000002</v>
      </c>
      <c r="P12" s="446" t="s">
        <v>98</v>
      </c>
      <c r="Q12" s="447">
        <f>'Abril '!Y20+'Mayo '!Y20+Junio!Y20</f>
        <v>0</v>
      </c>
      <c r="R12" s="447">
        <f>'Abril '!AC20+'Mayo '!AC20+Junio!AC20</f>
        <v>207</v>
      </c>
      <c r="S12" s="447">
        <f t="shared" si="7"/>
        <v>207</v>
      </c>
      <c r="T12" s="447">
        <f>'Abril '!AF20+'Mayo '!AF20+Junio!AF20</f>
        <v>194</v>
      </c>
      <c r="U12" s="448">
        <f t="shared" si="8"/>
        <v>0.9371980676328503</v>
      </c>
      <c r="W12" s="436" t="s">
        <v>98</v>
      </c>
      <c r="X12" s="427">
        <f>Julio!Y20+Agosto!Y20+Septiembre!Y20</f>
        <v>0</v>
      </c>
      <c r="Y12" s="427">
        <f>Agosto!AC20+Septiembre!AC20+Julio!AC20</f>
        <v>253</v>
      </c>
      <c r="Z12" s="427">
        <f t="shared" si="9"/>
        <v>253</v>
      </c>
      <c r="AA12" s="427">
        <f>Julio!AF20+Agosto!AF20+Septiembre!AF20</f>
        <v>237</v>
      </c>
      <c r="AB12" s="428">
        <f t="shared" si="10"/>
        <v>0.93675889328063244</v>
      </c>
      <c r="AD12" s="436" t="s">
        <v>98</v>
      </c>
      <c r="AE12" s="427">
        <f>'Octubre '!Y20+Noviembre!Y20+'Diciembre '!Y20</f>
        <v>0</v>
      </c>
      <c r="AF12" s="427">
        <f>'Octubre '!AC20+Noviembre!AC20+'Diciembre '!AC20</f>
        <v>184</v>
      </c>
      <c r="AG12" s="427">
        <f>'Octubre '!AF20+Noviembre!AF20+'Diciembre '!AF20</f>
        <v>167</v>
      </c>
      <c r="AH12" s="427">
        <f>'Octubre '!AF20+Noviembre!AF20+'Diciembre '!AF20</f>
        <v>167</v>
      </c>
      <c r="AI12" s="428">
        <f t="shared" si="11"/>
        <v>1</v>
      </c>
    </row>
    <row r="13" spans="2:35" hidden="1" x14ac:dyDescent="0.25">
      <c r="B13" s="423" t="s">
        <v>99</v>
      </c>
      <c r="C13" s="427">
        <f t="shared" si="0"/>
        <v>0</v>
      </c>
      <c r="D13" s="427">
        <f t="shared" si="1"/>
        <v>0</v>
      </c>
      <c r="E13" s="427">
        <f t="shared" si="2"/>
        <v>0</v>
      </c>
      <c r="F13" s="427">
        <f t="shared" si="3"/>
        <v>0</v>
      </c>
      <c r="G13" s="428" t="e">
        <f t="shared" si="4"/>
        <v>#DIV/0!</v>
      </c>
      <c r="I13" s="440" t="s">
        <v>99</v>
      </c>
      <c r="J13" s="441">
        <f>Enero!Y21+Febrero!Y21+'Marzo '!Y21</f>
        <v>0</v>
      </c>
      <c r="K13" s="441">
        <f>Enero!AC21+Febrero!AC21+'Marzo '!AC21</f>
        <v>0</v>
      </c>
      <c r="L13" s="441">
        <f t="shared" si="5"/>
        <v>0</v>
      </c>
      <c r="M13" s="441">
        <f>Enero!AF21+Febrero!AF21+'Marzo '!AF21</f>
        <v>0</v>
      </c>
      <c r="N13" s="442" t="e">
        <f t="shared" si="6"/>
        <v>#DIV/0!</v>
      </c>
      <c r="P13" s="446" t="s">
        <v>99</v>
      </c>
      <c r="Q13" s="447">
        <f>'Abril '!Y21+'Mayo '!Y21+Junio!Y21</f>
        <v>0</v>
      </c>
      <c r="R13" s="447">
        <f>'Abril '!AC21+'Mayo '!AC21+Junio!AC21</f>
        <v>0</v>
      </c>
      <c r="S13" s="447">
        <f t="shared" si="7"/>
        <v>0</v>
      </c>
      <c r="T13" s="447">
        <f>'Abril '!AF21+'Mayo '!AF21+Junio!AF21</f>
        <v>0</v>
      </c>
      <c r="U13" s="448" t="e">
        <f t="shared" si="8"/>
        <v>#DIV/0!</v>
      </c>
      <c r="W13" s="436" t="s">
        <v>99</v>
      </c>
      <c r="X13" s="427">
        <f>Julio!Y21+Agosto!Y21+Septiembre!Y21</f>
        <v>0</v>
      </c>
      <c r="Y13" s="427">
        <f>Agosto!AC21+Septiembre!AC21+Julio!AC21</f>
        <v>0</v>
      </c>
      <c r="Z13" s="427">
        <f t="shared" si="9"/>
        <v>0</v>
      </c>
      <c r="AA13" s="427">
        <f>Julio!AF21+Agosto!AF21+Septiembre!AF21</f>
        <v>0</v>
      </c>
      <c r="AB13" s="428" t="e">
        <f t="shared" si="10"/>
        <v>#DIV/0!</v>
      </c>
      <c r="AD13" s="436" t="s">
        <v>99</v>
      </c>
      <c r="AE13" s="427">
        <f>'Octubre '!Y21+Noviembre!Y21+'Diciembre '!Y21</f>
        <v>0</v>
      </c>
      <c r="AF13" s="427">
        <f>'Octubre '!AC21+Noviembre!AC21+'Diciembre '!AC21</f>
        <v>0</v>
      </c>
      <c r="AG13" s="427">
        <f>'Octubre '!AF21+Noviembre!AF21+'Diciembre '!AF21</f>
        <v>0</v>
      </c>
      <c r="AH13" s="427">
        <f>'Octubre '!AF21+Noviembre!AF21+'Diciembre '!AF21</f>
        <v>0</v>
      </c>
      <c r="AI13" s="428" t="e">
        <f t="shared" si="11"/>
        <v>#DIV/0!</v>
      </c>
    </row>
    <row r="14" spans="2:35" x14ac:dyDescent="0.25">
      <c r="B14" s="423" t="s">
        <v>100</v>
      </c>
      <c r="C14" s="427">
        <f t="shared" si="0"/>
        <v>0</v>
      </c>
      <c r="D14" s="427">
        <f t="shared" si="1"/>
        <v>1092</v>
      </c>
      <c r="E14" s="427">
        <f t="shared" si="2"/>
        <v>1059</v>
      </c>
      <c r="F14" s="427">
        <f t="shared" si="3"/>
        <v>910</v>
      </c>
      <c r="G14" s="428">
        <f t="shared" si="4"/>
        <v>0.85930122757318228</v>
      </c>
      <c r="I14" s="440" t="s">
        <v>100</v>
      </c>
      <c r="J14" s="441">
        <f>Enero!Y22+Febrero!Y22+'Marzo '!Y22</f>
        <v>0</v>
      </c>
      <c r="K14" s="441">
        <f>Enero!AC22+Febrero!AC22+'Marzo '!AC22</f>
        <v>305</v>
      </c>
      <c r="L14" s="441">
        <f t="shared" si="5"/>
        <v>305</v>
      </c>
      <c r="M14" s="441">
        <f>Enero!AF22+Febrero!AF22+'Marzo '!AF22</f>
        <v>249</v>
      </c>
      <c r="N14" s="442">
        <f t="shared" si="6"/>
        <v>0.81639344262295077</v>
      </c>
      <c r="P14" s="446" t="s">
        <v>100</v>
      </c>
      <c r="Q14" s="447">
        <f>'Abril '!Y22+'Mayo '!Y22+Junio!Y22</f>
        <v>0</v>
      </c>
      <c r="R14" s="447">
        <f>'Abril '!AC22+'Mayo '!AC22+Junio!AC22</f>
        <v>309</v>
      </c>
      <c r="S14" s="447">
        <f t="shared" si="7"/>
        <v>309</v>
      </c>
      <c r="T14" s="447">
        <f>'Abril '!AF22+'Mayo '!AF22+Junio!AF22</f>
        <v>255</v>
      </c>
      <c r="U14" s="448">
        <f t="shared" si="8"/>
        <v>0.82524271844660191</v>
      </c>
      <c r="W14" s="436" t="s">
        <v>100</v>
      </c>
      <c r="X14" s="427">
        <f>Julio!Y22+Agosto!Y22+Septiembre!Y22</f>
        <v>0</v>
      </c>
      <c r="Y14" s="427">
        <f>Agosto!AC22+Septiembre!AC22+Julio!AC22</f>
        <v>284</v>
      </c>
      <c r="Z14" s="427">
        <f t="shared" si="9"/>
        <v>284</v>
      </c>
      <c r="AA14" s="427">
        <f>Julio!AF22+Agosto!AF22+Septiembre!AF22</f>
        <v>245</v>
      </c>
      <c r="AB14" s="428">
        <f t="shared" si="10"/>
        <v>0.86267605633802813</v>
      </c>
      <c r="AD14" s="436" t="s">
        <v>100</v>
      </c>
      <c r="AE14" s="427">
        <f>'Octubre '!Y22+Noviembre!Y22+'Diciembre '!Y22</f>
        <v>0</v>
      </c>
      <c r="AF14" s="427">
        <f>'Octubre '!AC22+Noviembre!AC22+'Diciembre '!AC22</f>
        <v>194</v>
      </c>
      <c r="AG14" s="427">
        <f>'Octubre '!AF22+Noviembre!AF22+'Diciembre '!AF22</f>
        <v>161</v>
      </c>
      <c r="AH14" s="427">
        <f>'Octubre '!AF22+Noviembre!AF22+'Diciembre '!AF22</f>
        <v>161</v>
      </c>
      <c r="AI14" s="428">
        <f t="shared" si="11"/>
        <v>1</v>
      </c>
    </row>
    <row r="15" spans="2:35" hidden="1" x14ac:dyDescent="0.25">
      <c r="B15" s="423" t="s">
        <v>101</v>
      </c>
      <c r="C15" s="427">
        <f t="shared" si="0"/>
        <v>0</v>
      </c>
      <c r="D15" s="427">
        <f t="shared" si="1"/>
        <v>0</v>
      </c>
      <c r="E15" s="427">
        <f t="shared" si="2"/>
        <v>0</v>
      </c>
      <c r="F15" s="427">
        <f t="shared" si="3"/>
        <v>0</v>
      </c>
      <c r="G15" s="428" t="e">
        <f t="shared" si="4"/>
        <v>#DIV/0!</v>
      </c>
      <c r="I15" s="440" t="s">
        <v>101</v>
      </c>
      <c r="J15" s="441">
        <f>Enero!Y23+Febrero!Y23+'Marzo '!Y23</f>
        <v>0</v>
      </c>
      <c r="K15" s="441">
        <f>Enero!AC23+Febrero!AC23+'Marzo '!AC23</f>
        <v>0</v>
      </c>
      <c r="L15" s="441">
        <f t="shared" si="5"/>
        <v>0</v>
      </c>
      <c r="M15" s="441">
        <f>Enero!AF23+Febrero!AF23+'Marzo '!AF23</f>
        <v>0</v>
      </c>
      <c r="N15" s="442" t="e">
        <f t="shared" si="6"/>
        <v>#DIV/0!</v>
      </c>
      <c r="P15" s="446" t="s">
        <v>101</v>
      </c>
      <c r="Q15" s="447">
        <f>'Abril '!Y23+'Mayo '!Y23+Junio!Y23</f>
        <v>0</v>
      </c>
      <c r="R15" s="447">
        <f>'Abril '!AC23+'Mayo '!AC23+Junio!AC23</f>
        <v>0</v>
      </c>
      <c r="S15" s="447">
        <f t="shared" si="7"/>
        <v>0</v>
      </c>
      <c r="T15" s="447">
        <f>'Abril '!AF23+'Mayo '!AF23+Junio!AF23</f>
        <v>0</v>
      </c>
      <c r="U15" s="448" t="e">
        <f t="shared" si="8"/>
        <v>#DIV/0!</v>
      </c>
      <c r="W15" s="436" t="s">
        <v>101</v>
      </c>
      <c r="X15" s="427">
        <f>Julio!Y23+Agosto!Y23+Septiembre!Y23</f>
        <v>0</v>
      </c>
      <c r="Y15" s="427">
        <f>Agosto!AC23+Septiembre!AC23+Julio!AC23</f>
        <v>0</v>
      </c>
      <c r="Z15" s="427">
        <f t="shared" si="9"/>
        <v>0</v>
      </c>
      <c r="AA15" s="427">
        <f>Julio!AF23+Agosto!AF23+Septiembre!AF23</f>
        <v>0</v>
      </c>
      <c r="AB15" s="428" t="e">
        <f t="shared" si="10"/>
        <v>#DIV/0!</v>
      </c>
      <c r="AD15" s="436" t="s">
        <v>101</v>
      </c>
      <c r="AE15" s="427">
        <f>'Octubre '!Y23+Noviembre!Y23+'Diciembre '!Y23</f>
        <v>0</v>
      </c>
      <c r="AF15" s="427">
        <f>'Octubre '!AC23+Noviembre!AC23+'Diciembre '!AC23</f>
        <v>0</v>
      </c>
      <c r="AG15" s="427">
        <f>'Octubre '!AF23+Noviembre!AF23+'Diciembre '!AF23</f>
        <v>0</v>
      </c>
      <c r="AH15" s="427">
        <f>'Octubre '!AF23+Noviembre!AF23+'Diciembre '!AF23</f>
        <v>0</v>
      </c>
      <c r="AI15" s="428" t="e">
        <f t="shared" si="11"/>
        <v>#DIV/0!</v>
      </c>
    </row>
    <row r="16" spans="2:35" hidden="1" x14ac:dyDescent="0.25">
      <c r="B16" s="423" t="s">
        <v>102</v>
      </c>
      <c r="C16" s="427">
        <f t="shared" si="0"/>
        <v>0</v>
      </c>
      <c r="D16" s="427">
        <f t="shared" si="1"/>
        <v>0</v>
      </c>
      <c r="E16" s="427">
        <f t="shared" si="2"/>
        <v>0</v>
      </c>
      <c r="F16" s="427">
        <f t="shared" si="3"/>
        <v>0</v>
      </c>
      <c r="G16" s="428" t="e">
        <f t="shared" si="4"/>
        <v>#DIV/0!</v>
      </c>
      <c r="I16" s="440" t="s">
        <v>102</v>
      </c>
      <c r="J16" s="441">
        <f>Enero!Y24+Febrero!Y24+'Marzo '!Y24</f>
        <v>0</v>
      </c>
      <c r="K16" s="441">
        <f>Enero!AC24+Febrero!AC24+'Marzo '!AC24</f>
        <v>0</v>
      </c>
      <c r="L16" s="441">
        <f t="shared" si="5"/>
        <v>0</v>
      </c>
      <c r="M16" s="441">
        <f>Enero!AF24+Febrero!AF24+'Marzo '!AF24</f>
        <v>0</v>
      </c>
      <c r="N16" s="442" t="e">
        <f t="shared" si="6"/>
        <v>#DIV/0!</v>
      </c>
      <c r="P16" s="446" t="s">
        <v>102</v>
      </c>
      <c r="Q16" s="447">
        <f>'Abril '!Y24+'Mayo '!Y24+Junio!Y24</f>
        <v>0</v>
      </c>
      <c r="R16" s="447">
        <f>'Abril '!AC24+'Mayo '!AC24+Junio!AC24</f>
        <v>0</v>
      </c>
      <c r="S16" s="447">
        <f t="shared" si="7"/>
        <v>0</v>
      </c>
      <c r="T16" s="447">
        <f>'Abril '!AF24+'Mayo '!AF24+Junio!AF24</f>
        <v>0</v>
      </c>
      <c r="U16" s="448" t="e">
        <f t="shared" si="8"/>
        <v>#DIV/0!</v>
      </c>
      <c r="W16" s="436" t="s">
        <v>102</v>
      </c>
      <c r="X16" s="427">
        <f>Julio!Y24+Agosto!Y24+Septiembre!Y24</f>
        <v>0</v>
      </c>
      <c r="Y16" s="427">
        <f>Agosto!AC24+Septiembre!AC24+Julio!AC24</f>
        <v>0</v>
      </c>
      <c r="Z16" s="427">
        <f t="shared" si="9"/>
        <v>0</v>
      </c>
      <c r="AA16" s="427">
        <f>Julio!AF24+Agosto!AF24+Septiembre!AF24</f>
        <v>0</v>
      </c>
      <c r="AB16" s="428" t="e">
        <f t="shared" si="10"/>
        <v>#DIV/0!</v>
      </c>
      <c r="AD16" s="436" t="s">
        <v>102</v>
      </c>
      <c r="AE16" s="427">
        <f>'Octubre '!Y24+Noviembre!Y24+'Diciembre '!Y24</f>
        <v>0</v>
      </c>
      <c r="AF16" s="427">
        <f>'Octubre '!AC24+Noviembre!AC24+'Diciembre '!AC24</f>
        <v>0</v>
      </c>
      <c r="AG16" s="427">
        <f>'Octubre '!AF24+Noviembre!AF24+'Diciembre '!AF24</f>
        <v>0</v>
      </c>
      <c r="AH16" s="427">
        <f>'Octubre '!AF24+Noviembre!AF24+'Diciembre '!AF24</f>
        <v>0</v>
      </c>
      <c r="AI16" s="428" t="e">
        <f t="shared" si="11"/>
        <v>#DIV/0!</v>
      </c>
    </row>
    <row r="17" spans="2:35" hidden="1" x14ac:dyDescent="0.25">
      <c r="B17" s="423" t="s">
        <v>103</v>
      </c>
      <c r="C17" s="427">
        <f t="shared" si="0"/>
        <v>0</v>
      </c>
      <c r="D17" s="427">
        <f t="shared" si="1"/>
        <v>0</v>
      </c>
      <c r="E17" s="427">
        <f t="shared" si="2"/>
        <v>0</v>
      </c>
      <c r="F17" s="427">
        <f t="shared" si="3"/>
        <v>0</v>
      </c>
      <c r="G17" s="428" t="e">
        <f t="shared" si="4"/>
        <v>#DIV/0!</v>
      </c>
      <c r="I17" s="440" t="s">
        <v>103</v>
      </c>
      <c r="J17" s="441">
        <f>Enero!Y25+Febrero!Y25+'Marzo '!Y25</f>
        <v>0</v>
      </c>
      <c r="K17" s="441">
        <f>Enero!AC25+Febrero!AC25+'Marzo '!AC25</f>
        <v>0</v>
      </c>
      <c r="L17" s="441">
        <f t="shared" si="5"/>
        <v>0</v>
      </c>
      <c r="M17" s="441">
        <f>Enero!AF25+Febrero!AF25+'Marzo '!AF25</f>
        <v>0</v>
      </c>
      <c r="N17" s="442" t="e">
        <f t="shared" si="6"/>
        <v>#DIV/0!</v>
      </c>
      <c r="P17" s="446" t="s">
        <v>103</v>
      </c>
      <c r="Q17" s="447">
        <f>'Abril '!Y25+'Mayo '!Y25+Junio!Y25</f>
        <v>0</v>
      </c>
      <c r="R17" s="447">
        <f>'Abril '!AC25+'Mayo '!AC25+Junio!AC25</f>
        <v>0</v>
      </c>
      <c r="S17" s="447">
        <f t="shared" si="7"/>
        <v>0</v>
      </c>
      <c r="T17" s="447">
        <f>'Abril '!AF25+'Mayo '!AF25+Junio!AF25</f>
        <v>0</v>
      </c>
      <c r="U17" s="448" t="e">
        <f t="shared" si="8"/>
        <v>#DIV/0!</v>
      </c>
      <c r="W17" s="436" t="s">
        <v>103</v>
      </c>
      <c r="X17" s="427">
        <f>Julio!Y25+Agosto!Y25+Septiembre!Y25</f>
        <v>0</v>
      </c>
      <c r="Y17" s="427">
        <f>Agosto!AC25+Septiembre!AC25+Julio!AC25</f>
        <v>0</v>
      </c>
      <c r="Z17" s="427">
        <f t="shared" si="9"/>
        <v>0</v>
      </c>
      <c r="AA17" s="427">
        <f>Julio!AF25+Agosto!AF25+Septiembre!AF25</f>
        <v>0</v>
      </c>
      <c r="AB17" s="428" t="e">
        <f t="shared" si="10"/>
        <v>#DIV/0!</v>
      </c>
      <c r="AD17" s="436" t="s">
        <v>103</v>
      </c>
      <c r="AE17" s="427">
        <f>'Octubre '!Y25+Noviembre!Y25+'Diciembre '!Y25</f>
        <v>0</v>
      </c>
      <c r="AF17" s="427">
        <f>'Octubre '!AC25+Noviembre!AC25+'Diciembre '!AC25</f>
        <v>0</v>
      </c>
      <c r="AG17" s="427">
        <f>'Octubre '!AF25+Noviembre!AF25+'Diciembre '!AF25</f>
        <v>0</v>
      </c>
      <c r="AH17" s="427">
        <f>'Octubre '!AF25+Noviembre!AF25+'Diciembre '!AF25</f>
        <v>0</v>
      </c>
      <c r="AI17" s="428" t="e">
        <f t="shared" si="11"/>
        <v>#DIV/0!</v>
      </c>
    </row>
    <row r="18" spans="2:35" hidden="1" x14ac:dyDescent="0.25">
      <c r="B18" s="423" t="s">
        <v>104</v>
      </c>
      <c r="C18" s="427">
        <f t="shared" si="0"/>
        <v>0</v>
      </c>
      <c r="D18" s="427">
        <f t="shared" si="1"/>
        <v>0</v>
      </c>
      <c r="E18" s="427">
        <f t="shared" si="2"/>
        <v>0</v>
      </c>
      <c r="F18" s="427">
        <f t="shared" si="3"/>
        <v>0</v>
      </c>
      <c r="G18" s="428" t="e">
        <f t="shared" si="4"/>
        <v>#DIV/0!</v>
      </c>
      <c r="I18" s="440" t="s">
        <v>104</v>
      </c>
      <c r="J18" s="441">
        <f>Enero!Y26+Febrero!Y26+'Marzo '!Y26</f>
        <v>0</v>
      </c>
      <c r="K18" s="441">
        <f>Enero!AC26+Febrero!AC26+'Marzo '!AC26</f>
        <v>0</v>
      </c>
      <c r="L18" s="441">
        <f t="shared" si="5"/>
        <v>0</v>
      </c>
      <c r="M18" s="441">
        <f>Enero!AF26+Febrero!AF26+'Marzo '!AF26</f>
        <v>0</v>
      </c>
      <c r="N18" s="442" t="e">
        <f t="shared" si="6"/>
        <v>#DIV/0!</v>
      </c>
      <c r="P18" s="446" t="s">
        <v>104</v>
      </c>
      <c r="Q18" s="447">
        <f>'Abril '!Y26+'Mayo '!Y26+Junio!Y26</f>
        <v>0</v>
      </c>
      <c r="R18" s="447">
        <f>'Abril '!AC26+'Mayo '!AC26+Junio!AC26</f>
        <v>0</v>
      </c>
      <c r="S18" s="447">
        <f t="shared" si="7"/>
        <v>0</v>
      </c>
      <c r="T18" s="447">
        <f>'Abril '!AF26+'Mayo '!AF26+Junio!AF26</f>
        <v>0</v>
      </c>
      <c r="U18" s="448" t="e">
        <f t="shared" si="8"/>
        <v>#DIV/0!</v>
      </c>
      <c r="W18" s="436" t="s">
        <v>104</v>
      </c>
      <c r="X18" s="427">
        <f>Julio!Y26+Agosto!Y26+Septiembre!Y26</f>
        <v>0</v>
      </c>
      <c r="Y18" s="427">
        <f>Agosto!AC26+Septiembre!AC26+Julio!AC26</f>
        <v>0</v>
      </c>
      <c r="Z18" s="427">
        <f t="shared" si="9"/>
        <v>0</v>
      </c>
      <c r="AA18" s="427">
        <f>Julio!AF26+Agosto!AF26+Septiembre!AF26</f>
        <v>0</v>
      </c>
      <c r="AB18" s="428" t="e">
        <f t="shared" si="10"/>
        <v>#DIV/0!</v>
      </c>
      <c r="AD18" s="436" t="s">
        <v>104</v>
      </c>
      <c r="AE18" s="427">
        <f>'Octubre '!Y26+Noviembre!Y26+'Diciembre '!Y26</f>
        <v>0</v>
      </c>
      <c r="AF18" s="427">
        <f>'Octubre '!AC26+Noviembre!AC26+'Diciembre '!AC26</f>
        <v>0</v>
      </c>
      <c r="AG18" s="427">
        <f>'Octubre '!AF26+Noviembre!AF26+'Diciembre '!AF26</f>
        <v>0</v>
      </c>
      <c r="AH18" s="427">
        <f>'Octubre '!AF26+Noviembre!AF26+'Diciembre '!AF26</f>
        <v>0</v>
      </c>
      <c r="AI18" s="428" t="e">
        <f t="shared" si="11"/>
        <v>#DIV/0!</v>
      </c>
    </row>
    <row r="19" spans="2:35" x14ac:dyDescent="0.25">
      <c r="B19" s="423" t="s">
        <v>105</v>
      </c>
      <c r="C19" s="427">
        <f t="shared" si="0"/>
        <v>0</v>
      </c>
      <c r="D19" s="427">
        <f t="shared" si="1"/>
        <v>205</v>
      </c>
      <c r="E19" s="427">
        <f t="shared" si="2"/>
        <v>205</v>
      </c>
      <c r="F19" s="427">
        <f t="shared" si="3"/>
        <v>102</v>
      </c>
      <c r="G19" s="428">
        <f t="shared" si="4"/>
        <v>0.4975609756097561</v>
      </c>
      <c r="I19" s="440" t="s">
        <v>105</v>
      </c>
      <c r="J19" s="441">
        <f>Enero!Y27+Febrero!Y27+'Marzo '!Y27</f>
        <v>0</v>
      </c>
      <c r="K19" s="441">
        <f>Enero!AC27+Febrero!AC27+'Marzo '!AC27</f>
        <v>74</v>
      </c>
      <c r="L19" s="441">
        <f t="shared" si="5"/>
        <v>74</v>
      </c>
      <c r="M19" s="441">
        <f>Enero!AF27+Febrero!AF27+'Marzo '!AF27</f>
        <v>40</v>
      </c>
      <c r="N19" s="442">
        <f t="shared" si="6"/>
        <v>0.54054054054054057</v>
      </c>
      <c r="P19" s="446" t="s">
        <v>105</v>
      </c>
      <c r="Q19" s="447">
        <f>'Abril '!Y27+'Mayo '!Y27+Junio!Y27</f>
        <v>0</v>
      </c>
      <c r="R19" s="447">
        <f>'Abril '!AC27+'Mayo '!AC27+Junio!AC27</f>
        <v>67</v>
      </c>
      <c r="S19" s="447">
        <f t="shared" si="7"/>
        <v>67</v>
      </c>
      <c r="T19" s="447">
        <f>'Abril '!AF27+'Mayo '!AF27+Junio!AF27</f>
        <v>24</v>
      </c>
      <c r="U19" s="448">
        <f t="shared" si="8"/>
        <v>0.35820895522388058</v>
      </c>
      <c r="W19" s="436" t="s">
        <v>105</v>
      </c>
      <c r="X19" s="427">
        <f>Julio!Y27+Agosto!Y27+Septiembre!Y27</f>
        <v>0</v>
      </c>
      <c r="Y19" s="427">
        <f>Agosto!AC27+Septiembre!AC27+Julio!AC27</f>
        <v>42</v>
      </c>
      <c r="Z19" s="427">
        <f t="shared" si="9"/>
        <v>42</v>
      </c>
      <c r="AA19" s="427">
        <f>Julio!AF27+Agosto!AF27+Septiembre!AF27</f>
        <v>16</v>
      </c>
      <c r="AB19" s="428">
        <f t="shared" si="10"/>
        <v>0.38095238095238093</v>
      </c>
      <c r="AD19" s="436" t="s">
        <v>105</v>
      </c>
      <c r="AE19" s="427">
        <f>'Octubre '!Y27+Noviembre!Y27+'Diciembre '!Y27</f>
        <v>0</v>
      </c>
      <c r="AF19" s="427">
        <f>'Octubre '!AC27+Noviembre!AC27+'Diciembre '!AC27</f>
        <v>22</v>
      </c>
      <c r="AG19" s="427">
        <f>'Octubre '!AF27+Noviembre!AF27+'Diciembre '!AF27</f>
        <v>22</v>
      </c>
      <c r="AH19" s="427">
        <f>'Octubre '!AF27+Noviembre!AF27+'Diciembre '!AF27</f>
        <v>22</v>
      </c>
      <c r="AI19" s="428">
        <f t="shared" si="11"/>
        <v>1</v>
      </c>
    </row>
    <row r="20" spans="2:35" hidden="1" x14ac:dyDescent="0.25">
      <c r="B20" s="423" t="s">
        <v>106</v>
      </c>
      <c r="C20" s="427">
        <f t="shared" si="0"/>
        <v>0</v>
      </c>
      <c r="D20" s="427">
        <f t="shared" si="1"/>
        <v>0</v>
      </c>
      <c r="E20" s="427">
        <f t="shared" si="2"/>
        <v>0</v>
      </c>
      <c r="F20" s="427">
        <f t="shared" si="3"/>
        <v>0</v>
      </c>
      <c r="G20" s="428" t="e">
        <f t="shared" si="4"/>
        <v>#DIV/0!</v>
      </c>
      <c r="I20" s="440" t="s">
        <v>106</v>
      </c>
      <c r="J20" s="441">
        <f>Enero!Y28+Febrero!Y28+'Marzo '!Y28</f>
        <v>0</v>
      </c>
      <c r="K20" s="441">
        <f>Enero!AC28+Febrero!AC28+'Marzo '!AC28</f>
        <v>0</v>
      </c>
      <c r="L20" s="441">
        <f t="shared" si="5"/>
        <v>0</v>
      </c>
      <c r="M20" s="441">
        <f>Enero!AF28+Febrero!AF28+'Marzo '!AF28</f>
        <v>0</v>
      </c>
      <c r="N20" s="442" t="e">
        <f t="shared" si="6"/>
        <v>#DIV/0!</v>
      </c>
      <c r="P20" s="446" t="s">
        <v>106</v>
      </c>
      <c r="Q20" s="447">
        <f>'Abril '!Y28+'Mayo '!Y28+Junio!Y28</f>
        <v>0</v>
      </c>
      <c r="R20" s="447">
        <f>'Abril '!AC28+'Mayo '!AC28+Junio!AC28</f>
        <v>0</v>
      </c>
      <c r="S20" s="447">
        <f t="shared" si="7"/>
        <v>0</v>
      </c>
      <c r="T20" s="447">
        <f>'Abril '!AF28+'Mayo '!AF28+Junio!AF28</f>
        <v>0</v>
      </c>
      <c r="U20" s="448" t="e">
        <f t="shared" si="8"/>
        <v>#DIV/0!</v>
      </c>
      <c r="W20" s="436" t="s">
        <v>106</v>
      </c>
      <c r="X20" s="427">
        <f>Julio!Y28+Agosto!Y28+Septiembre!Y28</f>
        <v>0</v>
      </c>
      <c r="Y20" s="427">
        <f>Agosto!AC28+Septiembre!AC28+Julio!AC28</f>
        <v>0</v>
      </c>
      <c r="Z20" s="427">
        <f t="shared" si="9"/>
        <v>0</v>
      </c>
      <c r="AA20" s="427">
        <f>Julio!AF28+Agosto!AF28+Septiembre!AF28</f>
        <v>0</v>
      </c>
      <c r="AB20" s="428" t="e">
        <f t="shared" si="10"/>
        <v>#DIV/0!</v>
      </c>
      <c r="AD20" s="436" t="s">
        <v>106</v>
      </c>
      <c r="AE20" s="427">
        <f>'Octubre '!Y28+Noviembre!Y28+'Diciembre '!Y28</f>
        <v>0</v>
      </c>
      <c r="AF20" s="427">
        <f>'Octubre '!AC28+Noviembre!AC28+'Diciembre '!AC28</f>
        <v>0</v>
      </c>
      <c r="AG20" s="427">
        <f>'Octubre '!AF28+Noviembre!AF28+'Diciembre '!AF28</f>
        <v>0</v>
      </c>
      <c r="AH20" s="427">
        <f>'Octubre '!AF28+Noviembre!AF28+'Diciembre '!AF28</f>
        <v>0</v>
      </c>
      <c r="AI20" s="428" t="e">
        <f t="shared" si="11"/>
        <v>#DIV/0!</v>
      </c>
    </row>
    <row r="21" spans="2:35" hidden="1" x14ac:dyDescent="0.25">
      <c r="B21" s="423" t="s">
        <v>107</v>
      </c>
      <c r="C21" s="427">
        <f t="shared" si="0"/>
        <v>0</v>
      </c>
      <c r="D21" s="427">
        <f t="shared" si="1"/>
        <v>0</v>
      </c>
      <c r="E21" s="427">
        <f t="shared" si="2"/>
        <v>0</v>
      </c>
      <c r="F21" s="427">
        <f t="shared" si="3"/>
        <v>0</v>
      </c>
      <c r="G21" s="428" t="e">
        <f t="shared" si="4"/>
        <v>#DIV/0!</v>
      </c>
      <c r="I21" s="440" t="s">
        <v>107</v>
      </c>
      <c r="J21" s="441">
        <f>Enero!Y29+Febrero!Y29+'Marzo '!Y29</f>
        <v>0</v>
      </c>
      <c r="K21" s="441">
        <f>Enero!AC29+Febrero!AC29+'Marzo '!AC29</f>
        <v>0</v>
      </c>
      <c r="L21" s="441">
        <f t="shared" si="5"/>
        <v>0</v>
      </c>
      <c r="M21" s="441">
        <f>Enero!AF29+Febrero!AF29+'Marzo '!AF29</f>
        <v>0</v>
      </c>
      <c r="N21" s="442" t="e">
        <f t="shared" si="6"/>
        <v>#DIV/0!</v>
      </c>
      <c r="P21" s="446" t="s">
        <v>107</v>
      </c>
      <c r="Q21" s="447">
        <f>'Abril '!Y29+'Mayo '!Y29+Junio!Y29</f>
        <v>0</v>
      </c>
      <c r="R21" s="447">
        <f>'Abril '!AC29+'Mayo '!AC29+Junio!AC29</f>
        <v>0</v>
      </c>
      <c r="S21" s="447">
        <f t="shared" si="7"/>
        <v>0</v>
      </c>
      <c r="T21" s="447">
        <f>'Abril '!AF29+'Mayo '!AF29+Junio!AF29</f>
        <v>0</v>
      </c>
      <c r="U21" s="448" t="e">
        <f t="shared" si="8"/>
        <v>#DIV/0!</v>
      </c>
      <c r="W21" s="436" t="s">
        <v>107</v>
      </c>
      <c r="X21" s="427">
        <f>Julio!Y29+Agosto!Y29+Septiembre!Y29</f>
        <v>0</v>
      </c>
      <c r="Y21" s="427">
        <f>Agosto!AC29+Septiembre!AC29+Julio!AC29</f>
        <v>0</v>
      </c>
      <c r="Z21" s="427">
        <f t="shared" si="9"/>
        <v>0</v>
      </c>
      <c r="AA21" s="427">
        <f>Julio!AF29+Agosto!AF29+Septiembre!AF29</f>
        <v>0</v>
      </c>
      <c r="AB21" s="428" t="e">
        <f t="shared" si="10"/>
        <v>#DIV/0!</v>
      </c>
      <c r="AD21" s="436" t="s">
        <v>107</v>
      </c>
      <c r="AE21" s="427">
        <f>'Octubre '!Y29+Noviembre!Y29+'Diciembre '!Y29</f>
        <v>0</v>
      </c>
      <c r="AF21" s="427">
        <f>'Octubre '!AC29+Noviembre!AC29+'Diciembre '!AC29</f>
        <v>0</v>
      </c>
      <c r="AG21" s="427">
        <f>'Octubre '!AF29+Noviembre!AF29+'Diciembre '!AF29</f>
        <v>0</v>
      </c>
      <c r="AH21" s="427">
        <f>'Octubre '!AF29+Noviembre!AF29+'Diciembre '!AF29</f>
        <v>0</v>
      </c>
      <c r="AI21" s="428" t="e">
        <f t="shared" si="11"/>
        <v>#DIV/0!</v>
      </c>
    </row>
    <row r="22" spans="2:35" hidden="1" x14ac:dyDescent="0.25">
      <c r="B22" s="423" t="s">
        <v>108</v>
      </c>
      <c r="C22" s="427">
        <f t="shared" si="0"/>
        <v>0</v>
      </c>
      <c r="D22" s="427">
        <f t="shared" si="1"/>
        <v>0</v>
      </c>
      <c r="E22" s="427">
        <f t="shared" si="2"/>
        <v>0</v>
      </c>
      <c r="F22" s="427">
        <f t="shared" si="3"/>
        <v>0</v>
      </c>
      <c r="G22" s="428" t="e">
        <f t="shared" si="4"/>
        <v>#DIV/0!</v>
      </c>
      <c r="I22" s="440" t="s">
        <v>108</v>
      </c>
      <c r="J22" s="441">
        <f>Enero!Y30+Febrero!Y30+'Marzo '!Y30</f>
        <v>0</v>
      </c>
      <c r="K22" s="441">
        <f>Enero!AC30+Febrero!AC30+'Marzo '!AC30</f>
        <v>0</v>
      </c>
      <c r="L22" s="441">
        <f t="shared" si="5"/>
        <v>0</v>
      </c>
      <c r="M22" s="441">
        <f>Enero!AF30+Febrero!AF30+'Marzo '!AF30</f>
        <v>0</v>
      </c>
      <c r="N22" s="442" t="e">
        <f t="shared" si="6"/>
        <v>#DIV/0!</v>
      </c>
      <c r="P22" s="446" t="s">
        <v>108</v>
      </c>
      <c r="Q22" s="447">
        <f>'Abril '!Y30+'Mayo '!Y30+Junio!Y30</f>
        <v>0</v>
      </c>
      <c r="R22" s="447">
        <f>'Abril '!AC30+'Mayo '!AC30+Junio!AC30</f>
        <v>0</v>
      </c>
      <c r="S22" s="447">
        <f t="shared" si="7"/>
        <v>0</v>
      </c>
      <c r="T22" s="447">
        <f>'Abril '!AF30+'Mayo '!AF30+Junio!AF30</f>
        <v>0</v>
      </c>
      <c r="U22" s="448" t="e">
        <f t="shared" si="8"/>
        <v>#DIV/0!</v>
      </c>
      <c r="W22" s="436" t="s">
        <v>108</v>
      </c>
      <c r="X22" s="427">
        <f>Julio!Y30+Agosto!Y30+Septiembre!Y30</f>
        <v>0</v>
      </c>
      <c r="Y22" s="427">
        <f>Agosto!AC30+Septiembre!AC30+Julio!AC30</f>
        <v>0</v>
      </c>
      <c r="Z22" s="427">
        <f t="shared" si="9"/>
        <v>0</v>
      </c>
      <c r="AA22" s="427">
        <f>Julio!AF30+Agosto!AF30+Septiembre!AF30</f>
        <v>0</v>
      </c>
      <c r="AB22" s="428" t="e">
        <f t="shared" si="10"/>
        <v>#DIV/0!</v>
      </c>
      <c r="AD22" s="436" t="s">
        <v>108</v>
      </c>
      <c r="AE22" s="427">
        <f>'Octubre '!Y30+Noviembre!Y30+'Diciembre '!Y30</f>
        <v>0</v>
      </c>
      <c r="AF22" s="427">
        <f>'Octubre '!AC30+Noviembre!AC30+'Diciembre '!AC30</f>
        <v>0</v>
      </c>
      <c r="AG22" s="427">
        <f>'Octubre '!AF30+Noviembre!AF30+'Diciembre '!AF30</f>
        <v>0</v>
      </c>
      <c r="AH22" s="427">
        <f>'Octubre '!AF30+Noviembre!AF30+'Diciembre '!AF30</f>
        <v>0</v>
      </c>
      <c r="AI22" s="428" t="e">
        <f t="shared" si="11"/>
        <v>#DIV/0!</v>
      </c>
    </row>
    <row r="23" spans="2:35" hidden="1" x14ac:dyDescent="0.25">
      <c r="B23" s="423" t="s">
        <v>109</v>
      </c>
      <c r="C23" s="427">
        <f t="shared" si="0"/>
        <v>0</v>
      </c>
      <c r="D23" s="427">
        <f t="shared" si="1"/>
        <v>0</v>
      </c>
      <c r="E23" s="427">
        <f t="shared" si="2"/>
        <v>0</v>
      </c>
      <c r="F23" s="427">
        <f t="shared" si="3"/>
        <v>0</v>
      </c>
      <c r="G23" s="428" t="e">
        <f t="shared" si="4"/>
        <v>#DIV/0!</v>
      </c>
      <c r="I23" s="440" t="s">
        <v>109</v>
      </c>
      <c r="J23" s="441">
        <f>Enero!Y31+Febrero!Y31+'Marzo '!Y31</f>
        <v>0</v>
      </c>
      <c r="K23" s="441">
        <f>Enero!AC31+Febrero!AC31+'Marzo '!AC31</f>
        <v>0</v>
      </c>
      <c r="L23" s="441">
        <f t="shared" si="5"/>
        <v>0</v>
      </c>
      <c r="M23" s="441">
        <f>Enero!AF31+Febrero!AF31+'Marzo '!AF31</f>
        <v>0</v>
      </c>
      <c r="N23" s="442" t="e">
        <f t="shared" si="6"/>
        <v>#DIV/0!</v>
      </c>
      <c r="P23" s="446" t="s">
        <v>109</v>
      </c>
      <c r="Q23" s="447">
        <f>'Abril '!Y31+'Mayo '!Y31+Junio!Y31</f>
        <v>0</v>
      </c>
      <c r="R23" s="447">
        <f>'Abril '!AC31+'Mayo '!AC31+Junio!AC31</f>
        <v>0</v>
      </c>
      <c r="S23" s="447">
        <f t="shared" si="7"/>
        <v>0</v>
      </c>
      <c r="T23" s="447">
        <f>'Abril '!AF31+'Mayo '!AF31+Junio!AF31</f>
        <v>0</v>
      </c>
      <c r="U23" s="448" t="e">
        <f t="shared" si="8"/>
        <v>#DIV/0!</v>
      </c>
      <c r="W23" s="436" t="s">
        <v>109</v>
      </c>
      <c r="X23" s="427">
        <f>Julio!Y31+Agosto!Y31+Septiembre!Y31</f>
        <v>0</v>
      </c>
      <c r="Y23" s="427">
        <f>Agosto!AC31+Septiembre!AC31+Julio!AC31</f>
        <v>0</v>
      </c>
      <c r="Z23" s="427">
        <f t="shared" si="9"/>
        <v>0</v>
      </c>
      <c r="AA23" s="427">
        <f>Julio!AF31+Agosto!AF31+Septiembre!AF31</f>
        <v>0</v>
      </c>
      <c r="AB23" s="428" t="e">
        <f t="shared" si="10"/>
        <v>#DIV/0!</v>
      </c>
      <c r="AD23" s="436" t="s">
        <v>109</v>
      </c>
      <c r="AE23" s="427">
        <f>'Octubre '!Y31+Noviembre!Y31+'Diciembre '!Y31</f>
        <v>0</v>
      </c>
      <c r="AF23" s="427">
        <f>'Octubre '!AC31+Noviembre!AC31+'Diciembre '!AC31</f>
        <v>0</v>
      </c>
      <c r="AG23" s="427">
        <f>'Octubre '!AF31+Noviembre!AF31+'Diciembre '!AF31</f>
        <v>0</v>
      </c>
      <c r="AH23" s="427">
        <f>'Octubre '!AF31+Noviembre!AF31+'Diciembre '!AF31</f>
        <v>0</v>
      </c>
      <c r="AI23" s="428" t="e">
        <f t="shared" si="11"/>
        <v>#DIV/0!</v>
      </c>
    </row>
    <row r="24" spans="2:35" x14ac:dyDescent="0.25">
      <c r="B24" s="423" t="s">
        <v>110</v>
      </c>
      <c r="C24" s="427">
        <f t="shared" si="0"/>
        <v>58</v>
      </c>
      <c r="D24" s="427">
        <f t="shared" si="1"/>
        <v>169</v>
      </c>
      <c r="E24" s="427">
        <f t="shared" si="2"/>
        <v>80</v>
      </c>
      <c r="F24" s="427">
        <f t="shared" si="3"/>
        <v>65</v>
      </c>
      <c r="G24" s="428">
        <f t="shared" si="4"/>
        <v>0.8125</v>
      </c>
      <c r="I24" s="440" t="s">
        <v>110</v>
      </c>
      <c r="J24" s="441">
        <f>Enero!Y32+Febrero!Y32+'Marzo '!Y32</f>
        <v>0</v>
      </c>
      <c r="K24" s="441">
        <f>Enero!AC32+Febrero!AC32+'Marzo '!AC32</f>
        <v>0</v>
      </c>
      <c r="L24" s="441">
        <f t="shared" si="5"/>
        <v>0</v>
      </c>
      <c r="M24" s="441">
        <f>Enero!AF32+Febrero!AF32+'Marzo '!AF32</f>
        <v>0</v>
      </c>
      <c r="N24" s="442"/>
      <c r="P24" s="446" t="s">
        <v>110</v>
      </c>
      <c r="Q24" s="447">
        <f>'Abril '!Y32+'Mayo '!Y32+Junio!Y32</f>
        <v>5</v>
      </c>
      <c r="R24" s="447">
        <f>'Abril '!AC32+'Mayo '!AC32+Junio!AC32</f>
        <v>6</v>
      </c>
      <c r="S24" s="447">
        <f t="shared" si="7"/>
        <v>11</v>
      </c>
      <c r="T24" s="447">
        <f>'Abril '!AF32+'Mayo '!AF32+Junio!AF32</f>
        <v>7</v>
      </c>
      <c r="U24" s="448">
        <f t="shared" si="8"/>
        <v>0.63636363636363635</v>
      </c>
      <c r="W24" s="436" t="s">
        <v>110</v>
      </c>
      <c r="X24" s="427">
        <f>Julio!Y32+Agosto!Y32+Septiembre!Y32</f>
        <v>15</v>
      </c>
      <c r="Y24" s="427">
        <f>Agosto!AC32+Septiembre!AC32+Julio!AC32</f>
        <v>54</v>
      </c>
      <c r="Z24" s="427">
        <f t="shared" si="9"/>
        <v>69</v>
      </c>
      <c r="AA24" s="427">
        <f>Julio!AF32+Agosto!AF32+Septiembre!AF32</f>
        <v>58</v>
      </c>
      <c r="AB24" s="428">
        <f t="shared" si="10"/>
        <v>0.84057971014492749</v>
      </c>
      <c r="AD24" s="436" t="s">
        <v>110</v>
      </c>
      <c r="AE24" s="427">
        <f>'Octubre '!Y32+Noviembre!Y32+'Diciembre '!Y32</f>
        <v>38</v>
      </c>
      <c r="AF24" s="427">
        <f>'Octubre '!AC32+Noviembre!AC32+'Diciembre '!AC32</f>
        <v>109</v>
      </c>
      <c r="AG24" s="427">
        <f>'Octubre '!AF32+Noviembre!AF32+'Diciembre '!AF32</f>
        <v>0</v>
      </c>
      <c r="AH24" s="427">
        <f>'Octubre '!AF32+Noviembre!AF32+'Diciembre '!AF32</f>
        <v>0</v>
      </c>
      <c r="AI24" s="428" t="e">
        <f t="shared" si="11"/>
        <v>#DIV/0!</v>
      </c>
    </row>
    <row r="25" spans="2:35" hidden="1" x14ac:dyDescent="0.25">
      <c r="B25" s="423" t="s">
        <v>111</v>
      </c>
      <c r="C25" s="427">
        <f t="shared" si="0"/>
        <v>0</v>
      </c>
      <c r="D25" s="427">
        <f t="shared" si="1"/>
        <v>0</v>
      </c>
      <c r="E25" s="427">
        <f t="shared" si="2"/>
        <v>0</v>
      </c>
      <c r="F25" s="427">
        <f t="shared" si="3"/>
        <v>0</v>
      </c>
      <c r="G25" s="428" t="e">
        <f t="shared" si="4"/>
        <v>#DIV/0!</v>
      </c>
      <c r="I25" s="440" t="s">
        <v>111</v>
      </c>
      <c r="J25" s="441">
        <f>Enero!Y33+Febrero!Y33+'Marzo '!Y33</f>
        <v>0</v>
      </c>
      <c r="K25" s="441">
        <f>Enero!AC33+Febrero!AC33+'Marzo '!AC33</f>
        <v>0</v>
      </c>
      <c r="L25" s="441">
        <f t="shared" si="5"/>
        <v>0</v>
      </c>
      <c r="M25" s="441">
        <f>Enero!AF33+Febrero!AF33+'Marzo '!AF33</f>
        <v>0</v>
      </c>
      <c r="N25" s="442" t="e">
        <f t="shared" si="6"/>
        <v>#DIV/0!</v>
      </c>
      <c r="P25" s="446" t="s">
        <v>111</v>
      </c>
      <c r="Q25" s="447">
        <f>'Abril '!Y33+'Mayo '!Y33+Junio!Y33</f>
        <v>0</v>
      </c>
      <c r="R25" s="447">
        <f>'Abril '!AC33+'Mayo '!AC33+Junio!AC33</f>
        <v>0</v>
      </c>
      <c r="S25" s="447">
        <f t="shared" si="7"/>
        <v>0</v>
      </c>
      <c r="T25" s="447">
        <f>'Abril '!AF33+'Mayo '!AF33+Junio!AF33</f>
        <v>0</v>
      </c>
      <c r="U25" s="448" t="e">
        <f t="shared" si="8"/>
        <v>#DIV/0!</v>
      </c>
      <c r="W25" s="436" t="s">
        <v>111</v>
      </c>
      <c r="X25" s="427">
        <f>Julio!Y33+Agosto!Y33+Septiembre!Y33</f>
        <v>0</v>
      </c>
      <c r="Y25" s="427">
        <f>Agosto!AC33+Septiembre!AC33+Julio!AC33</f>
        <v>0</v>
      </c>
      <c r="Z25" s="427">
        <f t="shared" si="9"/>
        <v>0</v>
      </c>
      <c r="AA25" s="427">
        <f>Julio!AF33+Agosto!AF33+Septiembre!AF33</f>
        <v>0</v>
      </c>
      <c r="AB25" s="428" t="e">
        <f t="shared" si="10"/>
        <v>#DIV/0!</v>
      </c>
      <c r="AD25" s="436" t="s">
        <v>111</v>
      </c>
      <c r="AE25" s="427">
        <f>'Octubre '!Y33+Noviembre!Y33+'Diciembre '!Y33</f>
        <v>0</v>
      </c>
      <c r="AF25" s="427">
        <f>'Octubre '!AC33+Noviembre!AC33+'Diciembre '!AC33</f>
        <v>0</v>
      </c>
      <c r="AG25" s="427">
        <f>'Octubre '!AF33+Noviembre!AF33+'Diciembre '!AF33</f>
        <v>0</v>
      </c>
      <c r="AH25" s="427">
        <f>'Octubre '!AF33+Noviembre!AF33+'Diciembre '!AF33</f>
        <v>0</v>
      </c>
      <c r="AI25" s="428" t="e">
        <f t="shared" si="11"/>
        <v>#DIV/0!</v>
      </c>
    </row>
    <row r="26" spans="2:35" hidden="1" x14ac:dyDescent="0.25">
      <c r="B26" s="423" t="s">
        <v>112</v>
      </c>
      <c r="C26" s="427">
        <f t="shared" si="0"/>
        <v>0</v>
      </c>
      <c r="D26" s="427">
        <f t="shared" si="1"/>
        <v>0</v>
      </c>
      <c r="E26" s="427">
        <f t="shared" si="2"/>
        <v>0</v>
      </c>
      <c r="F26" s="427">
        <f t="shared" si="3"/>
        <v>0</v>
      </c>
      <c r="G26" s="428" t="e">
        <f t="shared" si="4"/>
        <v>#DIV/0!</v>
      </c>
      <c r="I26" s="440" t="s">
        <v>112</v>
      </c>
      <c r="J26" s="441">
        <f>Enero!Y34+Febrero!Y34+'Marzo '!Y34</f>
        <v>0</v>
      </c>
      <c r="K26" s="441">
        <f>Enero!AC34+Febrero!AC34+'Marzo '!AC34</f>
        <v>0</v>
      </c>
      <c r="L26" s="441">
        <f t="shared" si="5"/>
        <v>0</v>
      </c>
      <c r="M26" s="441">
        <f>Enero!AF34+Febrero!AF34+'Marzo '!AF34</f>
        <v>0</v>
      </c>
      <c r="N26" s="442" t="e">
        <f t="shared" si="6"/>
        <v>#DIV/0!</v>
      </c>
      <c r="P26" s="446" t="s">
        <v>112</v>
      </c>
      <c r="Q26" s="447">
        <f>'Abril '!Y34+'Mayo '!Y34+Junio!Y34</f>
        <v>0</v>
      </c>
      <c r="R26" s="447">
        <f>'Abril '!AC34+'Mayo '!AC34+Junio!AC34</f>
        <v>0</v>
      </c>
      <c r="S26" s="447">
        <f t="shared" si="7"/>
        <v>0</v>
      </c>
      <c r="T26" s="447">
        <f>'Abril '!AF34+'Mayo '!AF34+Junio!AF34</f>
        <v>0</v>
      </c>
      <c r="U26" s="448" t="e">
        <f t="shared" si="8"/>
        <v>#DIV/0!</v>
      </c>
      <c r="W26" s="436" t="s">
        <v>112</v>
      </c>
      <c r="X26" s="427">
        <f>Julio!Y34+Agosto!Y34+Septiembre!Y34</f>
        <v>0</v>
      </c>
      <c r="Y26" s="427">
        <f>Agosto!AC34+Septiembre!AC34+Julio!AC34</f>
        <v>0</v>
      </c>
      <c r="Z26" s="427">
        <f t="shared" si="9"/>
        <v>0</v>
      </c>
      <c r="AA26" s="427">
        <f>Julio!AF34+Agosto!AF34+Septiembre!AF34</f>
        <v>0</v>
      </c>
      <c r="AB26" s="428" t="e">
        <f t="shared" si="10"/>
        <v>#DIV/0!</v>
      </c>
      <c r="AD26" s="436" t="s">
        <v>112</v>
      </c>
      <c r="AE26" s="427">
        <f>'Octubre '!Y34+Noviembre!Y34+'Diciembre '!Y34</f>
        <v>0</v>
      </c>
      <c r="AF26" s="427">
        <f>'Octubre '!AC34+Noviembre!AC34+'Diciembre '!AC34</f>
        <v>0</v>
      </c>
      <c r="AG26" s="427">
        <f>'Octubre '!AF34+Noviembre!AF34+'Diciembre '!AF34</f>
        <v>0</v>
      </c>
      <c r="AH26" s="427">
        <f>'Octubre '!AF34+Noviembre!AF34+'Diciembre '!AF34</f>
        <v>0</v>
      </c>
      <c r="AI26" s="428" t="e">
        <f t="shared" si="11"/>
        <v>#DIV/0!</v>
      </c>
    </row>
    <row r="27" spans="2:35" hidden="1" x14ac:dyDescent="0.25">
      <c r="B27" s="423" t="s">
        <v>113</v>
      </c>
      <c r="C27" s="427">
        <f t="shared" si="0"/>
        <v>0</v>
      </c>
      <c r="D27" s="427">
        <f t="shared" si="1"/>
        <v>0</v>
      </c>
      <c r="E27" s="427">
        <f t="shared" si="2"/>
        <v>0</v>
      </c>
      <c r="F27" s="427">
        <f t="shared" si="3"/>
        <v>0</v>
      </c>
      <c r="G27" s="428" t="e">
        <f t="shared" si="4"/>
        <v>#DIV/0!</v>
      </c>
      <c r="I27" s="440" t="s">
        <v>113</v>
      </c>
      <c r="J27" s="441">
        <f>Enero!Y35+Febrero!Y35+'Marzo '!Y35</f>
        <v>0</v>
      </c>
      <c r="K27" s="441">
        <f>Enero!AC35+Febrero!AC35+'Marzo '!AC35</f>
        <v>0</v>
      </c>
      <c r="L27" s="441">
        <f t="shared" si="5"/>
        <v>0</v>
      </c>
      <c r="M27" s="441">
        <f>Enero!AF35+Febrero!AF35+'Marzo '!AF35</f>
        <v>0</v>
      </c>
      <c r="N27" s="442" t="e">
        <f t="shared" si="6"/>
        <v>#DIV/0!</v>
      </c>
      <c r="P27" s="446" t="s">
        <v>113</v>
      </c>
      <c r="Q27" s="447">
        <f>'Abril '!Y35+'Mayo '!Y35+Junio!Y35</f>
        <v>0</v>
      </c>
      <c r="R27" s="447">
        <f>'Abril '!AC35+'Mayo '!AC35+Junio!AC35</f>
        <v>0</v>
      </c>
      <c r="S27" s="447">
        <f t="shared" si="7"/>
        <v>0</v>
      </c>
      <c r="T27" s="447">
        <f>'Abril '!AF35+'Mayo '!AF35+Junio!AF35</f>
        <v>0</v>
      </c>
      <c r="U27" s="448" t="e">
        <f t="shared" si="8"/>
        <v>#DIV/0!</v>
      </c>
      <c r="W27" s="436" t="s">
        <v>113</v>
      </c>
      <c r="X27" s="427">
        <f>Julio!Y35+Agosto!Y35+Septiembre!Y35</f>
        <v>0</v>
      </c>
      <c r="Y27" s="427">
        <f>Agosto!AC35+Septiembre!AC35+Julio!AC35</f>
        <v>0</v>
      </c>
      <c r="Z27" s="427">
        <f t="shared" si="9"/>
        <v>0</v>
      </c>
      <c r="AA27" s="427">
        <f>Julio!AF35+Agosto!AF35+Septiembre!AF35</f>
        <v>0</v>
      </c>
      <c r="AB27" s="428" t="e">
        <f t="shared" si="10"/>
        <v>#DIV/0!</v>
      </c>
      <c r="AD27" s="436" t="s">
        <v>113</v>
      </c>
      <c r="AE27" s="427">
        <f>'Octubre '!Y35+Noviembre!Y35+'Diciembre '!Y35</f>
        <v>0</v>
      </c>
      <c r="AF27" s="427">
        <f>'Octubre '!AC35+Noviembre!AC35+'Diciembre '!AC35</f>
        <v>0</v>
      </c>
      <c r="AG27" s="427">
        <f>'Octubre '!AF35+Noviembre!AF35+'Diciembre '!AF35</f>
        <v>0</v>
      </c>
      <c r="AH27" s="427">
        <f>'Octubre '!AF35+Noviembre!AF35+'Diciembre '!AF35</f>
        <v>0</v>
      </c>
      <c r="AI27" s="428" t="e">
        <f t="shared" si="11"/>
        <v>#DIV/0!</v>
      </c>
    </row>
    <row r="28" spans="2:35" hidden="1" x14ac:dyDescent="0.25">
      <c r="B28" s="423" t="s">
        <v>114</v>
      </c>
      <c r="C28" s="427">
        <f t="shared" si="0"/>
        <v>0</v>
      </c>
      <c r="D28" s="427">
        <f t="shared" si="1"/>
        <v>0</v>
      </c>
      <c r="E28" s="427">
        <f t="shared" si="2"/>
        <v>0</v>
      </c>
      <c r="F28" s="427">
        <f t="shared" si="3"/>
        <v>0</v>
      </c>
      <c r="G28" s="428" t="e">
        <f t="shared" si="4"/>
        <v>#DIV/0!</v>
      </c>
      <c r="I28" s="440" t="s">
        <v>114</v>
      </c>
      <c r="J28" s="441">
        <f>Enero!Y36+Febrero!Y36+'Marzo '!Y36</f>
        <v>0</v>
      </c>
      <c r="K28" s="441">
        <f>Enero!AC36+Febrero!AC36+'Marzo '!AC36</f>
        <v>0</v>
      </c>
      <c r="L28" s="441">
        <f t="shared" si="5"/>
        <v>0</v>
      </c>
      <c r="M28" s="441">
        <f>Enero!AF36+Febrero!AF36+'Marzo '!AF36</f>
        <v>0</v>
      </c>
      <c r="N28" s="442" t="e">
        <f t="shared" si="6"/>
        <v>#DIV/0!</v>
      </c>
      <c r="P28" s="446" t="s">
        <v>114</v>
      </c>
      <c r="Q28" s="447">
        <f>'Abril '!Y36+'Mayo '!Y36+Junio!Y36</f>
        <v>0</v>
      </c>
      <c r="R28" s="447">
        <f>'Abril '!AC36+'Mayo '!AC36+Junio!AC36</f>
        <v>0</v>
      </c>
      <c r="S28" s="447">
        <f t="shared" si="7"/>
        <v>0</v>
      </c>
      <c r="T28" s="447">
        <f>'Abril '!AF36+'Mayo '!AF36+Junio!AF36</f>
        <v>0</v>
      </c>
      <c r="U28" s="448" t="e">
        <f t="shared" si="8"/>
        <v>#DIV/0!</v>
      </c>
      <c r="W28" s="436" t="s">
        <v>114</v>
      </c>
      <c r="X28" s="427">
        <f>Julio!Y36+Agosto!Y36+Septiembre!Y36</f>
        <v>0</v>
      </c>
      <c r="Y28" s="427">
        <f>Agosto!AC36+Septiembre!AC36+Julio!AC36</f>
        <v>0</v>
      </c>
      <c r="Z28" s="427">
        <f t="shared" si="9"/>
        <v>0</v>
      </c>
      <c r="AA28" s="427">
        <f>Julio!AF36+Agosto!AF36+Septiembre!AF36</f>
        <v>0</v>
      </c>
      <c r="AB28" s="428" t="e">
        <f t="shared" si="10"/>
        <v>#DIV/0!</v>
      </c>
      <c r="AD28" s="436" t="s">
        <v>114</v>
      </c>
      <c r="AE28" s="427">
        <f>'Octubre '!Y36+Noviembre!Y36+'Diciembre '!Y36</f>
        <v>0</v>
      </c>
      <c r="AF28" s="427">
        <f>'Octubre '!AC36+Noviembre!AC36+'Diciembre '!AC36</f>
        <v>0</v>
      </c>
      <c r="AG28" s="427">
        <f>'Octubre '!AF36+Noviembre!AF36+'Diciembre '!AF36</f>
        <v>0</v>
      </c>
      <c r="AH28" s="427">
        <f>'Octubre '!AF36+Noviembre!AF36+'Diciembre '!AF36</f>
        <v>0</v>
      </c>
      <c r="AI28" s="428" t="e">
        <f t="shared" si="11"/>
        <v>#DIV/0!</v>
      </c>
    </row>
    <row r="29" spans="2:35" ht="30" hidden="1" x14ac:dyDescent="0.25">
      <c r="B29" s="423" t="s">
        <v>115</v>
      </c>
      <c r="C29" s="427">
        <f t="shared" si="0"/>
        <v>0</v>
      </c>
      <c r="D29" s="427">
        <f t="shared" si="1"/>
        <v>0</v>
      </c>
      <c r="E29" s="427">
        <f t="shared" si="2"/>
        <v>0</v>
      </c>
      <c r="F29" s="427">
        <f t="shared" si="3"/>
        <v>0</v>
      </c>
      <c r="G29" s="428" t="e">
        <f t="shared" si="4"/>
        <v>#DIV/0!</v>
      </c>
      <c r="I29" s="440" t="s">
        <v>115</v>
      </c>
      <c r="J29" s="441">
        <f>Enero!Y37+Febrero!Y37+'Marzo '!Y37</f>
        <v>0</v>
      </c>
      <c r="K29" s="441">
        <f>Enero!AC37+Febrero!AC37+'Marzo '!AC37</f>
        <v>0</v>
      </c>
      <c r="L29" s="441">
        <f t="shared" si="5"/>
        <v>0</v>
      </c>
      <c r="M29" s="441">
        <f>Enero!AF37+Febrero!AF37+'Marzo '!AF37</f>
        <v>0</v>
      </c>
      <c r="N29" s="442" t="e">
        <f t="shared" si="6"/>
        <v>#DIV/0!</v>
      </c>
      <c r="P29" s="446" t="s">
        <v>115</v>
      </c>
      <c r="Q29" s="447">
        <f>'Abril '!Y37+'Mayo '!Y37+Junio!Y37</f>
        <v>0</v>
      </c>
      <c r="R29" s="447">
        <f>'Abril '!AC37+'Mayo '!AC37+Junio!AC37</f>
        <v>0</v>
      </c>
      <c r="S29" s="447">
        <f t="shared" si="7"/>
        <v>0</v>
      </c>
      <c r="T29" s="447">
        <f>'Abril '!AF37+'Mayo '!AF37+Junio!AF37</f>
        <v>0</v>
      </c>
      <c r="U29" s="448" t="e">
        <f t="shared" si="8"/>
        <v>#DIV/0!</v>
      </c>
      <c r="W29" s="436" t="s">
        <v>115</v>
      </c>
      <c r="X29" s="427">
        <f>Julio!Y37+Agosto!Y37+Septiembre!Y37</f>
        <v>0</v>
      </c>
      <c r="Y29" s="427">
        <f>Agosto!AC37+Septiembre!AC37+Julio!AC37</f>
        <v>0</v>
      </c>
      <c r="Z29" s="427">
        <f t="shared" si="9"/>
        <v>0</v>
      </c>
      <c r="AA29" s="427">
        <f>Julio!AF37+Agosto!AF37+Septiembre!AF37</f>
        <v>0</v>
      </c>
      <c r="AB29" s="428" t="e">
        <f t="shared" si="10"/>
        <v>#DIV/0!</v>
      </c>
      <c r="AD29" s="436" t="s">
        <v>115</v>
      </c>
      <c r="AE29" s="427">
        <f>'Octubre '!Y37+Noviembre!Y37+'Diciembre '!Y37</f>
        <v>0</v>
      </c>
      <c r="AF29" s="427">
        <f>'Octubre '!AC37+Noviembre!AC37+'Diciembre '!AC37</f>
        <v>0</v>
      </c>
      <c r="AG29" s="427">
        <f>'Octubre '!AF37+Noviembre!AF37+'Diciembre '!AF37</f>
        <v>0</v>
      </c>
      <c r="AH29" s="427">
        <f>'Octubre '!AF37+Noviembre!AF37+'Diciembre '!AF37</f>
        <v>0</v>
      </c>
      <c r="AI29" s="428" t="e">
        <f t="shared" si="11"/>
        <v>#DIV/0!</v>
      </c>
    </row>
    <row r="30" spans="2:35" ht="30" hidden="1" x14ac:dyDescent="0.25">
      <c r="B30" s="423" t="s">
        <v>116</v>
      </c>
      <c r="C30" s="427">
        <f t="shared" si="0"/>
        <v>0</v>
      </c>
      <c r="D30" s="427">
        <f t="shared" si="1"/>
        <v>0</v>
      </c>
      <c r="E30" s="427">
        <f t="shared" si="2"/>
        <v>0</v>
      </c>
      <c r="F30" s="427">
        <f t="shared" si="3"/>
        <v>0</v>
      </c>
      <c r="G30" s="428" t="e">
        <f t="shared" si="4"/>
        <v>#DIV/0!</v>
      </c>
      <c r="I30" s="440" t="s">
        <v>116</v>
      </c>
      <c r="J30" s="441">
        <f>Enero!Y38+Febrero!Y38+'Marzo '!Y38</f>
        <v>0</v>
      </c>
      <c r="K30" s="441">
        <f>Enero!AC38+Febrero!AC38+'Marzo '!AC38</f>
        <v>0</v>
      </c>
      <c r="L30" s="441">
        <f t="shared" si="5"/>
        <v>0</v>
      </c>
      <c r="M30" s="441">
        <f>Enero!AF38+Febrero!AF38+'Marzo '!AF38</f>
        <v>0</v>
      </c>
      <c r="N30" s="442" t="e">
        <f t="shared" si="6"/>
        <v>#DIV/0!</v>
      </c>
      <c r="P30" s="446" t="s">
        <v>116</v>
      </c>
      <c r="Q30" s="447">
        <f>'Abril '!Y38+'Mayo '!Y38+Junio!Y38</f>
        <v>0</v>
      </c>
      <c r="R30" s="447">
        <f>'Abril '!AC38+'Mayo '!AC38+Junio!AC38</f>
        <v>0</v>
      </c>
      <c r="S30" s="447">
        <f t="shared" si="7"/>
        <v>0</v>
      </c>
      <c r="T30" s="447">
        <f>'Abril '!AF38+'Mayo '!AF38+Junio!AF38</f>
        <v>0</v>
      </c>
      <c r="U30" s="448" t="e">
        <f t="shared" si="8"/>
        <v>#DIV/0!</v>
      </c>
      <c r="W30" s="436" t="s">
        <v>116</v>
      </c>
      <c r="X30" s="427">
        <f>Julio!Y38+Agosto!Y38+Septiembre!Y38</f>
        <v>0</v>
      </c>
      <c r="Y30" s="427">
        <f>Agosto!AC38+Septiembre!AC38+Julio!AC38</f>
        <v>0</v>
      </c>
      <c r="Z30" s="427">
        <f t="shared" si="9"/>
        <v>0</v>
      </c>
      <c r="AA30" s="427">
        <f>Julio!AF38+Agosto!AF38+Septiembre!AF38</f>
        <v>0</v>
      </c>
      <c r="AB30" s="428" t="e">
        <f t="shared" si="10"/>
        <v>#DIV/0!</v>
      </c>
      <c r="AD30" s="436" t="s">
        <v>116</v>
      </c>
      <c r="AE30" s="427">
        <f>'Octubre '!Y38+Noviembre!Y38+'Diciembre '!Y38</f>
        <v>0</v>
      </c>
      <c r="AF30" s="427">
        <f>'Octubre '!AC38+Noviembre!AC38+'Diciembre '!AC38</f>
        <v>0</v>
      </c>
      <c r="AG30" s="427">
        <f>'Octubre '!AF38+Noviembre!AF38+'Diciembre '!AF38</f>
        <v>0</v>
      </c>
      <c r="AH30" s="427">
        <f>'Octubre '!AF38+Noviembre!AF38+'Diciembre '!AF38</f>
        <v>0</v>
      </c>
      <c r="AI30" s="428" t="e">
        <f t="shared" si="11"/>
        <v>#DIV/0!</v>
      </c>
    </row>
    <row r="31" spans="2:35" x14ac:dyDescent="0.25">
      <c r="B31" s="423" t="s">
        <v>117</v>
      </c>
      <c r="C31" s="427">
        <f t="shared" si="0"/>
        <v>705</v>
      </c>
      <c r="D31" s="427">
        <f t="shared" si="1"/>
        <v>0</v>
      </c>
      <c r="E31" s="427">
        <f t="shared" si="2"/>
        <v>703</v>
      </c>
      <c r="F31" s="427">
        <f t="shared" si="3"/>
        <v>694</v>
      </c>
      <c r="G31" s="428">
        <f t="shared" si="4"/>
        <v>0.98719772403982931</v>
      </c>
      <c r="I31" s="440" t="s">
        <v>117</v>
      </c>
      <c r="J31" s="441">
        <f>Enero!Y39+Febrero!Y39+'Marzo '!Y39</f>
        <v>146</v>
      </c>
      <c r="K31" s="441">
        <f>Enero!AC39+Febrero!AC39+'Marzo '!AC39</f>
        <v>0</v>
      </c>
      <c r="L31" s="441">
        <f t="shared" si="5"/>
        <v>146</v>
      </c>
      <c r="M31" s="441">
        <f>Enero!AF39+Febrero!AF39+'Marzo '!AF39</f>
        <v>144</v>
      </c>
      <c r="N31" s="442">
        <f t="shared" si="6"/>
        <v>0.98630136986301364</v>
      </c>
      <c r="P31" s="446" t="s">
        <v>117</v>
      </c>
      <c r="Q31" s="447">
        <f>'Abril '!Y39+'Mayo '!Y39+Junio!Y39</f>
        <v>265</v>
      </c>
      <c r="R31" s="447">
        <f>'Abril '!AC39+'Mayo '!AC39+Junio!AC39</f>
        <v>0</v>
      </c>
      <c r="S31" s="447">
        <f t="shared" si="7"/>
        <v>265</v>
      </c>
      <c r="T31" s="447">
        <f>'Abril '!AF39+'Mayo '!AF39+Junio!AF39</f>
        <v>260</v>
      </c>
      <c r="U31" s="448">
        <f t="shared" si="8"/>
        <v>0.98113207547169812</v>
      </c>
      <c r="W31" s="436" t="s">
        <v>117</v>
      </c>
      <c r="X31" s="427">
        <f>Julio!Y39+Agosto!Y39+Septiembre!Y39</f>
        <v>136</v>
      </c>
      <c r="Y31" s="427">
        <f>Agosto!AC39+Septiembre!AC39+Julio!AC39</f>
        <v>0</v>
      </c>
      <c r="Z31" s="427">
        <f t="shared" si="9"/>
        <v>136</v>
      </c>
      <c r="AA31" s="427">
        <f>Julio!AF39+Agosto!AF39+Septiembre!AF39</f>
        <v>134</v>
      </c>
      <c r="AB31" s="428">
        <f t="shared" si="10"/>
        <v>0.98529411764705888</v>
      </c>
      <c r="AD31" s="436" t="s">
        <v>117</v>
      </c>
      <c r="AE31" s="427">
        <f>'Octubre '!Y39+Noviembre!Y39+'Diciembre '!Y39</f>
        <v>158</v>
      </c>
      <c r="AF31" s="427">
        <f>'Octubre '!AC39+Noviembre!AC39+'Diciembre '!AC39</f>
        <v>0</v>
      </c>
      <c r="AG31" s="427">
        <f>'Octubre '!AF39+Noviembre!AF39+'Diciembre '!AF39</f>
        <v>156</v>
      </c>
      <c r="AH31" s="427">
        <f>'Octubre '!AF39+Noviembre!AF39+'Diciembre '!AF39</f>
        <v>156</v>
      </c>
      <c r="AI31" s="428">
        <f t="shared" si="11"/>
        <v>1</v>
      </c>
    </row>
    <row r="32" spans="2:35" x14ac:dyDescent="0.25">
      <c r="B32" s="423" t="s">
        <v>118</v>
      </c>
      <c r="C32" s="427">
        <f t="shared" si="0"/>
        <v>95</v>
      </c>
      <c r="D32" s="427">
        <f t="shared" si="1"/>
        <v>952</v>
      </c>
      <c r="E32" s="427">
        <f t="shared" si="2"/>
        <v>1029</v>
      </c>
      <c r="F32" s="427">
        <f t="shared" si="3"/>
        <v>734</v>
      </c>
      <c r="G32" s="428">
        <f t="shared" si="4"/>
        <v>0.71331389698736636</v>
      </c>
      <c r="I32" s="440" t="s">
        <v>118</v>
      </c>
      <c r="J32" s="441">
        <f>Enero!Y40+Febrero!Y40+'Marzo '!Y40</f>
        <v>95</v>
      </c>
      <c r="K32" s="441">
        <f>Enero!AC40+Febrero!AC40+'Marzo '!AC40</f>
        <v>284</v>
      </c>
      <c r="L32" s="441">
        <f t="shared" si="5"/>
        <v>379</v>
      </c>
      <c r="M32" s="441">
        <f>Enero!AF40+Febrero!AF40+'Marzo '!AF40</f>
        <v>208</v>
      </c>
      <c r="N32" s="442">
        <f t="shared" si="6"/>
        <v>0.54881266490765168</v>
      </c>
      <c r="P32" s="446" t="s">
        <v>118</v>
      </c>
      <c r="Q32" s="447">
        <f>'Abril '!Y40+'Mayo '!Y40+Junio!Y40</f>
        <v>0</v>
      </c>
      <c r="R32" s="447">
        <f>'Abril '!AC40+'Mayo '!AC40+Junio!AC40</f>
        <v>264</v>
      </c>
      <c r="S32" s="447">
        <f t="shared" si="7"/>
        <v>264</v>
      </c>
      <c r="T32" s="447">
        <f>'Abril '!AF40+'Mayo '!AF40+Junio!AF40</f>
        <v>180</v>
      </c>
      <c r="U32" s="448">
        <f t="shared" si="8"/>
        <v>0.68181818181818177</v>
      </c>
      <c r="W32" s="436" t="s">
        <v>118</v>
      </c>
      <c r="X32" s="427">
        <f>Julio!Y40+Agosto!Y40+Septiembre!Y40</f>
        <v>0</v>
      </c>
      <c r="Y32" s="427">
        <f>Agosto!AC40+Septiembre!AC40+Julio!AC40</f>
        <v>260</v>
      </c>
      <c r="Z32" s="427">
        <f t="shared" si="9"/>
        <v>260</v>
      </c>
      <c r="AA32" s="427">
        <f>Julio!AF40+Agosto!AF40+Septiembre!AF40</f>
        <v>220</v>
      </c>
      <c r="AB32" s="428">
        <f t="shared" si="10"/>
        <v>0.84615384615384615</v>
      </c>
      <c r="AD32" s="436" t="s">
        <v>118</v>
      </c>
      <c r="AE32" s="427">
        <f>'Octubre '!Y40+Noviembre!Y40+'Diciembre '!Y40</f>
        <v>0</v>
      </c>
      <c r="AF32" s="427">
        <f>'Octubre '!AC40+Noviembre!AC40+'Diciembre '!AC40</f>
        <v>144</v>
      </c>
      <c r="AG32" s="427">
        <f>'Octubre '!AF40+Noviembre!AF40+'Diciembre '!AF40</f>
        <v>126</v>
      </c>
      <c r="AH32" s="427">
        <f>'Octubre '!AF40+Noviembre!AF40+'Diciembre '!AF40</f>
        <v>126</v>
      </c>
      <c r="AI32" s="428">
        <f t="shared" si="11"/>
        <v>1</v>
      </c>
    </row>
    <row r="33" spans="2:35" hidden="1" x14ac:dyDescent="0.25">
      <c r="B33" s="423" t="s">
        <v>119</v>
      </c>
      <c r="C33" s="427">
        <f t="shared" si="0"/>
        <v>0</v>
      </c>
      <c r="D33" s="427">
        <f t="shared" si="1"/>
        <v>0</v>
      </c>
      <c r="E33" s="427">
        <f t="shared" si="2"/>
        <v>0</v>
      </c>
      <c r="F33" s="427">
        <f t="shared" si="3"/>
        <v>0</v>
      </c>
      <c r="G33" s="428" t="e">
        <f t="shared" si="4"/>
        <v>#DIV/0!</v>
      </c>
      <c r="I33" s="440" t="s">
        <v>119</v>
      </c>
      <c r="J33" s="441">
        <f>Enero!Y41+Febrero!Y41+'Marzo '!Y41</f>
        <v>0</v>
      </c>
      <c r="K33" s="441">
        <f>Enero!AC41+Febrero!AC41+'Marzo '!AC41</f>
        <v>0</v>
      </c>
      <c r="L33" s="441">
        <f t="shared" si="5"/>
        <v>0</v>
      </c>
      <c r="M33" s="441">
        <f>Enero!AF41+Febrero!AF41+'Marzo '!AF41</f>
        <v>0</v>
      </c>
      <c r="N33" s="442" t="e">
        <f t="shared" si="6"/>
        <v>#DIV/0!</v>
      </c>
      <c r="P33" s="446" t="s">
        <v>119</v>
      </c>
      <c r="Q33" s="447">
        <f>'Abril '!Y41+'Mayo '!Y41+Junio!Y41</f>
        <v>0</v>
      </c>
      <c r="R33" s="447">
        <f>'Abril '!AC41+'Mayo '!AC41+Junio!AC41</f>
        <v>0</v>
      </c>
      <c r="S33" s="447">
        <f t="shared" si="7"/>
        <v>0</v>
      </c>
      <c r="T33" s="447">
        <f>'Abril '!AF41+'Mayo '!AF41+Junio!AF41</f>
        <v>0</v>
      </c>
      <c r="U33" s="448" t="e">
        <f t="shared" si="8"/>
        <v>#DIV/0!</v>
      </c>
      <c r="W33" s="436" t="s">
        <v>119</v>
      </c>
      <c r="X33" s="427">
        <f>Julio!Y41+Agosto!Y41+Septiembre!Y41</f>
        <v>0</v>
      </c>
      <c r="Y33" s="427">
        <f>Agosto!AC41+Septiembre!AC41+Julio!AC41</f>
        <v>0</v>
      </c>
      <c r="Z33" s="427">
        <f t="shared" si="9"/>
        <v>0</v>
      </c>
      <c r="AA33" s="427">
        <f>Julio!AF41+Agosto!AF41+Septiembre!AF41</f>
        <v>0</v>
      </c>
      <c r="AB33" s="428" t="e">
        <f t="shared" si="10"/>
        <v>#DIV/0!</v>
      </c>
      <c r="AD33" s="436" t="s">
        <v>119</v>
      </c>
      <c r="AE33" s="427">
        <f>'Octubre '!Y41+Noviembre!Y41+'Diciembre '!Y41</f>
        <v>0</v>
      </c>
      <c r="AF33" s="427">
        <f>'Octubre '!AC41+Noviembre!AC41+'Diciembre '!AC41</f>
        <v>0</v>
      </c>
      <c r="AG33" s="427">
        <f>'Octubre '!AF41+Noviembre!AF41+'Diciembre '!AF41</f>
        <v>0</v>
      </c>
      <c r="AH33" s="427">
        <f>'Octubre '!AF41+Noviembre!AF41+'Diciembre '!AF41</f>
        <v>0</v>
      </c>
      <c r="AI33" s="428" t="e">
        <f t="shared" si="11"/>
        <v>#DIV/0!</v>
      </c>
    </row>
    <row r="34" spans="2:35" ht="30" hidden="1" x14ac:dyDescent="0.25">
      <c r="B34" s="423" t="s">
        <v>120</v>
      </c>
      <c r="C34" s="427">
        <f t="shared" si="0"/>
        <v>0</v>
      </c>
      <c r="D34" s="427">
        <f t="shared" si="1"/>
        <v>0</v>
      </c>
      <c r="E34" s="427">
        <f t="shared" si="2"/>
        <v>0</v>
      </c>
      <c r="F34" s="427">
        <f t="shared" si="3"/>
        <v>0</v>
      </c>
      <c r="G34" s="428" t="e">
        <f t="shared" si="4"/>
        <v>#DIV/0!</v>
      </c>
      <c r="I34" s="440" t="s">
        <v>120</v>
      </c>
      <c r="J34" s="441">
        <f>Enero!Y42+Febrero!Y42+'Marzo '!Y42</f>
        <v>0</v>
      </c>
      <c r="K34" s="441">
        <f>Enero!AC42+Febrero!AC42+'Marzo '!AC42</f>
        <v>0</v>
      </c>
      <c r="L34" s="441">
        <f t="shared" si="5"/>
        <v>0</v>
      </c>
      <c r="M34" s="441">
        <f>Enero!AF42+Febrero!AF42+'Marzo '!AF42</f>
        <v>0</v>
      </c>
      <c r="N34" s="442" t="e">
        <f t="shared" si="6"/>
        <v>#DIV/0!</v>
      </c>
      <c r="P34" s="446" t="s">
        <v>120</v>
      </c>
      <c r="Q34" s="447">
        <f>'Abril '!Y42+'Mayo '!Y42+Junio!Y42</f>
        <v>0</v>
      </c>
      <c r="R34" s="447">
        <f>'Abril '!AC42+'Mayo '!AC42+Junio!AC42</f>
        <v>0</v>
      </c>
      <c r="S34" s="447">
        <f t="shared" si="7"/>
        <v>0</v>
      </c>
      <c r="T34" s="447">
        <f>'Abril '!AF42+'Mayo '!AF42+Junio!AF42</f>
        <v>0</v>
      </c>
      <c r="U34" s="448" t="e">
        <f t="shared" si="8"/>
        <v>#DIV/0!</v>
      </c>
      <c r="W34" s="436" t="s">
        <v>120</v>
      </c>
      <c r="X34" s="427">
        <f>Julio!Y42+Agosto!Y42+Septiembre!Y42</f>
        <v>0</v>
      </c>
      <c r="Y34" s="427">
        <f>Agosto!AC42+Septiembre!AC42+Julio!AC42</f>
        <v>0</v>
      </c>
      <c r="Z34" s="427">
        <f t="shared" si="9"/>
        <v>0</v>
      </c>
      <c r="AA34" s="427">
        <f>Julio!AF42+Agosto!AF42+Septiembre!AF42</f>
        <v>0</v>
      </c>
      <c r="AB34" s="428" t="e">
        <f t="shared" si="10"/>
        <v>#DIV/0!</v>
      </c>
      <c r="AD34" s="436" t="s">
        <v>120</v>
      </c>
      <c r="AE34" s="427">
        <f>'Octubre '!Y42+Noviembre!Y42+'Diciembre '!Y42</f>
        <v>0</v>
      </c>
      <c r="AF34" s="427">
        <f>'Octubre '!AC42+Noviembre!AC42+'Diciembre '!AC42</f>
        <v>0</v>
      </c>
      <c r="AG34" s="427">
        <f>'Octubre '!AF42+Noviembre!AF42+'Diciembre '!AF42</f>
        <v>0</v>
      </c>
      <c r="AH34" s="427">
        <f>'Octubre '!AF42+Noviembre!AF42+'Diciembre '!AF42</f>
        <v>0</v>
      </c>
      <c r="AI34" s="428" t="e">
        <f t="shared" si="11"/>
        <v>#DIV/0!</v>
      </c>
    </row>
    <row r="35" spans="2:35" x14ac:dyDescent="0.25">
      <c r="B35" s="423" t="s">
        <v>121</v>
      </c>
      <c r="C35" s="427">
        <f t="shared" si="0"/>
        <v>174</v>
      </c>
      <c r="D35" s="427">
        <f t="shared" si="1"/>
        <v>241</v>
      </c>
      <c r="E35" s="427">
        <f t="shared" si="2"/>
        <v>385</v>
      </c>
      <c r="F35" s="427">
        <f t="shared" si="3"/>
        <v>329</v>
      </c>
      <c r="G35" s="428">
        <f t="shared" si="4"/>
        <v>0.8545454545454545</v>
      </c>
      <c r="I35" s="440" t="s">
        <v>121</v>
      </c>
      <c r="J35" s="441">
        <f>Enero!Y43+Febrero!Y43+'Marzo '!Y43</f>
        <v>38</v>
      </c>
      <c r="K35" s="441">
        <f>Enero!AC43+Febrero!AC43+'Marzo '!AC43</f>
        <v>70</v>
      </c>
      <c r="L35" s="441">
        <f t="shared" si="5"/>
        <v>108</v>
      </c>
      <c r="M35" s="441">
        <f>Enero!AF43+Febrero!AF43+'Marzo '!AF43</f>
        <v>60</v>
      </c>
      <c r="N35" s="442">
        <f t="shared" si="6"/>
        <v>0.55555555555555558</v>
      </c>
      <c r="P35" s="446" t="s">
        <v>121</v>
      </c>
      <c r="Q35" s="447">
        <f>'Abril '!Y43+'Mayo '!Y43+Junio!Y43</f>
        <v>67</v>
      </c>
      <c r="R35" s="447">
        <f>'Abril '!AC43+'Mayo '!AC43+Junio!AC43</f>
        <v>70</v>
      </c>
      <c r="S35" s="447">
        <f t="shared" si="7"/>
        <v>137</v>
      </c>
      <c r="T35" s="447">
        <f>'Abril '!AF43+'Mayo '!AF43+Junio!AF43</f>
        <v>167</v>
      </c>
      <c r="U35" s="448">
        <f t="shared" si="8"/>
        <v>1.218978102189781</v>
      </c>
      <c r="W35" s="436" t="s">
        <v>121</v>
      </c>
      <c r="X35" s="427">
        <f>Julio!Y43+Agosto!Y43+Septiembre!Y43</f>
        <v>42</v>
      </c>
      <c r="Y35" s="427">
        <f>Agosto!AC43+Septiembre!AC43+Julio!AC43</f>
        <v>58</v>
      </c>
      <c r="Z35" s="427">
        <f t="shared" si="9"/>
        <v>100</v>
      </c>
      <c r="AA35" s="427">
        <f>Julio!AF43+Agosto!AF43+Septiembre!AF43</f>
        <v>62</v>
      </c>
      <c r="AB35" s="428">
        <f t="shared" si="10"/>
        <v>0.62</v>
      </c>
      <c r="AD35" s="436" t="s">
        <v>121</v>
      </c>
      <c r="AE35" s="427">
        <f>'Octubre '!Y43+Noviembre!Y43+'Diciembre '!Y43</f>
        <v>27</v>
      </c>
      <c r="AF35" s="427">
        <f>'Octubre '!AC43+Noviembre!AC43+'Diciembre '!AC43</f>
        <v>43</v>
      </c>
      <c r="AG35" s="427">
        <f>'Octubre '!AF43+Noviembre!AF43+'Diciembre '!AF43</f>
        <v>40</v>
      </c>
      <c r="AH35" s="427">
        <f>'Octubre '!AF43+Noviembre!AF43+'Diciembre '!AF43</f>
        <v>40</v>
      </c>
      <c r="AI35" s="428">
        <f t="shared" si="11"/>
        <v>1</v>
      </c>
    </row>
    <row r="36" spans="2:35" x14ac:dyDescent="0.25">
      <c r="B36" s="423" t="s">
        <v>122</v>
      </c>
      <c r="C36" s="427">
        <f t="shared" si="0"/>
        <v>1254</v>
      </c>
      <c r="D36" s="427">
        <f t="shared" si="1"/>
        <v>0</v>
      </c>
      <c r="E36" s="427">
        <f t="shared" si="2"/>
        <v>1166</v>
      </c>
      <c r="F36" s="427">
        <f t="shared" si="3"/>
        <v>805</v>
      </c>
      <c r="G36" s="428">
        <f t="shared" si="4"/>
        <v>0.69039451114922812</v>
      </c>
      <c r="I36" s="440" t="s">
        <v>122</v>
      </c>
      <c r="J36" s="441">
        <f>Enero!Y44+Febrero!Y44+'Marzo '!Y44</f>
        <v>317</v>
      </c>
      <c r="K36" s="441">
        <f>Enero!AC44+Febrero!AC44+'Marzo '!AC44</f>
        <v>0</v>
      </c>
      <c r="L36" s="441">
        <f t="shared" si="5"/>
        <v>317</v>
      </c>
      <c r="M36" s="441">
        <f>Enero!AF44+Febrero!AF44+'Marzo '!AF44</f>
        <v>208</v>
      </c>
      <c r="N36" s="442">
        <f t="shared" si="6"/>
        <v>0.65615141955835965</v>
      </c>
      <c r="P36" s="446" t="s">
        <v>122</v>
      </c>
      <c r="Q36" s="447">
        <f>'Abril '!Y44+'Mayo '!Y44+Junio!Y44</f>
        <v>413</v>
      </c>
      <c r="R36" s="447">
        <f>'Abril '!AC44+'Mayo '!AC44+Junio!AC44</f>
        <v>0</v>
      </c>
      <c r="S36" s="447">
        <f t="shared" si="7"/>
        <v>413</v>
      </c>
      <c r="T36" s="447">
        <f>'Abril '!AF44+'Mayo '!AF44+Junio!AF44</f>
        <v>272</v>
      </c>
      <c r="U36" s="448">
        <f t="shared" si="8"/>
        <v>0.65859564164648909</v>
      </c>
      <c r="W36" s="436" t="s">
        <v>122</v>
      </c>
      <c r="X36" s="427">
        <f>Julio!Y44+Agosto!Y44+Septiembre!Y44</f>
        <v>270</v>
      </c>
      <c r="Y36" s="427">
        <f>Agosto!AC44+Septiembre!AC44+Julio!AC44</f>
        <v>0</v>
      </c>
      <c r="Z36" s="427">
        <f t="shared" si="9"/>
        <v>270</v>
      </c>
      <c r="AA36" s="427">
        <f>Julio!AF44+Agosto!AF44+Septiembre!AF44</f>
        <v>159</v>
      </c>
      <c r="AB36" s="428">
        <f t="shared" si="10"/>
        <v>0.58888888888888891</v>
      </c>
      <c r="AD36" s="436" t="s">
        <v>122</v>
      </c>
      <c r="AE36" s="427">
        <f>'Octubre '!Y44+Noviembre!Y44+'Diciembre '!Y44</f>
        <v>254</v>
      </c>
      <c r="AF36" s="427">
        <f>'Octubre '!AC44+Noviembre!AC44+'Diciembre '!AC44</f>
        <v>0</v>
      </c>
      <c r="AG36" s="427">
        <f>'Octubre '!AF44+Noviembre!AF44+'Diciembre '!AF44</f>
        <v>166</v>
      </c>
      <c r="AH36" s="427">
        <f>'Octubre '!AF44+Noviembre!AF44+'Diciembre '!AF44</f>
        <v>166</v>
      </c>
      <c r="AI36" s="428">
        <f t="shared" si="11"/>
        <v>1</v>
      </c>
    </row>
    <row r="37" spans="2:35" x14ac:dyDescent="0.25">
      <c r="B37" s="423" t="s">
        <v>123</v>
      </c>
      <c r="C37" s="427">
        <f t="shared" si="0"/>
        <v>0</v>
      </c>
      <c r="D37" s="427">
        <f t="shared" si="1"/>
        <v>3790</v>
      </c>
      <c r="E37" s="427">
        <f t="shared" si="2"/>
        <v>3476</v>
      </c>
      <c r="F37" s="427">
        <f t="shared" si="3"/>
        <v>2085</v>
      </c>
      <c r="G37" s="428">
        <f t="shared" si="4"/>
        <v>0.59982738780207134</v>
      </c>
      <c r="I37" s="440" t="s">
        <v>123</v>
      </c>
      <c r="J37" s="441">
        <f>Enero!Y45+Febrero!Y45+'Marzo '!Y45</f>
        <v>0</v>
      </c>
      <c r="K37" s="441">
        <f>Enero!AC45+Febrero!AC45+'Marzo '!AC45</f>
        <v>995</v>
      </c>
      <c r="L37" s="441">
        <f t="shared" si="5"/>
        <v>995</v>
      </c>
      <c r="M37" s="441">
        <f>Enero!AF45+Febrero!AF45+'Marzo '!AF45</f>
        <v>566</v>
      </c>
      <c r="N37" s="442">
        <f t="shared" si="6"/>
        <v>0.56884422110552768</v>
      </c>
      <c r="P37" s="446" t="s">
        <v>123</v>
      </c>
      <c r="Q37" s="447">
        <f>'Abril '!Y45+'Mayo '!Y45+Junio!Y45</f>
        <v>0</v>
      </c>
      <c r="R37" s="447">
        <f>'Abril '!AC45+'Mayo '!AC45+Junio!AC45</f>
        <v>994</v>
      </c>
      <c r="S37" s="447">
        <f t="shared" si="7"/>
        <v>994</v>
      </c>
      <c r="T37" s="447">
        <f>'Abril '!AF45+'Mayo '!AF45+Junio!AF45</f>
        <v>509</v>
      </c>
      <c r="U37" s="448">
        <f t="shared" si="8"/>
        <v>0.51207243460764584</v>
      </c>
      <c r="W37" s="436" t="s">
        <v>123</v>
      </c>
      <c r="X37" s="427">
        <f>Julio!Y45+Agosto!Y45+Septiembre!Y45</f>
        <v>0</v>
      </c>
      <c r="Y37" s="427">
        <f>Agosto!AC45+Septiembre!AC45+Julio!AC45</f>
        <v>1055</v>
      </c>
      <c r="Z37" s="427">
        <f t="shared" si="9"/>
        <v>1055</v>
      </c>
      <c r="AA37" s="427">
        <f>Julio!AF45+Agosto!AF45+Septiembre!AF45</f>
        <v>578</v>
      </c>
      <c r="AB37" s="428">
        <f t="shared" si="10"/>
        <v>0.54786729857819905</v>
      </c>
      <c r="AD37" s="436" t="s">
        <v>123</v>
      </c>
      <c r="AE37" s="427">
        <f>'Octubre '!Y45+Noviembre!Y45+'Diciembre '!Y45</f>
        <v>0</v>
      </c>
      <c r="AF37" s="427">
        <f>'Octubre '!AC45+Noviembre!AC45+'Diciembre '!AC45</f>
        <v>746</v>
      </c>
      <c r="AG37" s="427">
        <f>'Octubre '!AF45+Noviembre!AF45+'Diciembre '!AF45</f>
        <v>432</v>
      </c>
      <c r="AH37" s="427">
        <f>'Octubre '!AF45+Noviembre!AF45+'Diciembre '!AF45</f>
        <v>432</v>
      </c>
      <c r="AI37" s="428">
        <f t="shared" si="11"/>
        <v>1</v>
      </c>
    </row>
    <row r="38" spans="2:35" hidden="1" x14ac:dyDescent="0.25">
      <c r="B38" s="423" t="s">
        <v>124</v>
      </c>
      <c r="C38" s="427">
        <f t="shared" si="0"/>
        <v>0</v>
      </c>
      <c r="D38" s="427">
        <f t="shared" si="1"/>
        <v>0</v>
      </c>
      <c r="E38" s="427">
        <f t="shared" si="2"/>
        <v>0</v>
      </c>
      <c r="F38" s="427">
        <f t="shared" si="3"/>
        <v>0</v>
      </c>
      <c r="G38" s="428" t="e">
        <f t="shared" si="4"/>
        <v>#DIV/0!</v>
      </c>
      <c r="I38" s="443" t="s">
        <v>124</v>
      </c>
      <c r="J38" s="441">
        <f>Enero!Y46+Febrero!Y46+'Marzo '!Y46</f>
        <v>0</v>
      </c>
      <c r="K38" s="441">
        <f>Enero!AC46+Febrero!AC46+'Marzo '!AC46</f>
        <v>0</v>
      </c>
      <c r="L38" s="441">
        <f t="shared" si="5"/>
        <v>0</v>
      </c>
      <c r="M38" s="441">
        <f>Enero!AF46+Febrero!AF46+'Marzo '!AF46</f>
        <v>0</v>
      </c>
      <c r="N38" s="442" t="e">
        <f t="shared" si="6"/>
        <v>#DIV/0!</v>
      </c>
      <c r="P38" s="449" t="s">
        <v>124</v>
      </c>
      <c r="Q38" s="447">
        <f>'Abril '!Y46+'Mayo '!Y46+Junio!Y46</f>
        <v>0</v>
      </c>
      <c r="R38" s="447">
        <f>'Abril '!AC46+'Mayo '!AC46+Junio!AC46</f>
        <v>0</v>
      </c>
      <c r="S38" s="447">
        <f t="shared" si="7"/>
        <v>0</v>
      </c>
      <c r="T38" s="447">
        <f>'Abril '!AF46+'Mayo '!AF46+Junio!AF46</f>
        <v>0</v>
      </c>
      <c r="U38" s="448" t="e">
        <f t="shared" si="8"/>
        <v>#DIV/0!</v>
      </c>
      <c r="W38" s="437" t="s">
        <v>124</v>
      </c>
      <c r="X38" s="427">
        <f>Julio!Y46+Agosto!Y46+Septiembre!Y46</f>
        <v>0</v>
      </c>
      <c r="Y38" s="427">
        <f>Agosto!AC46+Septiembre!AC46+Julio!AC46</f>
        <v>0</v>
      </c>
      <c r="Z38" s="427">
        <f t="shared" si="9"/>
        <v>0</v>
      </c>
      <c r="AA38" s="427">
        <f>Julio!AF46+Agosto!AF46+Septiembre!AF46</f>
        <v>0</v>
      </c>
      <c r="AB38" s="428" t="e">
        <f t="shared" si="10"/>
        <v>#DIV/0!</v>
      </c>
      <c r="AD38" s="437" t="s">
        <v>124</v>
      </c>
      <c r="AE38" s="427">
        <f>'Octubre '!Y46+Noviembre!Y46+'Diciembre '!Y46</f>
        <v>0</v>
      </c>
      <c r="AF38" s="427">
        <f>'Octubre '!AC46+Noviembre!AC46+'Diciembre '!AC46</f>
        <v>0</v>
      </c>
      <c r="AG38" s="427">
        <f>'Octubre '!AF46+Noviembre!AF46+'Diciembre '!AF46</f>
        <v>0</v>
      </c>
      <c r="AH38" s="427">
        <f>'Octubre '!AF46+Noviembre!AF46+'Diciembre '!AF46</f>
        <v>0</v>
      </c>
      <c r="AI38" s="428" t="e">
        <f t="shared" si="11"/>
        <v>#DIV/0!</v>
      </c>
    </row>
    <row r="39" spans="2:35" hidden="1" x14ac:dyDescent="0.25">
      <c r="B39" s="423" t="s">
        <v>125</v>
      </c>
      <c r="C39" s="427">
        <f t="shared" si="0"/>
        <v>0</v>
      </c>
      <c r="D39" s="427">
        <f t="shared" si="1"/>
        <v>0</v>
      </c>
      <c r="E39" s="427">
        <f t="shared" si="2"/>
        <v>0</v>
      </c>
      <c r="F39" s="427">
        <f t="shared" si="3"/>
        <v>0</v>
      </c>
      <c r="G39" s="428" t="e">
        <f t="shared" si="4"/>
        <v>#DIV/0!</v>
      </c>
      <c r="I39" s="444" t="s">
        <v>125</v>
      </c>
      <c r="J39" s="441">
        <f>Enero!Y47+Febrero!Y47+'Marzo '!Y47</f>
        <v>0</v>
      </c>
      <c r="K39" s="441">
        <f>Enero!AC47+Febrero!AC47+'Marzo '!AC47</f>
        <v>0</v>
      </c>
      <c r="L39" s="441">
        <f t="shared" si="5"/>
        <v>0</v>
      </c>
      <c r="M39" s="441">
        <f>Enero!AF47+Febrero!AF47+'Marzo '!AF47</f>
        <v>0</v>
      </c>
      <c r="N39" s="442" t="e">
        <f t="shared" si="6"/>
        <v>#DIV/0!</v>
      </c>
      <c r="P39" s="450" t="s">
        <v>125</v>
      </c>
      <c r="Q39" s="447">
        <f>'Abril '!Y47+'Mayo '!Y47+Junio!Y47</f>
        <v>0</v>
      </c>
      <c r="R39" s="447">
        <f>'Abril '!AC47+'Mayo '!AC47+Junio!AC47</f>
        <v>0</v>
      </c>
      <c r="S39" s="447">
        <f t="shared" si="7"/>
        <v>0</v>
      </c>
      <c r="T39" s="447">
        <f>'Abril '!AF47+'Mayo '!AF47+Junio!AF47</f>
        <v>0</v>
      </c>
      <c r="U39" s="448" t="e">
        <f t="shared" si="8"/>
        <v>#DIV/0!</v>
      </c>
      <c r="W39" s="438" t="s">
        <v>125</v>
      </c>
      <c r="X39" s="427">
        <f>Julio!Y47+Agosto!Y47+Septiembre!Y47</f>
        <v>0</v>
      </c>
      <c r="Y39" s="427">
        <f>Agosto!AC47+Septiembre!AC47+Julio!AC47</f>
        <v>0</v>
      </c>
      <c r="Z39" s="427">
        <f t="shared" si="9"/>
        <v>0</v>
      </c>
      <c r="AA39" s="427">
        <f>Julio!AF47+Agosto!AF47+Septiembre!AF47</f>
        <v>0</v>
      </c>
      <c r="AB39" s="428" t="e">
        <f t="shared" si="10"/>
        <v>#DIV/0!</v>
      </c>
      <c r="AD39" s="438" t="s">
        <v>125</v>
      </c>
      <c r="AE39" s="427">
        <f>'Octubre '!Y47+Noviembre!Y47+'Diciembre '!Y47</f>
        <v>0</v>
      </c>
      <c r="AF39" s="427">
        <f>'Octubre '!AC47+Noviembre!AC47+'Diciembre '!AC47</f>
        <v>0</v>
      </c>
      <c r="AG39" s="427">
        <f>'Octubre '!AF47+Noviembre!AF47+'Diciembre '!AF47</f>
        <v>0</v>
      </c>
      <c r="AH39" s="427">
        <f>'Octubre '!AF47+Noviembre!AF47+'Diciembre '!AF47</f>
        <v>0</v>
      </c>
      <c r="AI39" s="428" t="e">
        <f t="shared" si="11"/>
        <v>#DIV/0!</v>
      </c>
    </row>
    <row r="40" spans="2:35" hidden="1" x14ac:dyDescent="0.25">
      <c r="B40" s="423" t="s">
        <v>126</v>
      </c>
      <c r="C40" s="427">
        <f t="shared" si="0"/>
        <v>0</v>
      </c>
      <c r="D40" s="427">
        <f t="shared" si="1"/>
        <v>0</v>
      </c>
      <c r="E40" s="427">
        <f t="shared" si="2"/>
        <v>0</v>
      </c>
      <c r="F40" s="427">
        <f t="shared" si="3"/>
        <v>0</v>
      </c>
      <c r="G40" s="428" t="e">
        <f t="shared" si="4"/>
        <v>#DIV/0!</v>
      </c>
      <c r="I40" s="440" t="s">
        <v>126</v>
      </c>
      <c r="J40" s="441">
        <f>Enero!Y48+Febrero!Y48+'Marzo '!Y48</f>
        <v>0</v>
      </c>
      <c r="K40" s="441">
        <f>Enero!AC48+Febrero!AC48+'Marzo '!AC48</f>
        <v>0</v>
      </c>
      <c r="L40" s="441">
        <f t="shared" si="5"/>
        <v>0</v>
      </c>
      <c r="M40" s="441">
        <f>Enero!AF48+Febrero!AF48+'Marzo '!AF48</f>
        <v>0</v>
      </c>
      <c r="N40" s="442" t="e">
        <f t="shared" si="6"/>
        <v>#DIV/0!</v>
      </c>
      <c r="P40" s="446" t="s">
        <v>126</v>
      </c>
      <c r="Q40" s="447">
        <f>'Abril '!Y48+'Mayo '!Y48+Junio!Y48</f>
        <v>0</v>
      </c>
      <c r="R40" s="447">
        <f>'Abril '!AC48+'Mayo '!AC48+Junio!AC48</f>
        <v>0</v>
      </c>
      <c r="S40" s="447">
        <f t="shared" si="7"/>
        <v>0</v>
      </c>
      <c r="T40" s="447">
        <f>'Abril '!AF48+'Mayo '!AF48+Junio!AF48</f>
        <v>0</v>
      </c>
      <c r="U40" s="448" t="e">
        <f t="shared" si="8"/>
        <v>#DIV/0!</v>
      </c>
      <c r="W40" s="436" t="s">
        <v>126</v>
      </c>
      <c r="X40" s="427">
        <f>Julio!Y48+Agosto!Y48+Septiembre!Y48</f>
        <v>0</v>
      </c>
      <c r="Y40" s="427">
        <f>Agosto!AC48+Septiembre!AC48+Julio!AC48</f>
        <v>0</v>
      </c>
      <c r="Z40" s="427">
        <f t="shared" si="9"/>
        <v>0</v>
      </c>
      <c r="AA40" s="427">
        <f>Julio!AF48+Agosto!AF48+Septiembre!AF48</f>
        <v>0</v>
      </c>
      <c r="AB40" s="428" t="e">
        <f t="shared" si="10"/>
        <v>#DIV/0!</v>
      </c>
      <c r="AD40" s="436" t="s">
        <v>126</v>
      </c>
      <c r="AE40" s="427">
        <f>'Octubre '!Y48+Noviembre!Y48+'Diciembre '!Y48</f>
        <v>0</v>
      </c>
      <c r="AF40" s="427">
        <f>'Octubre '!AC48+Noviembre!AC48+'Diciembre '!AC48</f>
        <v>0</v>
      </c>
      <c r="AG40" s="427">
        <f>'Octubre '!AF48+Noviembre!AF48+'Diciembre '!AF48</f>
        <v>0</v>
      </c>
      <c r="AH40" s="427">
        <f>'Octubre '!AF48+Noviembre!AF48+'Diciembre '!AF48</f>
        <v>0</v>
      </c>
      <c r="AI40" s="428" t="e">
        <f t="shared" si="11"/>
        <v>#DIV/0!</v>
      </c>
    </row>
    <row r="41" spans="2:35" hidden="1" x14ac:dyDescent="0.25">
      <c r="B41" s="423" t="s">
        <v>127</v>
      </c>
      <c r="C41" s="427">
        <f t="shared" si="0"/>
        <v>0</v>
      </c>
      <c r="D41" s="427">
        <f t="shared" si="1"/>
        <v>0</v>
      </c>
      <c r="E41" s="427">
        <f t="shared" si="2"/>
        <v>0</v>
      </c>
      <c r="F41" s="427">
        <f t="shared" si="3"/>
        <v>0</v>
      </c>
      <c r="G41" s="428" t="e">
        <f t="shared" si="4"/>
        <v>#DIV/0!</v>
      </c>
      <c r="I41" s="440" t="s">
        <v>127</v>
      </c>
      <c r="J41" s="441">
        <f>Enero!Y49+Febrero!Y49+'Marzo '!Y49</f>
        <v>0</v>
      </c>
      <c r="K41" s="441">
        <f>Enero!AC49+Febrero!AC49+'Marzo '!AC49</f>
        <v>0</v>
      </c>
      <c r="L41" s="441">
        <f t="shared" si="5"/>
        <v>0</v>
      </c>
      <c r="M41" s="441">
        <f>Enero!AF49+Febrero!AF49+'Marzo '!AF49</f>
        <v>0</v>
      </c>
      <c r="N41" s="442" t="e">
        <f t="shared" si="6"/>
        <v>#DIV/0!</v>
      </c>
      <c r="P41" s="446" t="s">
        <v>127</v>
      </c>
      <c r="Q41" s="447">
        <f>'Abril '!Y49+'Mayo '!Y49+Junio!Y49</f>
        <v>0</v>
      </c>
      <c r="R41" s="447">
        <f>'Abril '!AC49+'Mayo '!AC49+Junio!AC49</f>
        <v>0</v>
      </c>
      <c r="S41" s="447">
        <f t="shared" si="7"/>
        <v>0</v>
      </c>
      <c r="T41" s="447">
        <f>'Abril '!AF49+'Mayo '!AF49+Junio!AF49</f>
        <v>0</v>
      </c>
      <c r="U41" s="448" t="e">
        <f t="shared" si="8"/>
        <v>#DIV/0!</v>
      </c>
      <c r="W41" s="436" t="s">
        <v>127</v>
      </c>
      <c r="X41" s="427">
        <f>Julio!Y49+Agosto!Y49+Septiembre!Y49</f>
        <v>0</v>
      </c>
      <c r="Y41" s="427">
        <f>Agosto!AC49+Septiembre!AC49+Julio!AC49</f>
        <v>0</v>
      </c>
      <c r="Z41" s="427">
        <f t="shared" si="9"/>
        <v>0</v>
      </c>
      <c r="AA41" s="427">
        <f>Julio!AF49+Agosto!AF49+Septiembre!AF49</f>
        <v>0</v>
      </c>
      <c r="AB41" s="428" t="e">
        <f t="shared" si="10"/>
        <v>#DIV/0!</v>
      </c>
      <c r="AD41" s="436" t="s">
        <v>127</v>
      </c>
      <c r="AE41" s="427">
        <f>'Octubre '!Y49+Noviembre!Y49+'Diciembre '!Y49</f>
        <v>0</v>
      </c>
      <c r="AF41" s="427">
        <f>'Octubre '!AC49+Noviembre!AC49+'Diciembre '!AC49</f>
        <v>0</v>
      </c>
      <c r="AG41" s="427">
        <f>'Octubre '!AF49+Noviembre!AF49+'Diciembre '!AF49</f>
        <v>0</v>
      </c>
      <c r="AH41" s="427">
        <f>'Octubre '!AF49+Noviembre!AF49+'Diciembre '!AF49</f>
        <v>0</v>
      </c>
      <c r="AI41" s="428" t="e">
        <f t="shared" si="11"/>
        <v>#DIV/0!</v>
      </c>
    </row>
    <row r="42" spans="2:35" hidden="1" x14ac:dyDescent="0.25">
      <c r="B42" s="423" t="s">
        <v>128</v>
      </c>
      <c r="C42" s="427">
        <f t="shared" si="0"/>
        <v>0</v>
      </c>
      <c r="D42" s="427">
        <f t="shared" si="1"/>
        <v>0</v>
      </c>
      <c r="E42" s="427">
        <f t="shared" si="2"/>
        <v>0</v>
      </c>
      <c r="F42" s="427">
        <f t="shared" si="3"/>
        <v>0</v>
      </c>
      <c r="G42" s="428" t="e">
        <f t="shared" si="4"/>
        <v>#DIV/0!</v>
      </c>
      <c r="I42" s="440" t="s">
        <v>128</v>
      </c>
      <c r="J42" s="441">
        <f>Enero!Y50+Febrero!Y50+'Marzo '!Y50</f>
        <v>0</v>
      </c>
      <c r="K42" s="441">
        <f>Enero!AC50+Febrero!AC50+'Marzo '!AC50</f>
        <v>0</v>
      </c>
      <c r="L42" s="441">
        <f t="shared" si="5"/>
        <v>0</v>
      </c>
      <c r="M42" s="441">
        <f>Enero!AF50+Febrero!AF50+'Marzo '!AF50</f>
        <v>0</v>
      </c>
      <c r="N42" s="442" t="e">
        <f t="shared" si="6"/>
        <v>#DIV/0!</v>
      </c>
      <c r="P42" s="446" t="s">
        <v>128</v>
      </c>
      <c r="Q42" s="447">
        <f>'Abril '!Y50+'Mayo '!Y50+Junio!Y50</f>
        <v>0</v>
      </c>
      <c r="R42" s="447">
        <f>'Abril '!AC50+'Mayo '!AC50+Junio!AC50</f>
        <v>0</v>
      </c>
      <c r="S42" s="447">
        <f t="shared" si="7"/>
        <v>0</v>
      </c>
      <c r="T42" s="447">
        <f>'Abril '!AF50+'Mayo '!AF50+Junio!AF50</f>
        <v>0</v>
      </c>
      <c r="U42" s="448" t="e">
        <f t="shared" si="8"/>
        <v>#DIV/0!</v>
      </c>
      <c r="W42" s="436" t="s">
        <v>128</v>
      </c>
      <c r="X42" s="427">
        <f>Julio!Y50+Agosto!Y50+Septiembre!Y50</f>
        <v>0</v>
      </c>
      <c r="Y42" s="427">
        <f>Agosto!AC50+Septiembre!AC50+Julio!AC50</f>
        <v>0</v>
      </c>
      <c r="Z42" s="427">
        <f t="shared" si="9"/>
        <v>0</v>
      </c>
      <c r="AA42" s="427">
        <f>Julio!AF50+Agosto!AF50+Septiembre!AF50</f>
        <v>0</v>
      </c>
      <c r="AB42" s="428" t="e">
        <f t="shared" si="10"/>
        <v>#DIV/0!</v>
      </c>
      <c r="AD42" s="436" t="s">
        <v>128</v>
      </c>
      <c r="AE42" s="427">
        <f>'Octubre '!Y50+Noviembre!Y50+'Diciembre '!Y50</f>
        <v>0</v>
      </c>
      <c r="AF42" s="427">
        <f>'Octubre '!AC50+Noviembre!AC50+'Diciembre '!AC50</f>
        <v>0</v>
      </c>
      <c r="AG42" s="427">
        <f>'Octubre '!AF50+Noviembre!AF50+'Diciembre '!AF50</f>
        <v>0</v>
      </c>
      <c r="AH42" s="427">
        <f>'Octubre '!AF50+Noviembre!AF50+'Diciembre '!AF50</f>
        <v>0</v>
      </c>
      <c r="AI42" s="428" t="e">
        <f t="shared" si="11"/>
        <v>#DIV/0!</v>
      </c>
    </row>
    <row r="43" spans="2:35" hidden="1" x14ac:dyDescent="0.25">
      <c r="B43" s="423" t="s">
        <v>129</v>
      </c>
      <c r="C43" s="427">
        <f t="shared" si="0"/>
        <v>0</v>
      </c>
      <c r="D43" s="427">
        <f t="shared" si="1"/>
        <v>0</v>
      </c>
      <c r="E43" s="427">
        <f t="shared" si="2"/>
        <v>0</v>
      </c>
      <c r="F43" s="427">
        <f t="shared" si="3"/>
        <v>0</v>
      </c>
      <c r="G43" s="428" t="e">
        <f t="shared" si="4"/>
        <v>#DIV/0!</v>
      </c>
      <c r="I43" s="440" t="s">
        <v>129</v>
      </c>
      <c r="J43" s="441">
        <f>Enero!Y51+Febrero!Y51+'Marzo '!Y51</f>
        <v>0</v>
      </c>
      <c r="K43" s="441">
        <f>Enero!AC51+Febrero!AC51+'Marzo '!AC51</f>
        <v>0</v>
      </c>
      <c r="L43" s="441">
        <f t="shared" si="5"/>
        <v>0</v>
      </c>
      <c r="M43" s="441">
        <f>Enero!AF51+Febrero!AF51+'Marzo '!AF51</f>
        <v>0</v>
      </c>
      <c r="N43" s="442" t="e">
        <f t="shared" si="6"/>
        <v>#DIV/0!</v>
      </c>
      <c r="P43" s="446" t="s">
        <v>129</v>
      </c>
      <c r="Q43" s="447">
        <f>'Abril '!Y51+'Mayo '!Y51+Junio!Y51</f>
        <v>0</v>
      </c>
      <c r="R43" s="447">
        <f>'Abril '!AC51+'Mayo '!AC51+Junio!AC51</f>
        <v>0</v>
      </c>
      <c r="S43" s="447">
        <f t="shared" si="7"/>
        <v>0</v>
      </c>
      <c r="T43" s="447">
        <f>'Abril '!AF51+'Mayo '!AF51+Junio!AF51</f>
        <v>0</v>
      </c>
      <c r="U43" s="448" t="e">
        <f t="shared" si="8"/>
        <v>#DIV/0!</v>
      </c>
      <c r="W43" s="436" t="s">
        <v>129</v>
      </c>
      <c r="X43" s="427">
        <f>Julio!Y51+Agosto!Y51+Septiembre!Y51</f>
        <v>0</v>
      </c>
      <c r="Y43" s="427">
        <f>Agosto!AC51+Septiembre!AC51+Julio!AC51</f>
        <v>0</v>
      </c>
      <c r="Z43" s="427">
        <f t="shared" si="9"/>
        <v>0</v>
      </c>
      <c r="AA43" s="427">
        <f>Julio!AF51+Agosto!AF51+Septiembre!AF51</f>
        <v>0</v>
      </c>
      <c r="AB43" s="428" t="e">
        <f t="shared" si="10"/>
        <v>#DIV/0!</v>
      </c>
      <c r="AD43" s="436" t="s">
        <v>129</v>
      </c>
      <c r="AE43" s="427">
        <f>'Octubre '!Y51+Noviembre!Y51+'Diciembre '!Y51</f>
        <v>0</v>
      </c>
      <c r="AF43" s="427">
        <f>'Octubre '!AC51+Noviembre!AC51+'Diciembre '!AC51</f>
        <v>0</v>
      </c>
      <c r="AG43" s="427">
        <f>'Octubre '!AF51+Noviembre!AF51+'Diciembre '!AF51</f>
        <v>0</v>
      </c>
      <c r="AH43" s="427">
        <f>'Octubre '!AF51+Noviembre!AF51+'Diciembre '!AF51</f>
        <v>0</v>
      </c>
      <c r="AI43" s="428" t="e">
        <f t="shared" si="11"/>
        <v>#DIV/0!</v>
      </c>
    </row>
    <row r="44" spans="2:35" hidden="1" x14ac:dyDescent="0.25">
      <c r="B44" s="423" t="s">
        <v>130</v>
      </c>
      <c r="C44" s="427">
        <f t="shared" si="0"/>
        <v>0</v>
      </c>
      <c r="D44" s="427">
        <f t="shared" si="1"/>
        <v>0</v>
      </c>
      <c r="E44" s="427">
        <f t="shared" si="2"/>
        <v>0</v>
      </c>
      <c r="F44" s="427">
        <f t="shared" si="3"/>
        <v>0</v>
      </c>
      <c r="G44" s="428" t="e">
        <f t="shared" si="4"/>
        <v>#DIV/0!</v>
      </c>
      <c r="I44" s="440" t="s">
        <v>130</v>
      </c>
      <c r="J44" s="441">
        <f>Enero!Y52+Febrero!Y52+'Marzo '!Y52</f>
        <v>0</v>
      </c>
      <c r="K44" s="441">
        <f>Enero!AC52+Febrero!AC52+'Marzo '!AC52</f>
        <v>0</v>
      </c>
      <c r="L44" s="441">
        <f t="shared" si="5"/>
        <v>0</v>
      </c>
      <c r="M44" s="441">
        <f>Enero!AF52+Febrero!AF52+'Marzo '!AF52</f>
        <v>0</v>
      </c>
      <c r="N44" s="442" t="e">
        <f t="shared" si="6"/>
        <v>#DIV/0!</v>
      </c>
      <c r="P44" s="446" t="s">
        <v>130</v>
      </c>
      <c r="Q44" s="447">
        <f>'Abril '!Y52+'Mayo '!Y52+Junio!Y52</f>
        <v>0</v>
      </c>
      <c r="R44" s="447">
        <f>'Abril '!AC52+'Mayo '!AC52+Junio!AC52</f>
        <v>0</v>
      </c>
      <c r="S44" s="447">
        <f t="shared" si="7"/>
        <v>0</v>
      </c>
      <c r="T44" s="447">
        <f>'Abril '!AF52+'Mayo '!AF52+Junio!AF52</f>
        <v>0</v>
      </c>
      <c r="U44" s="448" t="e">
        <f t="shared" si="8"/>
        <v>#DIV/0!</v>
      </c>
      <c r="W44" s="436" t="s">
        <v>130</v>
      </c>
      <c r="X44" s="427">
        <f>Julio!Y52+Agosto!Y52+Septiembre!Y52</f>
        <v>0</v>
      </c>
      <c r="Y44" s="427">
        <f>Agosto!AC52+Septiembre!AC52+Julio!AC52</f>
        <v>0</v>
      </c>
      <c r="Z44" s="427">
        <f t="shared" si="9"/>
        <v>0</v>
      </c>
      <c r="AA44" s="427">
        <f>Julio!AF52+Agosto!AF52+Septiembre!AF52</f>
        <v>0</v>
      </c>
      <c r="AB44" s="428" t="e">
        <f t="shared" si="10"/>
        <v>#DIV/0!</v>
      </c>
      <c r="AD44" s="436" t="s">
        <v>130</v>
      </c>
      <c r="AE44" s="427">
        <f>'Octubre '!Y52+Noviembre!Y52+'Diciembre '!Y52</f>
        <v>0</v>
      </c>
      <c r="AF44" s="427">
        <f>'Octubre '!AC52+Noviembre!AC52+'Diciembre '!AC52</f>
        <v>0</v>
      </c>
      <c r="AG44" s="427">
        <f>'Octubre '!AF52+Noviembre!AF52+'Diciembre '!AF52</f>
        <v>0</v>
      </c>
      <c r="AH44" s="427">
        <f>'Octubre '!AF52+Noviembre!AF52+'Diciembre '!AF52</f>
        <v>0</v>
      </c>
      <c r="AI44" s="428" t="e">
        <f t="shared" si="11"/>
        <v>#DIV/0!</v>
      </c>
    </row>
    <row r="45" spans="2:35" hidden="1" x14ac:dyDescent="0.25">
      <c r="B45" s="423" t="s">
        <v>131</v>
      </c>
      <c r="C45" s="427">
        <f t="shared" si="0"/>
        <v>0</v>
      </c>
      <c r="D45" s="427">
        <f t="shared" si="1"/>
        <v>0</v>
      </c>
      <c r="E45" s="427">
        <f t="shared" si="2"/>
        <v>0</v>
      </c>
      <c r="F45" s="427">
        <f t="shared" si="3"/>
        <v>0</v>
      </c>
      <c r="G45" s="428" t="e">
        <f t="shared" si="4"/>
        <v>#DIV/0!</v>
      </c>
      <c r="I45" s="440" t="s">
        <v>131</v>
      </c>
      <c r="J45" s="441">
        <f>Enero!Y53+Febrero!Y53+'Marzo '!Y53</f>
        <v>0</v>
      </c>
      <c r="K45" s="441">
        <f>Enero!AC53+Febrero!AC53+'Marzo '!AC53</f>
        <v>0</v>
      </c>
      <c r="L45" s="441">
        <f t="shared" si="5"/>
        <v>0</v>
      </c>
      <c r="M45" s="441">
        <f>Enero!AF53+Febrero!AF53+'Marzo '!AF53</f>
        <v>0</v>
      </c>
      <c r="N45" s="442" t="e">
        <f t="shared" si="6"/>
        <v>#DIV/0!</v>
      </c>
      <c r="P45" s="446" t="s">
        <v>131</v>
      </c>
      <c r="Q45" s="447">
        <f>'Abril '!Y53+'Mayo '!Y53+Junio!Y53</f>
        <v>0</v>
      </c>
      <c r="R45" s="447">
        <f>'Abril '!AC53+'Mayo '!AC53+Junio!AC53</f>
        <v>0</v>
      </c>
      <c r="S45" s="447">
        <f t="shared" si="7"/>
        <v>0</v>
      </c>
      <c r="T45" s="447">
        <f>'Abril '!AF53+'Mayo '!AF53+Junio!AF53</f>
        <v>0</v>
      </c>
      <c r="U45" s="448" t="e">
        <f t="shared" si="8"/>
        <v>#DIV/0!</v>
      </c>
      <c r="W45" s="436" t="s">
        <v>131</v>
      </c>
      <c r="X45" s="427">
        <f>Julio!Y53+Agosto!Y53+Septiembre!Y53</f>
        <v>0</v>
      </c>
      <c r="Y45" s="427">
        <f>Agosto!AC53+Septiembre!AC53+Julio!AC53</f>
        <v>0</v>
      </c>
      <c r="Z45" s="427">
        <f t="shared" si="9"/>
        <v>0</v>
      </c>
      <c r="AA45" s="427">
        <f>Julio!AF53+Agosto!AF53+Septiembre!AF53</f>
        <v>0</v>
      </c>
      <c r="AB45" s="428" t="e">
        <f t="shared" si="10"/>
        <v>#DIV/0!</v>
      </c>
      <c r="AD45" s="436" t="s">
        <v>131</v>
      </c>
      <c r="AE45" s="427">
        <f>'Octubre '!Y53+Noviembre!Y53+'Diciembre '!Y53</f>
        <v>0</v>
      </c>
      <c r="AF45" s="427">
        <f>'Octubre '!AC53+Noviembre!AC53+'Diciembre '!AC53</f>
        <v>0</v>
      </c>
      <c r="AG45" s="427">
        <f>'Octubre '!AF53+Noviembre!AF53+'Diciembre '!AF53</f>
        <v>0</v>
      </c>
      <c r="AH45" s="427">
        <f>'Octubre '!AF53+Noviembre!AF53+'Diciembre '!AF53</f>
        <v>0</v>
      </c>
      <c r="AI45" s="428" t="e">
        <f t="shared" si="11"/>
        <v>#DIV/0!</v>
      </c>
    </row>
    <row r="46" spans="2:35" hidden="1" x14ac:dyDescent="0.25">
      <c r="B46" s="423" t="s">
        <v>132</v>
      </c>
      <c r="C46" s="427">
        <f t="shared" si="0"/>
        <v>0</v>
      </c>
      <c r="D46" s="427">
        <f t="shared" si="1"/>
        <v>0</v>
      </c>
      <c r="E46" s="427">
        <f t="shared" si="2"/>
        <v>0</v>
      </c>
      <c r="F46" s="427">
        <f t="shared" si="3"/>
        <v>0</v>
      </c>
      <c r="G46" s="428" t="e">
        <f t="shared" si="4"/>
        <v>#DIV/0!</v>
      </c>
      <c r="I46" s="440" t="s">
        <v>132</v>
      </c>
      <c r="J46" s="441">
        <f>Enero!Y54+Febrero!Y54+'Marzo '!Y54</f>
        <v>0</v>
      </c>
      <c r="K46" s="441">
        <f>Enero!AC54+Febrero!AC54+'Marzo '!AC54</f>
        <v>0</v>
      </c>
      <c r="L46" s="441">
        <f t="shared" si="5"/>
        <v>0</v>
      </c>
      <c r="M46" s="441">
        <f>Enero!AF54+Febrero!AF54+'Marzo '!AF54</f>
        <v>0</v>
      </c>
      <c r="N46" s="442" t="e">
        <f t="shared" si="6"/>
        <v>#DIV/0!</v>
      </c>
      <c r="P46" s="446" t="s">
        <v>132</v>
      </c>
      <c r="Q46" s="447">
        <f>'Abril '!Y54+'Mayo '!Y54+Junio!Y54</f>
        <v>0</v>
      </c>
      <c r="R46" s="447">
        <f>'Abril '!AC54+'Mayo '!AC54+Junio!AC54</f>
        <v>0</v>
      </c>
      <c r="S46" s="447">
        <f t="shared" si="7"/>
        <v>0</v>
      </c>
      <c r="T46" s="447">
        <f>'Abril '!AF54+'Mayo '!AF54+Junio!AF54</f>
        <v>0</v>
      </c>
      <c r="U46" s="448" t="e">
        <f t="shared" si="8"/>
        <v>#DIV/0!</v>
      </c>
      <c r="W46" s="436" t="s">
        <v>132</v>
      </c>
      <c r="X46" s="427">
        <f>Julio!Y54+Agosto!Y54+Septiembre!Y54</f>
        <v>0</v>
      </c>
      <c r="Y46" s="427">
        <f>Agosto!AC54+Septiembre!AC54+Julio!AC54</f>
        <v>0</v>
      </c>
      <c r="Z46" s="427">
        <f t="shared" si="9"/>
        <v>0</v>
      </c>
      <c r="AA46" s="427">
        <f>Julio!AF54+Agosto!AF54+Septiembre!AF54</f>
        <v>0</v>
      </c>
      <c r="AB46" s="428" t="e">
        <f t="shared" si="10"/>
        <v>#DIV/0!</v>
      </c>
      <c r="AD46" s="436" t="s">
        <v>132</v>
      </c>
      <c r="AE46" s="427">
        <f>'Octubre '!Y54+Noviembre!Y54+'Diciembre '!Y54</f>
        <v>0</v>
      </c>
      <c r="AF46" s="427">
        <f>'Octubre '!AC54+Noviembre!AC54+'Diciembre '!AC54</f>
        <v>0</v>
      </c>
      <c r="AG46" s="427">
        <f>'Octubre '!AF54+Noviembre!AF54+'Diciembre '!AF54</f>
        <v>0</v>
      </c>
      <c r="AH46" s="427">
        <f>'Octubre '!AF54+Noviembre!AF54+'Diciembre '!AF54</f>
        <v>0</v>
      </c>
      <c r="AI46" s="428" t="e">
        <f t="shared" si="11"/>
        <v>#DIV/0!</v>
      </c>
    </row>
    <row r="47" spans="2:35" x14ac:dyDescent="0.25">
      <c r="B47" s="423" t="s">
        <v>133</v>
      </c>
      <c r="C47" s="427">
        <f t="shared" si="0"/>
        <v>0</v>
      </c>
      <c r="D47" s="427">
        <f t="shared" si="1"/>
        <v>481</v>
      </c>
      <c r="E47" s="427">
        <f t="shared" si="2"/>
        <v>465</v>
      </c>
      <c r="F47" s="427">
        <f t="shared" si="3"/>
        <v>372</v>
      </c>
      <c r="G47" s="428">
        <f t="shared" si="4"/>
        <v>0.8</v>
      </c>
      <c r="I47" s="440" t="s">
        <v>133</v>
      </c>
      <c r="J47" s="441">
        <f>Enero!Y55+Febrero!Y55+'Marzo '!Y55</f>
        <v>0</v>
      </c>
      <c r="K47" s="441">
        <f>Enero!AC55+Febrero!AC55+'Marzo '!AC55</f>
        <v>75</v>
      </c>
      <c r="L47" s="441">
        <f t="shared" si="5"/>
        <v>75</v>
      </c>
      <c r="M47" s="441">
        <f>Enero!AF55+Febrero!AF55+'Marzo '!AF55</f>
        <v>30</v>
      </c>
      <c r="N47" s="442">
        <f t="shared" si="6"/>
        <v>0.4</v>
      </c>
      <c r="P47" s="446" t="s">
        <v>133</v>
      </c>
      <c r="Q47" s="447">
        <f>'Abril '!Y55+'Mayo '!Y55+Junio!Y55</f>
        <v>0</v>
      </c>
      <c r="R47" s="447">
        <f>'Abril '!AC55+'Mayo '!AC55+Junio!AC55</f>
        <v>139</v>
      </c>
      <c r="S47" s="447">
        <f t="shared" si="7"/>
        <v>139</v>
      </c>
      <c r="T47" s="447">
        <f>'Abril '!AF55+'Mayo '!AF55+Junio!AF55</f>
        <v>110</v>
      </c>
      <c r="U47" s="448">
        <f t="shared" si="8"/>
        <v>0.79136690647482011</v>
      </c>
      <c r="W47" s="436" t="s">
        <v>133</v>
      </c>
      <c r="X47" s="427">
        <f>Julio!Y55+Agosto!Y55+Septiembre!Y55</f>
        <v>0</v>
      </c>
      <c r="Y47" s="427">
        <f>Agosto!AC55+Septiembre!AC55+Julio!AC55</f>
        <v>114</v>
      </c>
      <c r="Z47" s="427">
        <f t="shared" si="9"/>
        <v>114</v>
      </c>
      <c r="AA47" s="427">
        <f>Julio!AF55+Agosto!AF55+Septiembre!AF55</f>
        <v>95</v>
      </c>
      <c r="AB47" s="428">
        <f t="shared" si="10"/>
        <v>0.83333333333333337</v>
      </c>
      <c r="AD47" s="436" t="s">
        <v>133</v>
      </c>
      <c r="AE47" s="427">
        <f>'Octubre '!Y55+Noviembre!Y55+'Diciembre '!Y55</f>
        <v>0</v>
      </c>
      <c r="AF47" s="427">
        <f>'Octubre '!AC55+Noviembre!AC55+'Diciembre '!AC55</f>
        <v>153</v>
      </c>
      <c r="AG47" s="427">
        <f>'Octubre '!AF55+Noviembre!AF55+'Diciembre '!AF55</f>
        <v>137</v>
      </c>
      <c r="AH47" s="427">
        <f>'Octubre '!AF55+Noviembre!AF55+'Diciembre '!AF55</f>
        <v>137</v>
      </c>
      <c r="AI47" s="428">
        <f t="shared" si="11"/>
        <v>1</v>
      </c>
    </row>
    <row r="48" spans="2:35" x14ac:dyDescent="0.25">
      <c r="B48" s="423" t="s">
        <v>134</v>
      </c>
      <c r="C48" s="427">
        <f t="shared" si="0"/>
        <v>2</v>
      </c>
      <c r="D48" s="427">
        <f t="shared" si="1"/>
        <v>1316</v>
      </c>
      <c r="E48" s="427">
        <f t="shared" si="2"/>
        <v>1294</v>
      </c>
      <c r="F48" s="427">
        <f t="shared" si="3"/>
        <v>913</v>
      </c>
      <c r="G48" s="428">
        <f t="shared" si="4"/>
        <v>0.70556414219474495</v>
      </c>
      <c r="I48" s="444" t="s">
        <v>134</v>
      </c>
      <c r="J48" s="441">
        <f>Enero!Y56+Febrero!Y56+'Marzo '!Y56</f>
        <v>0</v>
      </c>
      <c r="K48" s="441">
        <f>Enero!AC56+Febrero!AC56+'Marzo '!AC56</f>
        <v>359</v>
      </c>
      <c r="L48" s="441">
        <f t="shared" si="5"/>
        <v>359</v>
      </c>
      <c r="M48" s="441">
        <f>Enero!AF56+Febrero!AF56+'Marzo '!AF56</f>
        <v>65</v>
      </c>
      <c r="N48" s="442">
        <f t="shared" si="6"/>
        <v>0.18105849582172701</v>
      </c>
      <c r="P48" s="450" t="s">
        <v>134</v>
      </c>
      <c r="Q48" s="447">
        <f>'Abril '!Y56+'Mayo '!Y56+Junio!Y56</f>
        <v>2</v>
      </c>
      <c r="R48" s="447">
        <f>'Abril '!AC56+'Mayo '!AC56+Junio!AC56</f>
        <v>370</v>
      </c>
      <c r="S48" s="447">
        <f t="shared" si="7"/>
        <v>372</v>
      </c>
      <c r="T48" s="447">
        <f>'Abril '!AF56+'Mayo '!AF56+Junio!AF56</f>
        <v>313</v>
      </c>
      <c r="U48" s="448">
        <f t="shared" si="8"/>
        <v>0.84139784946236562</v>
      </c>
      <c r="W48" s="438" t="s">
        <v>134</v>
      </c>
      <c r="X48" s="427">
        <f>Julio!Y56+Agosto!Y56+Septiembre!Y56</f>
        <v>0</v>
      </c>
      <c r="Y48" s="427">
        <f>Agosto!AC56+Septiembre!AC56+Julio!AC56</f>
        <v>350</v>
      </c>
      <c r="Z48" s="427">
        <f t="shared" si="9"/>
        <v>350</v>
      </c>
      <c r="AA48" s="427">
        <f>Julio!AF56+Agosto!AF56+Septiembre!AF56</f>
        <v>322</v>
      </c>
      <c r="AB48" s="428">
        <f t="shared" si="10"/>
        <v>0.92</v>
      </c>
      <c r="AD48" s="438" t="s">
        <v>134</v>
      </c>
      <c r="AE48" s="427">
        <f>'Octubre '!Y56+Noviembre!Y56+'Diciembre '!Y56</f>
        <v>0</v>
      </c>
      <c r="AF48" s="427">
        <f>'Octubre '!AC56+Noviembre!AC56+'Diciembre '!AC56</f>
        <v>237</v>
      </c>
      <c r="AG48" s="427">
        <f>'Octubre '!AF56+Noviembre!AF56+'Diciembre '!AF56</f>
        <v>213</v>
      </c>
      <c r="AH48" s="427">
        <f>'Octubre '!AF56+Noviembre!AF56+'Diciembre '!AF56</f>
        <v>213</v>
      </c>
      <c r="AI48" s="428">
        <f t="shared" si="11"/>
        <v>1</v>
      </c>
    </row>
    <row r="49" spans="2:35" ht="30" hidden="1" x14ac:dyDescent="0.25">
      <c r="B49" s="423" t="s">
        <v>135</v>
      </c>
      <c r="C49" s="427">
        <f t="shared" si="0"/>
        <v>0</v>
      </c>
      <c r="D49" s="427">
        <f t="shared" si="1"/>
        <v>0</v>
      </c>
      <c r="E49" s="427">
        <f t="shared" si="2"/>
        <v>0</v>
      </c>
      <c r="F49" s="427">
        <f t="shared" si="3"/>
        <v>0</v>
      </c>
      <c r="G49" s="428" t="e">
        <f t="shared" si="4"/>
        <v>#DIV/0!</v>
      </c>
      <c r="I49" s="444" t="s">
        <v>135</v>
      </c>
      <c r="J49" s="441">
        <f>Enero!Y57+Febrero!Y57+'Marzo '!Y57</f>
        <v>0</v>
      </c>
      <c r="K49" s="441">
        <f>Enero!AC57+Febrero!AC57+'Marzo '!AC57</f>
        <v>0</v>
      </c>
      <c r="L49" s="441">
        <f t="shared" si="5"/>
        <v>0</v>
      </c>
      <c r="M49" s="441">
        <f>Enero!AF57+Febrero!AF57+'Marzo '!AF57</f>
        <v>0</v>
      </c>
      <c r="N49" s="442" t="e">
        <f t="shared" si="6"/>
        <v>#DIV/0!</v>
      </c>
      <c r="P49" s="450" t="s">
        <v>135</v>
      </c>
      <c r="Q49" s="447">
        <f>'Abril '!Y57+'Mayo '!Y57+Junio!Y57</f>
        <v>0</v>
      </c>
      <c r="R49" s="447">
        <f>'Abril '!AC57+'Mayo '!AC57+Junio!AC57</f>
        <v>0</v>
      </c>
      <c r="S49" s="447">
        <f t="shared" si="7"/>
        <v>0</v>
      </c>
      <c r="T49" s="447">
        <f>'Abril '!AF57+'Mayo '!AF57+Junio!AF57</f>
        <v>0</v>
      </c>
      <c r="U49" s="448" t="e">
        <f t="shared" si="8"/>
        <v>#DIV/0!</v>
      </c>
      <c r="W49" s="438" t="s">
        <v>135</v>
      </c>
      <c r="X49" s="427">
        <f>Julio!Y57+Agosto!Y57+Septiembre!Y57</f>
        <v>0</v>
      </c>
      <c r="Y49" s="427">
        <f>Agosto!AC57+Septiembre!AC57+Julio!AC57</f>
        <v>0</v>
      </c>
      <c r="Z49" s="427">
        <f t="shared" si="9"/>
        <v>0</v>
      </c>
      <c r="AA49" s="427">
        <f>Julio!AF57+Agosto!AF57+Septiembre!AF57</f>
        <v>0</v>
      </c>
      <c r="AB49" s="428" t="e">
        <f t="shared" si="10"/>
        <v>#DIV/0!</v>
      </c>
      <c r="AD49" s="438" t="s">
        <v>135</v>
      </c>
      <c r="AE49" s="427">
        <f>'Octubre '!Y57+Noviembre!Y57+'Diciembre '!Y57</f>
        <v>0</v>
      </c>
      <c r="AF49" s="427">
        <f>'Octubre '!AC57+Noviembre!AC57+'Diciembre '!AC57</f>
        <v>0</v>
      </c>
      <c r="AG49" s="427">
        <f>'Octubre '!AF57+Noviembre!AF57+'Diciembre '!AF57</f>
        <v>0</v>
      </c>
      <c r="AH49" s="427">
        <f>'Octubre '!AF57+Noviembre!AF57+'Diciembre '!AF57</f>
        <v>0</v>
      </c>
      <c r="AI49" s="428" t="e">
        <f t="shared" si="11"/>
        <v>#DIV/0!</v>
      </c>
    </row>
    <row r="50" spans="2:35" x14ac:dyDescent="0.25">
      <c r="B50" s="423" t="s">
        <v>136</v>
      </c>
      <c r="C50" s="427">
        <f t="shared" si="0"/>
        <v>159</v>
      </c>
      <c r="D50" s="427">
        <f t="shared" si="1"/>
        <v>3074</v>
      </c>
      <c r="E50" s="427">
        <f t="shared" si="2"/>
        <v>3150</v>
      </c>
      <c r="F50" s="427">
        <f t="shared" si="3"/>
        <v>2192</v>
      </c>
      <c r="G50" s="428">
        <f t="shared" si="4"/>
        <v>0.69587301587301587</v>
      </c>
      <c r="I50" s="444" t="s">
        <v>136</v>
      </c>
      <c r="J50" s="441">
        <f>Enero!Y58+Febrero!Y58+'Marzo '!Y58</f>
        <v>74</v>
      </c>
      <c r="K50" s="441">
        <f>Enero!AC58+Febrero!AC58+'Marzo '!AC58</f>
        <v>857</v>
      </c>
      <c r="L50" s="441">
        <f t="shared" si="5"/>
        <v>931</v>
      </c>
      <c r="M50" s="441">
        <f>Enero!AF58+Febrero!AF58+'Marzo '!AF58</f>
        <v>331</v>
      </c>
      <c r="N50" s="442">
        <f t="shared" si="6"/>
        <v>0.35553168635875404</v>
      </c>
      <c r="P50" s="450" t="s">
        <v>136</v>
      </c>
      <c r="Q50" s="447">
        <f>'Abril '!Y58+'Mayo '!Y58+Junio!Y58</f>
        <v>71</v>
      </c>
      <c r="R50" s="447">
        <f>'Abril '!AC58+'Mayo '!AC58+Junio!AC58</f>
        <v>711</v>
      </c>
      <c r="S50" s="447">
        <f t="shared" si="7"/>
        <v>782</v>
      </c>
      <c r="T50" s="447">
        <f>'Abril '!AF58+'Mayo '!AF58+Junio!AF58</f>
        <v>584</v>
      </c>
      <c r="U50" s="448">
        <f t="shared" si="8"/>
        <v>0.74680306905370841</v>
      </c>
      <c r="W50" s="438" t="s">
        <v>136</v>
      </c>
      <c r="X50" s="427">
        <f>Julio!Y58+Agosto!Y58+Septiembre!Y58</f>
        <v>9</v>
      </c>
      <c r="Y50" s="427">
        <f>Agosto!AC58+Septiembre!AC58+Julio!AC58</f>
        <v>901</v>
      </c>
      <c r="Z50" s="427">
        <f t="shared" si="9"/>
        <v>910</v>
      </c>
      <c r="AA50" s="427">
        <f>Julio!AF58+Agosto!AF58+Septiembre!AF58</f>
        <v>750</v>
      </c>
      <c r="AB50" s="428">
        <f t="shared" si="10"/>
        <v>0.82417582417582413</v>
      </c>
      <c r="AD50" s="438" t="s">
        <v>136</v>
      </c>
      <c r="AE50" s="427">
        <f>'Octubre '!Y58+Noviembre!Y58+'Diciembre '!Y58</f>
        <v>5</v>
      </c>
      <c r="AF50" s="427">
        <f>'Octubre '!AC58+Noviembre!AC58+'Diciembre '!AC58</f>
        <v>605</v>
      </c>
      <c r="AG50" s="427">
        <f>'Octubre '!AF58+Noviembre!AF58+'Diciembre '!AF58</f>
        <v>527</v>
      </c>
      <c r="AH50" s="427">
        <f>'Octubre '!AF58+Noviembre!AF58+'Diciembre '!AF58</f>
        <v>527</v>
      </c>
      <c r="AI50" s="428">
        <f t="shared" si="11"/>
        <v>1</v>
      </c>
    </row>
    <row r="51" spans="2:35" x14ac:dyDescent="0.25">
      <c r="B51" s="423" t="s">
        <v>137</v>
      </c>
      <c r="C51" s="427">
        <f t="shared" si="0"/>
        <v>415</v>
      </c>
      <c r="D51" s="427">
        <f t="shared" si="1"/>
        <v>3704</v>
      </c>
      <c r="E51" s="427">
        <f t="shared" si="2"/>
        <v>3999</v>
      </c>
      <c r="F51" s="427">
        <f t="shared" si="3"/>
        <v>3331</v>
      </c>
      <c r="G51" s="428">
        <f t="shared" si="4"/>
        <v>0.83295823955989001</v>
      </c>
      <c r="I51" s="440" t="s">
        <v>137</v>
      </c>
      <c r="J51" s="441">
        <f>Enero!Y59+Febrero!Y59+'Marzo '!Y59</f>
        <v>112</v>
      </c>
      <c r="K51" s="441">
        <f>Enero!AC59+Febrero!AC59+'Marzo '!AC59</f>
        <v>1018</v>
      </c>
      <c r="L51" s="441">
        <f t="shared" si="5"/>
        <v>1130</v>
      </c>
      <c r="M51" s="441">
        <f>Enero!AF59+Febrero!AF59+'Marzo '!AF59</f>
        <v>933</v>
      </c>
      <c r="N51" s="442">
        <f t="shared" si="6"/>
        <v>0.82566371681415929</v>
      </c>
      <c r="P51" s="446" t="s">
        <v>137</v>
      </c>
      <c r="Q51" s="447">
        <f>'Abril '!Y59+'Mayo '!Y59+Junio!Y59</f>
        <v>112</v>
      </c>
      <c r="R51" s="447">
        <f>'Abril '!AC59+'Mayo '!AC59+Junio!AC59</f>
        <v>964</v>
      </c>
      <c r="S51" s="447">
        <f t="shared" si="7"/>
        <v>1076</v>
      </c>
      <c r="T51" s="447">
        <f>'Abril '!AF59+'Mayo '!AF59+Junio!AF59</f>
        <v>838</v>
      </c>
      <c r="U51" s="448">
        <f t="shared" si="8"/>
        <v>0.77881040892193309</v>
      </c>
      <c r="W51" s="436" t="s">
        <v>137</v>
      </c>
      <c r="X51" s="427">
        <f>Julio!Y59+Agosto!Y59+Septiembre!Y59</f>
        <v>112</v>
      </c>
      <c r="Y51" s="427">
        <f>Agosto!AC59+Septiembre!AC59+Julio!AC59</f>
        <v>1015</v>
      </c>
      <c r="Z51" s="427">
        <f t="shared" si="9"/>
        <v>1127</v>
      </c>
      <c r="AA51" s="427">
        <f>Julio!AF59+Agosto!AF59+Septiembre!AF59</f>
        <v>894</v>
      </c>
      <c r="AB51" s="428">
        <f t="shared" si="10"/>
        <v>0.79325643300798576</v>
      </c>
      <c r="AD51" s="436" t="s">
        <v>137</v>
      </c>
      <c r="AE51" s="427">
        <f>'Octubre '!Y59+Noviembre!Y59+'Diciembre '!Y59</f>
        <v>79</v>
      </c>
      <c r="AF51" s="427">
        <f>'Octubre '!AC59+Noviembre!AC59+'Diciembre '!AC59</f>
        <v>707</v>
      </c>
      <c r="AG51" s="427">
        <f>'Octubre '!AF59+Noviembre!AF59+'Diciembre '!AF59</f>
        <v>666</v>
      </c>
      <c r="AH51" s="427">
        <f>'Octubre '!AF59+Noviembre!AF59+'Diciembre '!AF59</f>
        <v>666</v>
      </c>
      <c r="AI51" s="428">
        <f t="shared" si="11"/>
        <v>1</v>
      </c>
    </row>
    <row r="52" spans="2:35" x14ac:dyDescent="0.25">
      <c r="B52" s="423" t="s">
        <v>138</v>
      </c>
      <c r="C52" s="427">
        <f t="shared" si="0"/>
        <v>1056</v>
      </c>
      <c r="D52" s="427">
        <f t="shared" si="1"/>
        <v>1570</v>
      </c>
      <c r="E52" s="427">
        <f t="shared" si="2"/>
        <v>2529</v>
      </c>
      <c r="F52" s="427">
        <f t="shared" si="3"/>
        <v>2216</v>
      </c>
      <c r="G52" s="428">
        <f t="shared" si="4"/>
        <v>0.87623566627125349</v>
      </c>
      <c r="I52" s="440" t="s">
        <v>138</v>
      </c>
      <c r="J52" s="441">
        <f>Enero!Y60+Febrero!Y60+'Marzo '!Y60</f>
        <v>237</v>
      </c>
      <c r="K52" s="441">
        <f>Enero!AC60+Febrero!AC60+'Marzo '!AC60</f>
        <v>403</v>
      </c>
      <c r="L52" s="441">
        <f t="shared" si="5"/>
        <v>640</v>
      </c>
      <c r="M52" s="441">
        <f>Enero!AF60+Febrero!AF60+'Marzo '!AF60</f>
        <v>536</v>
      </c>
      <c r="N52" s="442">
        <f t="shared" si="6"/>
        <v>0.83750000000000002</v>
      </c>
      <c r="P52" s="446" t="s">
        <v>138</v>
      </c>
      <c r="Q52" s="447">
        <f>'Abril '!Y60+'Mayo '!Y60+Junio!Y60</f>
        <v>353</v>
      </c>
      <c r="R52" s="447">
        <f>'Abril '!AC60+'Mayo '!AC60+Junio!AC60</f>
        <v>495</v>
      </c>
      <c r="S52" s="447">
        <f t="shared" si="7"/>
        <v>848</v>
      </c>
      <c r="T52" s="447">
        <f>'Abril '!AF60+'Mayo '!AF60+Junio!AF60</f>
        <v>746</v>
      </c>
      <c r="U52" s="448">
        <f t="shared" si="8"/>
        <v>0.87971698113207553</v>
      </c>
      <c r="W52" s="436" t="s">
        <v>138</v>
      </c>
      <c r="X52" s="427">
        <f>Julio!Y60+Agosto!Y60+Septiembre!Y60</f>
        <v>282</v>
      </c>
      <c r="Y52" s="427">
        <f>Agosto!AC60+Septiembre!AC60+Julio!AC60</f>
        <v>382</v>
      </c>
      <c r="Z52" s="427">
        <f t="shared" si="9"/>
        <v>664</v>
      </c>
      <c r="AA52" s="427">
        <f>Julio!AF60+Agosto!AF60+Septiembre!AF60</f>
        <v>557</v>
      </c>
      <c r="AB52" s="428">
        <f t="shared" si="10"/>
        <v>0.83885542168674698</v>
      </c>
      <c r="AD52" s="436" t="s">
        <v>138</v>
      </c>
      <c r="AE52" s="427">
        <f>'Octubre '!Y60+Noviembre!Y60+'Diciembre '!Y60</f>
        <v>184</v>
      </c>
      <c r="AF52" s="427">
        <f>'Octubre '!AC60+Noviembre!AC60+'Diciembre '!AC60</f>
        <v>290</v>
      </c>
      <c r="AG52" s="427">
        <f>'Octubre '!AF60+Noviembre!AF60+'Diciembre '!AF60</f>
        <v>377</v>
      </c>
      <c r="AH52" s="427">
        <f>'Octubre '!AF60+Noviembre!AF60+'Diciembre '!AF60</f>
        <v>377</v>
      </c>
      <c r="AI52" s="428">
        <f t="shared" si="11"/>
        <v>1</v>
      </c>
    </row>
    <row r="53" spans="2:35" x14ac:dyDescent="0.25">
      <c r="B53" s="423" t="s">
        <v>139</v>
      </c>
      <c r="C53" s="427">
        <f t="shared" si="0"/>
        <v>1401</v>
      </c>
      <c r="D53" s="427">
        <f t="shared" si="1"/>
        <v>0</v>
      </c>
      <c r="E53" s="427">
        <f t="shared" si="2"/>
        <v>1340</v>
      </c>
      <c r="F53" s="427">
        <f t="shared" si="3"/>
        <v>901</v>
      </c>
      <c r="G53" s="428">
        <f t="shared" si="4"/>
        <v>0.67238805970149251</v>
      </c>
      <c r="I53" s="440" t="s">
        <v>139</v>
      </c>
      <c r="J53" s="441">
        <f>Enero!Y61+Febrero!Y61+'Marzo '!Y61</f>
        <v>361</v>
      </c>
      <c r="K53" s="441">
        <f>Enero!AC61+Febrero!AC61+'Marzo '!AC61</f>
        <v>0</v>
      </c>
      <c r="L53" s="441">
        <f t="shared" si="5"/>
        <v>361</v>
      </c>
      <c r="M53" s="441">
        <f>Enero!AF61+Febrero!AF61+'Marzo '!AF61</f>
        <v>227</v>
      </c>
      <c r="N53" s="442">
        <f t="shared" si="6"/>
        <v>0.62880886426592797</v>
      </c>
      <c r="P53" s="446" t="s">
        <v>139</v>
      </c>
      <c r="Q53" s="447">
        <f>'Abril '!Y61+'Mayo '!Y61+Junio!Y61</f>
        <v>440</v>
      </c>
      <c r="R53" s="447">
        <f>'Abril '!AC61+'Mayo '!AC61+Junio!AC61</f>
        <v>0</v>
      </c>
      <c r="S53" s="447">
        <f t="shared" si="7"/>
        <v>440</v>
      </c>
      <c r="T53" s="447">
        <f>'Abril '!AF61+'Mayo '!AF61+Junio!AF61</f>
        <v>290</v>
      </c>
      <c r="U53" s="448">
        <f t="shared" si="8"/>
        <v>0.65909090909090906</v>
      </c>
      <c r="W53" s="436" t="s">
        <v>139</v>
      </c>
      <c r="X53" s="427">
        <f>Julio!Y61+Agosto!Y61+Septiembre!Y61</f>
        <v>358</v>
      </c>
      <c r="Y53" s="427">
        <f>Agosto!AC61+Septiembre!AC61+Julio!AC61</f>
        <v>0</v>
      </c>
      <c r="Z53" s="427">
        <f t="shared" si="9"/>
        <v>358</v>
      </c>
      <c r="AA53" s="427">
        <f>Julio!AF61+Agosto!AF61+Septiembre!AF61</f>
        <v>203</v>
      </c>
      <c r="AB53" s="428">
        <f t="shared" si="10"/>
        <v>0.56703910614525144</v>
      </c>
      <c r="AD53" s="436" t="s">
        <v>139</v>
      </c>
      <c r="AE53" s="427">
        <f>'Octubre '!Y61+Noviembre!Y61+'Diciembre '!Y61</f>
        <v>242</v>
      </c>
      <c r="AF53" s="427">
        <f>'Octubre '!AC61+Noviembre!AC61+'Diciembre '!AC61</f>
        <v>0</v>
      </c>
      <c r="AG53" s="427">
        <f>'Octubre '!AF61+Noviembre!AF61+'Diciembre '!AF61</f>
        <v>181</v>
      </c>
      <c r="AH53" s="427">
        <f>'Octubre '!AF61+Noviembre!AF61+'Diciembre '!AF61</f>
        <v>181</v>
      </c>
      <c r="AI53" s="428">
        <f t="shared" si="11"/>
        <v>1</v>
      </c>
    </row>
    <row r="54" spans="2:35" x14ac:dyDescent="0.25">
      <c r="B54" s="423" t="s">
        <v>140</v>
      </c>
      <c r="C54" s="427">
        <f t="shared" si="0"/>
        <v>155</v>
      </c>
      <c r="D54" s="427">
        <f t="shared" si="1"/>
        <v>4761</v>
      </c>
      <c r="E54" s="427">
        <f t="shared" si="2"/>
        <v>4727</v>
      </c>
      <c r="F54" s="427">
        <f t="shared" si="3"/>
        <v>3888</v>
      </c>
      <c r="G54" s="428">
        <f t="shared" si="4"/>
        <v>0.8225089909033213</v>
      </c>
      <c r="I54" s="440" t="s">
        <v>140</v>
      </c>
      <c r="J54" s="441">
        <f>Enero!Y62+Febrero!Y62+'Marzo '!Y62</f>
        <v>155</v>
      </c>
      <c r="K54" s="441">
        <f>Enero!AC62+Febrero!AC62+'Marzo '!AC62</f>
        <v>959</v>
      </c>
      <c r="L54" s="441">
        <f t="shared" si="5"/>
        <v>1114</v>
      </c>
      <c r="M54" s="441">
        <f>Enero!AF62+Febrero!AF62+'Marzo '!AF62</f>
        <v>855</v>
      </c>
      <c r="N54" s="442">
        <f t="shared" si="6"/>
        <v>0.76750448833034113</v>
      </c>
      <c r="P54" s="446" t="s">
        <v>140</v>
      </c>
      <c r="Q54" s="447">
        <f>'Abril '!Y62+'Mayo '!Y62+Junio!Y62</f>
        <v>0</v>
      </c>
      <c r="R54" s="447">
        <f>'Abril '!AC62+'Mayo '!AC62+Junio!AC62</f>
        <v>1431</v>
      </c>
      <c r="S54" s="447">
        <f t="shared" si="7"/>
        <v>1431</v>
      </c>
      <c r="T54" s="447">
        <f>'Abril '!AF62+'Mayo '!AF62+Junio!AF62</f>
        <v>1152</v>
      </c>
      <c r="U54" s="448">
        <f t="shared" si="8"/>
        <v>0.80503144654088055</v>
      </c>
      <c r="W54" s="436" t="s">
        <v>140</v>
      </c>
      <c r="X54" s="427">
        <f>Julio!Y62+Agosto!Y62+Septiembre!Y62</f>
        <v>0</v>
      </c>
      <c r="Y54" s="427">
        <f>Agosto!AC62+Septiembre!AC62+Julio!AC62</f>
        <v>1431</v>
      </c>
      <c r="Z54" s="427">
        <f t="shared" si="9"/>
        <v>1431</v>
      </c>
      <c r="AA54" s="427">
        <f>Julio!AF62+Agosto!AF62+Septiembre!AF62</f>
        <v>1130</v>
      </c>
      <c r="AB54" s="428">
        <f t="shared" si="10"/>
        <v>0.78965758211041226</v>
      </c>
      <c r="AD54" s="436" t="s">
        <v>140</v>
      </c>
      <c r="AE54" s="427">
        <f>'Octubre '!Y62+Noviembre!Y62+'Diciembre '!Y62</f>
        <v>0</v>
      </c>
      <c r="AF54" s="427">
        <f>'Octubre '!AC62+Noviembre!AC62+'Diciembre '!AC62</f>
        <v>940</v>
      </c>
      <c r="AG54" s="427">
        <f>'Octubre '!AF62+Noviembre!AF62+'Diciembre '!AF62</f>
        <v>751</v>
      </c>
      <c r="AH54" s="427">
        <f>'Octubre '!AF62+Noviembre!AF62+'Diciembre '!AF62</f>
        <v>751</v>
      </c>
      <c r="AI54" s="428">
        <f t="shared" si="11"/>
        <v>1</v>
      </c>
    </row>
    <row r="55" spans="2:35" hidden="1" x14ac:dyDescent="0.25">
      <c r="B55" s="423" t="s">
        <v>141</v>
      </c>
      <c r="C55" s="427">
        <f t="shared" si="0"/>
        <v>0</v>
      </c>
      <c r="D55" s="427">
        <f t="shared" si="1"/>
        <v>0</v>
      </c>
      <c r="E55" s="427">
        <f t="shared" si="2"/>
        <v>0</v>
      </c>
      <c r="F55" s="427">
        <f t="shared" si="3"/>
        <v>0</v>
      </c>
      <c r="G55" s="428" t="e">
        <f t="shared" si="4"/>
        <v>#DIV/0!</v>
      </c>
      <c r="I55" s="440" t="s">
        <v>141</v>
      </c>
      <c r="J55" s="441">
        <f>Enero!Y63+Febrero!Y63+'Marzo '!Y63</f>
        <v>0</v>
      </c>
      <c r="K55" s="441">
        <f>Enero!AC63+Febrero!AC63+'Marzo '!AC63</f>
        <v>0</v>
      </c>
      <c r="L55" s="441">
        <f t="shared" si="5"/>
        <v>0</v>
      </c>
      <c r="M55" s="441">
        <f>Enero!AF63+Febrero!AF63+'Marzo '!AF63</f>
        <v>0</v>
      </c>
      <c r="N55" s="442" t="e">
        <f t="shared" si="6"/>
        <v>#DIV/0!</v>
      </c>
      <c r="P55" s="446" t="s">
        <v>141</v>
      </c>
      <c r="Q55" s="447">
        <f>'Abril '!Y63+'Mayo '!Y63+Junio!Y63</f>
        <v>0</v>
      </c>
      <c r="R55" s="447">
        <f>'Abril '!AC63+'Mayo '!AC63+Junio!AC63</f>
        <v>0</v>
      </c>
      <c r="S55" s="447">
        <f t="shared" si="7"/>
        <v>0</v>
      </c>
      <c r="T55" s="447">
        <f>'Abril '!AF63+'Mayo '!AF63+Junio!AF63</f>
        <v>0</v>
      </c>
      <c r="U55" s="448" t="e">
        <f t="shared" si="8"/>
        <v>#DIV/0!</v>
      </c>
      <c r="W55" s="436" t="s">
        <v>141</v>
      </c>
      <c r="X55" s="427">
        <f>Julio!Y63+Agosto!Y63+Septiembre!Y63</f>
        <v>0</v>
      </c>
      <c r="Y55" s="427">
        <f>Agosto!AC63+Septiembre!AC63+Julio!AC63</f>
        <v>0</v>
      </c>
      <c r="Z55" s="427">
        <f t="shared" si="9"/>
        <v>0</v>
      </c>
      <c r="AA55" s="427">
        <f>Julio!AF63+Agosto!AF63+Septiembre!AF63</f>
        <v>0</v>
      </c>
      <c r="AB55" s="428" t="e">
        <f t="shared" si="10"/>
        <v>#DIV/0!</v>
      </c>
      <c r="AD55" s="436" t="s">
        <v>141</v>
      </c>
      <c r="AE55" s="427">
        <f>'Octubre '!Y63+Noviembre!Y63+'Diciembre '!Y63</f>
        <v>0</v>
      </c>
      <c r="AF55" s="427">
        <f>'Octubre '!AC63+Noviembre!AC63+'Diciembre '!AC63</f>
        <v>0</v>
      </c>
      <c r="AG55" s="427">
        <f>'Octubre '!AF63+Noviembre!AF63+'Diciembre '!AF63</f>
        <v>0</v>
      </c>
      <c r="AH55" s="427">
        <f>'Octubre '!AF63+Noviembre!AF63+'Diciembre '!AF63</f>
        <v>0</v>
      </c>
      <c r="AI55" s="428" t="e">
        <f t="shared" si="11"/>
        <v>#DIV/0!</v>
      </c>
    </row>
    <row r="56" spans="2:35" x14ac:dyDescent="0.25">
      <c r="B56" s="423" t="s">
        <v>142</v>
      </c>
      <c r="C56" s="427">
        <f t="shared" si="0"/>
        <v>0</v>
      </c>
      <c r="D56" s="427">
        <f t="shared" si="1"/>
        <v>1432</v>
      </c>
      <c r="E56" s="427">
        <f t="shared" si="2"/>
        <v>1400</v>
      </c>
      <c r="F56" s="427">
        <f t="shared" si="3"/>
        <v>1345</v>
      </c>
      <c r="G56" s="428">
        <f t="shared" si="4"/>
        <v>0.96071428571428574</v>
      </c>
      <c r="I56" s="440" t="s">
        <v>142</v>
      </c>
      <c r="J56" s="441">
        <f>Enero!Y64+Febrero!Y64+'Marzo '!Y64</f>
        <v>0</v>
      </c>
      <c r="K56" s="441">
        <f>Enero!AC64+Febrero!AC64+'Marzo '!AC64</f>
        <v>396</v>
      </c>
      <c r="L56" s="441">
        <f t="shared" si="5"/>
        <v>396</v>
      </c>
      <c r="M56" s="441">
        <f>Enero!AF64+Febrero!AF64+'Marzo '!AF64</f>
        <v>384</v>
      </c>
      <c r="N56" s="442">
        <f t="shared" si="6"/>
        <v>0.96969696969696972</v>
      </c>
      <c r="P56" s="446" t="s">
        <v>142</v>
      </c>
      <c r="Q56" s="447">
        <f>'Abril '!Y64+'Mayo '!Y64+Junio!Y64</f>
        <v>0</v>
      </c>
      <c r="R56" s="447">
        <f>'Abril '!AC64+'Mayo '!AC64+Junio!AC64</f>
        <v>413</v>
      </c>
      <c r="S56" s="447">
        <f t="shared" si="7"/>
        <v>413</v>
      </c>
      <c r="T56" s="447">
        <f>'Abril '!AF64+'Mayo '!AF64+Junio!AF64</f>
        <v>393</v>
      </c>
      <c r="U56" s="448">
        <f t="shared" si="8"/>
        <v>0.95157384987893467</v>
      </c>
      <c r="W56" s="436" t="s">
        <v>142</v>
      </c>
      <c r="X56" s="427">
        <f>Julio!Y64+Agosto!Y64+Septiembre!Y64</f>
        <v>0</v>
      </c>
      <c r="Y56" s="427">
        <f>Agosto!AC64+Septiembre!AC64+Julio!AC64</f>
        <v>321</v>
      </c>
      <c r="Z56" s="427">
        <f t="shared" si="9"/>
        <v>321</v>
      </c>
      <c r="AA56" s="427">
        <f>Julio!AF64+Agosto!AF64+Septiembre!AF64</f>
        <v>298</v>
      </c>
      <c r="AB56" s="428">
        <f t="shared" si="10"/>
        <v>0.92834890965732086</v>
      </c>
      <c r="AD56" s="436" t="s">
        <v>142</v>
      </c>
      <c r="AE56" s="427">
        <f>'Octubre '!Y64+Noviembre!Y64+'Diciembre '!Y64</f>
        <v>0</v>
      </c>
      <c r="AF56" s="427">
        <f>'Octubre '!AC64+Noviembre!AC64+'Diciembre '!AC64</f>
        <v>302</v>
      </c>
      <c r="AG56" s="427">
        <f>'Octubre '!AF64+Noviembre!AF64+'Diciembre '!AF64</f>
        <v>270</v>
      </c>
      <c r="AH56" s="427">
        <f>'Octubre '!AF64+Noviembre!AF64+'Diciembre '!AF64</f>
        <v>270</v>
      </c>
      <c r="AI56" s="428">
        <f t="shared" si="11"/>
        <v>1</v>
      </c>
    </row>
    <row r="57" spans="2:35" hidden="1" x14ac:dyDescent="0.25">
      <c r="B57" s="423" t="s">
        <v>143</v>
      </c>
      <c r="C57" s="427">
        <f t="shared" si="0"/>
        <v>0</v>
      </c>
      <c r="D57" s="427">
        <f t="shared" si="1"/>
        <v>0</v>
      </c>
      <c r="E57" s="427">
        <f t="shared" si="2"/>
        <v>0</v>
      </c>
      <c r="F57" s="427">
        <f t="shared" si="3"/>
        <v>0</v>
      </c>
      <c r="G57" s="428" t="e">
        <f t="shared" si="4"/>
        <v>#DIV/0!</v>
      </c>
      <c r="I57" s="436" t="s">
        <v>143</v>
      </c>
      <c r="J57" s="427">
        <f>Enero!Y65+Febrero!Y65+'Marzo '!Y65</f>
        <v>0</v>
      </c>
      <c r="K57" s="427">
        <f>Enero!AC65+Febrero!AC65+'Marzo '!AC65</f>
        <v>0</v>
      </c>
      <c r="L57" s="427">
        <f t="shared" si="5"/>
        <v>0</v>
      </c>
      <c r="M57" s="427">
        <f>Enero!AF65+Febrero!AF65+'Marzo '!AF65</f>
        <v>0</v>
      </c>
      <c r="N57" s="428" t="e">
        <f t="shared" si="6"/>
        <v>#DIV/0!</v>
      </c>
      <c r="P57" s="436" t="s">
        <v>143</v>
      </c>
      <c r="Q57" s="427">
        <f>'Abril '!Y65+'Mayo '!Y65+Junio!Y65</f>
        <v>0</v>
      </c>
      <c r="R57" s="427">
        <f>'Abril '!AC65+'Mayo '!AC65+Junio!AC65</f>
        <v>0</v>
      </c>
      <c r="S57" s="427">
        <f t="shared" si="7"/>
        <v>0</v>
      </c>
      <c r="T57" s="427">
        <f>'Abril '!AF65+'Mayo '!AF65+Junio!AF65</f>
        <v>0</v>
      </c>
      <c r="U57" s="428" t="e">
        <f t="shared" si="8"/>
        <v>#DIV/0!</v>
      </c>
      <c r="W57" s="436" t="s">
        <v>143</v>
      </c>
      <c r="X57" s="427">
        <f>Julio!Y65+Agosto!Y65+Septiembre!Y65</f>
        <v>0</v>
      </c>
      <c r="Y57" s="427">
        <f>Agosto!AC65+Septiembre!AC65+Julio!AC65</f>
        <v>0</v>
      </c>
      <c r="Z57" s="427">
        <f t="shared" si="9"/>
        <v>0</v>
      </c>
      <c r="AA57" s="427">
        <f>Julio!AF65+Agosto!AF65+Septiembre!AF65</f>
        <v>0</v>
      </c>
      <c r="AB57" s="428" t="e">
        <f t="shared" si="10"/>
        <v>#DIV/0!</v>
      </c>
      <c r="AD57" s="436" t="s">
        <v>143</v>
      </c>
      <c r="AE57" s="427">
        <f>'Octubre '!Y65+Noviembre!Y65+'Diciembre '!Y65</f>
        <v>0</v>
      </c>
      <c r="AF57" s="427">
        <f>'Octubre '!AC65+Noviembre!AC65+'Diciembre '!AC65</f>
        <v>0</v>
      </c>
      <c r="AG57" s="427">
        <f>'Octubre '!AF65+Noviembre!AF65+'Diciembre '!AF65</f>
        <v>0</v>
      </c>
      <c r="AH57" s="427">
        <f>'Octubre '!AF65+Noviembre!AF65+'Diciembre '!AF65</f>
        <v>0</v>
      </c>
      <c r="AI57" s="428" t="e">
        <f t="shared" si="11"/>
        <v>#DIV/0!</v>
      </c>
    </row>
    <row r="58" spans="2:35" hidden="1" x14ac:dyDescent="0.25">
      <c r="B58" s="423" t="s">
        <v>144</v>
      </c>
      <c r="C58" s="427">
        <f t="shared" si="0"/>
        <v>0</v>
      </c>
      <c r="D58" s="427">
        <f t="shared" si="1"/>
        <v>0</v>
      </c>
      <c r="E58" s="427">
        <f t="shared" si="2"/>
        <v>0</v>
      </c>
      <c r="F58" s="427">
        <f t="shared" si="3"/>
        <v>0</v>
      </c>
      <c r="G58" s="428" t="e">
        <f t="shared" si="4"/>
        <v>#DIV/0!</v>
      </c>
      <c r="I58" s="436" t="s">
        <v>144</v>
      </c>
      <c r="J58" s="427">
        <f>Enero!Y66+Febrero!Y66+'Marzo '!Y66</f>
        <v>0</v>
      </c>
      <c r="K58" s="427">
        <f>Enero!AC66+Febrero!AC66+'Marzo '!AC66</f>
        <v>0</v>
      </c>
      <c r="L58" s="427">
        <f t="shared" si="5"/>
        <v>0</v>
      </c>
      <c r="M58" s="427">
        <f>Enero!AF66+Febrero!AF66+'Marzo '!AF66</f>
        <v>0</v>
      </c>
      <c r="N58" s="428" t="e">
        <f t="shared" si="6"/>
        <v>#DIV/0!</v>
      </c>
      <c r="P58" s="436" t="s">
        <v>144</v>
      </c>
      <c r="Q58" s="427">
        <f>'Abril '!Y66+'Mayo '!Y66+Junio!Y66</f>
        <v>0</v>
      </c>
      <c r="R58" s="427">
        <f>'Abril '!AC66+'Mayo '!AC66+Junio!AC66</f>
        <v>0</v>
      </c>
      <c r="S58" s="427">
        <f t="shared" si="7"/>
        <v>0</v>
      </c>
      <c r="T58" s="427">
        <f>'Abril '!AF66+'Mayo '!AF66+Junio!AF66</f>
        <v>0</v>
      </c>
      <c r="U58" s="428" t="e">
        <f t="shared" si="8"/>
        <v>#DIV/0!</v>
      </c>
      <c r="W58" s="436" t="s">
        <v>144</v>
      </c>
      <c r="X58" s="427">
        <f>Julio!Y66+Agosto!Y66+Septiembre!Y66</f>
        <v>0</v>
      </c>
      <c r="Y58" s="427">
        <f>Agosto!AC66+Septiembre!AC66+Julio!AC66</f>
        <v>0</v>
      </c>
      <c r="Z58" s="427">
        <f t="shared" si="9"/>
        <v>0</v>
      </c>
      <c r="AA58" s="427">
        <f>Julio!AF66+Agosto!AF66+Septiembre!AF66</f>
        <v>0</v>
      </c>
      <c r="AB58" s="428" t="e">
        <f t="shared" si="10"/>
        <v>#DIV/0!</v>
      </c>
      <c r="AD58" s="436" t="s">
        <v>144</v>
      </c>
      <c r="AE58" s="427">
        <f>'Octubre '!Y66+Noviembre!Y66+'Diciembre '!Y66</f>
        <v>0</v>
      </c>
      <c r="AF58" s="427">
        <f>'Octubre '!AC66+Noviembre!AC66+'Diciembre '!AC66</f>
        <v>0</v>
      </c>
      <c r="AG58" s="427">
        <f>'Octubre '!AF66+Noviembre!AF66+'Diciembre '!AF66</f>
        <v>0</v>
      </c>
      <c r="AH58" s="427">
        <f>'Octubre '!AF66+Noviembre!AF66+'Diciembre '!AF66</f>
        <v>0</v>
      </c>
      <c r="AI58" s="428" t="e">
        <f t="shared" si="11"/>
        <v>#DIV/0!</v>
      </c>
    </row>
    <row r="59" spans="2:35" hidden="1" x14ac:dyDescent="0.25">
      <c r="B59" s="423" t="s">
        <v>145</v>
      </c>
      <c r="C59" s="427">
        <f t="shared" si="0"/>
        <v>0</v>
      </c>
      <c r="D59" s="427">
        <f t="shared" si="1"/>
        <v>0</v>
      </c>
      <c r="E59" s="427">
        <f t="shared" si="2"/>
        <v>0</v>
      </c>
      <c r="F59" s="427">
        <f t="shared" si="3"/>
        <v>0</v>
      </c>
      <c r="G59" s="428" t="e">
        <f t="shared" si="4"/>
        <v>#DIV/0!</v>
      </c>
      <c r="I59" s="436" t="s">
        <v>145</v>
      </c>
      <c r="J59" s="427">
        <f>Enero!Y67+Febrero!Y67+'Marzo '!Y67</f>
        <v>0</v>
      </c>
      <c r="K59" s="427">
        <f>Enero!AC67+Febrero!AC67+'Marzo '!AC67</f>
        <v>0</v>
      </c>
      <c r="L59" s="427">
        <f t="shared" si="5"/>
        <v>0</v>
      </c>
      <c r="M59" s="427">
        <f>Enero!AF67+Febrero!AF67+'Marzo '!AF67</f>
        <v>0</v>
      </c>
      <c r="N59" s="428" t="e">
        <f t="shared" si="6"/>
        <v>#DIV/0!</v>
      </c>
      <c r="P59" s="436" t="s">
        <v>145</v>
      </c>
      <c r="Q59" s="427">
        <f>'Abril '!Y67+'Mayo '!Y67+Junio!Y67</f>
        <v>0</v>
      </c>
      <c r="R59" s="427">
        <f>'Abril '!AC67+'Mayo '!AC67+Junio!AC67</f>
        <v>0</v>
      </c>
      <c r="S59" s="427">
        <f t="shared" si="7"/>
        <v>0</v>
      </c>
      <c r="T59" s="427">
        <f>'Abril '!AF67+'Mayo '!AF67+Junio!AF67</f>
        <v>0</v>
      </c>
      <c r="U59" s="428" t="e">
        <f t="shared" si="8"/>
        <v>#DIV/0!</v>
      </c>
      <c r="W59" s="436" t="s">
        <v>145</v>
      </c>
      <c r="X59" s="427">
        <f>Julio!Y67+Agosto!Y67+Septiembre!Y67</f>
        <v>0</v>
      </c>
      <c r="Y59" s="427">
        <f>Agosto!AC67+Septiembre!AC67+Julio!AC67</f>
        <v>0</v>
      </c>
      <c r="Z59" s="427">
        <f t="shared" si="9"/>
        <v>0</v>
      </c>
      <c r="AA59" s="427">
        <f>Julio!AF67+Agosto!AF67+Septiembre!AF67</f>
        <v>0</v>
      </c>
      <c r="AB59" s="428" t="e">
        <f t="shared" si="10"/>
        <v>#DIV/0!</v>
      </c>
      <c r="AD59" s="436" t="s">
        <v>145</v>
      </c>
      <c r="AE59" s="427">
        <f>'Octubre '!Y67+Noviembre!Y67+'Diciembre '!Y67</f>
        <v>0</v>
      </c>
      <c r="AF59" s="427">
        <f>'Octubre '!AC67+Noviembre!AC67+'Diciembre '!AC67</f>
        <v>0</v>
      </c>
      <c r="AG59" s="427">
        <f>'Octubre '!AF67+Noviembre!AF67+'Diciembre '!AF67</f>
        <v>0</v>
      </c>
      <c r="AH59" s="427">
        <f>'Octubre '!AF67+Noviembre!AF67+'Diciembre '!AF67</f>
        <v>0</v>
      </c>
      <c r="AI59" s="428" t="e">
        <f t="shared" si="11"/>
        <v>#DIV/0!</v>
      </c>
    </row>
    <row r="60" spans="2:35" hidden="1" x14ac:dyDescent="0.25">
      <c r="B60" s="423" t="s">
        <v>146</v>
      </c>
      <c r="C60" s="427">
        <f t="shared" si="0"/>
        <v>0</v>
      </c>
      <c r="D60" s="427">
        <f t="shared" si="1"/>
        <v>0</v>
      </c>
      <c r="E60" s="427">
        <f t="shared" si="2"/>
        <v>0</v>
      </c>
      <c r="F60" s="427">
        <f t="shared" si="3"/>
        <v>0</v>
      </c>
      <c r="G60" s="428" t="e">
        <f t="shared" si="4"/>
        <v>#DIV/0!</v>
      </c>
      <c r="I60" s="436" t="s">
        <v>146</v>
      </c>
      <c r="J60" s="427">
        <f>Enero!Y68+Febrero!Y68+'Marzo '!Y68</f>
        <v>0</v>
      </c>
      <c r="K60" s="427">
        <f>Enero!AC68+Febrero!AC68+'Marzo '!AC68</f>
        <v>0</v>
      </c>
      <c r="L60" s="427">
        <f t="shared" si="5"/>
        <v>0</v>
      </c>
      <c r="M60" s="427">
        <f>Enero!AF68+Febrero!AF68+'Marzo '!AF68</f>
        <v>0</v>
      </c>
      <c r="N60" s="428" t="e">
        <f t="shared" si="6"/>
        <v>#DIV/0!</v>
      </c>
      <c r="P60" s="436" t="s">
        <v>146</v>
      </c>
      <c r="Q60" s="427">
        <f>'Abril '!Y68+'Mayo '!Y68+Junio!Y68</f>
        <v>0</v>
      </c>
      <c r="R60" s="427">
        <f>'Abril '!AC68+'Mayo '!AC68+Junio!AC68</f>
        <v>0</v>
      </c>
      <c r="S60" s="427">
        <f t="shared" si="7"/>
        <v>0</v>
      </c>
      <c r="T60" s="427">
        <f>'Abril '!AF68+'Mayo '!AF68+Junio!AF68</f>
        <v>0</v>
      </c>
      <c r="U60" s="428" t="e">
        <f t="shared" si="8"/>
        <v>#DIV/0!</v>
      </c>
      <c r="W60" s="436" t="s">
        <v>146</v>
      </c>
      <c r="X60" s="427">
        <f>Julio!Y68+Agosto!Y68+Septiembre!Y68</f>
        <v>0</v>
      </c>
      <c r="Y60" s="427">
        <f>Agosto!AC68+Septiembre!AC68+Julio!AC68</f>
        <v>0</v>
      </c>
      <c r="Z60" s="427">
        <f t="shared" si="9"/>
        <v>0</v>
      </c>
      <c r="AA60" s="427">
        <f>Julio!AF68+Agosto!AF68+Septiembre!AF68</f>
        <v>0</v>
      </c>
      <c r="AB60" s="428" t="e">
        <f t="shared" si="10"/>
        <v>#DIV/0!</v>
      </c>
      <c r="AD60" s="436" t="s">
        <v>146</v>
      </c>
      <c r="AE60" s="427">
        <f>'Octubre '!Y68+Noviembre!Y68+'Diciembre '!Y68</f>
        <v>0</v>
      </c>
      <c r="AF60" s="427">
        <f>'Octubre '!AC68+Noviembre!AC68+'Diciembre '!AC68</f>
        <v>0</v>
      </c>
      <c r="AG60" s="427">
        <f>'Octubre '!AF68+Noviembre!AF68+'Diciembre '!AF68</f>
        <v>0</v>
      </c>
      <c r="AH60" s="427">
        <f>'Octubre '!AF68+Noviembre!AF68+'Diciembre '!AF68</f>
        <v>0</v>
      </c>
      <c r="AI60" s="428" t="e">
        <f t="shared" si="11"/>
        <v>#DIV/0!</v>
      </c>
    </row>
    <row r="61" spans="2:35" x14ac:dyDescent="0.25">
      <c r="B61" s="429"/>
      <c r="C61" s="430"/>
      <c r="D61" s="430"/>
      <c r="E61" s="430"/>
      <c r="F61" s="430"/>
      <c r="G61" s="431"/>
      <c r="I61" s="429"/>
      <c r="J61" s="430"/>
      <c r="K61" s="430"/>
      <c r="L61" s="430"/>
      <c r="M61" s="430"/>
      <c r="N61" s="432"/>
      <c r="P61" s="429"/>
      <c r="Q61" s="430"/>
      <c r="R61" s="430"/>
      <c r="S61" s="430"/>
      <c r="T61" s="430"/>
      <c r="U61" s="432"/>
      <c r="W61" s="429"/>
      <c r="X61" s="430"/>
      <c r="Y61" s="430"/>
      <c r="Z61" s="430"/>
      <c r="AA61" s="430"/>
      <c r="AB61" s="432"/>
      <c r="AD61" s="429"/>
      <c r="AE61" s="430"/>
      <c r="AF61" s="430"/>
      <c r="AG61" s="430"/>
      <c r="AH61" s="430"/>
      <c r="AI61" s="432"/>
    </row>
    <row r="62" spans="2:35" x14ac:dyDescent="0.25">
      <c r="B62" s="429"/>
      <c r="C62" s="430"/>
      <c r="D62" s="430"/>
      <c r="E62" s="430"/>
      <c r="F62" s="430"/>
      <c r="G62" s="431"/>
      <c r="I62" s="429"/>
      <c r="J62" s="430"/>
      <c r="K62" s="430"/>
      <c r="L62" s="430"/>
      <c r="M62" s="430"/>
      <c r="N62" s="432"/>
      <c r="P62" s="429"/>
      <c r="Q62" s="430"/>
      <c r="R62" s="430"/>
      <c r="S62" s="430"/>
      <c r="T62" s="430"/>
      <c r="U62" s="432"/>
      <c r="W62" s="429"/>
      <c r="X62" s="430"/>
      <c r="Y62" s="430"/>
      <c r="Z62" s="430"/>
      <c r="AA62" s="430"/>
      <c r="AB62" s="432"/>
      <c r="AD62" s="429"/>
      <c r="AE62" s="430"/>
      <c r="AF62" s="430"/>
      <c r="AG62" s="430"/>
      <c r="AH62" s="430"/>
      <c r="AI62" s="432"/>
    </row>
    <row r="63" spans="2:35" x14ac:dyDescent="0.25">
      <c r="B63" s="429"/>
      <c r="C63" s="430"/>
      <c r="D63" s="430"/>
      <c r="E63" s="430"/>
      <c r="F63" s="430"/>
      <c r="G63" s="431"/>
      <c r="I63" s="429"/>
      <c r="J63" s="430"/>
      <c r="K63" s="430"/>
      <c r="L63" s="430"/>
      <c r="M63" s="430"/>
      <c r="N63" s="432"/>
      <c r="P63" s="429"/>
      <c r="Q63" s="430"/>
      <c r="R63" s="430"/>
      <c r="S63" s="430"/>
      <c r="T63" s="430"/>
      <c r="U63" s="432"/>
      <c r="W63" s="429"/>
      <c r="X63" s="430"/>
      <c r="Y63" s="430"/>
      <c r="Z63" s="430"/>
      <c r="AA63" s="430"/>
      <c r="AB63" s="432"/>
      <c r="AD63" s="429"/>
      <c r="AE63" s="430"/>
      <c r="AF63" s="430"/>
      <c r="AG63" s="430"/>
      <c r="AH63" s="430"/>
      <c r="AI63" s="432"/>
    </row>
    <row r="64" spans="2:35" x14ac:dyDescent="0.25">
      <c r="B64" s="429"/>
      <c r="C64" s="430"/>
      <c r="D64" s="430"/>
      <c r="E64" s="430"/>
      <c r="F64" s="430"/>
      <c r="G64" s="431"/>
      <c r="I64" s="429"/>
      <c r="J64" s="430"/>
      <c r="K64" s="430"/>
      <c r="L64" s="430"/>
      <c r="M64" s="430"/>
      <c r="N64" s="432"/>
      <c r="P64" s="429"/>
      <c r="Q64" s="430"/>
      <c r="R64" s="430"/>
      <c r="S64" s="430"/>
      <c r="T64" s="430"/>
      <c r="U64" s="432"/>
      <c r="W64" s="429"/>
      <c r="X64" s="430"/>
      <c r="Y64" s="430"/>
      <c r="Z64" s="430"/>
      <c r="AA64" s="430"/>
      <c r="AB64" s="432"/>
      <c r="AD64" s="429"/>
      <c r="AE64" s="430"/>
      <c r="AF64" s="430"/>
      <c r="AG64" s="430"/>
      <c r="AH64" s="430"/>
      <c r="AI64" s="432"/>
    </row>
    <row r="65" spans="2:35" x14ac:dyDescent="0.25">
      <c r="B65" s="429"/>
      <c r="C65" s="430"/>
      <c r="D65" s="430"/>
      <c r="E65" s="430"/>
      <c r="F65" s="430"/>
      <c r="G65" s="431"/>
      <c r="I65" s="429"/>
      <c r="J65" s="430"/>
      <c r="K65" s="430"/>
      <c r="L65" s="430"/>
      <c r="M65" s="430"/>
      <c r="N65" s="432"/>
      <c r="P65" s="429"/>
      <c r="Q65" s="430"/>
      <c r="R65" s="430"/>
      <c r="S65" s="430"/>
      <c r="T65" s="430"/>
      <c r="U65" s="432"/>
      <c r="W65" s="429"/>
      <c r="X65" s="430"/>
      <c r="Y65" s="430"/>
      <c r="Z65" s="430"/>
      <c r="AA65" s="430"/>
      <c r="AB65" s="432"/>
      <c r="AD65" s="429"/>
      <c r="AE65" s="430"/>
      <c r="AF65" s="430"/>
      <c r="AG65" s="430"/>
      <c r="AH65" s="430"/>
      <c r="AI65" s="432"/>
    </row>
    <row r="66" spans="2:35" x14ac:dyDescent="0.25">
      <c r="B66" s="429"/>
      <c r="C66" s="430"/>
      <c r="D66" s="430"/>
      <c r="E66" s="430"/>
      <c r="F66" s="430"/>
      <c r="G66" s="431"/>
      <c r="I66" s="429"/>
      <c r="J66" s="430"/>
      <c r="K66" s="430"/>
      <c r="L66" s="430"/>
      <c r="M66" s="430"/>
      <c r="N66" s="432"/>
      <c r="P66" s="429"/>
      <c r="Q66" s="430"/>
      <c r="R66" s="430"/>
      <c r="S66" s="430"/>
      <c r="T66" s="430"/>
      <c r="U66" s="432"/>
      <c r="W66" s="429"/>
      <c r="X66" s="430"/>
      <c r="Y66" s="430"/>
      <c r="Z66" s="430"/>
      <c r="AA66" s="430"/>
      <c r="AB66" s="432"/>
      <c r="AD66" s="429"/>
      <c r="AE66" s="430"/>
      <c r="AF66" s="430"/>
      <c r="AG66" s="430"/>
      <c r="AH66" s="430"/>
      <c r="AI66" s="432"/>
    </row>
    <row r="67" spans="2:35" x14ac:dyDescent="0.25">
      <c r="J67" s="435"/>
      <c r="K67" s="435"/>
      <c r="L67" s="435"/>
      <c r="M67" s="435"/>
      <c r="N67" s="435"/>
      <c r="Q67" s="435"/>
      <c r="R67" s="435"/>
      <c r="S67" s="435"/>
      <c r="T67" s="435"/>
      <c r="U67" s="435"/>
      <c r="X67" s="435"/>
      <c r="Y67" s="435"/>
      <c r="Z67" s="435"/>
      <c r="AA67" s="435"/>
      <c r="AB67" s="435"/>
      <c r="AE67" s="435"/>
      <c r="AF67" s="435"/>
      <c r="AG67" s="435"/>
      <c r="AH67" s="435"/>
      <c r="AI67" s="435"/>
    </row>
  </sheetData>
  <mergeCells count="15">
    <mergeCell ref="C2:D2"/>
    <mergeCell ref="E2:E3"/>
    <mergeCell ref="X1:AA1"/>
    <mergeCell ref="X2:Y2"/>
    <mergeCell ref="Z2:Z3"/>
    <mergeCell ref="I1:N1"/>
    <mergeCell ref="B1:G1"/>
    <mergeCell ref="AE1:AH1"/>
    <mergeCell ref="AE2:AF2"/>
    <mergeCell ref="AG2:AG3"/>
    <mergeCell ref="J2:K2"/>
    <mergeCell ref="L2:L3"/>
    <mergeCell ref="Q1:T1"/>
    <mergeCell ref="Q2:R2"/>
    <mergeCell ref="S2:S3"/>
  </mergeCells>
  <dataValidations count="1">
    <dataValidation type="whole" allowBlank="1" showInputMessage="1" showErrorMessage="1" errorTitle="ERROR" error="Por favor ingrese solo Números." sqref="I4:I60 P4:P60 W4:W60 AD4:AD60">
      <formula1>0</formula1>
      <formula2>1000000000000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6"/>
  <sheetViews>
    <sheetView workbookViewId="0">
      <selection sqref="A1:XFD1048576"/>
    </sheetView>
  </sheetViews>
  <sheetFormatPr baseColWidth="10" defaultRowHeight="15" x14ac:dyDescent="0.25"/>
  <cols>
    <col min="1" max="1" width="11.42578125" style="424"/>
    <col min="2" max="2" width="42.7109375" style="424" customWidth="1"/>
    <col min="3" max="5" width="11.42578125" style="424"/>
    <col min="6" max="6" width="51" style="434" customWidth="1"/>
    <col min="7" max="8" width="13.28515625" style="425" customWidth="1"/>
    <col min="9" max="9" width="18.85546875" style="425" customWidth="1"/>
    <col min="10" max="10" width="51" style="434" customWidth="1"/>
    <col min="11" max="12" width="13.28515625" style="425" customWidth="1"/>
    <col min="13" max="13" width="11.42578125" style="424"/>
    <col min="14" max="14" width="51" style="434" hidden="1" customWidth="1"/>
    <col min="15" max="15" width="13.28515625" style="425" hidden="1" customWidth="1"/>
    <col min="16" max="16" width="0" style="424" hidden="1" customWidth="1"/>
    <col min="17" max="17" width="51" style="434" hidden="1" customWidth="1"/>
    <col min="18" max="18" width="13.28515625" style="425" hidden="1" customWidth="1"/>
    <col min="19" max="16384" width="11.42578125" style="424"/>
  </cols>
  <sheetData>
    <row r="1" spans="2:18" s="451" customFormat="1" ht="55.5" customHeight="1" x14ac:dyDescent="0.45">
      <c r="B1" s="576" t="s">
        <v>181</v>
      </c>
      <c r="C1" s="576"/>
      <c r="D1" s="576"/>
      <c r="F1" s="581" t="s">
        <v>183</v>
      </c>
      <c r="G1" s="582"/>
      <c r="H1" s="457"/>
      <c r="I1" s="452"/>
      <c r="J1" s="587" t="s">
        <v>184</v>
      </c>
      <c r="K1" s="588"/>
      <c r="L1" s="458"/>
      <c r="N1" s="584" t="s">
        <v>185</v>
      </c>
      <c r="O1" s="585"/>
      <c r="Q1" s="584" t="s">
        <v>186</v>
      </c>
      <c r="R1" s="585"/>
    </row>
    <row r="2" spans="2:18" s="425" customFormat="1" ht="46.5" customHeight="1" x14ac:dyDescent="0.25">
      <c r="B2" s="426" t="s">
        <v>2</v>
      </c>
      <c r="C2" s="426" t="s">
        <v>187</v>
      </c>
      <c r="D2" s="426" t="s">
        <v>188</v>
      </c>
      <c r="F2" s="439" t="s">
        <v>2</v>
      </c>
      <c r="G2" s="439" t="s">
        <v>187</v>
      </c>
      <c r="H2" s="439" t="s">
        <v>188</v>
      </c>
      <c r="J2" s="445" t="s">
        <v>2</v>
      </c>
      <c r="K2" s="445" t="s">
        <v>187</v>
      </c>
      <c r="L2" s="459" t="s">
        <v>188</v>
      </c>
      <c r="N2" s="426" t="s">
        <v>2</v>
      </c>
      <c r="O2" s="426" t="s">
        <v>182</v>
      </c>
      <c r="Q2" s="426" t="s">
        <v>2</v>
      </c>
      <c r="R2" s="426" t="s">
        <v>182</v>
      </c>
    </row>
    <row r="3" spans="2:18" x14ac:dyDescent="0.25">
      <c r="B3" s="423" t="s">
        <v>87</v>
      </c>
      <c r="C3" s="427">
        <f>G3+K3+O3+R3</f>
        <v>405</v>
      </c>
      <c r="D3" s="427">
        <f>H3+L3+P3+S3</f>
        <v>0</v>
      </c>
      <c r="F3" s="440" t="s">
        <v>87</v>
      </c>
      <c r="G3" s="441">
        <f>Enero!AM12+Febrero!AM12+'Marzo '!AM12</f>
        <v>35</v>
      </c>
      <c r="H3" s="441">
        <f>Enero!AN12+Febrero!AN12+'Marzo '!AN12</f>
        <v>0</v>
      </c>
      <c r="J3" s="446" t="s">
        <v>87</v>
      </c>
      <c r="K3" s="447">
        <f>'Abril '!AM12+'Mayo '!AM12+Junio!AM12</f>
        <v>48</v>
      </c>
      <c r="L3" s="447">
        <f>'Abril '!AN12+'Mayo '!AN12+Junio!AN12</f>
        <v>0</v>
      </c>
      <c r="N3" s="436" t="s">
        <v>87</v>
      </c>
      <c r="O3" s="427">
        <f>Julio!AF12+Agosto!AF12+Septiembre!AF12</f>
        <v>204</v>
      </c>
      <c r="Q3" s="436" t="s">
        <v>87</v>
      </c>
      <c r="R3" s="427">
        <f>'Octubre '!AF12+Noviembre!AF12+'Diciembre '!AF12</f>
        <v>118</v>
      </c>
    </row>
    <row r="4" spans="2:18" x14ac:dyDescent="0.25">
      <c r="B4" s="423" t="s">
        <v>89</v>
      </c>
      <c r="C4" s="427">
        <f t="shared" ref="C4:C59" si="0">G4+K4+O4+R4</f>
        <v>1493</v>
      </c>
      <c r="D4" s="427">
        <f t="shared" ref="D4:D59" si="1">H4+L4+P4+S4</f>
        <v>459</v>
      </c>
      <c r="F4" s="440" t="s">
        <v>89</v>
      </c>
      <c r="G4" s="441">
        <f>Enero!AM13+Febrero!AM13+'Marzo '!AM13</f>
        <v>0</v>
      </c>
      <c r="H4" s="441">
        <f>Enero!AN13+Febrero!AN13+'Marzo '!AN13</f>
        <v>263</v>
      </c>
      <c r="J4" s="446" t="s">
        <v>89</v>
      </c>
      <c r="K4" s="447">
        <f>'Abril '!AM13+'Mayo '!AM13+Junio!AM13</f>
        <v>0</v>
      </c>
      <c r="L4" s="447">
        <f>'Abril '!AN13+'Mayo '!AN13+Junio!AN13</f>
        <v>196</v>
      </c>
      <c r="N4" s="436" t="s">
        <v>89</v>
      </c>
      <c r="O4" s="427">
        <f>Julio!AF13+Agosto!AF13+Septiembre!AF13</f>
        <v>906</v>
      </c>
      <c r="Q4" s="436" t="s">
        <v>89</v>
      </c>
      <c r="R4" s="427">
        <f>'Octubre '!AF13+Noviembre!AF13+'Diciembre '!AF13</f>
        <v>587</v>
      </c>
    </row>
    <row r="5" spans="2:18" x14ac:dyDescent="0.25">
      <c r="B5" s="423" t="s">
        <v>90</v>
      </c>
      <c r="C5" s="427">
        <f t="shared" si="0"/>
        <v>61</v>
      </c>
      <c r="D5" s="427">
        <f t="shared" si="1"/>
        <v>0</v>
      </c>
      <c r="F5" s="440" t="s">
        <v>90</v>
      </c>
      <c r="G5" s="441">
        <f>Enero!AM14+Febrero!AM14+'Marzo '!AM14</f>
        <v>30</v>
      </c>
      <c r="H5" s="441">
        <f>Enero!AN14+Febrero!AN14+'Marzo '!AN14</f>
        <v>0</v>
      </c>
      <c r="J5" s="446" t="s">
        <v>90</v>
      </c>
      <c r="K5" s="447">
        <f>'Abril '!AM14+'Mayo '!AM14+Junio!AM14</f>
        <v>22</v>
      </c>
      <c r="L5" s="447">
        <f>'Abril '!AN14+'Mayo '!AN14+Junio!AN14</f>
        <v>0</v>
      </c>
      <c r="N5" s="436" t="s">
        <v>90</v>
      </c>
      <c r="O5" s="427">
        <f>Julio!AF14+Agosto!AF14+Septiembre!AF14</f>
        <v>9</v>
      </c>
      <c r="Q5" s="436" t="s">
        <v>90</v>
      </c>
      <c r="R5" s="427">
        <f>'Octubre '!AF14+Noviembre!AF14+'Diciembre '!AF14</f>
        <v>0</v>
      </c>
    </row>
    <row r="6" spans="2:18" ht="30" x14ac:dyDescent="0.25">
      <c r="B6" s="423" t="s">
        <v>93</v>
      </c>
      <c r="C6" s="427">
        <f t="shared" si="0"/>
        <v>37</v>
      </c>
      <c r="D6" s="427">
        <f t="shared" si="1"/>
        <v>0</v>
      </c>
      <c r="F6" s="440" t="s">
        <v>93</v>
      </c>
      <c r="G6" s="441">
        <f>Enero!AM15+Febrero!AM15+'Marzo '!AM15</f>
        <v>0</v>
      </c>
      <c r="H6" s="441">
        <f>Enero!AN15+Febrero!AN15+'Marzo '!AN15</f>
        <v>0</v>
      </c>
      <c r="J6" s="446" t="s">
        <v>93</v>
      </c>
      <c r="K6" s="447">
        <f>'Abril '!AM15+'Mayo '!AM15+Junio!AM15</f>
        <v>1</v>
      </c>
      <c r="L6" s="447">
        <f>'Abril '!AN15+'Mayo '!AN15+Junio!AN15</f>
        <v>0</v>
      </c>
      <c r="N6" s="436" t="s">
        <v>93</v>
      </c>
      <c r="O6" s="427">
        <f>Julio!AF15+Agosto!AF15+Septiembre!AF15</f>
        <v>19</v>
      </c>
      <c r="Q6" s="436" t="s">
        <v>93</v>
      </c>
      <c r="R6" s="427">
        <f>'Octubre '!AF15+Noviembre!AF15+'Diciembre '!AF15</f>
        <v>17</v>
      </c>
    </row>
    <row r="7" spans="2:18" ht="30" x14ac:dyDescent="0.25">
      <c r="B7" s="423" t="s">
        <v>94</v>
      </c>
      <c r="C7" s="427">
        <f t="shared" si="0"/>
        <v>1</v>
      </c>
      <c r="D7" s="427">
        <f t="shared" si="1"/>
        <v>9</v>
      </c>
      <c r="F7" s="440" t="s">
        <v>94</v>
      </c>
      <c r="G7" s="441">
        <f>Enero!AM16+Febrero!AM16+'Marzo '!AM16</f>
        <v>1</v>
      </c>
      <c r="H7" s="441">
        <f>Enero!AN16+Febrero!AN16+'Marzo '!AN16</f>
        <v>9</v>
      </c>
      <c r="J7" s="446" t="s">
        <v>94</v>
      </c>
      <c r="K7" s="447">
        <f>'Abril '!AM16+'Mayo '!AM16+Junio!AM16</f>
        <v>0</v>
      </c>
      <c r="L7" s="447">
        <f>'Abril '!AN16+'Mayo '!AN16+Junio!AN16</f>
        <v>0</v>
      </c>
      <c r="N7" s="436" t="s">
        <v>94</v>
      </c>
      <c r="O7" s="427">
        <f>Julio!AF16+Agosto!AF16+Septiembre!AF16</f>
        <v>0</v>
      </c>
      <c r="Q7" s="436" t="s">
        <v>94</v>
      </c>
      <c r="R7" s="427">
        <f>'Octubre '!AF16+Noviembre!AF16+'Diciembre '!AF16</f>
        <v>0</v>
      </c>
    </row>
    <row r="8" spans="2:18" x14ac:dyDescent="0.25">
      <c r="B8" s="423" t="s">
        <v>95</v>
      </c>
      <c r="C8" s="427">
        <f t="shared" si="0"/>
        <v>175</v>
      </c>
      <c r="D8" s="427">
        <f t="shared" si="1"/>
        <v>0</v>
      </c>
      <c r="F8" s="440" t="s">
        <v>95</v>
      </c>
      <c r="G8" s="441">
        <f>Enero!AM17+Febrero!AM17+'Marzo '!AM17</f>
        <v>6</v>
      </c>
      <c r="H8" s="441">
        <f>Enero!AN17+Febrero!AN17+'Marzo '!AN17</f>
        <v>0</v>
      </c>
      <c r="J8" s="446" t="s">
        <v>95</v>
      </c>
      <c r="K8" s="447">
        <f>'Abril '!AM17+'Mayo '!AM17+Junio!AM17</f>
        <v>16</v>
      </c>
      <c r="L8" s="447">
        <f>'Abril '!AN17+'Mayo '!AN17+Junio!AN17</f>
        <v>0</v>
      </c>
      <c r="N8" s="436" t="s">
        <v>95</v>
      </c>
      <c r="O8" s="427">
        <f>Julio!AF17+Agosto!AF17+Septiembre!AF17</f>
        <v>99</v>
      </c>
      <c r="Q8" s="436" t="s">
        <v>95</v>
      </c>
      <c r="R8" s="427">
        <f>'Octubre '!AF17+Noviembre!AF17+'Diciembre '!AF17</f>
        <v>54</v>
      </c>
    </row>
    <row r="9" spans="2:18" x14ac:dyDescent="0.25">
      <c r="B9" s="423" t="s">
        <v>96</v>
      </c>
      <c r="C9" s="427">
        <f t="shared" si="0"/>
        <v>428</v>
      </c>
      <c r="D9" s="427">
        <f t="shared" si="1"/>
        <v>402</v>
      </c>
      <c r="F9" s="440" t="s">
        <v>96</v>
      </c>
      <c r="G9" s="441">
        <f>Enero!AM18+Febrero!AM18+'Marzo '!AM18</f>
        <v>4</v>
      </c>
      <c r="H9" s="441">
        <f>Enero!AN18+Febrero!AN18+'Marzo '!AN18</f>
        <v>221</v>
      </c>
      <c r="J9" s="446" t="s">
        <v>96</v>
      </c>
      <c r="K9" s="447">
        <f>'Abril '!AM18+'Mayo '!AM18+Junio!AM18</f>
        <v>0</v>
      </c>
      <c r="L9" s="447">
        <f>'Abril '!AN18+'Mayo '!AN18+Junio!AN18</f>
        <v>181</v>
      </c>
      <c r="N9" s="436" t="s">
        <v>96</v>
      </c>
      <c r="O9" s="427">
        <f>Julio!AF18+Agosto!AF18+Septiembre!AF18</f>
        <v>264</v>
      </c>
      <c r="Q9" s="436" t="s">
        <v>96</v>
      </c>
      <c r="R9" s="427">
        <f>'Octubre '!AF18+Noviembre!AF18+'Diciembre '!AF18</f>
        <v>160</v>
      </c>
    </row>
    <row r="10" spans="2:18" x14ac:dyDescent="0.25">
      <c r="B10" s="423" t="s">
        <v>97</v>
      </c>
      <c r="C10" s="427">
        <f t="shared" si="0"/>
        <v>0</v>
      </c>
      <c r="D10" s="427">
        <f t="shared" si="1"/>
        <v>0</v>
      </c>
      <c r="F10" s="440" t="s">
        <v>97</v>
      </c>
      <c r="G10" s="441">
        <f>Enero!AM19+Febrero!AM19+'Marzo '!AM19</f>
        <v>0</v>
      </c>
      <c r="H10" s="441">
        <f>Enero!AN19+Febrero!AN19+'Marzo '!AN19</f>
        <v>0</v>
      </c>
      <c r="J10" s="446" t="s">
        <v>97</v>
      </c>
      <c r="K10" s="447">
        <f>'Abril '!AM19+'Mayo '!AM19+Junio!AM19</f>
        <v>0</v>
      </c>
      <c r="L10" s="447">
        <f>'Abril '!AN19+'Mayo '!AN19+Junio!AN19</f>
        <v>0</v>
      </c>
      <c r="N10" s="436" t="s">
        <v>97</v>
      </c>
      <c r="O10" s="427">
        <f>Julio!AF19+Agosto!AF19+Septiembre!AF19</f>
        <v>0</v>
      </c>
      <c r="Q10" s="436" t="s">
        <v>97</v>
      </c>
      <c r="R10" s="427">
        <f>'Octubre '!AF19+Noviembre!AF19+'Diciembre '!AF19</f>
        <v>0</v>
      </c>
    </row>
    <row r="11" spans="2:18" x14ac:dyDescent="0.25">
      <c r="B11" s="423" t="s">
        <v>98</v>
      </c>
      <c r="C11" s="427">
        <f t="shared" si="0"/>
        <v>404</v>
      </c>
      <c r="D11" s="427">
        <f t="shared" si="1"/>
        <v>35</v>
      </c>
      <c r="F11" s="440" t="s">
        <v>98</v>
      </c>
      <c r="G11" s="441">
        <f>Enero!AM20+Febrero!AM20+'Marzo '!AM20</f>
        <v>0</v>
      </c>
      <c r="H11" s="441">
        <f>Enero!AN20+Febrero!AN20+'Marzo '!AN20</f>
        <v>10</v>
      </c>
      <c r="J11" s="446" t="s">
        <v>98</v>
      </c>
      <c r="K11" s="447">
        <f>'Abril '!AM20+'Mayo '!AM20+Junio!AM20</f>
        <v>0</v>
      </c>
      <c r="L11" s="447">
        <f>'Abril '!AN20+'Mayo '!AN20+Junio!AN20</f>
        <v>25</v>
      </c>
      <c r="N11" s="436" t="s">
        <v>98</v>
      </c>
      <c r="O11" s="427">
        <f>Julio!AF20+Agosto!AF20+Septiembre!AF20</f>
        <v>237</v>
      </c>
      <c r="Q11" s="436" t="s">
        <v>98</v>
      </c>
      <c r="R11" s="427">
        <f>'Octubre '!AF20+Noviembre!AF20+'Diciembre '!AF20</f>
        <v>167</v>
      </c>
    </row>
    <row r="12" spans="2:18" x14ac:dyDescent="0.25">
      <c r="B12" s="423" t="s">
        <v>99</v>
      </c>
      <c r="C12" s="427">
        <f t="shared" si="0"/>
        <v>0</v>
      </c>
      <c r="D12" s="427">
        <f t="shared" si="1"/>
        <v>0</v>
      </c>
      <c r="F12" s="440" t="s">
        <v>99</v>
      </c>
      <c r="G12" s="441">
        <f>Enero!AM21+Febrero!AM21+'Marzo '!AM21</f>
        <v>0</v>
      </c>
      <c r="H12" s="441">
        <f>Enero!AN21+Febrero!AN21+'Marzo '!AN21</f>
        <v>0</v>
      </c>
      <c r="J12" s="446" t="s">
        <v>99</v>
      </c>
      <c r="K12" s="447">
        <f>'Abril '!AM21+'Mayo '!AM21+Junio!AM21</f>
        <v>0</v>
      </c>
      <c r="L12" s="447">
        <f>'Abril '!AN21+'Mayo '!AN21+Junio!AN21</f>
        <v>0</v>
      </c>
      <c r="N12" s="436" t="s">
        <v>99</v>
      </c>
      <c r="O12" s="427">
        <f>Julio!AF21+Agosto!AF21+Septiembre!AF21</f>
        <v>0</v>
      </c>
      <c r="Q12" s="436" t="s">
        <v>99</v>
      </c>
      <c r="R12" s="427">
        <f>'Octubre '!AF21+Noviembre!AF21+'Diciembre '!AF21</f>
        <v>0</v>
      </c>
    </row>
    <row r="13" spans="2:18" x14ac:dyDescent="0.25">
      <c r="B13" s="423" t="s">
        <v>100</v>
      </c>
      <c r="C13" s="427">
        <f t="shared" si="0"/>
        <v>406</v>
      </c>
      <c r="D13" s="427">
        <f t="shared" si="1"/>
        <v>258</v>
      </c>
      <c r="F13" s="440" t="s">
        <v>100</v>
      </c>
      <c r="G13" s="441">
        <f>Enero!AM22+Febrero!AM22+'Marzo '!AM22</f>
        <v>0</v>
      </c>
      <c r="H13" s="441">
        <f>Enero!AN22+Febrero!AN22+'Marzo '!AN22</f>
        <v>121</v>
      </c>
      <c r="J13" s="446" t="s">
        <v>100</v>
      </c>
      <c r="K13" s="447">
        <f>'Abril '!AM22+'Mayo '!AM22+Junio!AM22</f>
        <v>0</v>
      </c>
      <c r="L13" s="447">
        <f>'Abril '!AN22+'Mayo '!AN22+Junio!AN22</f>
        <v>137</v>
      </c>
      <c r="N13" s="436" t="s">
        <v>100</v>
      </c>
      <c r="O13" s="427">
        <f>Julio!AF22+Agosto!AF22+Septiembre!AF22</f>
        <v>245</v>
      </c>
      <c r="Q13" s="436" t="s">
        <v>100</v>
      </c>
      <c r="R13" s="427">
        <f>'Octubre '!AF22+Noviembre!AF22+'Diciembre '!AF22</f>
        <v>161</v>
      </c>
    </row>
    <row r="14" spans="2:18" x14ac:dyDescent="0.25">
      <c r="B14" s="423" t="s">
        <v>101</v>
      </c>
      <c r="C14" s="427">
        <f t="shared" si="0"/>
        <v>0</v>
      </c>
      <c r="D14" s="427">
        <f t="shared" si="1"/>
        <v>0</v>
      </c>
      <c r="F14" s="440" t="s">
        <v>101</v>
      </c>
      <c r="G14" s="441">
        <f>Enero!AM23+Febrero!AM23+'Marzo '!AM23</f>
        <v>0</v>
      </c>
      <c r="H14" s="441">
        <f>Enero!AN23+Febrero!AN23+'Marzo '!AN23</f>
        <v>0</v>
      </c>
      <c r="J14" s="446" t="s">
        <v>101</v>
      </c>
      <c r="K14" s="447">
        <f>'Abril '!AM23+'Mayo '!AM23+Junio!AM23</f>
        <v>0</v>
      </c>
      <c r="L14" s="447">
        <f>'Abril '!AN23+'Mayo '!AN23+Junio!AN23</f>
        <v>0</v>
      </c>
      <c r="N14" s="436" t="s">
        <v>101</v>
      </c>
      <c r="O14" s="427">
        <f>Julio!AF23+Agosto!AF23+Septiembre!AF23</f>
        <v>0</v>
      </c>
      <c r="Q14" s="436" t="s">
        <v>101</v>
      </c>
      <c r="R14" s="427">
        <f>'Octubre '!AF23+Noviembre!AF23+'Diciembre '!AF23</f>
        <v>0</v>
      </c>
    </row>
    <row r="15" spans="2:18" x14ac:dyDescent="0.25">
      <c r="B15" s="423" t="s">
        <v>102</v>
      </c>
      <c r="C15" s="427">
        <f t="shared" si="0"/>
        <v>0</v>
      </c>
      <c r="D15" s="427">
        <f t="shared" si="1"/>
        <v>0</v>
      </c>
      <c r="F15" s="440" t="s">
        <v>102</v>
      </c>
      <c r="G15" s="441">
        <f>Enero!AM24+Febrero!AM24+'Marzo '!AM24</f>
        <v>0</v>
      </c>
      <c r="H15" s="441">
        <f>Enero!AN24+Febrero!AN24+'Marzo '!AN24</f>
        <v>0</v>
      </c>
      <c r="J15" s="446" t="s">
        <v>102</v>
      </c>
      <c r="K15" s="447">
        <f>'Abril '!AM24+'Mayo '!AM24+Junio!AM24</f>
        <v>0</v>
      </c>
      <c r="L15" s="447">
        <f>'Abril '!AN24+'Mayo '!AN24+Junio!AN24</f>
        <v>0</v>
      </c>
      <c r="N15" s="436" t="s">
        <v>102</v>
      </c>
      <c r="O15" s="427">
        <f>Julio!AF24+Agosto!AF24+Septiembre!AF24</f>
        <v>0</v>
      </c>
      <c r="Q15" s="436" t="s">
        <v>102</v>
      </c>
      <c r="R15" s="427">
        <f>'Octubre '!AF24+Noviembre!AF24+'Diciembre '!AF24</f>
        <v>0</v>
      </c>
    </row>
    <row r="16" spans="2:18" x14ac:dyDescent="0.25">
      <c r="B16" s="423" t="s">
        <v>103</v>
      </c>
      <c r="C16" s="427">
        <f t="shared" si="0"/>
        <v>0</v>
      </c>
      <c r="D16" s="427">
        <f t="shared" si="1"/>
        <v>0</v>
      </c>
      <c r="F16" s="440" t="s">
        <v>103</v>
      </c>
      <c r="G16" s="441">
        <f>Enero!AM25+Febrero!AM25+'Marzo '!AM25</f>
        <v>0</v>
      </c>
      <c r="H16" s="441">
        <f>Enero!AN25+Febrero!AN25+'Marzo '!AN25</f>
        <v>0</v>
      </c>
      <c r="J16" s="446" t="s">
        <v>103</v>
      </c>
      <c r="K16" s="447">
        <f>'Abril '!AM25+'Mayo '!AM25+Junio!AM25</f>
        <v>0</v>
      </c>
      <c r="L16" s="447">
        <f>'Abril '!AN25+'Mayo '!AN25+Junio!AN25</f>
        <v>0</v>
      </c>
      <c r="N16" s="436" t="s">
        <v>103</v>
      </c>
      <c r="O16" s="427">
        <f>Julio!AF25+Agosto!AF25+Septiembre!AF25</f>
        <v>0</v>
      </c>
      <c r="Q16" s="436" t="s">
        <v>103</v>
      </c>
      <c r="R16" s="427">
        <f>'Octubre '!AF25+Noviembre!AF25+'Diciembre '!AF25</f>
        <v>0</v>
      </c>
    </row>
    <row r="17" spans="2:18" x14ac:dyDescent="0.25">
      <c r="B17" s="423" t="s">
        <v>104</v>
      </c>
      <c r="C17" s="427">
        <f t="shared" si="0"/>
        <v>0</v>
      </c>
      <c r="D17" s="427">
        <f t="shared" si="1"/>
        <v>0</v>
      </c>
      <c r="F17" s="440" t="s">
        <v>104</v>
      </c>
      <c r="G17" s="441">
        <f>Enero!AM26+Febrero!AM26+'Marzo '!AM26</f>
        <v>0</v>
      </c>
      <c r="H17" s="441">
        <f>Enero!AN26+Febrero!AN26+'Marzo '!AN26</f>
        <v>0</v>
      </c>
      <c r="J17" s="446" t="s">
        <v>104</v>
      </c>
      <c r="K17" s="447">
        <f>'Abril '!AM26+'Mayo '!AM26+Junio!AM26</f>
        <v>0</v>
      </c>
      <c r="L17" s="447">
        <f>'Abril '!AN26+'Mayo '!AN26+Junio!AN26</f>
        <v>0</v>
      </c>
      <c r="N17" s="436" t="s">
        <v>104</v>
      </c>
      <c r="O17" s="427">
        <f>Julio!AF26+Agosto!AF26+Septiembre!AF26</f>
        <v>0</v>
      </c>
      <c r="Q17" s="436" t="s">
        <v>104</v>
      </c>
      <c r="R17" s="427">
        <f>'Octubre '!AF26+Noviembre!AF26+'Diciembre '!AF26</f>
        <v>0</v>
      </c>
    </row>
    <row r="18" spans="2:18" x14ac:dyDescent="0.25">
      <c r="B18" s="423" t="s">
        <v>105</v>
      </c>
      <c r="C18" s="427">
        <f t="shared" si="0"/>
        <v>38</v>
      </c>
      <c r="D18" s="427">
        <f t="shared" si="1"/>
        <v>93</v>
      </c>
      <c r="F18" s="440" t="s">
        <v>105</v>
      </c>
      <c r="G18" s="441">
        <f>Enero!AM27+Febrero!AM27+'Marzo '!AM27</f>
        <v>0</v>
      </c>
      <c r="H18" s="441">
        <f>Enero!AN27+Febrero!AN27+'Marzo '!AN27</f>
        <v>43</v>
      </c>
      <c r="J18" s="446" t="s">
        <v>105</v>
      </c>
      <c r="K18" s="447">
        <f>'Abril '!AM27+'Mayo '!AM27+Junio!AM27</f>
        <v>0</v>
      </c>
      <c r="L18" s="447">
        <f>'Abril '!AN27+'Mayo '!AN27+Junio!AN27</f>
        <v>50</v>
      </c>
      <c r="N18" s="436" t="s">
        <v>105</v>
      </c>
      <c r="O18" s="427">
        <f>Julio!AF27+Agosto!AF27+Septiembre!AF27</f>
        <v>16</v>
      </c>
      <c r="Q18" s="436" t="s">
        <v>105</v>
      </c>
      <c r="R18" s="427">
        <f>'Octubre '!AF27+Noviembre!AF27+'Diciembre '!AF27</f>
        <v>22</v>
      </c>
    </row>
    <row r="19" spans="2:18" x14ac:dyDescent="0.25">
      <c r="B19" s="423" t="s">
        <v>106</v>
      </c>
      <c r="C19" s="427">
        <f t="shared" si="0"/>
        <v>0</v>
      </c>
      <c r="D19" s="427">
        <f t="shared" si="1"/>
        <v>0</v>
      </c>
      <c r="F19" s="440" t="s">
        <v>106</v>
      </c>
      <c r="G19" s="441">
        <f>Enero!AM28+Febrero!AM28+'Marzo '!AM28</f>
        <v>0</v>
      </c>
      <c r="H19" s="441">
        <f>Enero!AN28+Febrero!AN28+'Marzo '!AN28</f>
        <v>0</v>
      </c>
      <c r="J19" s="446" t="s">
        <v>106</v>
      </c>
      <c r="K19" s="447">
        <f>'Abril '!AM28+'Mayo '!AM28+Junio!AM28</f>
        <v>0</v>
      </c>
      <c r="L19" s="447">
        <f>'Abril '!AN28+'Mayo '!AN28+Junio!AN28</f>
        <v>0</v>
      </c>
      <c r="N19" s="436" t="s">
        <v>106</v>
      </c>
      <c r="O19" s="427">
        <f>Julio!AF28+Agosto!AF28+Septiembre!AF28</f>
        <v>0</v>
      </c>
      <c r="Q19" s="436" t="s">
        <v>106</v>
      </c>
      <c r="R19" s="427">
        <f>'Octubre '!AF28+Noviembre!AF28+'Diciembre '!AF28</f>
        <v>0</v>
      </c>
    </row>
    <row r="20" spans="2:18" x14ac:dyDescent="0.25">
      <c r="B20" s="423" t="s">
        <v>107</v>
      </c>
      <c r="C20" s="427">
        <f t="shared" si="0"/>
        <v>0</v>
      </c>
      <c r="D20" s="427">
        <f t="shared" si="1"/>
        <v>0</v>
      </c>
      <c r="F20" s="440" t="s">
        <v>107</v>
      </c>
      <c r="G20" s="441">
        <f>Enero!AM29+Febrero!AM29+'Marzo '!AM29</f>
        <v>0</v>
      </c>
      <c r="H20" s="441">
        <f>Enero!AN29+Febrero!AN29+'Marzo '!AN29</f>
        <v>0</v>
      </c>
      <c r="J20" s="446" t="s">
        <v>107</v>
      </c>
      <c r="K20" s="447">
        <f>'Abril '!AM29+'Mayo '!AM29+Junio!AM29</f>
        <v>0</v>
      </c>
      <c r="L20" s="447">
        <f>'Abril '!AN29+'Mayo '!AN29+Junio!AN29</f>
        <v>0</v>
      </c>
      <c r="N20" s="436" t="s">
        <v>107</v>
      </c>
      <c r="O20" s="427">
        <f>Julio!AF29+Agosto!AF29+Septiembre!AF29</f>
        <v>0</v>
      </c>
      <c r="Q20" s="436" t="s">
        <v>107</v>
      </c>
      <c r="R20" s="427">
        <f>'Octubre '!AF29+Noviembre!AF29+'Diciembre '!AF29</f>
        <v>0</v>
      </c>
    </row>
    <row r="21" spans="2:18" x14ac:dyDescent="0.25">
      <c r="B21" s="423" t="s">
        <v>108</v>
      </c>
      <c r="C21" s="427">
        <f t="shared" si="0"/>
        <v>0</v>
      </c>
      <c r="D21" s="427">
        <f t="shared" si="1"/>
        <v>0</v>
      </c>
      <c r="F21" s="440" t="s">
        <v>108</v>
      </c>
      <c r="G21" s="441">
        <f>Enero!AM30+Febrero!AM30+'Marzo '!AM30</f>
        <v>0</v>
      </c>
      <c r="H21" s="441">
        <f>Enero!AN30+Febrero!AN30+'Marzo '!AN30</f>
        <v>0</v>
      </c>
      <c r="J21" s="446" t="s">
        <v>108</v>
      </c>
      <c r="K21" s="447">
        <f>'Abril '!AM30+'Mayo '!AM30+Junio!AM30</f>
        <v>0</v>
      </c>
      <c r="L21" s="447">
        <f>'Abril '!AN30+'Mayo '!AN30+Junio!AN30</f>
        <v>0</v>
      </c>
      <c r="N21" s="436" t="s">
        <v>108</v>
      </c>
      <c r="O21" s="427">
        <f>Julio!AF30+Agosto!AF30+Septiembre!AF30</f>
        <v>0</v>
      </c>
      <c r="Q21" s="436" t="s">
        <v>108</v>
      </c>
      <c r="R21" s="427">
        <f>'Octubre '!AF30+Noviembre!AF30+'Diciembre '!AF30</f>
        <v>0</v>
      </c>
    </row>
    <row r="22" spans="2:18" x14ac:dyDescent="0.25">
      <c r="B22" s="423" t="s">
        <v>109</v>
      </c>
      <c r="C22" s="427">
        <f t="shared" si="0"/>
        <v>0</v>
      </c>
      <c r="D22" s="427">
        <f t="shared" si="1"/>
        <v>0</v>
      </c>
      <c r="F22" s="440" t="s">
        <v>109</v>
      </c>
      <c r="G22" s="441">
        <f>Enero!AM31+Febrero!AM31+'Marzo '!AM31</f>
        <v>0</v>
      </c>
      <c r="H22" s="441">
        <f>Enero!AN31+Febrero!AN31+'Marzo '!AN31</f>
        <v>0</v>
      </c>
      <c r="J22" s="446" t="s">
        <v>109</v>
      </c>
      <c r="K22" s="447">
        <f>'Abril '!AM31+'Mayo '!AM31+Junio!AM31</f>
        <v>0</v>
      </c>
      <c r="L22" s="447">
        <f>'Abril '!AN31+'Mayo '!AN31+Junio!AN31</f>
        <v>0</v>
      </c>
      <c r="N22" s="436" t="s">
        <v>109</v>
      </c>
      <c r="O22" s="427">
        <f>Julio!AF31+Agosto!AF31+Septiembre!AF31</f>
        <v>0</v>
      </c>
      <c r="Q22" s="436" t="s">
        <v>109</v>
      </c>
      <c r="R22" s="427">
        <f>'Octubre '!AF31+Noviembre!AF31+'Diciembre '!AF31</f>
        <v>0</v>
      </c>
    </row>
    <row r="23" spans="2:18" x14ac:dyDescent="0.25">
      <c r="B23" s="423" t="s">
        <v>110</v>
      </c>
      <c r="C23" s="427">
        <f t="shared" si="0"/>
        <v>59</v>
      </c>
      <c r="D23" s="427">
        <f t="shared" si="1"/>
        <v>3</v>
      </c>
      <c r="F23" s="440" t="s">
        <v>110</v>
      </c>
      <c r="G23" s="441">
        <f>Enero!AM32+Febrero!AM32+'Marzo '!AM32</f>
        <v>0</v>
      </c>
      <c r="H23" s="441">
        <f>Enero!AN32+Febrero!AN32+'Marzo '!AN32</f>
        <v>0</v>
      </c>
      <c r="J23" s="446" t="s">
        <v>110</v>
      </c>
      <c r="K23" s="447">
        <f>'Abril '!AM32+'Mayo '!AM32+Junio!AM32</f>
        <v>1</v>
      </c>
      <c r="L23" s="447">
        <f>'Abril '!AN32+'Mayo '!AN32+Junio!AN32</f>
        <v>3</v>
      </c>
      <c r="N23" s="436" t="s">
        <v>110</v>
      </c>
      <c r="O23" s="427">
        <f>Julio!AF32+Agosto!AF32+Septiembre!AF32</f>
        <v>58</v>
      </c>
      <c r="Q23" s="436" t="s">
        <v>110</v>
      </c>
      <c r="R23" s="427">
        <f>'Octubre '!AF32+Noviembre!AF32+'Diciembre '!AF32</f>
        <v>0</v>
      </c>
    </row>
    <row r="24" spans="2:18" x14ac:dyDescent="0.25">
      <c r="B24" s="423" t="s">
        <v>111</v>
      </c>
      <c r="C24" s="427">
        <f t="shared" si="0"/>
        <v>0</v>
      </c>
      <c r="D24" s="427">
        <f t="shared" si="1"/>
        <v>0</v>
      </c>
      <c r="F24" s="440" t="s">
        <v>111</v>
      </c>
      <c r="G24" s="441">
        <f>Enero!AM33+Febrero!AM33+'Marzo '!AM33</f>
        <v>0</v>
      </c>
      <c r="H24" s="441">
        <f>Enero!AN33+Febrero!AN33+'Marzo '!AN33</f>
        <v>0</v>
      </c>
      <c r="J24" s="446" t="s">
        <v>111</v>
      </c>
      <c r="K24" s="447">
        <f>'Abril '!AM33+'Mayo '!AM33+Junio!AM33</f>
        <v>0</v>
      </c>
      <c r="L24" s="447">
        <f>'Abril '!AN33+'Mayo '!AN33+Junio!AN33</f>
        <v>0</v>
      </c>
      <c r="N24" s="436" t="s">
        <v>111</v>
      </c>
      <c r="O24" s="427">
        <f>Julio!AF33+Agosto!AF33+Septiembre!AF33</f>
        <v>0</v>
      </c>
      <c r="Q24" s="436" t="s">
        <v>111</v>
      </c>
      <c r="R24" s="427">
        <f>'Octubre '!AF33+Noviembre!AF33+'Diciembre '!AF33</f>
        <v>0</v>
      </c>
    </row>
    <row r="25" spans="2:18" x14ac:dyDescent="0.25">
      <c r="B25" s="423" t="s">
        <v>112</v>
      </c>
      <c r="C25" s="427">
        <f t="shared" si="0"/>
        <v>0</v>
      </c>
      <c r="D25" s="427">
        <f t="shared" si="1"/>
        <v>0</v>
      </c>
      <c r="F25" s="440" t="s">
        <v>112</v>
      </c>
      <c r="G25" s="441">
        <f>Enero!AM34+Febrero!AM34+'Marzo '!AM34</f>
        <v>0</v>
      </c>
      <c r="H25" s="441">
        <f>Enero!AN34+Febrero!AN34+'Marzo '!AN34</f>
        <v>0</v>
      </c>
      <c r="J25" s="446" t="s">
        <v>112</v>
      </c>
      <c r="K25" s="447">
        <f>'Abril '!AM34+'Mayo '!AM34+Junio!AM34</f>
        <v>0</v>
      </c>
      <c r="L25" s="447">
        <f>'Abril '!AN34+'Mayo '!AN34+Junio!AN34</f>
        <v>0</v>
      </c>
      <c r="N25" s="436" t="s">
        <v>112</v>
      </c>
      <c r="O25" s="427">
        <f>Julio!AF34+Agosto!AF34+Septiembre!AF34</f>
        <v>0</v>
      </c>
      <c r="Q25" s="436" t="s">
        <v>112</v>
      </c>
      <c r="R25" s="427">
        <f>'Octubre '!AF34+Noviembre!AF34+'Diciembre '!AF34</f>
        <v>0</v>
      </c>
    </row>
    <row r="26" spans="2:18" x14ac:dyDescent="0.25">
      <c r="B26" s="423" t="s">
        <v>113</v>
      </c>
      <c r="C26" s="427">
        <f t="shared" si="0"/>
        <v>0</v>
      </c>
      <c r="D26" s="427">
        <f t="shared" si="1"/>
        <v>0</v>
      </c>
      <c r="F26" s="440" t="s">
        <v>113</v>
      </c>
      <c r="G26" s="441">
        <f>Enero!AM35+Febrero!AM35+'Marzo '!AM35</f>
        <v>0</v>
      </c>
      <c r="H26" s="441">
        <f>Enero!AN35+Febrero!AN35+'Marzo '!AN35</f>
        <v>0</v>
      </c>
      <c r="J26" s="446" t="s">
        <v>113</v>
      </c>
      <c r="K26" s="447">
        <f>'Abril '!AM35+'Mayo '!AM35+Junio!AM35</f>
        <v>0</v>
      </c>
      <c r="L26" s="447">
        <f>'Abril '!AN35+'Mayo '!AN35+Junio!AN35</f>
        <v>0</v>
      </c>
      <c r="N26" s="436" t="s">
        <v>113</v>
      </c>
      <c r="O26" s="427">
        <f>Julio!AF35+Agosto!AF35+Septiembre!AF35</f>
        <v>0</v>
      </c>
      <c r="Q26" s="436" t="s">
        <v>113</v>
      </c>
      <c r="R26" s="427">
        <f>'Octubre '!AF35+Noviembre!AF35+'Diciembre '!AF35</f>
        <v>0</v>
      </c>
    </row>
    <row r="27" spans="2:18" x14ac:dyDescent="0.25">
      <c r="B27" s="423" t="s">
        <v>114</v>
      </c>
      <c r="C27" s="427">
        <f t="shared" si="0"/>
        <v>0</v>
      </c>
      <c r="D27" s="427">
        <f t="shared" si="1"/>
        <v>0</v>
      </c>
      <c r="F27" s="440" t="s">
        <v>114</v>
      </c>
      <c r="G27" s="441">
        <f>Enero!AM36+Febrero!AM36+'Marzo '!AM36</f>
        <v>0</v>
      </c>
      <c r="H27" s="441">
        <f>Enero!AN36+Febrero!AN36+'Marzo '!AN36</f>
        <v>0</v>
      </c>
      <c r="J27" s="446" t="s">
        <v>114</v>
      </c>
      <c r="K27" s="447">
        <f>'Abril '!AM36+'Mayo '!AM36+Junio!AM36</f>
        <v>0</v>
      </c>
      <c r="L27" s="447">
        <f>'Abril '!AN36+'Mayo '!AN36+Junio!AN36</f>
        <v>0</v>
      </c>
      <c r="N27" s="436" t="s">
        <v>114</v>
      </c>
      <c r="O27" s="427">
        <f>Julio!AF36+Agosto!AF36+Septiembre!AF36</f>
        <v>0</v>
      </c>
      <c r="Q27" s="436" t="s">
        <v>114</v>
      </c>
      <c r="R27" s="427">
        <f>'Octubre '!AF36+Noviembre!AF36+'Diciembre '!AF36</f>
        <v>0</v>
      </c>
    </row>
    <row r="28" spans="2:18" ht="30" x14ac:dyDescent="0.25">
      <c r="B28" s="423" t="s">
        <v>115</v>
      </c>
      <c r="C28" s="427">
        <f t="shared" si="0"/>
        <v>0</v>
      </c>
      <c r="D28" s="427">
        <f t="shared" si="1"/>
        <v>0</v>
      </c>
      <c r="F28" s="440" t="s">
        <v>115</v>
      </c>
      <c r="G28" s="441">
        <f>Enero!AM37+Febrero!AM37+'Marzo '!AM37</f>
        <v>0</v>
      </c>
      <c r="H28" s="441">
        <f>Enero!AN37+Febrero!AN37+'Marzo '!AN37</f>
        <v>0</v>
      </c>
      <c r="J28" s="446" t="s">
        <v>115</v>
      </c>
      <c r="K28" s="447">
        <f>'Abril '!AM37+'Mayo '!AM37+Junio!AM37</f>
        <v>0</v>
      </c>
      <c r="L28" s="447">
        <f>'Abril '!AN37+'Mayo '!AN37+Junio!AN37</f>
        <v>0</v>
      </c>
      <c r="N28" s="436" t="s">
        <v>115</v>
      </c>
      <c r="O28" s="427">
        <f>Julio!AF37+Agosto!AF37+Septiembre!AF37</f>
        <v>0</v>
      </c>
      <c r="Q28" s="436" t="s">
        <v>115</v>
      </c>
      <c r="R28" s="427">
        <f>'Octubre '!AF37+Noviembre!AF37+'Diciembre '!AF37</f>
        <v>0</v>
      </c>
    </row>
    <row r="29" spans="2:18" ht="30" x14ac:dyDescent="0.25">
      <c r="B29" s="423" t="s">
        <v>116</v>
      </c>
      <c r="C29" s="427">
        <f t="shared" si="0"/>
        <v>0</v>
      </c>
      <c r="D29" s="427">
        <f t="shared" si="1"/>
        <v>0</v>
      </c>
      <c r="F29" s="440" t="s">
        <v>116</v>
      </c>
      <c r="G29" s="441">
        <f>Enero!AM38+Febrero!AM38+'Marzo '!AM38</f>
        <v>0</v>
      </c>
      <c r="H29" s="441">
        <f>Enero!AN38+Febrero!AN38+'Marzo '!AN38</f>
        <v>0</v>
      </c>
      <c r="J29" s="446" t="s">
        <v>116</v>
      </c>
      <c r="K29" s="447">
        <f>'Abril '!AM38+'Mayo '!AM38+Junio!AM38</f>
        <v>0</v>
      </c>
      <c r="L29" s="447">
        <f>'Abril '!AN38+'Mayo '!AN38+Junio!AN38</f>
        <v>0</v>
      </c>
      <c r="N29" s="436" t="s">
        <v>116</v>
      </c>
      <c r="O29" s="427">
        <f>Julio!AF38+Agosto!AF38+Septiembre!AF38</f>
        <v>0</v>
      </c>
      <c r="Q29" s="436" t="s">
        <v>116</v>
      </c>
      <c r="R29" s="427">
        <f>'Octubre '!AF38+Noviembre!AF38+'Diciembre '!AF38</f>
        <v>0</v>
      </c>
    </row>
    <row r="30" spans="2:18" x14ac:dyDescent="0.25">
      <c r="B30" s="423" t="s">
        <v>117</v>
      </c>
      <c r="C30" s="427">
        <f t="shared" si="0"/>
        <v>295</v>
      </c>
      <c r="D30" s="427">
        <f t="shared" si="1"/>
        <v>0</v>
      </c>
      <c r="F30" s="440" t="s">
        <v>117</v>
      </c>
      <c r="G30" s="441">
        <f>Enero!AM39+Febrero!AM39+'Marzo '!AM39</f>
        <v>0</v>
      </c>
      <c r="H30" s="441">
        <f>Enero!AN39+Febrero!AN39+'Marzo '!AN39</f>
        <v>0</v>
      </c>
      <c r="J30" s="446" t="s">
        <v>117</v>
      </c>
      <c r="K30" s="447">
        <f>'Abril '!AM39+'Mayo '!AM39+Junio!AM39</f>
        <v>5</v>
      </c>
      <c r="L30" s="447">
        <f>'Abril '!AN39+'Mayo '!AN39+Junio!AN39</f>
        <v>0</v>
      </c>
      <c r="N30" s="436" t="s">
        <v>117</v>
      </c>
      <c r="O30" s="427">
        <f>Julio!AF39+Agosto!AF39+Septiembre!AF39</f>
        <v>134</v>
      </c>
      <c r="Q30" s="436" t="s">
        <v>117</v>
      </c>
      <c r="R30" s="427">
        <f>'Octubre '!AF39+Noviembre!AF39+'Diciembre '!AF39</f>
        <v>156</v>
      </c>
    </row>
    <row r="31" spans="2:18" x14ac:dyDescent="0.25">
      <c r="B31" s="423" t="s">
        <v>118</v>
      </c>
      <c r="C31" s="427">
        <f t="shared" si="0"/>
        <v>347</v>
      </c>
      <c r="D31" s="427">
        <f t="shared" si="1"/>
        <v>150</v>
      </c>
      <c r="F31" s="440" t="s">
        <v>118</v>
      </c>
      <c r="G31" s="441">
        <f>Enero!AM40+Febrero!AM40+'Marzo '!AM40</f>
        <v>1</v>
      </c>
      <c r="H31" s="441">
        <f>Enero!AN40+Febrero!AN40+'Marzo '!AN40</f>
        <v>82</v>
      </c>
      <c r="J31" s="446" t="s">
        <v>118</v>
      </c>
      <c r="K31" s="447">
        <f>'Abril '!AM40+'Mayo '!AM40+Junio!AM40</f>
        <v>0</v>
      </c>
      <c r="L31" s="447">
        <f>'Abril '!AN40+'Mayo '!AN40+Junio!AN40</f>
        <v>68</v>
      </c>
      <c r="N31" s="436" t="s">
        <v>118</v>
      </c>
      <c r="O31" s="427">
        <f>Julio!AF40+Agosto!AF40+Septiembre!AF40</f>
        <v>220</v>
      </c>
      <c r="Q31" s="436" t="s">
        <v>118</v>
      </c>
      <c r="R31" s="427">
        <f>'Octubre '!AF40+Noviembre!AF40+'Diciembre '!AF40</f>
        <v>126</v>
      </c>
    </row>
    <row r="32" spans="2:18" x14ac:dyDescent="0.25">
      <c r="B32" s="423" t="s">
        <v>119</v>
      </c>
      <c r="C32" s="427">
        <f t="shared" si="0"/>
        <v>0</v>
      </c>
      <c r="D32" s="427">
        <f t="shared" si="1"/>
        <v>0</v>
      </c>
      <c r="F32" s="440" t="s">
        <v>119</v>
      </c>
      <c r="G32" s="441">
        <f>Enero!AM41+Febrero!AM41+'Marzo '!AM41</f>
        <v>0</v>
      </c>
      <c r="H32" s="441">
        <f>Enero!AN41+Febrero!AN41+'Marzo '!AN41</f>
        <v>0</v>
      </c>
      <c r="J32" s="446" t="s">
        <v>119</v>
      </c>
      <c r="K32" s="447">
        <f>'Abril '!AM41+'Mayo '!AM41+Junio!AM41</f>
        <v>0</v>
      </c>
      <c r="L32" s="447">
        <f>'Abril '!AN41+'Mayo '!AN41+Junio!AN41</f>
        <v>0</v>
      </c>
      <c r="N32" s="436" t="s">
        <v>119</v>
      </c>
      <c r="O32" s="427">
        <f>Julio!AF41+Agosto!AF41+Septiembre!AF41</f>
        <v>0</v>
      </c>
      <c r="Q32" s="436" t="s">
        <v>119</v>
      </c>
      <c r="R32" s="427">
        <f>'Octubre '!AF41+Noviembre!AF41+'Diciembre '!AF41</f>
        <v>0</v>
      </c>
    </row>
    <row r="33" spans="2:18" ht="30" x14ac:dyDescent="0.25">
      <c r="B33" s="423" t="s">
        <v>120</v>
      </c>
      <c r="C33" s="427">
        <f t="shared" si="0"/>
        <v>0</v>
      </c>
      <c r="D33" s="427">
        <f t="shared" si="1"/>
        <v>0</v>
      </c>
      <c r="F33" s="440" t="s">
        <v>120</v>
      </c>
      <c r="G33" s="441">
        <f>Enero!AM42+Febrero!AM42+'Marzo '!AM42</f>
        <v>0</v>
      </c>
      <c r="H33" s="441">
        <f>Enero!AN42+Febrero!AN42+'Marzo '!AN42</f>
        <v>0</v>
      </c>
      <c r="J33" s="446" t="s">
        <v>120</v>
      </c>
      <c r="K33" s="447">
        <f>'Abril '!AM42+'Mayo '!AM42+Junio!AM42</f>
        <v>0</v>
      </c>
      <c r="L33" s="447">
        <f>'Abril '!AN42+'Mayo '!AN42+Junio!AN42</f>
        <v>0</v>
      </c>
      <c r="N33" s="436" t="s">
        <v>120</v>
      </c>
      <c r="O33" s="427">
        <f>Julio!AF42+Agosto!AF42+Septiembre!AF42</f>
        <v>0</v>
      </c>
      <c r="Q33" s="436" t="s">
        <v>120</v>
      </c>
      <c r="R33" s="427">
        <f>'Octubre '!AF42+Noviembre!AF42+'Diciembre '!AF42</f>
        <v>0</v>
      </c>
    </row>
    <row r="34" spans="2:18" x14ac:dyDescent="0.25">
      <c r="B34" s="423" t="s">
        <v>121</v>
      </c>
      <c r="C34" s="427">
        <f t="shared" si="0"/>
        <v>102</v>
      </c>
      <c r="D34" s="427">
        <f t="shared" si="1"/>
        <v>30</v>
      </c>
      <c r="F34" s="440" t="s">
        <v>121</v>
      </c>
      <c r="G34" s="441">
        <f>Enero!AM43+Febrero!AM43+'Marzo '!AM43</f>
        <v>0</v>
      </c>
      <c r="H34" s="441">
        <f>Enero!AN43+Febrero!AN43+'Marzo '!AN43</f>
        <v>18</v>
      </c>
      <c r="J34" s="446" t="s">
        <v>121</v>
      </c>
      <c r="K34" s="447">
        <f>'Abril '!AM43+'Mayo '!AM43+Junio!AM43</f>
        <v>0</v>
      </c>
      <c r="L34" s="447">
        <f>'Abril '!AN43+'Mayo '!AN43+Junio!AN43</f>
        <v>12</v>
      </c>
      <c r="N34" s="436" t="s">
        <v>121</v>
      </c>
      <c r="O34" s="427">
        <f>Julio!AF43+Agosto!AF43+Septiembre!AF43</f>
        <v>62</v>
      </c>
      <c r="Q34" s="436" t="s">
        <v>121</v>
      </c>
      <c r="R34" s="427">
        <f>'Octubre '!AF43+Noviembre!AF43+'Diciembre '!AF43</f>
        <v>40</v>
      </c>
    </row>
    <row r="35" spans="2:18" x14ac:dyDescent="0.25">
      <c r="B35" s="423" t="s">
        <v>122</v>
      </c>
      <c r="C35" s="427">
        <f t="shared" si="0"/>
        <v>653</v>
      </c>
      <c r="D35" s="427">
        <f t="shared" si="1"/>
        <v>0</v>
      </c>
      <c r="F35" s="440" t="s">
        <v>122</v>
      </c>
      <c r="G35" s="441">
        <f>Enero!AM44+Febrero!AM44+'Marzo '!AM44</f>
        <v>148</v>
      </c>
      <c r="H35" s="441">
        <f>Enero!AN44+Febrero!AN44+'Marzo '!AN44</f>
        <v>0</v>
      </c>
      <c r="J35" s="446" t="s">
        <v>122</v>
      </c>
      <c r="K35" s="447">
        <f>'Abril '!AM44+'Mayo '!AM44+Junio!AM44</f>
        <v>180</v>
      </c>
      <c r="L35" s="447">
        <f>'Abril '!AN44+'Mayo '!AN44+Junio!AN44</f>
        <v>0</v>
      </c>
      <c r="N35" s="436" t="s">
        <v>122</v>
      </c>
      <c r="O35" s="427">
        <f>Julio!AF44+Agosto!AF44+Septiembre!AF44</f>
        <v>159</v>
      </c>
      <c r="Q35" s="436" t="s">
        <v>122</v>
      </c>
      <c r="R35" s="427">
        <f>'Octubre '!AF44+Noviembre!AF44+'Diciembre '!AF44</f>
        <v>166</v>
      </c>
    </row>
    <row r="36" spans="2:18" x14ac:dyDescent="0.25">
      <c r="B36" s="423" t="s">
        <v>123</v>
      </c>
      <c r="C36" s="427">
        <f t="shared" si="0"/>
        <v>1010</v>
      </c>
      <c r="D36" s="427">
        <f t="shared" si="1"/>
        <v>368</v>
      </c>
      <c r="F36" s="440" t="s">
        <v>123</v>
      </c>
      <c r="G36" s="441">
        <f>Enero!AM45+Febrero!AM45+'Marzo '!AM45</f>
        <v>0</v>
      </c>
      <c r="H36" s="441">
        <f>Enero!AN45+Febrero!AN45+'Marzo '!AN45</f>
        <v>149</v>
      </c>
      <c r="J36" s="446" t="s">
        <v>123</v>
      </c>
      <c r="K36" s="447">
        <f>'Abril '!AM45+'Mayo '!AM45+Junio!AM45</f>
        <v>0</v>
      </c>
      <c r="L36" s="447">
        <f>'Abril '!AN45+'Mayo '!AN45+Junio!AN45</f>
        <v>219</v>
      </c>
      <c r="N36" s="436" t="s">
        <v>123</v>
      </c>
      <c r="O36" s="427">
        <f>Julio!AF45+Agosto!AF45+Septiembre!AF45</f>
        <v>578</v>
      </c>
      <c r="Q36" s="436" t="s">
        <v>123</v>
      </c>
      <c r="R36" s="427">
        <f>'Octubre '!AF45+Noviembre!AF45+'Diciembre '!AF45</f>
        <v>432</v>
      </c>
    </row>
    <row r="37" spans="2:18" x14ac:dyDescent="0.25">
      <c r="B37" s="423" t="s">
        <v>124</v>
      </c>
      <c r="C37" s="427">
        <f t="shared" si="0"/>
        <v>0</v>
      </c>
      <c r="D37" s="427">
        <f t="shared" si="1"/>
        <v>0</v>
      </c>
      <c r="F37" s="443" t="s">
        <v>124</v>
      </c>
      <c r="G37" s="441">
        <f>Enero!AM46+Febrero!AM46+'Marzo '!AM46</f>
        <v>0</v>
      </c>
      <c r="H37" s="441">
        <f>Enero!AN46+Febrero!AN46+'Marzo '!AN46</f>
        <v>0</v>
      </c>
      <c r="J37" s="449" t="s">
        <v>124</v>
      </c>
      <c r="K37" s="447">
        <f>'Abril '!AM46+'Mayo '!AM46+Junio!AM46</f>
        <v>0</v>
      </c>
      <c r="L37" s="447">
        <f>'Abril '!AN46+'Mayo '!AN46+Junio!AN46</f>
        <v>0</v>
      </c>
      <c r="N37" s="437" t="s">
        <v>124</v>
      </c>
      <c r="O37" s="427">
        <f>Julio!AF46+Agosto!AF46+Septiembre!AF46</f>
        <v>0</v>
      </c>
      <c r="Q37" s="437" t="s">
        <v>124</v>
      </c>
      <c r="R37" s="427">
        <f>'Octubre '!AF46+Noviembre!AF46+'Diciembre '!AF46</f>
        <v>0</v>
      </c>
    </row>
    <row r="38" spans="2:18" x14ac:dyDescent="0.25">
      <c r="B38" s="423" t="s">
        <v>125</v>
      </c>
      <c r="C38" s="427">
        <f t="shared" si="0"/>
        <v>0</v>
      </c>
      <c r="D38" s="427">
        <f t="shared" si="1"/>
        <v>0</v>
      </c>
      <c r="F38" s="444" t="s">
        <v>125</v>
      </c>
      <c r="G38" s="441">
        <f>Enero!AM47+Febrero!AM47+'Marzo '!AM47</f>
        <v>0</v>
      </c>
      <c r="H38" s="441">
        <f>Enero!AN47+Febrero!AN47+'Marzo '!AN47</f>
        <v>0</v>
      </c>
      <c r="J38" s="450" t="s">
        <v>125</v>
      </c>
      <c r="K38" s="447">
        <f>'Abril '!AM47+'Mayo '!AM47+Junio!AM47</f>
        <v>0</v>
      </c>
      <c r="L38" s="447">
        <f>'Abril '!AN47+'Mayo '!AN47+Junio!AN47</f>
        <v>0</v>
      </c>
      <c r="N38" s="438" t="s">
        <v>125</v>
      </c>
      <c r="O38" s="427">
        <f>Julio!AF47+Agosto!AF47+Septiembre!AF47</f>
        <v>0</v>
      </c>
      <c r="Q38" s="438" t="s">
        <v>125</v>
      </c>
      <c r="R38" s="427">
        <f>'Octubre '!AF47+Noviembre!AF47+'Diciembre '!AF47</f>
        <v>0</v>
      </c>
    </row>
    <row r="39" spans="2:18" x14ac:dyDescent="0.25">
      <c r="B39" s="423" t="s">
        <v>126</v>
      </c>
      <c r="C39" s="427">
        <f t="shared" si="0"/>
        <v>0</v>
      </c>
      <c r="D39" s="427">
        <f t="shared" si="1"/>
        <v>0</v>
      </c>
      <c r="F39" s="440" t="s">
        <v>126</v>
      </c>
      <c r="G39" s="441">
        <f>Enero!AM48+Febrero!AM48+'Marzo '!AM48</f>
        <v>0</v>
      </c>
      <c r="H39" s="441">
        <f>Enero!AN48+Febrero!AN48+'Marzo '!AN48</f>
        <v>0</v>
      </c>
      <c r="J39" s="446" t="s">
        <v>126</v>
      </c>
      <c r="K39" s="447">
        <f>'Abril '!AM48+'Mayo '!AM48+Junio!AM48</f>
        <v>0</v>
      </c>
      <c r="L39" s="447">
        <f>'Abril '!AN48+'Mayo '!AN48+Junio!AN48</f>
        <v>0</v>
      </c>
      <c r="N39" s="436" t="s">
        <v>126</v>
      </c>
      <c r="O39" s="427">
        <f>Julio!AF48+Agosto!AF48+Septiembre!AF48</f>
        <v>0</v>
      </c>
      <c r="Q39" s="436" t="s">
        <v>126</v>
      </c>
      <c r="R39" s="427">
        <f>'Octubre '!AF48+Noviembre!AF48+'Diciembre '!AF48</f>
        <v>0</v>
      </c>
    </row>
    <row r="40" spans="2:18" x14ac:dyDescent="0.25">
      <c r="B40" s="423" t="s">
        <v>127</v>
      </c>
      <c r="C40" s="427">
        <f t="shared" si="0"/>
        <v>0</v>
      </c>
      <c r="D40" s="427">
        <f t="shared" si="1"/>
        <v>0</v>
      </c>
      <c r="F40" s="440" t="s">
        <v>127</v>
      </c>
      <c r="G40" s="441">
        <f>Enero!AM49+Febrero!AM49+'Marzo '!AM49</f>
        <v>0</v>
      </c>
      <c r="H40" s="441">
        <f>Enero!AN49+Febrero!AN49+'Marzo '!AN49</f>
        <v>0</v>
      </c>
      <c r="J40" s="446" t="s">
        <v>127</v>
      </c>
      <c r="K40" s="447">
        <f>'Abril '!AM49+'Mayo '!AM49+Junio!AM49</f>
        <v>0</v>
      </c>
      <c r="L40" s="447">
        <f>'Abril '!AN49+'Mayo '!AN49+Junio!AN49</f>
        <v>0</v>
      </c>
      <c r="N40" s="436" t="s">
        <v>127</v>
      </c>
      <c r="O40" s="427">
        <f>Julio!AF49+Agosto!AF49+Septiembre!AF49</f>
        <v>0</v>
      </c>
      <c r="Q40" s="436" t="s">
        <v>127</v>
      </c>
      <c r="R40" s="427">
        <f>'Octubre '!AF49+Noviembre!AF49+'Diciembre '!AF49</f>
        <v>0</v>
      </c>
    </row>
    <row r="41" spans="2:18" x14ac:dyDescent="0.25">
      <c r="B41" s="423" t="s">
        <v>128</v>
      </c>
      <c r="C41" s="427">
        <f t="shared" si="0"/>
        <v>0</v>
      </c>
      <c r="D41" s="427">
        <f t="shared" si="1"/>
        <v>0</v>
      </c>
      <c r="F41" s="440" t="s">
        <v>128</v>
      </c>
      <c r="G41" s="441">
        <f>Enero!AM50+Febrero!AM50+'Marzo '!AM50</f>
        <v>0</v>
      </c>
      <c r="H41" s="441">
        <f>Enero!AN50+Febrero!AN50+'Marzo '!AN50</f>
        <v>0</v>
      </c>
      <c r="J41" s="446" t="s">
        <v>128</v>
      </c>
      <c r="K41" s="447">
        <f>'Abril '!AM50+'Mayo '!AM50+Junio!AM50</f>
        <v>0</v>
      </c>
      <c r="L41" s="447">
        <f>'Abril '!AN50+'Mayo '!AN50+Junio!AN50</f>
        <v>0</v>
      </c>
      <c r="N41" s="436" t="s">
        <v>128</v>
      </c>
      <c r="O41" s="427">
        <f>Julio!AF50+Agosto!AF50+Septiembre!AF50</f>
        <v>0</v>
      </c>
      <c r="Q41" s="436" t="s">
        <v>128</v>
      </c>
      <c r="R41" s="427">
        <f>'Octubre '!AF50+Noviembre!AF50+'Diciembre '!AF50</f>
        <v>0</v>
      </c>
    </row>
    <row r="42" spans="2:18" x14ac:dyDescent="0.25">
      <c r="B42" s="423" t="s">
        <v>129</v>
      </c>
      <c r="C42" s="427">
        <f t="shared" si="0"/>
        <v>0</v>
      </c>
      <c r="D42" s="427">
        <f t="shared" si="1"/>
        <v>0</v>
      </c>
      <c r="F42" s="440" t="s">
        <v>129</v>
      </c>
      <c r="G42" s="441">
        <f>Enero!AM51+Febrero!AM51+'Marzo '!AM51</f>
        <v>0</v>
      </c>
      <c r="H42" s="441">
        <f>Enero!AN51+Febrero!AN51+'Marzo '!AN51</f>
        <v>0</v>
      </c>
      <c r="J42" s="446" t="s">
        <v>129</v>
      </c>
      <c r="K42" s="447">
        <f>'Abril '!AM51+'Mayo '!AM51+Junio!AM51</f>
        <v>0</v>
      </c>
      <c r="L42" s="447">
        <f>'Abril '!AN51+'Mayo '!AN51+Junio!AN51</f>
        <v>0</v>
      </c>
      <c r="N42" s="436" t="s">
        <v>129</v>
      </c>
      <c r="O42" s="427">
        <f>Julio!AF51+Agosto!AF51+Septiembre!AF51</f>
        <v>0</v>
      </c>
      <c r="Q42" s="436" t="s">
        <v>129</v>
      </c>
      <c r="R42" s="427">
        <f>'Octubre '!AF51+Noviembre!AF51+'Diciembre '!AF51</f>
        <v>0</v>
      </c>
    </row>
    <row r="43" spans="2:18" x14ac:dyDescent="0.25">
      <c r="B43" s="423" t="s">
        <v>130</v>
      </c>
      <c r="C43" s="427">
        <f t="shared" si="0"/>
        <v>0</v>
      </c>
      <c r="D43" s="427">
        <f t="shared" si="1"/>
        <v>0</v>
      </c>
      <c r="F43" s="440" t="s">
        <v>130</v>
      </c>
      <c r="G43" s="441">
        <f>Enero!AM52+Febrero!AM52+'Marzo '!AM52</f>
        <v>0</v>
      </c>
      <c r="H43" s="441">
        <f>Enero!AN52+Febrero!AN52+'Marzo '!AN52</f>
        <v>0</v>
      </c>
      <c r="J43" s="446" t="s">
        <v>130</v>
      </c>
      <c r="K43" s="447">
        <f>'Abril '!AM52+'Mayo '!AM52+Junio!AM52</f>
        <v>0</v>
      </c>
      <c r="L43" s="447">
        <f>'Abril '!AN52+'Mayo '!AN52+Junio!AN52</f>
        <v>0</v>
      </c>
      <c r="N43" s="436" t="s">
        <v>130</v>
      </c>
      <c r="O43" s="427">
        <f>Julio!AF52+Agosto!AF52+Septiembre!AF52</f>
        <v>0</v>
      </c>
      <c r="Q43" s="436" t="s">
        <v>130</v>
      </c>
      <c r="R43" s="427">
        <f>'Octubre '!AF52+Noviembre!AF52+'Diciembre '!AF52</f>
        <v>0</v>
      </c>
    </row>
    <row r="44" spans="2:18" x14ac:dyDescent="0.25">
      <c r="B44" s="423" t="s">
        <v>131</v>
      </c>
      <c r="C44" s="427">
        <f t="shared" si="0"/>
        <v>0</v>
      </c>
      <c r="D44" s="427">
        <f t="shared" si="1"/>
        <v>0</v>
      </c>
      <c r="F44" s="440" t="s">
        <v>131</v>
      </c>
      <c r="G44" s="441">
        <f>Enero!AM53+Febrero!AM53+'Marzo '!AM53</f>
        <v>0</v>
      </c>
      <c r="H44" s="441">
        <f>Enero!AN53+Febrero!AN53+'Marzo '!AN53</f>
        <v>0</v>
      </c>
      <c r="J44" s="446" t="s">
        <v>131</v>
      </c>
      <c r="K44" s="447">
        <f>'Abril '!AM53+'Mayo '!AM53+Junio!AM53</f>
        <v>0</v>
      </c>
      <c r="L44" s="447">
        <f>'Abril '!AN53+'Mayo '!AN53+Junio!AN53</f>
        <v>0</v>
      </c>
      <c r="N44" s="436" t="s">
        <v>131</v>
      </c>
      <c r="O44" s="427">
        <f>Julio!AF53+Agosto!AF53+Septiembre!AF53</f>
        <v>0</v>
      </c>
      <c r="Q44" s="436" t="s">
        <v>131</v>
      </c>
      <c r="R44" s="427">
        <f>'Octubre '!AF53+Noviembre!AF53+'Diciembre '!AF53</f>
        <v>0</v>
      </c>
    </row>
    <row r="45" spans="2:18" x14ac:dyDescent="0.25">
      <c r="B45" s="423" t="s">
        <v>132</v>
      </c>
      <c r="C45" s="427">
        <f t="shared" si="0"/>
        <v>0</v>
      </c>
      <c r="D45" s="427">
        <f t="shared" si="1"/>
        <v>0</v>
      </c>
      <c r="F45" s="440" t="s">
        <v>132</v>
      </c>
      <c r="G45" s="441">
        <f>Enero!AM54+Febrero!AM54+'Marzo '!AM54</f>
        <v>0</v>
      </c>
      <c r="H45" s="441">
        <f>Enero!AN54+Febrero!AN54+'Marzo '!AN54</f>
        <v>0</v>
      </c>
      <c r="J45" s="446" t="s">
        <v>132</v>
      </c>
      <c r="K45" s="447">
        <f>'Abril '!AM54+'Mayo '!AM54+Junio!AM54</f>
        <v>0</v>
      </c>
      <c r="L45" s="447">
        <f>'Abril '!AN54+'Mayo '!AN54+Junio!AN54</f>
        <v>0</v>
      </c>
      <c r="N45" s="436" t="s">
        <v>132</v>
      </c>
      <c r="O45" s="427">
        <f>Julio!AF54+Agosto!AF54+Septiembre!AF54</f>
        <v>0</v>
      </c>
      <c r="Q45" s="436" t="s">
        <v>132</v>
      </c>
      <c r="R45" s="427">
        <f>'Octubre '!AF54+Noviembre!AF54+'Diciembre '!AF54</f>
        <v>0</v>
      </c>
    </row>
    <row r="46" spans="2:18" x14ac:dyDescent="0.25">
      <c r="B46" s="423" t="s">
        <v>133</v>
      </c>
      <c r="C46" s="427">
        <f t="shared" si="0"/>
        <v>232</v>
      </c>
      <c r="D46" s="427">
        <f t="shared" si="1"/>
        <v>6</v>
      </c>
      <c r="F46" s="440" t="s">
        <v>133</v>
      </c>
      <c r="G46" s="441">
        <f>Enero!AM55+Febrero!AM55+'Marzo '!AM55</f>
        <v>0</v>
      </c>
      <c r="H46" s="441">
        <f>Enero!AN55+Febrero!AN55+'Marzo '!AN55</f>
        <v>3</v>
      </c>
      <c r="J46" s="446" t="s">
        <v>133</v>
      </c>
      <c r="K46" s="447">
        <f>'Abril '!AM55+'Mayo '!AM55+Junio!AM55</f>
        <v>0</v>
      </c>
      <c r="L46" s="447">
        <f>'Abril '!AN55+'Mayo '!AN55+Junio!AN55</f>
        <v>3</v>
      </c>
      <c r="N46" s="436" t="s">
        <v>133</v>
      </c>
      <c r="O46" s="427">
        <f>Julio!AF55+Agosto!AF55+Septiembre!AF55</f>
        <v>95</v>
      </c>
      <c r="Q46" s="436" t="s">
        <v>133</v>
      </c>
      <c r="R46" s="427">
        <f>'Octubre '!AF55+Noviembre!AF55+'Diciembre '!AF55</f>
        <v>137</v>
      </c>
    </row>
    <row r="47" spans="2:18" x14ac:dyDescent="0.25">
      <c r="B47" s="423" t="s">
        <v>134</v>
      </c>
      <c r="C47" s="427">
        <f t="shared" si="0"/>
        <v>535</v>
      </c>
      <c r="D47" s="427">
        <f t="shared" si="1"/>
        <v>152</v>
      </c>
      <c r="F47" s="444" t="s">
        <v>134</v>
      </c>
      <c r="G47" s="441">
        <f>Enero!AM56+Febrero!AM56+'Marzo '!AM56</f>
        <v>0</v>
      </c>
      <c r="H47" s="441">
        <f>Enero!AN56+Febrero!AN56+'Marzo '!AN56</f>
        <v>35</v>
      </c>
      <c r="J47" s="450" t="s">
        <v>134</v>
      </c>
      <c r="K47" s="447">
        <f>'Abril '!AM56+'Mayo '!AM56+Junio!AM56</f>
        <v>0</v>
      </c>
      <c r="L47" s="447">
        <f>'Abril '!AN56+'Mayo '!AN56+Junio!AN56</f>
        <v>117</v>
      </c>
      <c r="N47" s="438" t="s">
        <v>134</v>
      </c>
      <c r="O47" s="427">
        <f>Julio!AF56+Agosto!AF56+Septiembre!AF56</f>
        <v>322</v>
      </c>
      <c r="Q47" s="438" t="s">
        <v>134</v>
      </c>
      <c r="R47" s="427">
        <f>'Octubre '!AF56+Noviembre!AF56+'Diciembre '!AF56</f>
        <v>213</v>
      </c>
    </row>
    <row r="48" spans="2:18" ht="30" x14ac:dyDescent="0.25">
      <c r="B48" s="423" t="s">
        <v>135</v>
      </c>
      <c r="C48" s="427">
        <f t="shared" si="0"/>
        <v>0</v>
      </c>
      <c r="D48" s="427">
        <f t="shared" si="1"/>
        <v>0</v>
      </c>
      <c r="F48" s="444" t="s">
        <v>135</v>
      </c>
      <c r="G48" s="441">
        <f>Enero!AM57+Febrero!AM57+'Marzo '!AM57</f>
        <v>0</v>
      </c>
      <c r="H48" s="441">
        <f>Enero!AN57+Febrero!AN57+'Marzo '!AN57</f>
        <v>0</v>
      </c>
      <c r="J48" s="450" t="s">
        <v>135</v>
      </c>
      <c r="K48" s="447">
        <f>'Abril '!AM57+'Mayo '!AM57+Junio!AM57</f>
        <v>0</v>
      </c>
      <c r="L48" s="447">
        <f>'Abril '!AN57+'Mayo '!AN57+Junio!AN57</f>
        <v>0</v>
      </c>
      <c r="N48" s="438" t="s">
        <v>135</v>
      </c>
      <c r="O48" s="427">
        <f>Julio!AF57+Agosto!AF57+Septiembre!AF57</f>
        <v>0</v>
      </c>
      <c r="Q48" s="438" t="s">
        <v>135</v>
      </c>
      <c r="R48" s="427">
        <f>'Octubre '!AF57+Noviembre!AF57+'Diciembre '!AF57</f>
        <v>0</v>
      </c>
    </row>
    <row r="49" spans="2:18" x14ac:dyDescent="0.25">
      <c r="B49" s="423" t="s">
        <v>136</v>
      </c>
      <c r="C49" s="427">
        <f t="shared" si="0"/>
        <v>1296</v>
      </c>
      <c r="D49" s="427">
        <f t="shared" si="1"/>
        <v>423</v>
      </c>
      <c r="F49" s="444" t="s">
        <v>136</v>
      </c>
      <c r="G49" s="441">
        <f>Enero!AM58+Febrero!AM58+'Marzo '!AM58</f>
        <v>12</v>
      </c>
      <c r="H49" s="441">
        <f>Enero!AN58+Febrero!AN58+'Marzo '!AN58</f>
        <v>150</v>
      </c>
      <c r="J49" s="450" t="s">
        <v>136</v>
      </c>
      <c r="K49" s="447">
        <f>'Abril '!AM58+'Mayo '!AM58+Junio!AM58</f>
        <v>7</v>
      </c>
      <c r="L49" s="447">
        <f>'Abril '!AN58+'Mayo '!AN58+Junio!AN58</f>
        <v>273</v>
      </c>
      <c r="N49" s="438" t="s">
        <v>136</v>
      </c>
      <c r="O49" s="427">
        <f>Julio!AF58+Agosto!AF58+Septiembre!AF58</f>
        <v>750</v>
      </c>
      <c r="Q49" s="438" t="s">
        <v>136</v>
      </c>
      <c r="R49" s="427">
        <f>'Octubre '!AF58+Noviembre!AF58+'Diciembre '!AF58</f>
        <v>527</v>
      </c>
    </row>
    <row r="50" spans="2:18" x14ac:dyDescent="0.25">
      <c r="B50" s="423" t="s">
        <v>137</v>
      </c>
      <c r="C50" s="427">
        <f t="shared" si="0"/>
        <v>1597</v>
      </c>
      <c r="D50" s="427">
        <f t="shared" si="1"/>
        <v>469</v>
      </c>
      <c r="F50" s="440" t="s">
        <v>137</v>
      </c>
      <c r="G50" s="441">
        <f>Enero!AM59+Febrero!AM59+'Marzo '!AM59</f>
        <v>24</v>
      </c>
      <c r="H50" s="441">
        <f>Enero!AN59+Febrero!AN59+'Marzo '!AN59</f>
        <v>226</v>
      </c>
      <c r="J50" s="446" t="s">
        <v>137</v>
      </c>
      <c r="K50" s="447">
        <f>'Abril '!AM59+'Mayo '!AM59+Junio!AM59</f>
        <v>13</v>
      </c>
      <c r="L50" s="447">
        <f>'Abril '!AN59+'Mayo '!AN59+Junio!AN59</f>
        <v>243</v>
      </c>
      <c r="N50" s="436" t="s">
        <v>137</v>
      </c>
      <c r="O50" s="427">
        <f>Julio!AF59+Agosto!AF59+Septiembre!AF59</f>
        <v>894</v>
      </c>
      <c r="Q50" s="436" t="s">
        <v>137</v>
      </c>
      <c r="R50" s="427">
        <f>'Octubre '!AF59+Noviembre!AF59+'Diciembre '!AF59</f>
        <v>666</v>
      </c>
    </row>
    <row r="51" spans="2:18" x14ac:dyDescent="0.25">
      <c r="B51" s="423" t="s">
        <v>138</v>
      </c>
      <c r="C51" s="427">
        <f t="shared" si="0"/>
        <v>1060</v>
      </c>
      <c r="D51" s="427">
        <f t="shared" si="1"/>
        <v>251</v>
      </c>
      <c r="F51" s="440" t="s">
        <v>138</v>
      </c>
      <c r="G51" s="441">
        <f>Enero!AM60+Febrero!AM60+'Marzo '!AM60</f>
        <v>66</v>
      </c>
      <c r="H51" s="441">
        <f>Enero!AN60+Febrero!AN60+'Marzo '!AN60</f>
        <v>120</v>
      </c>
      <c r="J51" s="446" t="s">
        <v>138</v>
      </c>
      <c r="K51" s="447">
        <f>'Abril '!AM60+'Mayo '!AM60+Junio!AM60</f>
        <v>60</v>
      </c>
      <c r="L51" s="447">
        <f>'Abril '!AN60+'Mayo '!AN60+Junio!AN60</f>
        <v>131</v>
      </c>
      <c r="N51" s="436" t="s">
        <v>138</v>
      </c>
      <c r="O51" s="427">
        <f>Julio!AF60+Agosto!AF60+Septiembre!AF60</f>
        <v>557</v>
      </c>
      <c r="Q51" s="436" t="s">
        <v>138</v>
      </c>
      <c r="R51" s="427">
        <f>'Octubre '!AF60+Noviembre!AF60+'Diciembre '!AF60</f>
        <v>377</v>
      </c>
    </row>
    <row r="52" spans="2:18" x14ac:dyDescent="0.25">
      <c r="B52" s="423" t="s">
        <v>139</v>
      </c>
      <c r="C52" s="427">
        <f t="shared" si="0"/>
        <v>821</v>
      </c>
      <c r="D52" s="427">
        <f t="shared" si="1"/>
        <v>0</v>
      </c>
      <c r="F52" s="440" t="s">
        <v>139</v>
      </c>
      <c r="G52" s="441">
        <f>Enero!AM61+Febrero!AM61+'Marzo '!AM61</f>
        <v>210</v>
      </c>
      <c r="H52" s="441">
        <f>Enero!AN61+Febrero!AN61+'Marzo '!AN61</f>
        <v>0</v>
      </c>
      <c r="J52" s="446" t="s">
        <v>139</v>
      </c>
      <c r="K52" s="447">
        <f>'Abril '!AM61+'Mayo '!AM61+Junio!AM61</f>
        <v>227</v>
      </c>
      <c r="L52" s="447">
        <f>'Abril '!AN61+'Mayo '!AN61+Junio!AN61</f>
        <v>0</v>
      </c>
      <c r="N52" s="436" t="s">
        <v>139</v>
      </c>
      <c r="O52" s="427">
        <f>Julio!AF61+Agosto!AF61+Septiembre!AF61</f>
        <v>203</v>
      </c>
      <c r="Q52" s="436" t="s">
        <v>139</v>
      </c>
      <c r="R52" s="427">
        <f>'Octubre '!AF61+Noviembre!AF61+'Diciembre '!AF61</f>
        <v>181</v>
      </c>
    </row>
    <row r="53" spans="2:18" x14ac:dyDescent="0.25">
      <c r="B53" s="423" t="s">
        <v>140</v>
      </c>
      <c r="C53" s="427">
        <f t="shared" si="0"/>
        <v>1967</v>
      </c>
      <c r="D53" s="427">
        <f t="shared" si="1"/>
        <v>866</v>
      </c>
      <c r="F53" s="440" t="s">
        <v>140</v>
      </c>
      <c r="G53" s="441">
        <f>Enero!AM62+Febrero!AM62+'Marzo '!AM62</f>
        <v>86</v>
      </c>
      <c r="H53" s="441">
        <f>Enero!AN62+Febrero!AN62+'Marzo '!AN62</f>
        <v>365</v>
      </c>
      <c r="J53" s="446" t="s">
        <v>140</v>
      </c>
      <c r="K53" s="447">
        <f>'Abril '!AM62+'Mayo '!AM62+Junio!AM62</f>
        <v>0</v>
      </c>
      <c r="L53" s="447">
        <f>'Abril '!AN62+'Mayo '!AN62+Junio!AN62</f>
        <v>501</v>
      </c>
      <c r="N53" s="436" t="s">
        <v>140</v>
      </c>
      <c r="O53" s="427">
        <f>Julio!AF62+Agosto!AF62+Septiembre!AF62</f>
        <v>1130</v>
      </c>
      <c r="Q53" s="436" t="s">
        <v>140</v>
      </c>
      <c r="R53" s="427">
        <f>'Octubre '!AF62+Noviembre!AF62+'Diciembre '!AF62</f>
        <v>751</v>
      </c>
    </row>
    <row r="54" spans="2:18" x14ac:dyDescent="0.25">
      <c r="B54" s="423" t="s">
        <v>141</v>
      </c>
      <c r="C54" s="427">
        <f t="shared" si="0"/>
        <v>0</v>
      </c>
      <c r="D54" s="427">
        <f t="shared" si="1"/>
        <v>0</v>
      </c>
      <c r="F54" s="440" t="s">
        <v>141</v>
      </c>
      <c r="G54" s="441">
        <f>Enero!AM63+Febrero!AM63+'Marzo '!AM63</f>
        <v>0</v>
      </c>
      <c r="H54" s="441">
        <f>Enero!AN63+Febrero!AN63+'Marzo '!AN63</f>
        <v>0</v>
      </c>
      <c r="J54" s="446" t="s">
        <v>141</v>
      </c>
      <c r="K54" s="447">
        <f>'Abril '!AM63+'Mayo '!AM63+Junio!AM63</f>
        <v>0</v>
      </c>
      <c r="L54" s="447">
        <f>'Abril '!AN63+'Mayo '!AN63+Junio!AN63</f>
        <v>0</v>
      </c>
      <c r="N54" s="436" t="s">
        <v>141</v>
      </c>
      <c r="O54" s="427">
        <f>Julio!AF63+Agosto!AF63+Septiembre!AF63</f>
        <v>0</v>
      </c>
      <c r="Q54" s="436" t="s">
        <v>141</v>
      </c>
      <c r="R54" s="427">
        <f>'Octubre '!AF63+Noviembre!AF63+'Diciembre '!AF63</f>
        <v>0</v>
      </c>
    </row>
    <row r="55" spans="2:18" x14ac:dyDescent="0.25">
      <c r="B55" s="423" t="s">
        <v>142</v>
      </c>
      <c r="C55" s="427">
        <f t="shared" si="0"/>
        <v>568</v>
      </c>
      <c r="D55" s="427">
        <f t="shared" si="1"/>
        <v>73</v>
      </c>
      <c r="F55" s="440" t="s">
        <v>142</v>
      </c>
      <c r="G55" s="441">
        <f>Enero!AM64+Febrero!AM64+'Marzo '!AM64</f>
        <v>0</v>
      </c>
      <c r="H55" s="441">
        <f>Enero!AN64+Febrero!AN64+'Marzo '!AN64</f>
        <v>38</v>
      </c>
      <c r="J55" s="446" t="s">
        <v>142</v>
      </c>
      <c r="K55" s="447">
        <f>'Abril '!AM64+'Mayo '!AM64+Junio!AM64</f>
        <v>0</v>
      </c>
      <c r="L55" s="447">
        <f>'Abril '!AN64+'Mayo '!AN64+Junio!AN64</f>
        <v>35</v>
      </c>
      <c r="N55" s="436" t="s">
        <v>142</v>
      </c>
      <c r="O55" s="427">
        <f>Julio!AF64+Agosto!AF64+Septiembre!AF64</f>
        <v>298</v>
      </c>
      <c r="Q55" s="436" t="s">
        <v>142</v>
      </c>
      <c r="R55" s="427">
        <f>'Octubre '!AF64+Noviembre!AF64+'Diciembre '!AF64</f>
        <v>270</v>
      </c>
    </row>
    <row r="56" spans="2:18" x14ac:dyDescent="0.25">
      <c r="B56" s="423" t="s">
        <v>143</v>
      </c>
      <c r="C56" s="427">
        <f t="shared" si="0"/>
        <v>0</v>
      </c>
      <c r="D56" s="427">
        <f t="shared" si="1"/>
        <v>0</v>
      </c>
      <c r="F56" s="440" t="s">
        <v>143</v>
      </c>
      <c r="G56" s="441">
        <f>Enero!AM65+Febrero!AM65+'Marzo '!AM65</f>
        <v>0</v>
      </c>
      <c r="H56" s="441">
        <f>Enero!AN65+Febrero!AN65+'Marzo '!AN65</f>
        <v>0</v>
      </c>
      <c r="J56" s="446" t="s">
        <v>143</v>
      </c>
      <c r="K56" s="447">
        <f>'Abril '!AM65+'Mayo '!AM65+Junio!AM65</f>
        <v>0</v>
      </c>
      <c r="L56" s="447">
        <f>'Abril '!AN65+'Mayo '!AN65+Junio!AN65</f>
        <v>0</v>
      </c>
      <c r="N56" s="436" t="s">
        <v>143</v>
      </c>
      <c r="O56" s="427">
        <f>Julio!AF65+Agosto!AF65+Septiembre!AF65</f>
        <v>0</v>
      </c>
      <c r="Q56" s="436" t="s">
        <v>143</v>
      </c>
      <c r="R56" s="427">
        <f>'Octubre '!AF65+Noviembre!AF65+'Diciembre '!AF65</f>
        <v>0</v>
      </c>
    </row>
    <row r="57" spans="2:18" x14ac:dyDescent="0.25">
      <c r="B57" s="423" t="s">
        <v>144</v>
      </c>
      <c r="C57" s="427">
        <f t="shared" si="0"/>
        <v>0</v>
      </c>
      <c r="D57" s="427">
        <f t="shared" si="1"/>
        <v>0</v>
      </c>
      <c r="F57" s="440" t="s">
        <v>144</v>
      </c>
      <c r="G57" s="441">
        <f>Enero!AM66+Febrero!AM66+'Marzo '!AM66</f>
        <v>0</v>
      </c>
      <c r="H57" s="441">
        <f>Enero!AN66+Febrero!AN66+'Marzo '!AN66</f>
        <v>0</v>
      </c>
      <c r="J57" s="446" t="s">
        <v>144</v>
      </c>
      <c r="K57" s="447">
        <f>'Abril '!AM66+'Mayo '!AM66+Junio!AM66</f>
        <v>0</v>
      </c>
      <c r="L57" s="447">
        <f>'Abril '!AN66+'Mayo '!AN66+Junio!AN66</f>
        <v>0</v>
      </c>
      <c r="N57" s="436" t="s">
        <v>144</v>
      </c>
      <c r="O57" s="427">
        <f>Julio!AF66+Agosto!AF66+Septiembre!AF66</f>
        <v>0</v>
      </c>
      <c r="Q57" s="436" t="s">
        <v>144</v>
      </c>
      <c r="R57" s="427">
        <f>'Octubre '!AF66+Noviembre!AF66+'Diciembre '!AF66</f>
        <v>0</v>
      </c>
    </row>
    <row r="58" spans="2:18" x14ac:dyDescent="0.25">
      <c r="B58" s="423" t="s">
        <v>145</v>
      </c>
      <c r="C58" s="427">
        <f t="shared" si="0"/>
        <v>0</v>
      </c>
      <c r="D58" s="427">
        <f t="shared" si="1"/>
        <v>0</v>
      </c>
      <c r="F58" s="440" t="s">
        <v>145</v>
      </c>
      <c r="G58" s="441">
        <f>Enero!AM67+Febrero!AM67+'Marzo '!AM67</f>
        <v>0</v>
      </c>
      <c r="H58" s="441">
        <f>Enero!AN67+Febrero!AN67+'Marzo '!AN67</f>
        <v>0</v>
      </c>
      <c r="J58" s="446" t="s">
        <v>145</v>
      </c>
      <c r="K58" s="447">
        <f>'Abril '!AM67+'Mayo '!AM67+Junio!AM67</f>
        <v>0</v>
      </c>
      <c r="L58" s="447">
        <f>'Abril '!AN67+'Mayo '!AN67+Junio!AN67</f>
        <v>0</v>
      </c>
      <c r="N58" s="436" t="s">
        <v>145</v>
      </c>
      <c r="O58" s="427">
        <f>Julio!AF67+Agosto!AF67+Septiembre!AF67</f>
        <v>0</v>
      </c>
      <c r="Q58" s="436" t="s">
        <v>145</v>
      </c>
      <c r="R58" s="427">
        <f>'Octubre '!AF67+Noviembre!AF67+'Diciembre '!AF67</f>
        <v>0</v>
      </c>
    </row>
    <row r="59" spans="2:18" x14ac:dyDescent="0.25">
      <c r="B59" s="423" t="s">
        <v>146</v>
      </c>
      <c r="C59" s="427">
        <f t="shared" si="0"/>
        <v>0</v>
      </c>
      <c r="D59" s="427">
        <f t="shared" si="1"/>
        <v>0</v>
      </c>
      <c r="F59" s="440" t="s">
        <v>146</v>
      </c>
      <c r="G59" s="441">
        <f>Enero!AM68+Febrero!AM68+'Marzo '!AM68</f>
        <v>0</v>
      </c>
      <c r="H59" s="441">
        <f>Enero!AN68+Febrero!AN68+'Marzo '!AN68</f>
        <v>0</v>
      </c>
      <c r="J59" s="446" t="s">
        <v>146</v>
      </c>
      <c r="K59" s="447">
        <f>'Abril '!AM68+'Mayo '!AM68+Junio!AM68</f>
        <v>0</v>
      </c>
      <c r="L59" s="447">
        <f>'Abril '!AN68+'Mayo '!AN68+Junio!AN68</f>
        <v>0</v>
      </c>
      <c r="N59" s="436" t="s">
        <v>146</v>
      </c>
      <c r="O59" s="427">
        <f>Julio!AF68+Agosto!AF68+Septiembre!AF68</f>
        <v>0</v>
      </c>
      <c r="Q59" s="436" t="s">
        <v>146</v>
      </c>
      <c r="R59" s="427">
        <f>'Octubre '!AF68+Noviembre!AF68+'Diciembre '!AF68</f>
        <v>0</v>
      </c>
    </row>
    <row r="60" spans="2:18" x14ac:dyDescent="0.25">
      <c r="B60" s="429"/>
      <c r="C60" s="430"/>
      <c r="D60" s="430"/>
      <c r="F60" s="429"/>
      <c r="G60" s="430"/>
      <c r="H60" s="430"/>
      <c r="J60" s="429"/>
      <c r="K60" s="430"/>
      <c r="L60" s="430"/>
      <c r="N60" s="429"/>
      <c r="O60" s="430"/>
      <c r="Q60" s="429"/>
      <c r="R60" s="430"/>
    </row>
    <row r="61" spans="2:18" x14ac:dyDescent="0.25">
      <c r="B61" s="429"/>
      <c r="C61" s="430"/>
      <c r="D61" s="430"/>
      <c r="F61" s="429"/>
      <c r="G61" s="430"/>
      <c r="H61" s="430"/>
      <c r="J61" s="429"/>
      <c r="K61" s="430"/>
      <c r="L61" s="430"/>
      <c r="N61" s="429"/>
      <c r="O61" s="430"/>
      <c r="Q61" s="429"/>
      <c r="R61" s="430"/>
    </row>
    <row r="62" spans="2:18" x14ac:dyDescent="0.25">
      <c r="B62" s="429"/>
      <c r="C62" s="430"/>
      <c r="D62" s="430"/>
      <c r="F62" s="429"/>
      <c r="G62" s="430"/>
      <c r="H62" s="430"/>
      <c r="J62" s="429"/>
      <c r="K62" s="430"/>
      <c r="L62" s="430"/>
      <c r="N62" s="429"/>
      <c r="O62" s="430"/>
      <c r="Q62" s="429"/>
      <c r="R62" s="430"/>
    </row>
    <row r="63" spans="2:18" x14ac:dyDescent="0.25">
      <c r="B63" s="429"/>
      <c r="C63" s="430"/>
      <c r="D63" s="430"/>
      <c r="F63" s="429"/>
      <c r="G63" s="430"/>
      <c r="H63" s="430"/>
      <c r="J63" s="429"/>
      <c r="K63" s="430"/>
      <c r="L63" s="430"/>
      <c r="N63" s="429"/>
      <c r="O63" s="430"/>
      <c r="Q63" s="429"/>
      <c r="R63" s="430"/>
    </row>
    <row r="64" spans="2:18" x14ac:dyDescent="0.25">
      <c r="B64" s="429"/>
      <c r="C64" s="430"/>
      <c r="D64" s="430"/>
      <c r="F64" s="429"/>
      <c r="G64" s="430"/>
      <c r="H64" s="430"/>
      <c r="J64" s="429"/>
      <c r="K64" s="430"/>
      <c r="L64" s="430"/>
      <c r="N64" s="429"/>
      <c r="O64" s="430"/>
      <c r="Q64" s="429"/>
      <c r="R64" s="430"/>
    </row>
    <row r="65" spans="2:18" x14ac:dyDescent="0.25">
      <c r="B65" s="429"/>
      <c r="C65" s="430"/>
      <c r="D65" s="430"/>
      <c r="F65" s="429"/>
      <c r="G65" s="430"/>
      <c r="H65" s="430"/>
      <c r="J65" s="429"/>
      <c r="K65" s="430"/>
      <c r="L65" s="430"/>
      <c r="N65" s="429"/>
      <c r="O65" s="430"/>
      <c r="Q65" s="429"/>
      <c r="R65" s="430"/>
    </row>
    <row r="66" spans="2:18" x14ac:dyDescent="0.25">
      <c r="G66" s="435"/>
      <c r="H66" s="435"/>
      <c r="K66" s="435"/>
      <c r="L66" s="435"/>
      <c r="O66" s="435"/>
      <c r="R66" s="435"/>
    </row>
  </sheetData>
  <mergeCells count="5">
    <mergeCell ref="B1:D1"/>
    <mergeCell ref="J1:K1"/>
    <mergeCell ref="N1:O1"/>
    <mergeCell ref="Q1:R1"/>
    <mergeCell ref="F1:G1"/>
  </mergeCells>
  <dataValidations count="1">
    <dataValidation type="whole" allowBlank="1" showInputMessage="1" showErrorMessage="1" errorTitle="ERROR" error="Por favor ingrese solo Números." sqref="F3:F59 J3:J59 N3:N59 Q3:Q59">
      <formula1>0</formula1>
      <formula2>1000000000000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75" zoomScaleNormal="75" workbookViewId="0">
      <selection activeCell="A45" sqref="A45"/>
    </sheetView>
  </sheetViews>
  <sheetFormatPr baseColWidth="10" defaultRowHeight="14.25" x14ac:dyDescent="0.2"/>
  <cols>
    <col min="1" max="1" width="67.28515625" style="101" customWidth="1"/>
    <col min="2" max="2" width="20.85546875" style="101" customWidth="1"/>
    <col min="3" max="5" width="14.140625" style="101" customWidth="1"/>
    <col min="6" max="6" width="11.42578125" style="101"/>
    <col min="7" max="7" width="12.5703125" style="101" customWidth="1"/>
    <col min="8" max="35" width="11.42578125" style="101"/>
    <col min="36" max="36" width="14.28515625" style="101" customWidth="1"/>
    <col min="37" max="40" width="11.42578125" style="101"/>
    <col min="41" max="41" width="13.5703125" style="101" customWidth="1"/>
    <col min="42" max="42" width="14.42578125" style="101" customWidth="1"/>
    <col min="43" max="44" width="11.42578125" style="101"/>
    <col min="45" max="45" width="13.42578125" style="101" customWidth="1"/>
    <col min="46" max="46" width="17.28515625" style="101" customWidth="1"/>
    <col min="47" max="47" width="14.42578125" style="101" customWidth="1"/>
    <col min="48" max="48" width="11.42578125" style="101"/>
    <col min="49" max="49" width="14" style="101" customWidth="1"/>
    <col min="50" max="50" width="11.42578125" style="101"/>
    <col min="51" max="51" width="13.5703125" style="101" customWidth="1"/>
    <col min="52" max="75" width="11.42578125" style="101"/>
    <col min="76" max="96" width="21.5703125" style="102" hidden="1" customWidth="1"/>
    <col min="97" max="97" width="21.5703125" style="101" hidden="1" customWidth="1"/>
    <col min="98" max="16384" width="11.42578125" style="101"/>
  </cols>
  <sheetData>
    <row r="1" spans="1:89" x14ac:dyDescent="0.2">
      <c r="A1" s="100" t="s">
        <v>0</v>
      </c>
    </row>
    <row r="2" spans="1:89" x14ac:dyDescent="0.2">
      <c r="A2" s="100" t="str">
        <f>CONCATENATE("COMUNA: ",[1]NOMBRE!B2," - ","( ",[1]NOMBRE!C2,[1]NOMBRE!D2,[1]NOMBRE!E2,[1]NOMBRE!F2,[1]NOMBRE!G2," )")</f>
        <v>COMUNA: Linares - ( 07401 )</v>
      </c>
    </row>
    <row r="3" spans="1:89" x14ac:dyDescent="0.2">
      <c r="A3" s="100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9" x14ac:dyDescent="0.2">
      <c r="A4" s="100" t="str">
        <f>CONCATENATE("MES: ",[1]NOMBRE!B6," - ","( ",[1]NOMBRE!C6,[1]NOMBRE!D6," )")</f>
        <v>MES: ENERO - ( 01 )</v>
      </c>
    </row>
    <row r="5" spans="1:89" ht="15" customHeight="1" x14ac:dyDescent="0.2">
      <c r="A5" s="100" t="str">
        <f>CONCATENATE("AÑO: ",[1]NOMBRE!B7)</f>
        <v>AÑO: 2017</v>
      </c>
      <c r="AP5" s="535"/>
      <c r="AQ5" s="537"/>
      <c r="AR5" s="537"/>
    </row>
    <row r="6" spans="1:89" ht="15" x14ac:dyDescent="0.2">
      <c r="A6" s="534" t="s">
        <v>1</v>
      </c>
      <c r="B6" s="534"/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534"/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34"/>
      <c r="AA6" s="534"/>
      <c r="AB6" s="534"/>
      <c r="AC6" s="534"/>
      <c r="AD6" s="534"/>
      <c r="AE6" s="1"/>
      <c r="AF6" s="1"/>
      <c r="AG6" s="1"/>
      <c r="AH6" s="81"/>
      <c r="AI6" s="1"/>
      <c r="AJ6" s="1"/>
      <c r="AK6" s="81"/>
      <c r="AL6" s="1"/>
      <c r="AM6" s="1"/>
      <c r="AN6" s="78"/>
      <c r="AP6" s="535"/>
      <c r="AQ6" s="537"/>
      <c r="AR6" s="537"/>
    </row>
    <row r="7" spans="1:89" ht="15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80"/>
      <c r="AA7" s="80"/>
      <c r="AB7" s="80"/>
      <c r="AC7" s="80"/>
      <c r="AD7" s="80"/>
      <c r="AE7" s="1"/>
      <c r="AF7" s="1"/>
      <c r="AG7" s="1"/>
      <c r="AH7" s="81"/>
      <c r="AI7" s="1"/>
      <c r="AJ7" s="1"/>
      <c r="AK7" s="81"/>
      <c r="AL7" s="1"/>
      <c r="AM7" s="1"/>
      <c r="AN7" s="78"/>
      <c r="AP7" s="535"/>
      <c r="AQ7" s="537"/>
      <c r="AR7" s="537"/>
      <c r="AS7" s="539"/>
      <c r="AT7" s="540"/>
      <c r="AU7" s="540"/>
    </row>
    <row r="8" spans="1:89" x14ac:dyDescent="0.2">
      <c r="A8" s="103" t="s">
        <v>79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5"/>
      <c r="AF8" s="5"/>
      <c r="AG8" s="5"/>
      <c r="AH8" s="5"/>
      <c r="AI8" s="1"/>
      <c r="AJ8" s="1"/>
      <c r="AK8" s="81"/>
      <c r="AL8" s="1"/>
      <c r="AM8" s="1"/>
      <c r="AN8" s="78"/>
      <c r="AP8" s="536"/>
      <c r="AQ8" s="538"/>
      <c r="AR8" s="538"/>
      <c r="AS8" s="541"/>
      <c r="AT8" s="542"/>
      <c r="AU8" s="542"/>
    </row>
    <row r="9" spans="1:89" ht="39" customHeight="1" x14ac:dyDescent="0.2">
      <c r="A9" s="497" t="s">
        <v>2</v>
      </c>
      <c r="B9" s="544" t="s">
        <v>3</v>
      </c>
      <c r="C9" s="545"/>
      <c r="D9" s="545"/>
      <c r="E9" s="545"/>
      <c r="F9" s="545"/>
      <c r="G9" s="545"/>
      <c r="H9" s="545"/>
      <c r="I9" s="545"/>
      <c r="J9" s="545"/>
      <c r="K9" s="545"/>
      <c r="L9" s="545"/>
      <c r="M9" s="545"/>
      <c r="N9" s="545"/>
      <c r="O9" s="545"/>
      <c r="P9" s="545"/>
      <c r="Q9" s="545"/>
      <c r="R9" s="545"/>
      <c r="S9" s="545"/>
      <c r="T9" s="545"/>
      <c r="U9" s="545"/>
      <c r="V9" s="545"/>
      <c r="W9" s="545"/>
      <c r="X9" s="497" t="s">
        <v>15</v>
      </c>
      <c r="Y9" s="498"/>
      <c r="Z9" s="498"/>
      <c r="AA9" s="498"/>
      <c r="AB9" s="498"/>
      <c r="AC9" s="498"/>
      <c r="AD9" s="498"/>
      <c r="AE9" s="517"/>
      <c r="AF9" s="546" t="s">
        <v>4</v>
      </c>
      <c r="AG9" s="547"/>
      <c r="AH9" s="497" t="s">
        <v>5</v>
      </c>
      <c r="AI9" s="517"/>
      <c r="AJ9" s="550" t="s">
        <v>6</v>
      </c>
      <c r="AK9" s="497" t="s">
        <v>7</v>
      </c>
      <c r="AL9" s="517"/>
      <c r="AM9" s="497" t="s">
        <v>8</v>
      </c>
      <c r="AN9" s="517"/>
      <c r="AO9" s="518" t="s">
        <v>80</v>
      </c>
      <c r="AP9" s="521" t="s">
        <v>81</v>
      </c>
      <c r="AQ9" s="524" t="s">
        <v>82</v>
      </c>
      <c r="AR9" s="525"/>
      <c r="AS9" s="497" t="s">
        <v>83</v>
      </c>
      <c r="AT9" s="498"/>
      <c r="AU9" s="498"/>
      <c r="AV9" s="104"/>
    </row>
    <row r="10" spans="1:89" x14ac:dyDescent="0.2">
      <c r="A10" s="543"/>
      <c r="B10" s="528" t="s">
        <v>11</v>
      </c>
      <c r="C10" s="497" t="s">
        <v>12</v>
      </c>
      <c r="D10" s="498"/>
      <c r="E10" s="498"/>
      <c r="F10" s="498"/>
      <c r="G10" s="498"/>
      <c r="H10" s="498"/>
      <c r="I10" s="498"/>
      <c r="J10" s="498"/>
      <c r="K10" s="498"/>
      <c r="L10" s="498"/>
      <c r="M10" s="498"/>
      <c r="N10" s="498"/>
      <c r="O10" s="498"/>
      <c r="P10" s="498"/>
      <c r="Q10" s="498"/>
      <c r="R10" s="498"/>
      <c r="S10" s="517"/>
      <c r="T10" s="497" t="s">
        <v>13</v>
      </c>
      <c r="U10" s="517"/>
      <c r="V10" s="512" t="s">
        <v>14</v>
      </c>
      <c r="W10" s="514"/>
      <c r="X10" s="513" t="s">
        <v>16</v>
      </c>
      <c r="Y10" s="513"/>
      <c r="Z10" s="513"/>
      <c r="AA10" s="514"/>
      <c r="AB10" s="512" t="s">
        <v>17</v>
      </c>
      <c r="AC10" s="513"/>
      <c r="AD10" s="513"/>
      <c r="AE10" s="514"/>
      <c r="AF10" s="548"/>
      <c r="AG10" s="549"/>
      <c r="AH10" s="499"/>
      <c r="AI10" s="501"/>
      <c r="AJ10" s="551"/>
      <c r="AK10" s="499"/>
      <c r="AL10" s="501"/>
      <c r="AM10" s="499"/>
      <c r="AN10" s="501"/>
      <c r="AO10" s="519"/>
      <c r="AP10" s="522"/>
      <c r="AQ10" s="526"/>
      <c r="AR10" s="527"/>
      <c r="AS10" s="499"/>
      <c r="AT10" s="500"/>
      <c r="AU10" s="501"/>
    </row>
    <row r="11" spans="1:89" ht="31.5" customHeight="1" x14ac:dyDescent="0.2">
      <c r="A11" s="499"/>
      <c r="B11" s="530"/>
      <c r="C11" s="7" t="s">
        <v>18</v>
      </c>
      <c r="D11" s="54" t="s">
        <v>19</v>
      </c>
      <c r="E11" s="8" t="s">
        <v>20</v>
      </c>
      <c r="F11" s="8" t="s">
        <v>21</v>
      </c>
      <c r="G11" s="8" t="s">
        <v>22</v>
      </c>
      <c r="H11" s="9" t="s">
        <v>23</v>
      </c>
      <c r="I11" s="9" t="s">
        <v>24</v>
      </c>
      <c r="J11" s="9" t="s">
        <v>25</v>
      </c>
      <c r="K11" s="9" t="s">
        <v>26</v>
      </c>
      <c r="L11" s="9" t="s">
        <v>27</v>
      </c>
      <c r="M11" s="9" t="s">
        <v>28</v>
      </c>
      <c r="N11" s="9" t="s">
        <v>29</v>
      </c>
      <c r="O11" s="9" t="s">
        <v>30</v>
      </c>
      <c r="P11" s="9" t="s">
        <v>31</v>
      </c>
      <c r="Q11" s="9" t="s">
        <v>32</v>
      </c>
      <c r="R11" s="9" t="s">
        <v>33</v>
      </c>
      <c r="S11" s="10" t="s">
        <v>34</v>
      </c>
      <c r="T11" s="7" t="s">
        <v>9</v>
      </c>
      <c r="U11" s="11" t="s">
        <v>35</v>
      </c>
      <c r="V11" s="86" t="s">
        <v>36</v>
      </c>
      <c r="W11" s="11" t="s">
        <v>37</v>
      </c>
      <c r="X11" s="85" t="s">
        <v>38</v>
      </c>
      <c r="Y11" s="12" t="s">
        <v>39</v>
      </c>
      <c r="Z11" s="8" t="s">
        <v>40</v>
      </c>
      <c r="AA11" s="11" t="s">
        <v>41</v>
      </c>
      <c r="AB11" s="12" t="s">
        <v>38</v>
      </c>
      <c r="AC11" s="12" t="s">
        <v>39</v>
      </c>
      <c r="AD11" s="8" t="s">
        <v>40</v>
      </c>
      <c r="AE11" s="11" t="s">
        <v>41</v>
      </c>
      <c r="AF11" s="105" t="s">
        <v>42</v>
      </c>
      <c r="AG11" s="106" t="s">
        <v>43</v>
      </c>
      <c r="AH11" s="7" t="s">
        <v>9</v>
      </c>
      <c r="AI11" s="11" t="s">
        <v>35</v>
      </c>
      <c r="AJ11" s="552"/>
      <c r="AK11" s="7" t="s">
        <v>9</v>
      </c>
      <c r="AL11" s="11" t="s">
        <v>35</v>
      </c>
      <c r="AM11" s="7" t="s">
        <v>9</v>
      </c>
      <c r="AN11" s="11" t="s">
        <v>35</v>
      </c>
      <c r="AO11" s="520"/>
      <c r="AP11" s="523"/>
      <c r="AQ11" s="107" t="s">
        <v>16</v>
      </c>
      <c r="AR11" s="107" t="s">
        <v>10</v>
      </c>
      <c r="AS11" s="75" t="s">
        <v>84</v>
      </c>
      <c r="AT11" s="75" t="s">
        <v>85</v>
      </c>
      <c r="AU11" s="88" t="s">
        <v>86</v>
      </c>
    </row>
    <row r="12" spans="1:89" x14ac:dyDescent="0.2">
      <c r="A12" s="13" t="s">
        <v>87</v>
      </c>
      <c r="B12" s="108">
        <f>SUM(C12+D12+E12+F12+G12+H12+I12+J12+K12)</f>
        <v>230</v>
      </c>
      <c r="C12" s="15">
        <v>91</v>
      </c>
      <c r="D12" s="16">
        <v>74</v>
      </c>
      <c r="E12" s="17">
        <v>65</v>
      </c>
      <c r="F12" s="17"/>
      <c r="G12" s="109"/>
      <c r="H12" s="109"/>
      <c r="I12" s="109"/>
      <c r="J12" s="109"/>
      <c r="K12" s="109"/>
      <c r="L12" s="110"/>
      <c r="M12" s="110"/>
      <c r="N12" s="110"/>
      <c r="O12" s="110"/>
      <c r="P12" s="110"/>
      <c r="Q12" s="110"/>
      <c r="R12" s="110"/>
      <c r="S12" s="111"/>
      <c r="T12" s="18">
        <v>230</v>
      </c>
      <c r="U12" s="19"/>
      <c r="V12" s="18">
        <v>104</v>
      </c>
      <c r="W12" s="19">
        <v>126</v>
      </c>
      <c r="X12" s="112">
        <f t="shared" ref="X12:X37" si="0">SUM(Y12+Z12+AA12)</f>
        <v>93</v>
      </c>
      <c r="Y12" s="18">
        <v>93</v>
      </c>
      <c r="Z12" s="21"/>
      <c r="AA12" s="19"/>
      <c r="AB12" s="113">
        <f t="shared" ref="AB12:AB68" si="1">SUM(AC12+AD12+AE12)</f>
        <v>0</v>
      </c>
      <c r="AC12" s="18"/>
      <c r="AD12" s="21"/>
      <c r="AE12" s="19"/>
      <c r="AF12" s="30">
        <v>70</v>
      </c>
      <c r="AG12" s="73">
        <v>0</v>
      </c>
      <c r="AH12" s="24">
        <v>34</v>
      </c>
      <c r="AI12" s="25"/>
      <c r="AJ12" s="23">
        <v>3</v>
      </c>
      <c r="AK12" s="24">
        <v>1</v>
      </c>
      <c r="AL12" s="25"/>
      <c r="AM12" s="24">
        <v>10</v>
      </c>
      <c r="AN12" s="25"/>
      <c r="AO12" s="70"/>
      <c r="AP12" s="70"/>
      <c r="AQ12" s="114"/>
      <c r="AR12" s="114"/>
      <c r="AS12" s="70"/>
      <c r="AT12" s="70"/>
      <c r="AU12" s="70"/>
      <c r="AV12" s="115" t="s">
        <v>88</v>
      </c>
      <c r="CG12" s="102">
        <v>0</v>
      </c>
      <c r="CI12" s="102">
        <v>0</v>
      </c>
      <c r="CJ12" s="102">
        <v>0</v>
      </c>
      <c r="CK12" s="102">
        <v>0</v>
      </c>
    </row>
    <row r="13" spans="1:89" x14ac:dyDescent="0.2">
      <c r="A13" s="27" t="s">
        <v>89</v>
      </c>
      <c r="B13" s="108">
        <f>SUM(C13+D13+E13+F13+G13+H13+I13+J13+K13+L13+M13+N13+O13+P13+Q13+R13+S13)</f>
        <v>935</v>
      </c>
      <c r="C13" s="18"/>
      <c r="D13" s="28"/>
      <c r="E13" s="29"/>
      <c r="F13" s="29">
        <v>16</v>
      </c>
      <c r="G13" s="29">
        <v>33</v>
      </c>
      <c r="H13" s="29">
        <v>46</v>
      </c>
      <c r="I13" s="29">
        <v>38</v>
      </c>
      <c r="J13" s="29">
        <v>36</v>
      </c>
      <c r="K13" s="29">
        <v>35</v>
      </c>
      <c r="L13" s="29">
        <v>71</v>
      </c>
      <c r="M13" s="29">
        <v>73</v>
      </c>
      <c r="N13" s="29">
        <v>70</v>
      </c>
      <c r="O13" s="29">
        <v>100</v>
      </c>
      <c r="P13" s="29">
        <v>105</v>
      </c>
      <c r="Q13" s="29">
        <v>99</v>
      </c>
      <c r="R13" s="29">
        <v>88</v>
      </c>
      <c r="S13" s="19">
        <v>125</v>
      </c>
      <c r="T13" s="18"/>
      <c r="U13" s="19">
        <v>935</v>
      </c>
      <c r="V13" s="18">
        <v>377</v>
      </c>
      <c r="W13" s="19">
        <v>558</v>
      </c>
      <c r="X13" s="112">
        <f t="shared" si="0"/>
        <v>0</v>
      </c>
      <c r="Y13" s="18"/>
      <c r="Z13" s="21"/>
      <c r="AA13" s="19"/>
      <c r="AB13" s="116">
        <f t="shared" si="1"/>
        <v>455</v>
      </c>
      <c r="AC13" s="18">
        <v>454</v>
      </c>
      <c r="AD13" s="28"/>
      <c r="AE13" s="19">
        <v>1</v>
      </c>
      <c r="AF13" s="30">
        <v>312</v>
      </c>
      <c r="AG13" s="38">
        <v>0</v>
      </c>
      <c r="AH13" s="18"/>
      <c r="AI13" s="19">
        <v>176</v>
      </c>
      <c r="AJ13" s="23">
        <v>527</v>
      </c>
      <c r="AK13" s="24"/>
      <c r="AL13" s="19">
        <v>29</v>
      </c>
      <c r="AM13" s="24"/>
      <c r="AN13" s="19">
        <v>62</v>
      </c>
      <c r="AO13" s="70"/>
      <c r="AP13" s="70"/>
      <c r="AQ13" s="114"/>
      <c r="AR13" s="114"/>
      <c r="AS13" s="70"/>
      <c r="AT13" s="70"/>
      <c r="AU13" s="70"/>
      <c r="AV13" s="115" t="s">
        <v>88</v>
      </c>
      <c r="CG13" s="102">
        <v>0</v>
      </c>
      <c r="CI13" s="102">
        <v>0</v>
      </c>
      <c r="CJ13" s="102">
        <v>0</v>
      </c>
      <c r="CK13" s="102">
        <v>0</v>
      </c>
    </row>
    <row r="14" spans="1:89" x14ac:dyDescent="0.2">
      <c r="A14" s="27" t="s">
        <v>90</v>
      </c>
      <c r="B14" s="108">
        <f>SUM(C14)</f>
        <v>115</v>
      </c>
      <c r="C14" s="18">
        <v>115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8">
        <v>115</v>
      </c>
      <c r="U14" s="19"/>
      <c r="V14" s="18">
        <v>58</v>
      </c>
      <c r="W14" s="19">
        <v>57</v>
      </c>
      <c r="X14" s="112">
        <f t="shared" si="0"/>
        <v>32</v>
      </c>
      <c r="Y14" s="18">
        <v>32</v>
      </c>
      <c r="Z14" s="21"/>
      <c r="AA14" s="19"/>
      <c r="AB14" s="116">
        <f t="shared" si="1"/>
        <v>0</v>
      </c>
      <c r="AC14" s="18"/>
      <c r="AD14" s="28"/>
      <c r="AE14" s="19"/>
      <c r="AF14" s="30"/>
      <c r="AG14" s="38"/>
      <c r="AH14" s="18">
        <v>16</v>
      </c>
      <c r="AI14" s="19"/>
      <c r="AJ14" s="23"/>
      <c r="AK14" s="24"/>
      <c r="AL14" s="19"/>
      <c r="AM14" s="24">
        <v>13</v>
      </c>
      <c r="AN14" s="19"/>
      <c r="AO14" s="70"/>
      <c r="AP14" s="70"/>
      <c r="AQ14" s="114"/>
      <c r="AR14" s="114"/>
      <c r="AS14" s="70"/>
      <c r="AT14" s="70"/>
      <c r="AU14" s="70"/>
      <c r="AV14" s="115" t="s">
        <v>91</v>
      </c>
      <c r="CE14" s="102" t="s">
        <v>92</v>
      </c>
      <c r="CG14" s="102">
        <v>0</v>
      </c>
      <c r="CI14" s="102">
        <v>0</v>
      </c>
      <c r="CJ14" s="102">
        <v>0</v>
      </c>
      <c r="CK14" s="102">
        <v>1</v>
      </c>
    </row>
    <row r="15" spans="1:89" x14ac:dyDescent="0.2">
      <c r="A15" s="27" t="s">
        <v>93</v>
      </c>
      <c r="B15" s="108">
        <f>SUM(C15+D15+E15+F15+G15+H15+I15+J15+K15)</f>
        <v>0</v>
      </c>
      <c r="C15" s="18"/>
      <c r="D15" s="28"/>
      <c r="E15" s="29"/>
      <c r="F15" s="29"/>
      <c r="G15" s="29"/>
      <c r="H15" s="29"/>
      <c r="I15" s="29"/>
      <c r="J15" s="29"/>
      <c r="K15" s="29"/>
      <c r="L15" s="110"/>
      <c r="M15" s="110"/>
      <c r="N15" s="110"/>
      <c r="O15" s="110"/>
      <c r="P15" s="110"/>
      <c r="Q15" s="110"/>
      <c r="R15" s="110"/>
      <c r="S15" s="110"/>
      <c r="T15" s="18"/>
      <c r="U15" s="19"/>
      <c r="V15" s="18"/>
      <c r="W15" s="19"/>
      <c r="X15" s="112">
        <f t="shared" si="0"/>
        <v>0</v>
      </c>
      <c r="Y15" s="18"/>
      <c r="Z15" s="21"/>
      <c r="AA15" s="19"/>
      <c r="AB15" s="116">
        <f t="shared" si="1"/>
        <v>0</v>
      </c>
      <c r="AC15" s="18"/>
      <c r="AD15" s="28"/>
      <c r="AE15" s="19"/>
      <c r="AF15" s="30"/>
      <c r="AG15" s="38"/>
      <c r="AH15" s="18"/>
      <c r="AI15" s="19"/>
      <c r="AJ15" s="23"/>
      <c r="AK15" s="24"/>
      <c r="AL15" s="19"/>
      <c r="AM15" s="24"/>
      <c r="AN15" s="19"/>
      <c r="AO15" s="70"/>
      <c r="AP15" s="70"/>
      <c r="AQ15" s="114"/>
      <c r="AR15" s="114"/>
      <c r="AS15" s="70"/>
      <c r="AT15" s="70"/>
      <c r="AU15" s="70"/>
      <c r="AV15" s="115" t="s">
        <v>88</v>
      </c>
      <c r="CG15" s="102">
        <v>0</v>
      </c>
      <c r="CI15" s="102">
        <v>0</v>
      </c>
      <c r="CJ15" s="102">
        <v>0</v>
      </c>
      <c r="CK15" s="102">
        <v>0</v>
      </c>
    </row>
    <row r="16" spans="1:89" x14ac:dyDescent="0.2">
      <c r="A16" s="27" t="s">
        <v>94</v>
      </c>
      <c r="B16" s="108">
        <f>SUM(C16+D16+E16+F16+G16+H16+I16+J16+K16+L16+M16+N16+O16+P16+Q16+R16+S16)</f>
        <v>146</v>
      </c>
      <c r="C16" s="18">
        <v>40</v>
      </c>
      <c r="D16" s="28">
        <v>26</v>
      </c>
      <c r="E16" s="21">
        <v>12</v>
      </c>
      <c r="F16" s="21">
        <v>1</v>
      </c>
      <c r="G16" s="21"/>
      <c r="H16" s="21">
        <v>1</v>
      </c>
      <c r="I16" s="21"/>
      <c r="J16" s="21"/>
      <c r="K16" s="21">
        <v>1</v>
      </c>
      <c r="L16" s="21">
        <v>1</v>
      </c>
      <c r="M16" s="21">
        <v>5</v>
      </c>
      <c r="N16" s="21">
        <v>6</v>
      </c>
      <c r="O16" s="21">
        <v>5</v>
      </c>
      <c r="P16" s="21">
        <v>8</v>
      </c>
      <c r="Q16" s="21">
        <v>10</v>
      </c>
      <c r="R16" s="21">
        <v>12</v>
      </c>
      <c r="S16" s="19">
        <v>18</v>
      </c>
      <c r="T16" s="18">
        <v>78</v>
      </c>
      <c r="U16" s="19">
        <v>68</v>
      </c>
      <c r="V16" s="18">
        <v>69</v>
      </c>
      <c r="W16" s="19">
        <v>77</v>
      </c>
      <c r="X16" s="112">
        <f t="shared" si="0"/>
        <v>36</v>
      </c>
      <c r="Y16" s="18">
        <v>36</v>
      </c>
      <c r="Z16" s="21"/>
      <c r="AA16" s="19"/>
      <c r="AB16" s="113">
        <f t="shared" si="1"/>
        <v>40</v>
      </c>
      <c r="AC16" s="18">
        <v>40</v>
      </c>
      <c r="AD16" s="21"/>
      <c r="AE16" s="19"/>
      <c r="AF16" s="30">
        <v>19</v>
      </c>
      <c r="AG16" s="38">
        <v>0</v>
      </c>
      <c r="AH16" s="18">
        <v>12</v>
      </c>
      <c r="AI16" s="19">
        <v>8</v>
      </c>
      <c r="AJ16" s="23"/>
      <c r="AK16" s="24"/>
      <c r="AL16" s="19">
        <v>1</v>
      </c>
      <c r="AM16" s="24">
        <v>1</v>
      </c>
      <c r="AN16" s="19"/>
      <c r="AO16" s="70"/>
      <c r="AP16" s="70"/>
      <c r="AQ16" s="114"/>
      <c r="AR16" s="114"/>
      <c r="AS16" s="70"/>
      <c r="AT16" s="70"/>
      <c r="AU16" s="70"/>
      <c r="AV16" s="115" t="s">
        <v>88</v>
      </c>
      <c r="CG16" s="102">
        <v>0</v>
      </c>
      <c r="CI16" s="102">
        <v>0</v>
      </c>
      <c r="CJ16" s="102">
        <v>0</v>
      </c>
      <c r="CK16" s="102">
        <v>0</v>
      </c>
    </row>
    <row r="17" spans="1:89" x14ac:dyDescent="0.2">
      <c r="A17" s="27" t="s">
        <v>95</v>
      </c>
      <c r="B17" s="108">
        <f>SUM(C17+D17+E17+F17+G17+H17+I17+J17+K17)</f>
        <v>0</v>
      </c>
      <c r="C17" s="18"/>
      <c r="D17" s="28"/>
      <c r="E17" s="21"/>
      <c r="F17" s="21"/>
      <c r="G17" s="21"/>
      <c r="H17" s="21"/>
      <c r="I17" s="21"/>
      <c r="J17" s="21"/>
      <c r="K17" s="21"/>
      <c r="L17" s="110"/>
      <c r="M17" s="110"/>
      <c r="N17" s="110"/>
      <c r="O17" s="110"/>
      <c r="P17" s="110"/>
      <c r="Q17" s="110"/>
      <c r="R17" s="110"/>
      <c r="S17" s="110"/>
      <c r="T17" s="18"/>
      <c r="U17" s="19"/>
      <c r="V17" s="18"/>
      <c r="W17" s="19"/>
      <c r="X17" s="112">
        <f t="shared" si="0"/>
        <v>0</v>
      </c>
      <c r="Y17" s="18"/>
      <c r="Z17" s="21"/>
      <c r="AA17" s="19"/>
      <c r="AB17" s="113">
        <f t="shared" si="1"/>
        <v>0</v>
      </c>
      <c r="AC17" s="18"/>
      <c r="AD17" s="21"/>
      <c r="AE17" s="19"/>
      <c r="AF17" s="30"/>
      <c r="AG17" s="38"/>
      <c r="AH17" s="18"/>
      <c r="AI17" s="19"/>
      <c r="AJ17" s="23"/>
      <c r="AK17" s="24"/>
      <c r="AL17" s="19"/>
      <c r="AM17" s="24"/>
      <c r="AN17" s="19"/>
      <c r="AO17" s="70"/>
      <c r="AP17" s="70"/>
      <c r="AQ17" s="114"/>
      <c r="AR17" s="114"/>
      <c r="AS17" s="70"/>
      <c r="AT17" s="70"/>
      <c r="AU17" s="70"/>
      <c r="AV17" s="115" t="s">
        <v>88</v>
      </c>
      <c r="CG17" s="102">
        <v>0</v>
      </c>
      <c r="CI17" s="102">
        <v>0</v>
      </c>
      <c r="CJ17" s="102">
        <v>0</v>
      </c>
      <c r="CK17" s="102">
        <v>0</v>
      </c>
    </row>
    <row r="18" spans="1:89" x14ac:dyDescent="0.2">
      <c r="A18" s="27" t="s">
        <v>96</v>
      </c>
      <c r="B18" s="108">
        <f>SUM(C18+D18+E18+F18+G18+H18+I18+J18+K18+L18+M18+N18+O18+P18+Q18+R18+S18)</f>
        <v>408</v>
      </c>
      <c r="C18" s="18">
        <v>46</v>
      </c>
      <c r="D18" s="28">
        <v>19</v>
      </c>
      <c r="E18" s="21">
        <v>14</v>
      </c>
      <c r="F18" s="21">
        <v>4</v>
      </c>
      <c r="G18" s="21">
        <v>2</v>
      </c>
      <c r="H18" s="21">
        <v>4</v>
      </c>
      <c r="I18" s="21">
        <v>2</v>
      </c>
      <c r="J18" s="21">
        <v>3</v>
      </c>
      <c r="K18" s="21">
        <v>4</v>
      </c>
      <c r="L18" s="21">
        <v>12</v>
      </c>
      <c r="M18" s="21">
        <v>25</v>
      </c>
      <c r="N18" s="21">
        <v>29</v>
      </c>
      <c r="O18" s="21">
        <v>42</v>
      </c>
      <c r="P18" s="21">
        <v>58</v>
      </c>
      <c r="Q18" s="21">
        <v>53</v>
      </c>
      <c r="R18" s="21">
        <v>33</v>
      </c>
      <c r="S18" s="19">
        <v>58</v>
      </c>
      <c r="T18" s="18">
        <v>79</v>
      </c>
      <c r="U18" s="19">
        <v>329</v>
      </c>
      <c r="V18" s="18">
        <v>230</v>
      </c>
      <c r="W18" s="19">
        <v>178</v>
      </c>
      <c r="X18" s="112">
        <f t="shared" si="0"/>
        <v>33</v>
      </c>
      <c r="Y18" s="18">
        <v>33</v>
      </c>
      <c r="Z18" s="21"/>
      <c r="AA18" s="19"/>
      <c r="AB18" s="113">
        <f t="shared" si="1"/>
        <v>73</v>
      </c>
      <c r="AC18" s="18">
        <v>73</v>
      </c>
      <c r="AD18" s="21"/>
      <c r="AE18" s="19"/>
      <c r="AF18" s="30">
        <v>90</v>
      </c>
      <c r="AG18" s="38">
        <v>7</v>
      </c>
      <c r="AH18" s="18"/>
      <c r="AI18" s="19">
        <v>51</v>
      </c>
      <c r="AJ18" s="23">
        <v>1</v>
      </c>
      <c r="AK18" s="24">
        <v>10</v>
      </c>
      <c r="AL18" s="19">
        <v>49</v>
      </c>
      <c r="AM18" s="24">
        <v>4</v>
      </c>
      <c r="AN18" s="19">
        <v>67</v>
      </c>
      <c r="AO18" s="70"/>
      <c r="AP18" s="70"/>
      <c r="AQ18" s="114"/>
      <c r="AR18" s="114"/>
      <c r="AS18" s="70"/>
      <c r="AT18" s="70"/>
      <c r="AU18" s="70"/>
      <c r="AV18" s="115" t="s">
        <v>88</v>
      </c>
      <c r="CG18" s="102">
        <v>0</v>
      </c>
      <c r="CI18" s="102">
        <v>0</v>
      </c>
      <c r="CJ18" s="102">
        <v>0</v>
      </c>
      <c r="CK18" s="102">
        <v>0</v>
      </c>
    </row>
    <row r="19" spans="1:89" x14ac:dyDescent="0.2">
      <c r="A19" s="27" t="s">
        <v>97</v>
      </c>
      <c r="B19" s="108">
        <f>SUM(C19+D19+E19+F19+G19+H19+I19+J19+K19)</f>
        <v>0</v>
      </c>
      <c r="C19" s="18"/>
      <c r="D19" s="28"/>
      <c r="E19" s="21"/>
      <c r="F19" s="21"/>
      <c r="G19" s="21"/>
      <c r="H19" s="21"/>
      <c r="I19" s="21"/>
      <c r="J19" s="21"/>
      <c r="K19" s="21"/>
      <c r="L19" s="110"/>
      <c r="M19" s="110"/>
      <c r="N19" s="110"/>
      <c r="O19" s="110"/>
      <c r="P19" s="110"/>
      <c r="Q19" s="110"/>
      <c r="R19" s="110"/>
      <c r="S19" s="110"/>
      <c r="T19" s="18"/>
      <c r="U19" s="19"/>
      <c r="V19" s="18"/>
      <c r="W19" s="19"/>
      <c r="X19" s="112">
        <f t="shared" si="0"/>
        <v>0</v>
      </c>
      <c r="Y19" s="18"/>
      <c r="Z19" s="21"/>
      <c r="AA19" s="19"/>
      <c r="AB19" s="113">
        <f t="shared" si="1"/>
        <v>0</v>
      </c>
      <c r="AC19" s="18"/>
      <c r="AD19" s="21"/>
      <c r="AE19" s="19"/>
      <c r="AF19" s="30"/>
      <c r="AG19" s="38"/>
      <c r="AH19" s="18"/>
      <c r="AI19" s="19"/>
      <c r="AJ19" s="23"/>
      <c r="AK19" s="24"/>
      <c r="AL19" s="19"/>
      <c r="AM19" s="24"/>
      <c r="AN19" s="19"/>
      <c r="AO19" s="70"/>
      <c r="AP19" s="70"/>
      <c r="AQ19" s="114"/>
      <c r="AR19" s="114"/>
      <c r="AS19" s="70"/>
      <c r="AT19" s="70"/>
      <c r="AU19" s="70"/>
      <c r="AV19" s="115" t="s">
        <v>88</v>
      </c>
      <c r="CG19" s="102">
        <v>0</v>
      </c>
      <c r="CI19" s="102">
        <v>0</v>
      </c>
      <c r="CJ19" s="102">
        <v>0</v>
      </c>
      <c r="CK19" s="102">
        <v>0</v>
      </c>
    </row>
    <row r="20" spans="1:89" x14ac:dyDescent="0.2">
      <c r="A20" s="27" t="s">
        <v>98</v>
      </c>
      <c r="B20" s="108">
        <f>SUM(C20+D20+E20+F20+G20+H20+I20+J20+K20+L20+M20+N20+O20+P20+Q20+R20+S20)</f>
        <v>0</v>
      </c>
      <c r="C20" s="18"/>
      <c r="D20" s="28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19"/>
      <c r="T20" s="18"/>
      <c r="U20" s="19"/>
      <c r="V20" s="18"/>
      <c r="W20" s="19"/>
      <c r="X20" s="112">
        <f t="shared" si="0"/>
        <v>0</v>
      </c>
      <c r="Y20" s="18"/>
      <c r="Z20" s="21"/>
      <c r="AA20" s="19"/>
      <c r="AB20" s="113">
        <f t="shared" si="1"/>
        <v>0</v>
      </c>
      <c r="AC20" s="18"/>
      <c r="AD20" s="21"/>
      <c r="AE20" s="19"/>
      <c r="AF20" s="30"/>
      <c r="AG20" s="38"/>
      <c r="AH20" s="18"/>
      <c r="AI20" s="19"/>
      <c r="AJ20" s="23"/>
      <c r="AK20" s="24"/>
      <c r="AL20" s="19"/>
      <c r="AM20" s="24"/>
      <c r="AN20" s="19"/>
      <c r="AO20" s="70"/>
      <c r="AP20" s="70"/>
      <c r="AQ20" s="114"/>
      <c r="AR20" s="114"/>
      <c r="AS20" s="70"/>
      <c r="AT20" s="70"/>
      <c r="AU20" s="70"/>
      <c r="AV20" s="115" t="s">
        <v>88</v>
      </c>
      <c r="CG20" s="102">
        <v>0</v>
      </c>
      <c r="CI20" s="102">
        <v>0</v>
      </c>
      <c r="CJ20" s="102">
        <v>0</v>
      </c>
      <c r="CK20" s="102">
        <v>0</v>
      </c>
    </row>
    <row r="21" spans="1:89" x14ac:dyDescent="0.2">
      <c r="A21" s="27" t="s">
        <v>99</v>
      </c>
      <c r="B21" s="108">
        <f>SUM(C21+D21+E21+F21+G21+H21+I21+J21+K21)</f>
        <v>0</v>
      </c>
      <c r="C21" s="18"/>
      <c r="D21" s="28"/>
      <c r="E21" s="21"/>
      <c r="F21" s="21"/>
      <c r="G21" s="21"/>
      <c r="H21" s="21"/>
      <c r="I21" s="21"/>
      <c r="J21" s="21"/>
      <c r="K21" s="21"/>
      <c r="L21" s="110"/>
      <c r="M21" s="110"/>
      <c r="N21" s="110"/>
      <c r="O21" s="110"/>
      <c r="P21" s="110"/>
      <c r="Q21" s="110"/>
      <c r="R21" s="110"/>
      <c r="S21" s="110"/>
      <c r="T21" s="18"/>
      <c r="U21" s="19"/>
      <c r="V21" s="18"/>
      <c r="W21" s="19"/>
      <c r="X21" s="112">
        <f t="shared" si="0"/>
        <v>0</v>
      </c>
      <c r="Y21" s="18"/>
      <c r="Z21" s="21"/>
      <c r="AA21" s="19"/>
      <c r="AB21" s="113">
        <f t="shared" si="1"/>
        <v>0</v>
      </c>
      <c r="AC21" s="18"/>
      <c r="AD21" s="21"/>
      <c r="AE21" s="19"/>
      <c r="AF21" s="30"/>
      <c r="AG21" s="38"/>
      <c r="AH21" s="18"/>
      <c r="AI21" s="19"/>
      <c r="AJ21" s="23"/>
      <c r="AK21" s="24"/>
      <c r="AL21" s="19"/>
      <c r="AM21" s="24"/>
      <c r="AN21" s="19"/>
      <c r="AO21" s="70"/>
      <c r="AP21" s="70"/>
      <c r="AQ21" s="114"/>
      <c r="AR21" s="114"/>
      <c r="AS21" s="70"/>
      <c r="AT21" s="70"/>
      <c r="AU21" s="70"/>
      <c r="AV21" s="115" t="s">
        <v>88</v>
      </c>
      <c r="CG21" s="102">
        <v>0</v>
      </c>
      <c r="CI21" s="102">
        <v>0</v>
      </c>
      <c r="CJ21" s="102">
        <v>0</v>
      </c>
      <c r="CK21" s="102">
        <v>0</v>
      </c>
    </row>
    <row r="22" spans="1:89" x14ac:dyDescent="0.2">
      <c r="A22" s="27" t="s">
        <v>100</v>
      </c>
      <c r="B22" s="108">
        <f>SUM(C22+D22+E22+F22+G22+H22+I22+J22+K22+L22+M22+N22+O22+P22+Q22+R22+S22)</f>
        <v>165</v>
      </c>
      <c r="C22" s="18"/>
      <c r="D22" s="28"/>
      <c r="E22" s="21"/>
      <c r="F22" s="21">
        <v>4</v>
      </c>
      <c r="G22" s="21">
        <v>2</v>
      </c>
      <c r="H22" s="21">
        <v>1</v>
      </c>
      <c r="I22" s="21">
        <v>3</v>
      </c>
      <c r="J22" s="21">
        <v>12</v>
      </c>
      <c r="K22" s="21">
        <v>11</v>
      </c>
      <c r="L22" s="21">
        <v>10</v>
      </c>
      <c r="M22" s="21">
        <v>17</v>
      </c>
      <c r="N22" s="21">
        <v>16</v>
      </c>
      <c r="O22" s="21">
        <v>21</v>
      </c>
      <c r="P22" s="21">
        <v>22</v>
      </c>
      <c r="Q22" s="21">
        <v>20</v>
      </c>
      <c r="R22" s="21">
        <v>16</v>
      </c>
      <c r="S22" s="19">
        <v>10</v>
      </c>
      <c r="T22" s="18"/>
      <c r="U22" s="19">
        <v>165</v>
      </c>
      <c r="V22" s="18">
        <v>62</v>
      </c>
      <c r="W22" s="19">
        <v>103</v>
      </c>
      <c r="X22" s="112">
        <f t="shared" si="0"/>
        <v>0</v>
      </c>
      <c r="Y22" s="18"/>
      <c r="Z22" s="21"/>
      <c r="AA22" s="19"/>
      <c r="AB22" s="113">
        <f t="shared" si="1"/>
        <v>88</v>
      </c>
      <c r="AC22" s="18">
        <v>88</v>
      </c>
      <c r="AD22" s="21"/>
      <c r="AE22" s="19"/>
      <c r="AF22" s="30">
        <v>73</v>
      </c>
      <c r="AG22" s="19">
        <v>0</v>
      </c>
      <c r="AH22" s="18"/>
      <c r="AI22" s="19">
        <v>35</v>
      </c>
      <c r="AJ22" s="23"/>
      <c r="AK22" s="24"/>
      <c r="AL22" s="19">
        <v>40</v>
      </c>
      <c r="AM22" s="24"/>
      <c r="AN22" s="19">
        <v>39</v>
      </c>
      <c r="AO22" s="70"/>
      <c r="AP22" s="70"/>
      <c r="AQ22" s="114"/>
      <c r="AR22" s="114"/>
      <c r="AS22" s="70"/>
      <c r="AT22" s="70"/>
      <c r="AU22" s="70"/>
      <c r="AV22" s="115" t="s">
        <v>88</v>
      </c>
      <c r="CG22" s="102">
        <v>0</v>
      </c>
      <c r="CI22" s="102">
        <v>0</v>
      </c>
      <c r="CJ22" s="102">
        <v>0</v>
      </c>
      <c r="CK22" s="102">
        <v>0</v>
      </c>
    </row>
    <row r="23" spans="1:89" x14ac:dyDescent="0.2">
      <c r="A23" s="27" t="s">
        <v>101</v>
      </c>
      <c r="B23" s="108">
        <f>SUM(C23+D23+E23+F23+G23+H23+I23+J23+K23+L23+M23+N23+O23+P23+Q23+R23+S23)</f>
        <v>0</v>
      </c>
      <c r="C23" s="18"/>
      <c r="D23" s="28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19"/>
      <c r="T23" s="18"/>
      <c r="U23" s="19"/>
      <c r="V23" s="18"/>
      <c r="W23" s="19"/>
      <c r="X23" s="112">
        <f t="shared" si="0"/>
        <v>0</v>
      </c>
      <c r="Y23" s="18"/>
      <c r="Z23" s="21"/>
      <c r="AA23" s="19"/>
      <c r="AB23" s="113">
        <f t="shared" si="1"/>
        <v>0</v>
      </c>
      <c r="AC23" s="18"/>
      <c r="AD23" s="21"/>
      <c r="AE23" s="19"/>
      <c r="AF23" s="30"/>
      <c r="AG23" s="41"/>
      <c r="AH23" s="18"/>
      <c r="AI23" s="19"/>
      <c r="AJ23" s="23"/>
      <c r="AK23" s="24"/>
      <c r="AL23" s="19"/>
      <c r="AM23" s="24"/>
      <c r="AN23" s="19"/>
      <c r="AO23" s="70"/>
      <c r="AP23" s="70"/>
      <c r="AQ23" s="114"/>
      <c r="AR23" s="114"/>
      <c r="AS23" s="70"/>
      <c r="AT23" s="70"/>
      <c r="AU23" s="70"/>
      <c r="AV23" s="115" t="s">
        <v>88</v>
      </c>
      <c r="CG23" s="102">
        <v>0</v>
      </c>
      <c r="CH23" s="102">
        <v>0</v>
      </c>
      <c r="CI23" s="102">
        <v>0</v>
      </c>
      <c r="CJ23" s="102">
        <v>0</v>
      </c>
      <c r="CK23" s="102">
        <v>0</v>
      </c>
    </row>
    <row r="24" spans="1:89" x14ac:dyDescent="0.2">
      <c r="A24" s="27" t="s">
        <v>102</v>
      </c>
      <c r="B24" s="108">
        <f>SUM(C24+D24+E24+F24+G24+H24+I24+J24+K24)</f>
        <v>0</v>
      </c>
      <c r="C24" s="18"/>
      <c r="D24" s="28"/>
      <c r="E24" s="21"/>
      <c r="F24" s="21"/>
      <c r="G24" s="21"/>
      <c r="H24" s="21"/>
      <c r="I24" s="21"/>
      <c r="J24" s="21"/>
      <c r="K24" s="21"/>
      <c r="L24" s="110"/>
      <c r="M24" s="110"/>
      <c r="N24" s="110"/>
      <c r="O24" s="110"/>
      <c r="P24" s="110"/>
      <c r="Q24" s="110"/>
      <c r="R24" s="110"/>
      <c r="S24" s="110"/>
      <c r="T24" s="18"/>
      <c r="U24" s="19"/>
      <c r="V24" s="18"/>
      <c r="W24" s="19"/>
      <c r="X24" s="112">
        <f t="shared" si="0"/>
        <v>0</v>
      </c>
      <c r="Y24" s="18"/>
      <c r="Z24" s="21"/>
      <c r="AA24" s="19"/>
      <c r="AB24" s="113">
        <f t="shared" si="1"/>
        <v>0</v>
      </c>
      <c r="AC24" s="18"/>
      <c r="AD24" s="21"/>
      <c r="AE24" s="19"/>
      <c r="AF24" s="30"/>
      <c r="AG24" s="38"/>
      <c r="AH24" s="18"/>
      <c r="AI24" s="19"/>
      <c r="AJ24" s="23"/>
      <c r="AK24" s="24"/>
      <c r="AL24" s="19"/>
      <c r="AM24" s="24"/>
      <c r="AN24" s="19"/>
      <c r="AO24" s="70"/>
      <c r="AP24" s="70"/>
      <c r="AQ24" s="114"/>
      <c r="AR24" s="114"/>
      <c r="AS24" s="70"/>
      <c r="AT24" s="70"/>
      <c r="AU24" s="70"/>
      <c r="AV24" s="115" t="s">
        <v>88</v>
      </c>
      <c r="CG24" s="102">
        <v>0</v>
      </c>
      <c r="CI24" s="102">
        <v>0</v>
      </c>
      <c r="CJ24" s="102">
        <v>0</v>
      </c>
      <c r="CK24" s="102">
        <v>0</v>
      </c>
    </row>
    <row r="25" spans="1:89" x14ac:dyDescent="0.2">
      <c r="A25" s="27" t="s">
        <v>103</v>
      </c>
      <c r="B25" s="108">
        <f>SUM(C25+D25+E25+F25+G25+H25+I25+J25+K25+L25+M25+N25+O25+P25+Q25+R25+S25)</f>
        <v>0</v>
      </c>
      <c r="C25" s="18"/>
      <c r="D25" s="28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9"/>
      <c r="T25" s="18"/>
      <c r="U25" s="19"/>
      <c r="V25" s="18"/>
      <c r="W25" s="19"/>
      <c r="X25" s="112">
        <f t="shared" si="0"/>
        <v>0</v>
      </c>
      <c r="Y25" s="18"/>
      <c r="Z25" s="21"/>
      <c r="AA25" s="19"/>
      <c r="AB25" s="113">
        <f t="shared" si="1"/>
        <v>0</v>
      </c>
      <c r="AC25" s="18"/>
      <c r="AD25" s="21"/>
      <c r="AE25" s="19"/>
      <c r="AF25" s="30"/>
      <c r="AG25" s="19"/>
      <c r="AH25" s="18"/>
      <c r="AI25" s="19"/>
      <c r="AJ25" s="23"/>
      <c r="AK25" s="24"/>
      <c r="AL25" s="19"/>
      <c r="AM25" s="24"/>
      <c r="AN25" s="19"/>
      <c r="AO25" s="70"/>
      <c r="AP25" s="70"/>
      <c r="AQ25" s="114"/>
      <c r="AR25" s="114"/>
      <c r="AS25" s="70"/>
      <c r="AT25" s="70"/>
      <c r="AU25" s="70"/>
      <c r="AV25" s="115" t="s">
        <v>88</v>
      </c>
      <c r="CG25" s="102">
        <v>0</v>
      </c>
      <c r="CI25" s="102">
        <v>0</v>
      </c>
      <c r="CJ25" s="102">
        <v>0</v>
      </c>
      <c r="CK25" s="102">
        <v>0</v>
      </c>
    </row>
    <row r="26" spans="1:89" x14ac:dyDescent="0.2">
      <c r="A26" s="27" t="s">
        <v>104</v>
      </c>
      <c r="B26" s="108">
        <f>SUM(C26+D26+E26+F26+G26+H26+I26+J26+K26)</f>
        <v>0</v>
      </c>
      <c r="C26" s="18"/>
      <c r="D26" s="28"/>
      <c r="E26" s="21"/>
      <c r="F26" s="21"/>
      <c r="G26" s="21"/>
      <c r="H26" s="21"/>
      <c r="I26" s="21"/>
      <c r="J26" s="21"/>
      <c r="K26" s="21"/>
      <c r="L26" s="110"/>
      <c r="M26" s="110"/>
      <c r="N26" s="110"/>
      <c r="O26" s="110"/>
      <c r="P26" s="110"/>
      <c r="Q26" s="110"/>
      <c r="R26" s="110"/>
      <c r="S26" s="110"/>
      <c r="T26" s="18"/>
      <c r="U26" s="19"/>
      <c r="V26" s="18"/>
      <c r="W26" s="19"/>
      <c r="X26" s="112">
        <f t="shared" si="0"/>
        <v>0</v>
      </c>
      <c r="Y26" s="18"/>
      <c r="Z26" s="21"/>
      <c r="AA26" s="19"/>
      <c r="AB26" s="113">
        <f t="shared" si="1"/>
        <v>0</v>
      </c>
      <c r="AC26" s="18"/>
      <c r="AD26" s="21"/>
      <c r="AE26" s="19"/>
      <c r="AF26" s="30"/>
      <c r="AG26" s="41"/>
      <c r="AH26" s="18"/>
      <c r="AI26" s="19"/>
      <c r="AJ26" s="23"/>
      <c r="AK26" s="24"/>
      <c r="AL26" s="19"/>
      <c r="AM26" s="24"/>
      <c r="AN26" s="19"/>
      <c r="AO26" s="70"/>
      <c r="AP26" s="70"/>
      <c r="AQ26" s="114"/>
      <c r="AR26" s="114"/>
      <c r="AS26" s="70"/>
      <c r="AT26" s="70"/>
      <c r="AU26" s="70"/>
      <c r="AV26" s="115" t="s">
        <v>88</v>
      </c>
      <c r="CG26" s="102">
        <v>0</v>
      </c>
      <c r="CI26" s="102">
        <v>0</v>
      </c>
      <c r="CJ26" s="102">
        <v>0</v>
      </c>
      <c r="CK26" s="102">
        <v>0</v>
      </c>
    </row>
    <row r="27" spans="1:89" x14ac:dyDescent="0.2">
      <c r="A27" s="27" t="s">
        <v>105</v>
      </c>
      <c r="B27" s="108">
        <f>SUM(C27+D27+E27+F27+G27+H27+I27+J27+K27+L27+M27+N27+O27+P27+Q27+R27+S27)</f>
        <v>32</v>
      </c>
      <c r="C27" s="18"/>
      <c r="D27" s="28"/>
      <c r="E27" s="21"/>
      <c r="F27" s="21"/>
      <c r="G27" s="21"/>
      <c r="H27" s="21"/>
      <c r="I27" s="21"/>
      <c r="J27" s="21"/>
      <c r="K27" s="21"/>
      <c r="L27" s="21">
        <v>2</v>
      </c>
      <c r="M27" s="21">
        <v>2</v>
      </c>
      <c r="N27" s="21">
        <v>2</v>
      </c>
      <c r="O27" s="21">
        <v>4</v>
      </c>
      <c r="P27" s="21">
        <v>5</v>
      </c>
      <c r="Q27" s="21">
        <v>4</v>
      </c>
      <c r="R27" s="21">
        <v>5</v>
      </c>
      <c r="S27" s="19">
        <v>8</v>
      </c>
      <c r="T27" s="18"/>
      <c r="U27" s="19">
        <v>32</v>
      </c>
      <c r="V27" s="18">
        <v>13</v>
      </c>
      <c r="W27" s="19">
        <v>19</v>
      </c>
      <c r="X27" s="112">
        <f t="shared" si="0"/>
        <v>0</v>
      </c>
      <c r="Y27" s="18"/>
      <c r="Z27" s="21"/>
      <c r="AA27" s="19"/>
      <c r="AB27" s="113">
        <f t="shared" si="1"/>
        <v>23</v>
      </c>
      <c r="AC27" s="18">
        <v>23</v>
      </c>
      <c r="AD27" s="21"/>
      <c r="AE27" s="19"/>
      <c r="AF27" s="30">
        <v>15</v>
      </c>
      <c r="AG27" s="38">
        <v>0</v>
      </c>
      <c r="AH27" s="18"/>
      <c r="AI27" s="19">
        <v>11</v>
      </c>
      <c r="AJ27" s="23">
        <v>36</v>
      </c>
      <c r="AK27" s="24"/>
      <c r="AL27" s="19"/>
      <c r="AM27" s="24"/>
      <c r="AN27" s="19">
        <v>9</v>
      </c>
      <c r="AO27" s="70"/>
      <c r="AP27" s="70"/>
      <c r="AQ27" s="114"/>
      <c r="AR27" s="114"/>
      <c r="AS27" s="70"/>
      <c r="AT27" s="70"/>
      <c r="AU27" s="70"/>
      <c r="AV27" s="115" t="s">
        <v>88</v>
      </c>
      <c r="CG27" s="102">
        <v>0</v>
      </c>
      <c r="CI27" s="102">
        <v>0</v>
      </c>
      <c r="CJ27" s="102">
        <v>0</v>
      </c>
      <c r="CK27" s="102">
        <v>0</v>
      </c>
    </row>
    <row r="28" spans="1:89" x14ac:dyDescent="0.2">
      <c r="A28" s="27" t="s">
        <v>106</v>
      </c>
      <c r="B28" s="108">
        <f>SUM(C28+D28+E28+F28+G28+H28+I28+J28+K28)</f>
        <v>0</v>
      </c>
      <c r="C28" s="18"/>
      <c r="D28" s="28"/>
      <c r="E28" s="21"/>
      <c r="F28" s="21"/>
      <c r="G28" s="21"/>
      <c r="H28" s="21"/>
      <c r="I28" s="21"/>
      <c r="J28" s="21"/>
      <c r="K28" s="21"/>
      <c r="L28" s="110"/>
      <c r="M28" s="110"/>
      <c r="N28" s="110"/>
      <c r="O28" s="110"/>
      <c r="P28" s="110"/>
      <c r="Q28" s="110"/>
      <c r="R28" s="110"/>
      <c r="S28" s="110"/>
      <c r="T28" s="18"/>
      <c r="U28" s="19"/>
      <c r="V28" s="18"/>
      <c r="W28" s="19"/>
      <c r="X28" s="112">
        <f t="shared" si="0"/>
        <v>0</v>
      </c>
      <c r="Y28" s="18"/>
      <c r="Z28" s="21"/>
      <c r="AA28" s="19"/>
      <c r="AB28" s="113">
        <f t="shared" si="1"/>
        <v>0</v>
      </c>
      <c r="AC28" s="18"/>
      <c r="AD28" s="21"/>
      <c r="AE28" s="19"/>
      <c r="AF28" s="30"/>
      <c r="AG28" s="19"/>
      <c r="AH28" s="18"/>
      <c r="AI28" s="19"/>
      <c r="AJ28" s="23"/>
      <c r="AK28" s="24"/>
      <c r="AL28" s="19"/>
      <c r="AM28" s="24"/>
      <c r="AN28" s="19"/>
      <c r="AO28" s="70"/>
      <c r="AP28" s="70"/>
      <c r="AQ28" s="114"/>
      <c r="AR28" s="114"/>
      <c r="AS28" s="70"/>
      <c r="AT28" s="70"/>
      <c r="AU28" s="70"/>
      <c r="AV28" s="115" t="s">
        <v>88</v>
      </c>
      <c r="CG28" s="102">
        <v>0</v>
      </c>
      <c r="CI28" s="102">
        <v>0</v>
      </c>
      <c r="CJ28" s="102">
        <v>0</v>
      </c>
      <c r="CK28" s="102">
        <v>0</v>
      </c>
    </row>
    <row r="29" spans="1:89" x14ac:dyDescent="0.2">
      <c r="A29" s="27" t="s">
        <v>107</v>
      </c>
      <c r="B29" s="108">
        <f>SUM(C29+D29+E29+F29+G29+H29+I29+J29+K29+L29+M29+N29+O29+P29+Q29+R29+S29)</f>
        <v>0</v>
      </c>
      <c r="C29" s="18"/>
      <c r="D29" s="28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19"/>
      <c r="T29" s="18"/>
      <c r="U29" s="19"/>
      <c r="V29" s="18"/>
      <c r="W29" s="19"/>
      <c r="X29" s="112">
        <f t="shared" si="0"/>
        <v>0</v>
      </c>
      <c r="Y29" s="18"/>
      <c r="Z29" s="21"/>
      <c r="AA29" s="19"/>
      <c r="AB29" s="113">
        <f t="shared" si="1"/>
        <v>0</v>
      </c>
      <c r="AC29" s="18"/>
      <c r="AD29" s="21"/>
      <c r="AE29" s="19"/>
      <c r="AF29" s="30"/>
      <c r="AG29" s="19"/>
      <c r="AH29" s="18"/>
      <c r="AI29" s="19"/>
      <c r="AJ29" s="23"/>
      <c r="AK29" s="24"/>
      <c r="AL29" s="19"/>
      <c r="AM29" s="24"/>
      <c r="AN29" s="19"/>
      <c r="AO29" s="70"/>
      <c r="AP29" s="70"/>
      <c r="AQ29" s="114"/>
      <c r="AR29" s="114"/>
      <c r="AS29" s="70"/>
      <c r="AT29" s="70"/>
      <c r="AU29" s="70"/>
      <c r="AV29" s="115" t="s">
        <v>88</v>
      </c>
      <c r="CG29" s="102">
        <v>0</v>
      </c>
      <c r="CI29" s="102">
        <v>0</v>
      </c>
      <c r="CJ29" s="102">
        <v>0</v>
      </c>
      <c r="CK29" s="102">
        <v>0</v>
      </c>
    </row>
    <row r="30" spans="1:89" x14ac:dyDescent="0.2">
      <c r="A30" s="27" t="s">
        <v>108</v>
      </c>
      <c r="B30" s="108">
        <f>SUM(C30+D30+E30+F30+G30+H30+I30+J30+K30)</f>
        <v>0</v>
      </c>
      <c r="C30" s="18"/>
      <c r="D30" s="28"/>
      <c r="E30" s="21"/>
      <c r="F30" s="21"/>
      <c r="G30" s="21"/>
      <c r="H30" s="21"/>
      <c r="I30" s="21"/>
      <c r="J30" s="21"/>
      <c r="K30" s="21"/>
      <c r="L30" s="110"/>
      <c r="M30" s="110"/>
      <c r="N30" s="110"/>
      <c r="O30" s="110"/>
      <c r="P30" s="110"/>
      <c r="Q30" s="110"/>
      <c r="R30" s="110"/>
      <c r="S30" s="110"/>
      <c r="T30" s="18"/>
      <c r="U30" s="19"/>
      <c r="V30" s="18"/>
      <c r="W30" s="19"/>
      <c r="X30" s="112">
        <f t="shared" si="0"/>
        <v>0</v>
      </c>
      <c r="Y30" s="18"/>
      <c r="Z30" s="21"/>
      <c r="AA30" s="19"/>
      <c r="AB30" s="113">
        <f t="shared" si="1"/>
        <v>0</v>
      </c>
      <c r="AC30" s="18"/>
      <c r="AD30" s="21"/>
      <c r="AE30" s="19"/>
      <c r="AF30" s="30"/>
      <c r="AG30" s="19"/>
      <c r="AH30" s="18"/>
      <c r="AI30" s="19"/>
      <c r="AJ30" s="23"/>
      <c r="AK30" s="24"/>
      <c r="AL30" s="19"/>
      <c r="AM30" s="24"/>
      <c r="AN30" s="19"/>
      <c r="AO30" s="70"/>
      <c r="AP30" s="70"/>
      <c r="AQ30" s="114"/>
      <c r="AR30" s="114"/>
      <c r="AS30" s="70"/>
      <c r="AT30" s="70"/>
      <c r="AU30" s="70"/>
      <c r="AV30" s="115" t="s">
        <v>88</v>
      </c>
      <c r="CG30" s="102">
        <v>0</v>
      </c>
      <c r="CI30" s="102">
        <v>0</v>
      </c>
      <c r="CJ30" s="102">
        <v>0</v>
      </c>
      <c r="CK30" s="102">
        <v>0</v>
      </c>
    </row>
    <row r="31" spans="1:89" x14ac:dyDescent="0.2">
      <c r="A31" s="27" t="s">
        <v>109</v>
      </c>
      <c r="B31" s="108">
        <f>SUM(C31+D31+E31+F31+G31+H31+I31+J31+K31+L31+M31+N31+O31+P31+Q31+R31+S31)</f>
        <v>0</v>
      </c>
      <c r="C31" s="18"/>
      <c r="D31" s="28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9"/>
      <c r="T31" s="18"/>
      <c r="U31" s="19"/>
      <c r="V31" s="18"/>
      <c r="W31" s="19"/>
      <c r="X31" s="112">
        <f t="shared" si="0"/>
        <v>0</v>
      </c>
      <c r="Y31" s="18"/>
      <c r="Z31" s="21"/>
      <c r="AA31" s="19"/>
      <c r="AB31" s="113">
        <f t="shared" si="1"/>
        <v>0</v>
      </c>
      <c r="AC31" s="18"/>
      <c r="AD31" s="21"/>
      <c r="AE31" s="19"/>
      <c r="AF31" s="30"/>
      <c r="AG31" s="41"/>
      <c r="AH31" s="18"/>
      <c r="AI31" s="19"/>
      <c r="AJ31" s="23"/>
      <c r="AK31" s="24"/>
      <c r="AL31" s="19"/>
      <c r="AM31" s="24"/>
      <c r="AN31" s="19"/>
      <c r="AO31" s="70"/>
      <c r="AP31" s="70"/>
      <c r="AQ31" s="114"/>
      <c r="AR31" s="114"/>
      <c r="AS31" s="70"/>
      <c r="AT31" s="70"/>
      <c r="AU31" s="70"/>
      <c r="AV31" s="115" t="s">
        <v>88</v>
      </c>
      <c r="CG31" s="102">
        <v>0</v>
      </c>
      <c r="CI31" s="102">
        <v>0</v>
      </c>
      <c r="CJ31" s="102">
        <v>0</v>
      </c>
      <c r="CK31" s="102">
        <v>0</v>
      </c>
    </row>
    <row r="32" spans="1:89" x14ac:dyDescent="0.2">
      <c r="A32" s="27" t="s">
        <v>110</v>
      </c>
      <c r="B32" s="108">
        <f>SUM(C32+D32+E32+F32+G32+H32+I32+J32+K32+L32+M32+N32+O32+P32+Q32+R32+S32)</f>
        <v>0</v>
      </c>
      <c r="C32" s="18"/>
      <c r="D32" s="2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19"/>
      <c r="T32" s="18"/>
      <c r="U32" s="19"/>
      <c r="V32" s="18"/>
      <c r="W32" s="19"/>
      <c r="X32" s="112">
        <f t="shared" si="0"/>
        <v>0</v>
      </c>
      <c r="Y32" s="18"/>
      <c r="Z32" s="21"/>
      <c r="AA32" s="19"/>
      <c r="AB32" s="113">
        <f t="shared" si="1"/>
        <v>0</v>
      </c>
      <c r="AC32" s="18"/>
      <c r="AD32" s="21"/>
      <c r="AE32" s="19"/>
      <c r="AF32" s="30"/>
      <c r="AG32" s="38"/>
      <c r="AH32" s="18"/>
      <c r="AI32" s="19"/>
      <c r="AJ32" s="23"/>
      <c r="AK32" s="24"/>
      <c r="AL32" s="19"/>
      <c r="AM32" s="24"/>
      <c r="AN32" s="19"/>
      <c r="AO32" s="70"/>
      <c r="AP32" s="70"/>
      <c r="AQ32" s="114"/>
      <c r="AR32" s="114"/>
      <c r="AS32" s="70"/>
      <c r="AT32" s="70"/>
      <c r="AU32" s="70"/>
      <c r="AV32" s="115" t="s">
        <v>88</v>
      </c>
      <c r="CG32" s="102">
        <v>0</v>
      </c>
      <c r="CI32" s="102">
        <v>0</v>
      </c>
      <c r="CJ32" s="102">
        <v>0</v>
      </c>
      <c r="CK32" s="102">
        <v>0</v>
      </c>
    </row>
    <row r="33" spans="1:89" x14ac:dyDescent="0.2">
      <c r="A33" s="27" t="s">
        <v>111</v>
      </c>
      <c r="B33" s="108">
        <f>SUM(C33+D33+E33+F33+G33+H33+I33+J33+K33)</f>
        <v>0</v>
      </c>
      <c r="C33" s="18"/>
      <c r="D33" s="28"/>
      <c r="E33" s="21"/>
      <c r="F33" s="21"/>
      <c r="G33" s="21"/>
      <c r="H33" s="21"/>
      <c r="I33" s="21"/>
      <c r="J33" s="21"/>
      <c r="K33" s="21"/>
      <c r="L33" s="110"/>
      <c r="M33" s="110"/>
      <c r="N33" s="110"/>
      <c r="O33" s="110"/>
      <c r="P33" s="110"/>
      <c r="Q33" s="110"/>
      <c r="R33" s="110"/>
      <c r="S33" s="110"/>
      <c r="T33" s="18"/>
      <c r="U33" s="38"/>
      <c r="V33" s="18"/>
      <c r="W33" s="19"/>
      <c r="X33" s="112">
        <f t="shared" si="0"/>
        <v>0</v>
      </c>
      <c r="Y33" s="18"/>
      <c r="Z33" s="21"/>
      <c r="AA33" s="19"/>
      <c r="AB33" s="113">
        <f t="shared" si="1"/>
        <v>0</v>
      </c>
      <c r="AC33" s="18"/>
      <c r="AD33" s="21"/>
      <c r="AE33" s="19"/>
      <c r="AF33" s="30"/>
      <c r="AG33" s="38"/>
      <c r="AH33" s="18"/>
      <c r="AI33" s="19"/>
      <c r="AJ33" s="23"/>
      <c r="AK33" s="24"/>
      <c r="AL33" s="19"/>
      <c r="AM33" s="24"/>
      <c r="AN33" s="19"/>
      <c r="AO33" s="70"/>
      <c r="AP33" s="70"/>
      <c r="AQ33" s="114"/>
      <c r="AR33" s="114"/>
      <c r="AS33" s="70"/>
      <c r="AT33" s="70"/>
      <c r="AU33" s="70"/>
      <c r="AV33" s="115" t="s">
        <v>88</v>
      </c>
      <c r="CG33" s="102">
        <v>0</v>
      </c>
      <c r="CI33" s="102">
        <v>0</v>
      </c>
      <c r="CJ33" s="102">
        <v>0</v>
      </c>
      <c r="CK33" s="102">
        <v>0</v>
      </c>
    </row>
    <row r="34" spans="1:89" x14ac:dyDescent="0.2">
      <c r="A34" s="27" t="s">
        <v>112</v>
      </c>
      <c r="B34" s="108">
        <f>SUM(C34+D34+E34+F34+G34+H34+I34+J34+K34+L34+M34+N34+O34+P34+Q34+R34+S34)</f>
        <v>0</v>
      </c>
      <c r="C34" s="18"/>
      <c r="D34" s="2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19"/>
      <c r="T34" s="18"/>
      <c r="U34" s="38"/>
      <c r="V34" s="18"/>
      <c r="W34" s="19"/>
      <c r="X34" s="112">
        <f t="shared" si="0"/>
        <v>0</v>
      </c>
      <c r="Y34" s="18"/>
      <c r="Z34" s="21"/>
      <c r="AA34" s="19"/>
      <c r="AB34" s="113">
        <f t="shared" si="1"/>
        <v>0</v>
      </c>
      <c r="AC34" s="18"/>
      <c r="AD34" s="21"/>
      <c r="AE34" s="19"/>
      <c r="AF34" s="30"/>
      <c r="AG34" s="38"/>
      <c r="AH34" s="18"/>
      <c r="AI34" s="19"/>
      <c r="AJ34" s="23"/>
      <c r="AK34" s="24"/>
      <c r="AL34" s="19"/>
      <c r="AM34" s="24"/>
      <c r="AN34" s="19"/>
      <c r="AO34" s="70"/>
      <c r="AP34" s="70"/>
      <c r="AQ34" s="114"/>
      <c r="AR34" s="114"/>
      <c r="AS34" s="70"/>
      <c r="AT34" s="70"/>
      <c r="AU34" s="70"/>
      <c r="AV34" s="115" t="s">
        <v>88</v>
      </c>
      <c r="CG34" s="102">
        <v>0</v>
      </c>
      <c r="CI34" s="102">
        <v>0</v>
      </c>
      <c r="CJ34" s="102">
        <v>0</v>
      </c>
      <c r="CK34" s="102">
        <v>0</v>
      </c>
    </row>
    <row r="35" spans="1:89" x14ac:dyDescent="0.2">
      <c r="A35" s="27" t="s">
        <v>113</v>
      </c>
      <c r="B35" s="108">
        <f>SUM(C35+D35+E35+F35+G35+H35+I35+J35+K35+L35+M35+N35+O35+P35+Q35+R35+S35)</f>
        <v>0</v>
      </c>
      <c r="C35" s="18"/>
      <c r="D35" s="28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9"/>
      <c r="T35" s="18"/>
      <c r="U35" s="38"/>
      <c r="V35" s="18"/>
      <c r="W35" s="19"/>
      <c r="X35" s="112">
        <f t="shared" si="0"/>
        <v>0</v>
      </c>
      <c r="Y35" s="18"/>
      <c r="Z35" s="21"/>
      <c r="AA35" s="19"/>
      <c r="AB35" s="113">
        <f t="shared" si="1"/>
        <v>0</v>
      </c>
      <c r="AC35" s="18"/>
      <c r="AD35" s="21"/>
      <c r="AE35" s="19"/>
      <c r="AF35" s="30"/>
      <c r="AG35" s="19"/>
      <c r="AH35" s="18"/>
      <c r="AI35" s="19"/>
      <c r="AJ35" s="23"/>
      <c r="AK35" s="24"/>
      <c r="AL35" s="19"/>
      <c r="AM35" s="24"/>
      <c r="AN35" s="19"/>
      <c r="AO35" s="70"/>
      <c r="AP35" s="70"/>
      <c r="AQ35" s="114"/>
      <c r="AR35" s="114"/>
      <c r="AS35" s="70"/>
      <c r="AT35" s="70"/>
      <c r="AU35" s="70"/>
      <c r="AV35" s="115" t="s">
        <v>88</v>
      </c>
      <c r="CG35" s="102">
        <v>0</v>
      </c>
      <c r="CI35" s="102">
        <v>0</v>
      </c>
      <c r="CJ35" s="102">
        <v>0</v>
      </c>
      <c r="CK35" s="102">
        <v>0</v>
      </c>
    </row>
    <row r="36" spans="1:89" x14ac:dyDescent="0.2">
      <c r="A36" s="27" t="s">
        <v>114</v>
      </c>
      <c r="B36" s="108">
        <f>SUM(O36+P36+Q36+R36+S36)</f>
        <v>0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21"/>
      <c r="P36" s="21"/>
      <c r="Q36" s="21"/>
      <c r="R36" s="21"/>
      <c r="S36" s="19"/>
      <c r="T36" s="18"/>
      <c r="U36" s="38"/>
      <c r="V36" s="18"/>
      <c r="W36" s="19"/>
      <c r="X36" s="112">
        <f t="shared" si="0"/>
        <v>0</v>
      </c>
      <c r="Y36" s="34"/>
      <c r="Z36" s="32"/>
      <c r="AA36" s="33"/>
      <c r="AB36" s="113">
        <f t="shared" si="1"/>
        <v>0</v>
      </c>
      <c r="AC36" s="18"/>
      <c r="AD36" s="21"/>
      <c r="AE36" s="19"/>
      <c r="AF36" s="30"/>
      <c r="AG36" s="19"/>
      <c r="AH36" s="33"/>
      <c r="AI36" s="19"/>
      <c r="AJ36" s="23"/>
      <c r="AK36" s="33"/>
      <c r="AL36" s="19"/>
      <c r="AM36" s="33"/>
      <c r="AN36" s="19"/>
      <c r="AO36" s="70"/>
      <c r="AP36" s="70"/>
      <c r="AQ36" s="33"/>
      <c r="AR36" s="114"/>
      <c r="AS36" s="70"/>
      <c r="AT36" s="70"/>
      <c r="AU36" s="70"/>
      <c r="AV36" s="115" t="s">
        <v>88</v>
      </c>
      <c r="CG36" s="102">
        <v>0</v>
      </c>
      <c r="CI36" s="102">
        <v>0</v>
      </c>
      <c r="CJ36" s="102">
        <v>0</v>
      </c>
      <c r="CK36" s="102">
        <v>0</v>
      </c>
    </row>
    <row r="37" spans="1:89" x14ac:dyDescent="0.2">
      <c r="A37" s="27" t="s">
        <v>115</v>
      </c>
      <c r="B37" s="108">
        <f>SUM(C37+D37+E37+F37+G37+H37+I37+J37+K37)</f>
        <v>0</v>
      </c>
      <c r="C37" s="18"/>
      <c r="D37" s="28"/>
      <c r="E37" s="21"/>
      <c r="F37" s="109"/>
      <c r="G37" s="109"/>
      <c r="H37" s="109"/>
      <c r="I37" s="109"/>
      <c r="J37" s="109"/>
      <c r="K37" s="109"/>
      <c r="L37" s="32"/>
      <c r="M37" s="32"/>
      <c r="N37" s="32"/>
      <c r="O37" s="32"/>
      <c r="P37" s="32"/>
      <c r="Q37" s="32"/>
      <c r="R37" s="32"/>
      <c r="S37" s="33"/>
      <c r="T37" s="18"/>
      <c r="U37" s="38"/>
      <c r="V37" s="18"/>
      <c r="W37" s="19"/>
      <c r="X37" s="112">
        <f t="shared" si="0"/>
        <v>0</v>
      </c>
      <c r="Y37" s="18"/>
      <c r="Z37" s="21"/>
      <c r="AA37" s="19"/>
      <c r="AB37" s="113">
        <f t="shared" si="1"/>
        <v>0</v>
      </c>
      <c r="AC37" s="18"/>
      <c r="AD37" s="21"/>
      <c r="AE37" s="19"/>
      <c r="AF37" s="30"/>
      <c r="AG37" s="19"/>
      <c r="AH37" s="18"/>
      <c r="AI37" s="19"/>
      <c r="AJ37" s="23"/>
      <c r="AK37" s="24"/>
      <c r="AL37" s="19"/>
      <c r="AM37" s="24"/>
      <c r="AN37" s="19"/>
      <c r="AO37" s="70"/>
      <c r="AP37" s="70"/>
      <c r="AQ37" s="114"/>
      <c r="AR37" s="114"/>
      <c r="AS37" s="70"/>
      <c r="AT37" s="70"/>
      <c r="AU37" s="70"/>
      <c r="AV37" s="115" t="s">
        <v>88</v>
      </c>
      <c r="CG37" s="102">
        <v>0</v>
      </c>
      <c r="CI37" s="102">
        <v>0</v>
      </c>
      <c r="CJ37" s="102">
        <v>0</v>
      </c>
      <c r="CK37" s="102">
        <v>0</v>
      </c>
    </row>
    <row r="38" spans="1:89" x14ac:dyDescent="0.2">
      <c r="A38" s="27" t="s">
        <v>116</v>
      </c>
      <c r="B38" s="108">
        <f>SUM(C38+D38+E38+F38+G38+H38+I38+J38+K38+L38+M38+N38+O38+P38+Q38+R38+S38)</f>
        <v>0</v>
      </c>
      <c r="C38" s="109"/>
      <c r="D38" s="109"/>
      <c r="E38" s="109"/>
      <c r="F38" s="109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19"/>
      <c r="T38" s="18"/>
      <c r="U38" s="19"/>
      <c r="V38" s="18"/>
      <c r="W38" s="19"/>
      <c r="X38" s="37"/>
      <c r="Y38" s="34"/>
      <c r="Z38" s="32"/>
      <c r="AA38" s="33"/>
      <c r="AB38" s="113">
        <f t="shared" si="1"/>
        <v>0</v>
      </c>
      <c r="AC38" s="18"/>
      <c r="AD38" s="21"/>
      <c r="AE38" s="19"/>
      <c r="AF38" s="30"/>
      <c r="AG38" s="19"/>
      <c r="AH38" s="18"/>
      <c r="AI38" s="19"/>
      <c r="AJ38" s="23"/>
      <c r="AK38" s="24"/>
      <c r="AL38" s="19"/>
      <c r="AM38" s="24"/>
      <c r="AN38" s="19"/>
      <c r="AO38" s="70"/>
      <c r="AP38" s="70"/>
      <c r="AQ38" s="114"/>
      <c r="AR38" s="114"/>
      <c r="AS38" s="70"/>
      <c r="AT38" s="70"/>
      <c r="AU38" s="70"/>
      <c r="AV38" s="115" t="s">
        <v>88</v>
      </c>
      <c r="CG38" s="102">
        <v>0</v>
      </c>
      <c r="CI38" s="102">
        <v>0</v>
      </c>
      <c r="CJ38" s="102">
        <v>0</v>
      </c>
      <c r="CK38" s="102">
        <v>0</v>
      </c>
    </row>
    <row r="39" spans="1:89" x14ac:dyDescent="0.2">
      <c r="A39" s="27" t="s">
        <v>117</v>
      </c>
      <c r="B39" s="108">
        <f>SUM(C39+D39+E39+F39+G39+H39+I39+J39+K39)</f>
        <v>0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10"/>
      <c r="M39" s="110"/>
      <c r="N39" s="110"/>
      <c r="O39" s="110"/>
      <c r="P39" s="110"/>
      <c r="Q39" s="110"/>
      <c r="R39" s="110"/>
      <c r="S39" s="110"/>
      <c r="T39" s="18"/>
      <c r="U39" s="19"/>
      <c r="V39" s="18"/>
      <c r="W39" s="19"/>
      <c r="X39" s="112">
        <f t="shared" ref="X39:X68" si="2">SUM(Y39+Z39+AA39)</f>
        <v>0</v>
      </c>
      <c r="Y39" s="18"/>
      <c r="Z39" s="21"/>
      <c r="AA39" s="19"/>
      <c r="AB39" s="113">
        <f t="shared" si="1"/>
        <v>0</v>
      </c>
      <c r="AC39" s="18"/>
      <c r="AD39" s="21"/>
      <c r="AE39" s="19"/>
      <c r="AF39" s="30"/>
      <c r="AG39" s="19"/>
      <c r="AH39" s="18"/>
      <c r="AI39" s="19"/>
      <c r="AJ39" s="23"/>
      <c r="AK39" s="24"/>
      <c r="AL39" s="19"/>
      <c r="AM39" s="24"/>
      <c r="AN39" s="19"/>
      <c r="AO39" s="70"/>
      <c r="AP39" s="70"/>
      <c r="AQ39" s="114"/>
      <c r="AR39" s="114"/>
      <c r="AS39" s="70"/>
      <c r="AT39" s="70"/>
      <c r="AU39" s="70"/>
      <c r="AV39" s="115" t="s">
        <v>88</v>
      </c>
      <c r="CG39" s="102">
        <v>0</v>
      </c>
      <c r="CI39" s="102">
        <v>0</v>
      </c>
      <c r="CJ39" s="102">
        <v>0</v>
      </c>
      <c r="CK39" s="102">
        <v>0</v>
      </c>
    </row>
    <row r="40" spans="1:89" x14ac:dyDescent="0.2">
      <c r="A40" s="27" t="s">
        <v>118</v>
      </c>
      <c r="B40" s="108">
        <f>SUM(C40+D40+E40+F40+G40+H40+I40+J40+K40+L40+M40+N40+O40+P40+Q40+R40+S40)</f>
        <v>399</v>
      </c>
      <c r="C40" s="109">
        <v>85</v>
      </c>
      <c r="D40" s="109">
        <v>53</v>
      </c>
      <c r="E40" s="109">
        <v>70</v>
      </c>
      <c r="F40" s="21">
        <v>12</v>
      </c>
      <c r="G40" s="21">
        <v>12</v>
      </c>
      <c r="H40" s="21">
        <v>9</v>
      </c>
      <c r="I40" s="21">
        <v>7</v>
      </c>
      <c r="J40" s="21">
        <v>6</v>
      </c>
      <c r="K40" s="21">
        <v>8</v>
      </c>
      <c r="L40" s="21">
        <v>10</v>
      </c>
      <c r="M40" s="21">
        <v>12</v>
      </c>
      <c r="N40" s="21">
        <v>19</v>
      </c>
      <c r="O40" s="21">
        <v>14</v>
      </c>
      <c r="P40" s="21">
        <v>14</v>
      </c>
      <c r="Q40" s="21">
        <v>26</v>
      </c>
      <c r="R40" s="21">
        <v>17</v>
      </c>
      <c r="S40" s="19">
        <v>25</v>
      </c>
      <c r="T40" s="18">
        <v>208</v>
      </c>
      <c r="U40" s="19">
        <v>191</v>
      </c>
      <c r="V40" s="18">
        <v>233</v>
      </c>
      <c r="W40" s="19">
        <v>166</v>
      </c>
      <c r="X40" s="112">
        <f>SUM(Y40+Z40+AA40)</f>
        <v>95</v>
      </c>
      <c r="Y40" s="18">
        <v>95</v>
      </c>
      <c r="Z40" s="21"/>
      <c r="AA40" s="19"/>
      <c r="AB40" s="113">
        <f t="shared" si="1"/>
        <v>98</v>
      </c>
      <c r="AC40" s="18">
        <v>98</v>
      </c>
      <c r="AD40" s="21"/>
      <c r="AE40" s="19"/>
      <c r="AF40" s="30">
        <v>125</v>
      </c>
      <c r="AG40" s="41">
        <v>0</v>
      </c>
      <c r="AH40" s="18">
        <v>45</v>
      </c>
      <c r="AI40" s="19">
        <v>21</v>
      </c>
      <c r="AJ40" s="23">
        <v>51</v>
      </c>
      <c r="AK40" s="24">
        <v>2</v>
      </c>
      <c r="AL40" s="19">
        <v>13</v>
      </c>
      <c r="AM40" s="24">
        <v>1</v>
      </c>
      <c r="AN40" s="19">
        <v>12</v>
      </c>
      <c r="AO40" s="70"/>
      <c r="AP40" s="70"/>
      <c r="AQ40" s="114"/>
      <c r="AR40" s="114"/>
      <c r="AS40" s="70"/>
      <c r="AT40" s="70"/>
      <c r="AU40" s="70"/>
      <c r="AV40" s="115" t="s">
        <v>88</v>
      </c>
      <c r="CG40" s="102">
        <v>0</v>
      </c>
      <c r="CI40" s="102">
        <v>0</v>
      </c>
      <c r="CJ40" s="102">
        <v>0</v>
      </c>
      <c r="CK40" s="102">
        <v>0</v>
      </c>
    </row>
    <row r="41" spans="1:89" x14ac:dyDescent="0.2">
      <c r="A41" s="27" t="s">
        <v>119</v>
      </c>
      <c r="B41" s="108">
        <f>SUM(C41+D41+E41+F41+G41+H41+I41+J41+K41+L41+M41+N41+O41+P41+Q41+R41+S41)</f>
        <v>0</v>
      </c>
      <c r="C41" s="109"/>
      <c r="D41" s="109"/>
      <c r="E41" s="109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19"/>
      <c r="T41" s="18"/>
      <c r="U41" s="19"/>
      <c r="V41" s="18"/>
      <c r="W41" s="19"/>
      <c r="X41" s="112">
        <f>SUM(Y41+Z41+AA41)</f>
        <v>0</v>
      </c>
      <c r="Y41" s="18"/>
      <c r="Z41" s="21"/>
      <c r="AA41" s="19"/>
      <c r="AB41" s="113">
        <f t="shared" si="1"/>
        <v>0</v>
      </c>
      <c r="AC41" s="18"/>
      <c r="AD41" s="21"/>
      <c r="AE41" s="19"/>
      <c r="AF41" s="30"/>
      <c r="AG41" s="19"/>
      <c r="AH41" s="18"/>
      <c r="AI41" s="19"/>
      <c r="AJ41" s="23"/>
      <c r="AK41" s="24"/>
      <c r="AL41" s="19"/>
      <c r="AM41" s="24"/>
      <c r="AN41" s="19"/>
      <c r="AO41" s="70"/>
      <c r="AP41" s="70"/>
      <c r="AQ41" s="114"/>
      <c r="AR41" s="114"/>
      <c r="AS41" s="70"/>
      <c r="AT41" s="70"/>
      <c r="AU41" s="70"/>
      <c r="AV41" s="115" t="s">
        <v>88</v>
      </c>
      <c r="CG41" s="102">
        <v>0</v>
      </c>
      <c r="CI41" s="102">
        <v>0</v>
      </c>
      <c r="CJ41" s="102">
        <v>0</v>
      </c>
      <c r="CK41" s="102">
        <v>0</v>
      </c>
    </row>
    <row r="42" spans="1:89" x14ac:dyDescent="0.2">
      <c r="A42" s="27" t="s">
        <v>120</v>
      </c>
      <c r="B42" s="108">
        <f>SUM(C42+D42+E42+F42+G42+H42+I42+J42+K42)</f>
        <v>0</v>
      </c>
      <c r="C42" s="109"/>
      <c r="D42" s="109"/>
      <c r="E42" s="109"/>
      <c r="F42" s="21"/>
      <c r="G42" s="21"/>
      <c r="H42" s="21"/>
      <c r="I42" s="21"/>
      <c r="J42" s="21"/>
      <c r="K42" s="21"/>
      <c r="L42" s="110"/>
      <c r="M42" s="110"/>
      <c r="N42" s="110"/>
      <c r="O42" s="110"/>
      <c r="P42" s="110"/>
      <c r="Q42" s="110"/>
      <c r="R42" s="110"/>
      <c r="S42" s="110"/>
      <c r="T42" s="18"/>
      <c r="U42" s="19"/>
      <c r="V42" s="18"/>
      <c r="W42" s="19"/>
      <c r="X42" s="112">
        <f t="shared" si="2"/>
        <v>0</v>
      </c>
      <c r="Y42" s="18"/>
      <c r="Z42" s="21"/>
      <c r="AA42" s="19"/>
      <c r="AB42" s="113">
        <f t="shared" si="1"/>
        <v>0</v>
      </c>
      <c r="AC42" s="18"/>
      <c r="AD42" s="21"/>
      <c r="AE42" s="19"/>
      <c r="AF42" s="30"/>
      <c r="AG42" s="19"/>
      <c r="AH42" s="18"/>
      <c r="AI42" s="19"/>
      <c r="AJ42" s="23"/>
      <c r="AK42" s="24"/>
      <c r="AL42" s="19"/>
      <c r="AM42" s="24"/>
      <c r="AN42" s="19"/>
      <c r="AO42" s="70"/>
      <c r="AP42" s="70"/>
      <c r="AQ42" s="114"/>
      <c r="AR42" s="114"/>
      <c r="AS42" s="70"/>
      <c r="AT42" s="70"/>
      <c r="AU42" s="70"/>
      <c r="AV42" s="115" t="s">
        <v>88</v>
      </c>
      <c r="CG42" s="102">
        <v>0</v>
      </c>
      <c r="CI42" s="102">
        <v>0</v>
      </c>
      <c r="CJ42" s="102">
        <v>0</v>
      </c>
      <c r="CK42" s="102">
        <v>0</v>
      </c>
    </row>
    <row r="43" spans="1:89" x14ac:dyDescent="0.2">
      <c r="A43" s="27" t="s">
        <v>121</v>
      </c>
      <c r="B43" s="108">
        <f>SUM(C43+D43+E43+F43+G43+H43+I43+J43+K43+L43+M43+N43+O43+P43+Q43+R43+S43)</f>
        <v>249</v>
      </c>
      <c r="C43" s="18"/>
      <c r="D43" s="28">
        <v>2</v>
      </c>
      <c r="E43" s="21">
        <v>4</v>
      </c>
      <c r="F43" s="21">
        <v>12</v>
      </c>
      <c r="G43" s="21">
        <v>16</v>
      </c>
      <c r="H43" s="21">
        <v>12</v>
      </c>
      <c r="I43" s="21">
        <v>22</v>
      </c>
      <c r="J43" s="21">
        <v>12</v>
      </c>
      <c r="K43" s="21">
        <v>33</v>
      </c>
      <c r="L43" s="21">
        <v>30</v>
      </c>
      <c r="M43" s="21">
        <v>30</v>
      </c>
      <c r="N43" s="21">
        <v>22</v>
      </c>
      <c r="O43" s="21">
        <v>25</v>
      </c>
      <c r="P43" s="21">
        <v>9</v>
      </c>
      <c r="Q43" s="21">
        <v>9</v>
      </c>
      <c r="R43" s="21">
        <v>3</v>
      </c>
      <c r="S43" s="19">
        <v>8</v>
      </c>
      <c r="T43" s="18">
        <v>6</v>
      </c>
      <c r="U43" s="19">
        <v>243</v>
      </c>
      <c r="V43" s="18">
        <v>96</v>
      </c>
      <c r="W43" s="19">
        <v>153</v>
      </c>
      <c r="X43" s="112">
        <f t="shared" si="2"/>
        <v>8</v>
      </c>
      <c r="Y43" s="18">
        <v>8</v>
      </c>
      <c r="Z43" s="21"/>
      <c r="AA43" s="19"/>
      <c r="AB43" s="113">
        <f t="shared" si="1"/>
        <v>13</v>
      </c>
      <c r="AC43" s="18">
        <v>13</v>
      </c>
      <c r="AD43" s="21"/>
      <c r="AE43" s="19"/>
      <c r="AF43" s="30">
        <v>10</v>
      </c>
      <c r="AG43" s="19">
        <v>0</v>
      </c>
      <c r="AH43" s="18">
        <v>5</v>
      </c>
      <c r="AI43" s="39">
        <v>34</v>
      </c>
      <c r="AJ43" s="23">
        <v>426</v>
      </c>
      <c r="AK43" s="24"/>
      <c r="AL43" s="19"/>
      <c r="AM43" s="24"/>
      <c r="AN43" s="19">
        <v>5</v>
      </c>
      <c r="AO43" s="70"/>
      <c r="AP43" s="70"/>
      <c r="AQ43" s="114"/>
      <c r="AR43" s="114"/>
      <c r="AS43" s="70"/>
      <c r="AT43" s="70"/>
      <c r="AU43" s="70"/>
      <c r="AV43" s="115" t="s">
        <v>88</v>
      </c>
      <c r="CG43" s="102">
        <v>0</v>
      </c>
      <c r="CI43" s="102">
        <v>0</v>
      </c>
      <c r="CJ43" s="102">
        <v>0</v>
      </c>
      <c r="CK43" s="102">
        <v>0</v>
      </c>
    </row>
    <row r="44" spans="1:89" x14ac:dyDescent="0.2">
      <c r="A44" s="27" t="s">
        <v>122</v>
      </c>
      <c r="B44" s="108">
        <f>SUM(C44+D44+E44+F44+G44+H44+I44+J44+K44)</f>
        <v>144</v>
      </c>
      <c r="C44" s="18">
        <v>82</v>
      </c>
      <c r="D44" s="28">
        <v>37</v>
      </c>
      <c r="E44" s="21">
        <v>25</v>
      </c>
      <c r="F44" s="21"/>
      <c r="G44" s="21"/>
      <c r="H44" s="21"/>
      <c r="I44" s="21"/>
      <c r="J44" s="21"/>
      <c r="K44" s="21"/>
      <c r="L44" s="110"/>
      <c r="M44" s="110"/>
      <c r="N44" s="110"/>
      <c r="O44" s="110"/>
      <c r="P44" s="110"/>
      <c r="Q44" s="110"/>
      <c r="R44" s="110"/>
      <c r="S44" s="110"/>
      <c r="T44" s="18">
        <v>144</v>
      </c>
      <c r="U44" s="19"/>
      <c r="V44" s="18">
        <v>113</v>
      </c>
      <c r="W44" s="19">
        <v>31</v>
      </c>
      <c r="X44" s="112">
        <f t="shared" si="2"/>
        <v>105</v>
      </c>
      <c r="Y44" s="18">
        <v>105</v>
      </c>
      <c r="Z44" s="21"/>
      <c r="AA44" s="19"/>
      <c r="AB44" s="113">
        <f t="shared" si="1"/>
        <v>0</v>
      </c>
      <c r="AC44" s="18"/>
      <c r="AD44" s="21"/>
      <c r="AE44" s="19"/>
      <c r="AF44" s="30">
        <v>67</v>
      </c>
      <c r="AG44" s="70">
        <v>0</v>
      </c>
      <c r="AH44" s="18">
        <v>21</v>
      </c>
      <c r="AI44" s="39"/>
      <c r="AJ44" s="23"/>
      <c r="AK44" s="24"/>
      <c r="AL44" s="19"/>
      <c r="AM44" s="24">
        <v>46</v>
      </c>
      <c r="AN44" s="19"/>
      <c r="AO44" s="70"/>
      <c r="AP44" s="70"/>
      <c r="AQ44" s="114"/>
      <c r="AR44" s="114"/>
      <c r="AS44" s="70"/>
      <c r="AT44" s="70"/>
      <c r="AU44" s="70"/>
      <c r="AV44" s="115" t="s">
        <v>88</v>
      </c>
      <c r="CG44" s="102">
        <v>0</v>
      </c>
      <c r="CI44" s="102">
        <v>0</v>
      </c>
      <c r="CJ44" s="102">
        <v>0</v>
      </c>
      <c r="CK44" s="102">
        <v>0</v>
      </c>
    </row>
    <row r="45" spans="1:89" x14ac:dyDescent="0.2">
      <c r="A45" s="27" t="s">
        <v>123</v>
      </c>
      <c r="B45" s="108">
        <f>SUM(C45+D45+E45+F45+G45+H45+I45+J45+K45+L45+M45+N45+O45+P45+Q45+R45+S45)</f>
        <v>607</v>
      </c>
      <c r="C45" s="18">
        <v>11</v>
      </c>
      <c r="D45" s="28">
        <v>18</v>
      </c>
      <c r="E45" s="21">
        <v>14</v>
      </c>
      <c r="F45" s="21">
        <v>23</v>
      </c>
      <c r="G45" s="21">
        <v>34</v>
      </c>
      <c r="H45" s="21">
        <v>57</v>
      </c>
      <c r="I45" s="21">
        <v>66</v>
      </c>
      <c r="J45" s="21">
        <v>64</v>
      </c>
      <c r="K45" s="21">
        <v>65</v>
      </c>
      <c r="L45" s="21">
        <v>65</v>
      </c>
      <c r="M45" s="21">
        <v>64</v>
      </c>
      <c r="N45" s="21">
        <v>45</v>
      </c>
      <c r="O45" s="21">
        <v>40</v>
      </c>
      <c r="P45" s="21">
        <v>41</v>
      </c>
      <c r="Q45" s="21"/>
      <c r="R45" s="21"/>
      <c r="S45" s="19"/>
      <c r="T45" s="18"/>
      <c r="U45" s="19">
        <v>607</v>
      </c>
      <c r="V45" s="18">
        <v>136</v>
      </c>
      <c r="W45" s="19">
        <v>471</v>
      </c>
      <c r="X45" s="112">
        <f t="shared" si="2"/>
        <v>0</v>
      </c>
      <c r="Y45" s="18"/>
      <c r="Z45" s="21"/>
      <c r="AA45" s="19"/>
      <c r="AB45" s="113">
        <f t="shared" si="1"/>
        <v>318</v>
      </c>
      <c r="AC45" s="18">
        <v>318</v>
      </c>
      <c r="AD45" s="21"/>
      <c r="AE45" s="19"/>
      <c r="AF45" s="30">
        <v>172</v>
      </c>
      <c r="AG45" s="41">
        <v>34</v>
      </c>
      <c r="AH45" s="34"/>
      <c r="AI45" s="39">
        <v>86</v>
      </c>
      <c r="AJ45" s="39">
        <v>105</v>
      </c>
      <c r="AK45" s="37"/>
      <c r="AL45" s="19">
        <v>34</v>
      </c>
      <c r="AM45" s="37"/>
      <c r="AN45" s="19">
        <v>37</v>
      </c>
      <c r="AO45" s="70"/>
      <c r="AP45" s="70"/>
      <c r="AQ45" s="114"/>
      <c r="AR45" s="114"/>
      <c r="AS45" s="70"/>
      <c r="AT45" s="70"/>
      <c r="AU45" s="70"/>
      <c r="AV45" s="115" t="s">
        <v>88</v>
      </c>
      <c r="CG45" s="102">
        <v>0</v>
      </c>
      <c r="CI45" s="102">
        <v>0</v>
      </c>
      <c r="CJ45" s="102">
        <v>0</v>
      </c>
      <c r="CK45" s="102">
        <v>0</v>
      </c>
    </row>
    <row r="46" spans="1:89" x14ac:dyDescent="0.2">
      <c r="A46" s="117" t="s">
        <v>124</v>
      </c>
      <c r="B46" s="108">
        <f>SUM(C46+D46+E46+F46+G46+H46+I46+J46+K46+L46+M46+N46+O46+P46+Q46+R46+S46)</f>
        <v>0</v>
      </c>
      <c r="C46" s="109"/>
      <c r="D46" s="109"/>
      <c r="E46" s="109"/>
      <c r="F46" s="109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19"/>
      <c r="T46" s="18"/>
      <c r="U46" s="19"/>
      <c r="V46" s="18"/>
      <c r="W46" s="19"/>
      <c r="X46" s="112">
        <f t="shared" si="2"/>
        <v>0</v>
      </c>
      <c r="Y46" s="18"/>
      <c r="Z46" s="21"/>
      <c r="AA46" s="19"/>
      <c r="AB46" s="113">
        <f t="shared" si="1"/>
        <v>0</v>
      </c>
      <c r="AC46" s="18"/>
      <c r="AD46" s="21"/>
      <c r="AE46" s="19"/>
      <c r="AF46" s="30"/>
      <c r="AG46" s="19"/>
      <c r="AH46" s="18"/>
      <c r="AI46" s="19"/>
      <c r="AJ46" s="23"/>
      <c r="AK46" s="24"/>
      <c r="AL46" s="19"/>
      <c r="AM46" s="24"/>
      <c r="AN46" s="19"/>
      <c r="AO46" s="70"/>
      <c r="AP46" s="70"/>
      <c r="AQ46" s="114"/>
      <c r="AR46" s="114"/>
      <c r="AS46" s="70"/>
      <c r="AT46" s="70"/>
      <c r="AU46" s="70"/>
      <c r="AV46" s="115" t="s">
        <v>88</v>
      </c>
      <c r="CG46" s="102">
        <v>0</v>
      </c>
      <c r="CI46" s="102">
        <v>0</v>
      </c>
      <c r="CJ46" s="102">
        <v>0</v>
      </c>
      <c r="CK46" s="102">
        <v>0</v>
      </c>
    </row>
    <row r="47" spans="1:89" x14ac:dyDescent="0.2">
      <c r="A47" s="36" t="s">
        <v>125</v>
      </c>
      <c r="B47" s="108">
        <f>SUM(C47+D47+E47+F47+G47+H47+I47+J47+K47+L47+M47+N47+O47+P47+Q47+R47+S47)</f>
        <v>0</v>
      </c>
      <c r="C47" s="109"/>
      <c r="D47" s="109"/>
      <c r="E47" s="109"/>
      <c r="F47" s="109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19"/>
      <c r="T47" s="18"/>
      <c r="U47" s="19"/>
      <c r="V47" s="18"/>
      <c r="W47" s="19"/>
      <c r="X47" s="112">
        <f t="shared" si="2"/>
        <v>0</v>
      </c>
      <c r="Y47" s="18"/>
      <c r="Z47" s="21"/>
      <c r="AA47" s="19"/>
      <c r="AB47" s="113">
        <f t="shared" si="1"/>
        <v>0</v>
      </c>
      <c r="AC47" s="18"/>
      <c r="AD47" s="21"/>
      <c r="AE47" s="19"/>
      <c r="AF47" s="30"/>
      <c r="AG47" s="41"/>
      <c r="AH47" s="34"/>
      <c r="AI47" s="19"/>
      <c r="AJ47" s="23"/>
      <c r="AK47" s="37"/>
      <c r="AL47" s="19"/>
      <c r="AM47" s="37"/>
      <c r="AN47" s="19"/>
      <c r="AO47" s="70"/>
      <c r="AP47" s="70"/>
      <c r="AQ47" s="114"/>
      <c r="AR47" s="114"/>
      <c r="AS47" s="70"/>
      <c r="AT47" s="70"/>
      <c r="AU47" s="70"/>
      <c r="AV47" s="115" t="s">
        <v>88</v>
      </c>
      <c r="CG47" s="102">
        <v>0</v>
      </c>
      <c r="CI47" s="102">
        <v>0</v>
      </c>
      <c r="CJ47" s="102">
        <v>0</v>
      </c>
      <c r="CK47" s="102">
        <v>0</v>
      </c>
    </row>
    <row r="48" spans="1:89" x14ac:dyDescent="0.2">
      <c r="A48" s="27" t="s">
        <v>126</v>
      </c>
      <c r="B48" s="108">
        <f>SUM(C48+D48+E48+F48+G48+H48+I48+J48+K48)</f>
        <v>0</v>
      </c>
      <c r="C48" s="109"/>
      <c r="D48" s="109"/>
      <c r="E48" s="109"/>
      <c r="F48" s="109"/>
      <c r="G48" s="109"/>
      <c r="H48" s="109"/>
      <c r="I48" s="109"/>
      <c r="J48" s="109"/>
      <c r="K48" s="109"/>
      <c r="L48" s="110"/>
      <c r="M48" s="110"/>
      <c r="N48" s="110"/>
      <c r="O48" s="110"/>
      <c r="P48" s="110"/>
      <c r="Q48" s="110"/>
      <c r="R48" s="110"/>
      <c r="S48" s="110"/>
      <c r="T48" s="18"/>
      <c r="U48" s="19"/>
      <c r="V48" s="18"/>
      <c r="W48" s="19"/>
      <c r="X48" s="112">
        <f t="shared" si="2"/>
        <v>0</v>
      </c>
      <c r="Y48" s="18"/>
      <c r="Z48" s="21"/>
      <c r="AA48" s="19"/>
      <c r="AB48" s="113">
        <f t="shared" si="1"/>
        <v>0</v>
      </c>
      <c r="AC48" s="18"/>
      <c r="AD48" s="21"/>
      <c r="AE48" s="19"/>
      <c r="AF48" s="30"/>
      <c r="AG48" s="19"/>
      <c r="AH48" s="18"/>
      <c r="AI48" s="19"/>
      <c r="AJ48" s="23"/>
      <c r="AK48" s="24"/>
      <c r="AL48" s="19"/>
      <c r="AM48" s="19"/>
      <c r="AN48" s="19"/>
      <c r="AO48" s="70"/>
      <c r="AP48" s="70"/>
      <c r="AQ48" s="114"/>
      <c r="AR48" s="110"/>
      <c r="AS48" s="70"/>
      <c r="AT48" s="70"/>
      <c r="AU48" s="70"/>
      <c r="AV48" s="115" t="s">
        <v>88</v>
      </c>
      <c r="CG48" s="102">
        <v>0</v>
      </c>
      <c r="CI48" s="102">
        <v>0</v>
      </c>
      <c r="CJ48" s="102">
        <v>0</v>
      </c>
      <c r="CK48" s="102">
        <v>0</v>
      </c>
    </row>
    <row r="49" spans="1:89" x14ac:dyDescent="0.2">
      <c r="A49" s="27" t="s">
        <v>127</v>
      </c>
      <c r="B49" s="108">
        <f t="shared" ref="B49:B56" si="3">SUM(C49+D49+E49+F49+G49+H49+I49+J49+K49+L49+M49+N49+O49+P49+Q49+R49+S49)</f>
        <v>0</v>
      </c>
      <c r="C49" s="109"/>
      <c r="D49" s="109"/>
      <c r="E49" s="109"/>
      <c r="F49" s="109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19"/>
      <c r="T49" s="18"/>
      <c r="U49" s="19"/>
      <c r="V49" s="18"/>
      <c r="W49" s="19"/>
      <c r="X49" s="112">
        <f t="shared" si="2"/>
        <v>0</v>
      </c>
      <c r="Y49" s="18"/>
      <c r="Z49" s="21"/>
      <c r="AA49" s="19"/>
      <c r="AB49" s="113">
        <f t="shared" si="1"/>
        <v>0</v>
      </c>
      <c r="AC49" s="18"/>
      <c r="AD49" s="21"/>
      <c r="AE49" s="19"/>
      <c r="AF49" s="30"/>
      <c r="AG49" s="19"/>
      <c r="AH49" s="34"/>
      <c r="AI49" s="19"/>
      <c r="AJ49" s="23"/>
      <c r="AK49" s="37"/>
      <c r="AL49" s="19"/>
      <c r="AM49" s="37"/>
      <c r="AN49" s="19"/>
      <c r="AO49" s="70"/>
      <c r="AP49" s="70"/>
      <c r="AQ49" s="114"/>
      <c r="AR49" s="114"/>
      <c r="AS49" s="70"/>
      <c r="AT49" s="70"/>
      <c r="AU49" s="70"/>
      <c r="AV49" s="115" t="s">
        <v>88</v>
      </c>
      <c r="CG49" s="102">
        <v>0</v>
      </c>
      <c r="CI49" s="102">
        <v>0</v>
      </c>
      <c r="CJ49" s="102">
        <v>0</v>
      </c>
      <c r="CK49" s="102">
        <v>0</v>
      </c>
    </row>
    <row r="50" spans="1:89" x14ac:dyDescent="0.2">
      <c r="A50" s="27" t="s">
        <v>128</v>
      </c>
      <c r="B50" s="108">
        <f t="shared" si="3"/>
        <v>0</v>
      </c>
      <c r="C50" s="18"/>
      <c r="D50" s="2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19"/>
      <c r="T50" s="18"/>
      <c r="U50" s="19"/>
      <c r="V50" s="18"/>
      <c r="W50" s="19"/>
      <c r="X50" s="112">
        <f t="shared" si="2"/>
        <v>0</v>
      </c>
      <c r="Y50" s="18"/>
      <c r="Z50" s="21"/>
      <c r="AA50" s="19"/>
      <c r="AB50" s="113">
        <f t="shared" si="1"/>
        <v>0</v>
      </c>
      <c r="AC50" s="18"/>
      <c r="AD50" s="21"/>
      <c r="AE50" s="19"/>
      <c r="AF50" s="30"/>
      <c r="AG50" s="41"/>
      <c r="AH50" s="34"/>
      <c r="AI50" s="19"/>
      <c r="AJ50" s="23"/>
      <c r="AK50" s="37"/>
      <c r="AL50" s="19"/>
      <c r="AM50" s="37"/>
      <c r="AN50" s="19"/>
      <c r="AO50" s="70"/>
      <c r="AP50" s="70"/>
      <c r="AQ50" s="114"/>
      <c r="AR50" s="114"/>
      <c r="AS50" s="70"/>
      <c r="AT50" s="70"/>
      <c r="AU50" s="70"/>
      <c r="AV50" s="115" t="s">
        <v>88</v>
      </c>
      <c r="CG50" s="102">
        <v>0</v>
      </c>
      <c r="CI50" s="102">
        <v>0</v>
      </c>
      <c r="CJ50" s="102">
        <v>0</v>
      </c>
      <c r="CK50" s="102">
        <v>0</v>
      </c>
    </row>
    <row r="51" spans="1:89" x14ac:dyDescent="0.2">
      <c r="A51" s="27" t="s">
        <v>129</v>
      </c>
      <c r="B51" s="108">
        <f t="shared" si="3"/>
        <v>0</v>
      </c>
      <c r="C51" s="18"/>
      <c r="D51" s="2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19"/>
      <c r="T51" s="18"/>
      <c r="U51" s="19"/>
      <c r="V51" s="18"/>
      <c r="W51" s="19"/>
      <c r="X51" s="112">
        <f t="shared" si="2"/>
        <v>0</v>
      </c>
      <c r="Y51" s="18"/>
      <c r="Z51" s="21"/>
      <c r="AA51" s="19"/>
      <c r="AB51" s="113">
        <f t="shared" si="1"/>
        <v>0</v>
      </c>
      <c r="AC51" s="18"/>
      <c r="AD51" s="21"/>
      <c r="AE51" s="19"/>
      <c r="AF51" s="30"/>
      <c r="AG51" s="19"/>
      <c r="AH51" s="34"/>
      <c r="AI51" s="19"/>
      <c r="AJ51" s="23"/>
      <c r="AK51" s="37"/>
      <c r="AL51" s="19"/>
      <c r="AM51" s="37"/>
      <c r="AN51" s="19"/>
      <c r="AO51" s="70"/>
      <c r="AP51" s="70"/>
      <c r="AQ51" s="114"/>
      <c r="AR51" s="114"/>
      <c r="AS51" s="70"/>
      <c r="AT51" s="70"/>
      <c r="AU51" s="70"/>
      <c r="AV51" s="115" t="s">
        <v>88</v>
      </c>
      <c r="CG51" s="102">
        <v>0</v>
      </c>
      <c r="CI51" s="102">
        <v>0</v>
      </c>
      <c r="CJ51" s="102">
        <v>0</v>
      </c>
      <c r="CK51" s="102">
        <v>0</v>
      </c>
    </row>
    <row r="52" spans="1:89" x14ac:dyDescent="0.2">
      <c r="A52" s="27" t="s">
        <v>130</v>
      </c>
      <c r="B52" s="108">
        <f t="shared" si="3"/>
        <v>0</v>
      </c>
      <c r="C52" s="18"/>
      <c r="D52" s="2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19"/>
      <c r="T52" s="18"/>
      <c r="U52" s="19"/>
      <c r="V52" s="18"/>
      <c r="W52" s="19"/>
      <c r="X52" s="112">
        <f t="shared" si="2"/>
        <v>0</v>
      </c>
      <c r="Y52" s="18"/>
      <c r="Z52" s="21"/>
      <c r="AA52" s="19"/>
      <c r="AB52" s="113">
        <f t="shared" si="1"/>
        <v>0</v>
      </c>
      <c r="AC52" s="18"/>
      <c r="AD52" s="21"/>
      <c r="AE52" s="19"/>
      <c r="AF52" s="30"/>
      <c r="AG52" s="38"/>
      <c r="AH52" s="18"/>
      <c r="AI52" s="19"/>
      <c r="AJ52" s="23"/>
      <c r="AK52" s="24"/>
      <c r="AL52" s="19"/>
      <c r="AM52" s="118"/>
      <c r="AN52" s="38"/>
      <c r="AO52" s="70"/>
      <c r="AP52" s="70"/>
      <c r="AQ52" s="114"/>
      <c r="AR52" s="114"/>
      <c r="AS52" s="70"/>
      <c r="AT52" s="70"/>
      <c r="AU52" s="70"/>
      <c r="AV52" s="115" t="s">
        <v>88</v>
      </c>
      <c r="CG52" s="102">
        <v>0</v>
      </c>
      <c r="CI52" s="102">
        <v>0</v>
      </c>
      <c r="CJ52" s="102">
        <v>0</v>
      </c>
      <c r="CK52" s="102">
        <v>0</v>
      </c>
    </row>
    <row r="53" spans="1:89" x14ac:dyDescent="0.2">
      <c r="A53" s="27" t="s">
        <v>131</v>
      </c>
      <c r="B53" s="108">
        <f t="shared" si="3"/>
        <v>0</v>
      </c>
      <c r="C53" s="18"/>
      <c r="D53" s="2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19"/>
      <c r="T53" s="18"/>
      <c r="U53" s="19"/>
      <c r="V53" s="18"/>
      <c r="W53" s="19"/>
      <c r="X53" s="112">
        <f t="shared" si="2"/>
        <v>0</v>
      </c>
      <c r="Y53" s="18"/>
      <c r="Z53" s="21"/>
      <c r="AA53" s="19"/>
      <c r="AB53" s="113">
        <f t="shared" si="1"/>
        <v>0</v>
      </c>
      <c r="AC53" s="18"/>
      <c r="AD53" s="21"/>
      <c r="AE53" s="19"/>
      <c r="AF53" s="30"/>
      <c r="AG53" s="38"/>
      <c r="AH53" s="18"/>
      <c r="AI53" s="19"/>
      <c r="AJ53" s="23"/>
      <c r="AK53" s="24"/>
      <c r="AL53" s="19"/>
      <c r="AM53" s="118"/>
      <c r="AN53" s="38"/>
      <c r="AO53" s="70"/>
      <c r="AP53" s="70"/>
      <c r="AQ53" s="114"/>
      <c r="AR53" s="114"/>
      <c r="AS53" s="70"/>
      <c r="AT53" s="70"/>
      <c r="AU53" s="70"/>
      <c r="AV53" s="115" t="s">
        <v>88</v>
      </c>
      <c r="CG53" s="102">
        <v>0</v>
      </c>
      <c r="CI53" s="102">
        <v>0</v>
      </c>
      <c r="CJ53" s="102">
        <v>0</v>
      </c>
      <c r="CK53" s="102">
        <v>0</v>
      </c>
    </row>
    <row r="54" spans="1:89" x14ac:dyDescent="0.2">
      <c r="A54" s="27" t="s">
        <v>132</v>
      </c>
      <c r="B54" s="108">
        <f t="shared" si="3"/>
        <v>0</v>
      </c>
      <c r="C54" s="18"/>
      <c r="D54" s="2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19"/>
      <c r="T54" s="18"/>
      <c r="U54" s="19"/>
      <c r="V54" s="18"/>
      <c r="W54" s="19"/>
      <c r="X54" s="112">
        <f t="shared" si="2"/>
        <v>0</v>
      </c>
      <c r="Y54" s="18"/>
      <c r="Z54" s="21"/>
      <c r="AA54" s="19"/>
      <c r="AB54" s="113">
        <f t="shared" si="1"/>
        <v>0</v>
      </c>
      <c r="AC54" s="18"/>
      <c r="AD54" s="21"/>
      <c r="AE54" s="19"/>
      <c r="AF54" s="30"/>
      <c r="AG54" s="38"/>
      <c r="AH54" s="18"/>
      <c r="AI54" s="19"/>
      <c r="AJ54" s="23"/>
      <c r="AK54" s="24"/>
      <c r="AL54" s="19"/>
      <c r="AM54" s="118"/>
      <c r="AN54" s="38"/>
      <c r="AO54" s="70"/>
      <c r="AP54" s="70"/>
      <c r="AQ54" s="114"/>
      <c r="AR54" s="114"/>
      <c r="AS54" s="70"/>
      <c r="AT54" s="70"/>
      <c r="AU54" s="70"/>
      <c r="AV54" s="115" t="s">
        <v>88</v>
      </c>
      <c r="CG54" s="102">
        <v>0</v>
      </c>
      <c r="CI54" s="102">
        <v>0</v>
      </c>
      <c r="CJ54" s="102">
        <v>0</v>
      </c>
      <c r="CK54" s="102">
        <v>0</v>
      </c>
    </row>
    <row r="55" spans="1:89" x14ac:dyDescent="0.2">
      <c r="A55" s="13" t="s">
        <v>133</v>
      </c>
      <c r="B55" s="108">
        <f t="shared" si="3"/>
        <v>130</v>
      </c>
      <c r="C55" s="18"/>
      <c r="D55" s="28"/>
      <c r="E55" s="21"/>
      <c r="F55" s="21">
        <v>1</v>
      </c>
      <c r="G55" s="21"/>
      <c r="H55" s="21"/>
      <c r="I55" s="21">
        <v>5</v>
      </c>
      <c r="J55" s="21">
        <v>3</v>
      </c>
      <c r="K55" s="21"/>
      <c r="L55" s="21"/>
      <c r="M55" s="21">
        <v>10</v>
      </c>
      <c r="N55" s="21">
        <v>15</v>
      </c>
      <c r="O55" s="21">
        <v>16</v>
      </c>
      <c r="P55" s="21">
        <v>15</v>
      </c>
      <c r="Q55" s="21">
        <v>17</v>
      </c>
      <c r="R55" s="21">
        <v>20</v>
      </c>
      <c r="S55" s="19">
        <v>28</v>
      </c>
      <c r="T55" s="18"/>
      <c r="U55" s="19">
        <v>130</v>
      </c>
      <c r="V55" s="18">
        <v>57</v>
      </c>
      <c r="W55" s="19">
        <v>73</v>
      </c>
      <c r="X55" s="112">
        <f t="shared" si="2"/>
        <v>0</v>
      </c>
      <c r="Y55" s="18"/>
      <c r="Z55" s="21"/>
      <c r="AA55" s="19"/>
      <c r="AB55" s="113">
        <f t="shared" si="1"/>
        <v>21</v>
      </c>
      <c r="AC55" s="18">
        <v>21</v>
      </c>
      <c r="AD55" s="21"/>
      <c r="AE55" s="19"/>
      <c r="AF55" s="30"/>
      <c r="AG55" s="38">
        <v>0</v>
      </c>
      <c r="AH55" s="18"/>
      <c r="AI55" s="19">
        <v>18</v>
      </c>
      <c r="AJ55" s="23"/>
      <c r="AK55" s="24"/>
      <c r="AL55" s="19"/>
      <c r="AM55" s="118"/>
      <c r="AN55" s="38"/>
      <c r="AO55" s="70"/>
      <c r="AP55" s="70"/>
      <c r="AQ55" s="114"/>
      <c r="AR55" s="114"/>
      <c r="AS55" s="70"/>
      <c r="AT55" s="70"/>
      <c r="AU55" s="70"/>
      <c r="AV55" s="115" t="s">
        <v>91</v>
      </c>
      <c r="CE55" s="102" t="s">
        <v>92</v>
      </c>
      <c r="CG55" s="102">
        <v>0</v>
      </c>
      <c r="CI55" s="102">
        <v>0</v>
      </c>
      <c r="CJ55" s="102">
        <v>0</v>
      </c>
      <c r="CK55" s="102">
        <v>1</v>
      </c>
    </row>
    <row r="56" spans="1:89" x14ac:dyDescent="0.2">
      <c r="A56" s="36" t="s">
        <v>134</v>
      </c>
      <c r="B56" s="108">
        <f t="shared" si="3"/>
        <v>280</v>
      </c>
      <c r="C56" s="18"/>
      <c r="D56" s="28"/>
      <c r="E56" s="21"/>
      <c r="F56" s="21">
        <v>24</v>
      </c>
      <c r="G56" s="21">
        <v>38</v>
      </c>
      <c r="H56" s="21">
        <v>79</v>
      </c>
      <c r="I56" s="21">
        <v>63</v>
      </c>
      <c r="J56" s="21">
        <v>56</v>
      </c>
      <c r="K56" s="21">
        <v>20</v>
      </c>
      <c r="L56" s="21"/>
      <c r="M56" s="21"/>
      <c r="N56" s="21"/>
      <c r="O56" s="21"/>
      <c r="P56" s="21"/>
      <c r="Q56" s="21"/>
      <c r="R56" s="21"/>
      <c r="S56" s="19"/>
      <c r="T56" s="18"/>
      <c r="U56" s="19">
        <v>280</v>
      </c>
      <c r="V56" s="18"/>
      <c r="W56" s="19">
        <v>280</v>
      </c>
      <c r="X56" s="112">
        <f t="shared" si="2"/>
        <v>0</v>
      </c>
      <c r="Y56" s="18"/>
      <c r="Z56" s="21"/>
      <c r="AA56" s="19"/>
      <c r="AB56" s="113">
        <f t="shared" si="1"/>
        <v>141</v>
      </c>
      <c r="AC56" s="18">
        <v>141</v>
      </c>
      <c r="AD56" s="21"/>
      <c r="AE56" s="19"/>
      <c r="AF56" s="30">
        <v>20</v>
      </c>
      <c r="AG56" s="38">
        <v>0</v>
      </c>
      <c r="AH56" s="18"/>
      <c r="AI56" s="19">
        <v>54</v>
      </c>
      <c r="AJ56" s="23"/>
      <c r="AK56" s="24"/>
      <c r="AL56" s="19"/>
      <c r="AM56" s="118"/>
      <c r="AN56" s="38">
        <v>8</v>
      </c>
      <c r="AO56" s="70"/>
      <c r="AP56" s="70"/>
      <c r="AQ56" s="114"/>
      <c r="AR56" s="114"/>
      <c r="AS56" s="70"/>
      <c r="AT56" s="70"/>
      <c r="AU56" s="70"/>
      <c r="AV56" s="115" t="s">
        <v>88</v>
      </c>
      <c r="CG56" s="102">
        <v>0</v>
      </c>
      <c r="CI56" s="102">
        <v>0</v>
      </c>
      <c r="CJ56" s="102">
        <v>0</v>
      </c>
      <c r="CK56" s="102">
        <v>0</v>
      </c>
    </row>
    <row r="57" spans="1:89" x14ac:dyDescent="0.2">
      <c r="A57" s="36" t="s">
        <v>135</v>
      </c>
      <c r="B57" s="108">
        <f>SUM(C57+D57+E57+F57+G57+H57+I57+J57+K57)</f>
        <v>0</v>
      </c>
      <c r="C57" s="18"/>
      <c r="D57" s="28"/>
      <c r="E57" s="21"/>
      <c r="F57" s="21"/>
      <c r="G57" s="21"/>
      <c r="H57" s="21"/>
      <c r="I57" s="21"/>
      <c r="J57" s="21"/>
      <c r="K57" s="21"/>
      <c r="L57" s="110"/>
      <c r="M57" s="110"/>
      <c r="N57" s="110"/>
      <c r="O57" s="110"/>
      <c r="P57" s="110"/>
      <c r="Q57" s="110"/>
      <c r="R57" s="110"/>
      <c r="S57" s="110"/>
      <c r="T57" s="18"/>
      <c r="U57" s="19"/>
      <c r="V57" s="18"/>
      <c r="W57" s="19"/>
      <c r="X57" s="112">
        <f t="shared" si="2"/>
        <v>0</v>
      </c>
      <c r="Y57" s="18"/>
      <c r="Z57" s="21"/>
      <c r="AA57" s="19"/>
      <c r="AB57" s="113">
        <f t="shared" si="1"/>
        <v>0</v>
      </c>
      <c r="AC57" s="18"/>
      <c r="AD57" s="21"/>
      <c r="AE57" s="19"/>
      <c r="AF57" s="30"/>
      <c r="AG57" s="38"/>
      <c r="AH57" s="18"/>
      <c r="AI57" s="19"/>
      <c r="AJ57" s="23"/>
      <c r="AK57" s="24"/>
      <c r="AL57" s="19"/>
      <c r="AM57" s="118"/>
      <c r="AN57" s="38"/>
      <c r="AO57" s="70"/>
      <c r="AP57" s="70"/>
      <c r="AQ57" s="114"/>
      <c r="AR57" s="114"/>
      <c r="AS57" s="70"/>
      <c r="AT57" s="70"/>
      <c r="AU57" s="70"/>
      <c r="AV57" s="115" t="s">
        <v>88</v>
      </c>
      <c r="CG57" s="102">
        <v>0</v>
      </c>
      <c r="CI57" s="102">
        <v>0</v>
      </c>
      <c r="CJ57" s="102">
        <v>0</v>
      </c>
      <c r="CK57" s="102">
        <v>0</v>
      </c>
    </row>
    <row r="58" spans="1:89" x14ac:dyDescent="0.2">
      <c r="A58" s="36" t="s">
        <v>136</v>
      </c>
      <c r="B58" s="108">
        <f>SUM(C58+D58+E58+F58+G58+H58+I58+J58+K58+L58+M58+N58+O58+P58+Q58+R58+S58)</f>
        <v>541</v>
      </c>
      <c r="C58" s="18">
        <v>9</v>
      </c>
      <c r="D58" s="28">
        <v>11</v>
      </c>
      <c r="E58" s="21">
        <v>9</v>
      </c>
      <c r="F58" s="21">
        <v>20</v>
      </c>
      <c r="G58" s="21">
        <v>13</v>
      </c>
      <c r="H58" s="21">
        <v>36</v>
      </c>
      <c r="I58" s="21">
        <v>47</v>
      </c>
      <c r="J58" s="21">
        <v>56</v>
      </c>
      <c r="K58" s="21">
        <v>69</v>
      </c>
      <c r="L58" s="21">
        <v>71</v>
      </c>
      <c r="M58" s="21">
        <v>91</v>
      </c>
      <c r="N58" s="21">
        <v>49</v>
      </c>
      <c r="O58" s="21">
        <v>25</v>
      </c>
      <c r="P58" s="21">
        <v>19</v>
      </c>
      <c r="Q58" s="21">
        <v>9</v>
      </c>
      <c r="R58" s="21">
        <v>1</v>
      </c>
      <c r="S58" s="19">
        <v>6</v>
      </c>
      <c r="T58" s="18">
        <v>29</v>
      </c>
      <c r="U58" s="19">
        <v>512</v>
      </c>
      <c r="V58" s="18"/>
      <c r="W58" s="19">
        <v>541</v>
      </c>
      <c r="X58" s="112">
        <f t="shared" si="2"/>
        <v>31</v>
      </c>
      <c r="Y58" s="18">
        <v>31</v>
      </c>
      <c r="Z58" s="21"/>
      <c r="AA58" s="19"/>
      <c r="AB58" s="113">
        <f t="shared" si="1"/>
        <v>276</v>
      </c>
      <c r="AC58" s="18">
        <v>276</v>
      </c>
      <c r="AD58" s="21"/>
      <c r="AE58" s="19"/>
      <c r="AF58" s="30">
        <v>83</v>
      </c>
      <c r="AG58" s="38">
        <v>0</v>
      </c>
      <c r="AH58" s="18">
        <v>2</v>
      </c>
      <c r="AI58" s="19">
        <v>78</v>
      </c>
      <c r="AJ58" s="23"/>
      <c r="AK58" s="24"/>
      <c r="AL58" s="19">
        <v>4</v>
      </c>
      <c r="AM58" s="118">
        <v>7</v>
      </c>
      <c r="AN58" s="38">
        <v>50</v>
      </c>
      <c r="AO58" s="70"/>
      <c r="AP58" s="70"/>
      <c r="AQ58" s="114"/>
      <c r="AR58" s="114"/>
      <c r="AS58" s="70"/>
      <c r="AT58" s="70"/>
      <c r="AU58" s="70"/>
      <c r="AV58" s="115" t="s">
        <v>88</v>
      </c>
      <c r="CG58" s="102">
        <v>0</v>
      </c>
      <c r="CI58" s="102">
        <v>0</v>
      </c>
      <c r="CJ58" s="102">
        <v>0</v>
      </c>
      <c r="CK58" s="102">
        <v>0</v>
      </c>
    </row>
    <row r="59" spans="1:89" x14ac:dyDescent="0.2">
      <c r="A59" s="27" t="s">
        <v>137</v>
      </c>
      <c r="B59" s="108">
        <f>SUM(C59+D59+E59+F59+G59+H59+I59+J59+K59+L59+M59+N59+O59+P59+Q59+R59+S59)</f>
        <v>699</v>
      </c>
      <c r="C59" s="18">
        <v>47</v>
      </c>
      <c r="D59" s="28">
        <v>15</v>
      </c>
      <c r="E59" s="21">
        <v>3</v>
      </c>
      <c r="F59" s="21">
        <v>8</v>
      </c>
      <c r="G59" s="21">
        <v>4</v>
      </c>
      <c r="H59" s="21">
        <v>9</v>
      </c>
      <c r="I59" s="21">
        <v>8</v>
      </c>
      <c r="J59" s="21">
        <v>6</v>
      </c>
      <c r="K59" s="21">
        <v>15</v>
      </c>
      <c r="L59" s="21">
        <v>23</v>
      </c>
      <c r="M59" s="21">
        <v>36</v>
      </c>
      <c r="N59" s="21">
        <v>42</v>
      </c>
      <c r="O59" s="21">
        <v>56</v>
      </c>
      <c r="P59" s="21">
        <v>92</v>
      </c>
      <c r="Q59" s="21">
        <v>109</v>
      </c>
      <c r="R59" s="21">
        <v>132</v>
      </c>
      <c r="S59" s="19">
        <v>94</v>
      </c>
      <c r="T59" s="18">
        <v>65</v>
      </c>
      <c r="U59" s="19">
        <v>634</v>
      </c>
      <c r="V59" s="18">
        <v>316</v>
      </c>
      <c r="W59" s="19">
        <v>383</v>
      </c>
      <c r="X59" s="112">
        <f t="shared" si="2"/>
        <v>39</v>
      </c>
      <c r="Y59" s="18">
        <v>39</v>
      </c>
      <c r="Z59" s="21"/>
      <c r="AA59" s="19"/>
      <c r="AB59" s="113">
        <f t="shared" si="1"/>
        <v>319</v>
      </c>
      <c r="AC59" s="18">
        <v>311</v>
      </c>
      <c r="AD59" s="21">
        <v>8</v>
      </c>
      <c r="AE59" s="19"/>
      <c r="AF59" s="30">
        <v>283</v>
      </c>
      <c r="AG59" s="38">
        <v>13</v>
      </c>
      <c r="AH59" s="18">
        <v>3</v>
      </c>
      <c r="AI59" s="19">
        <v>21</v>
      </c>
      <c r="AJ59" s="23">
        <v>177</v>
      </c>
      <c r="AK59" s="24"/>
      <c r="AL59" s="19"/>
      <c r="AM59" s="118">
        <v>10</v>
      </c>
      <c r="AN59" s="38">
        <v>70</v>
      </c>
      <c r="AO59" s="70"/>
      <c r="AP59" s="70"/>
      <c r="AQ59" s="114"/>
      <c r="AR59" s="114"/>
      <c r="AS59" s="70"/>
      <c r="AT59" s="70"/>
      <c r="AU59" s="70"/>
      <c r="AV59" s="115" t="s">
        <v>88</v>
      </c>
      <c r="CG59" s="102">
        <v>0</v>
      </c>
      <c r="CI59" s="102">
        <v>0</v>
      </c>
      <c r="CJ59" s="102">
        <v>0</v>
      </c>
      <c r="CK59" s="102">
        <v>0</v>
      </c>
    </row>
    <row r="60" spans="1:89" x14ac:dyDescent="0.2">
      <c r="A60" s="27" t="s">
        <v>138</v>
      </c>
      <c r="B60" s="108">
        <f>SUM(C60+D60+E60+F60+G60+H60+I60+J60+K60+L60+M60+N60+O60+P60+Q60+R60+S60)</f>
        <v>357</v>
      </c>
      <c r="C60" s="18">
        <v>39</v>
      </c>
      <c r="D60" s="28">
        <v>78</v>
      </c>
      <c r="E60" s="21">
        <v>33</v>
      </c>
      <c r="F60" s="21">
        <v>13</v>
      </c>
      <c r="G60" s="21">
        <v>12</v>
      </c>
      <c r="H60" s="21">
        <v>8</v>
      </c>
      <c r="I60" s="21">
        <v>5</v>
      </c>
      <c r="J60" s="21">
        <v>6</v>
      </c>
      <c r="K60" s="21">
        <v>7</v>
      </c>
      <c r="L60" s="21">
        <v>13</v>
      </c>
      <c r="M60" s="21">
        <v>21</v>
      </c>
      <c r="N60" s="21">
        <v>12</v>
      </c>
      <c r="O60" s="21">
        <v>16</v>
      </c>
      <c r="P60" s="21">
        <v>23</v>
      </c>
      <c r="Q60" s="21">
        <v>19</v>
      </c>
      <c r="R60" s="21">
        <v>29</v>
      </c>
      <c r="S60" s="19">
        <v>23</v>
      </c>
      <c r="T60" s="18">
        <v>150</v>
      </c>
      <c r="U60" s="19">
        <v>207</v>
      </c>
      <c r="V60" s="18">
        <v>177</v>
      </c>
      <c r="W60" s="19">
        <v>180</v>
      </c>
      <c r="X60" s="112">
        <f t="shared" si="2"/>
        <v>87</v>
      </c>
      <c r="Y60" s="18">
        <v>87</v>
      </c>
      <c r="Z60" s="21"/>
      <c r="AA60" s="19"/>
      <c r="AB60" s="113">
        <f t="shared" si="1"/>
        <v>135</v>
      </c>
      <c r="AC60" s="18">
        <v>135</v>
      </c>
      <c r="AD60" s="21"/>
      <c r="AE60" s="19"/>
      <c r="AF60" s="30">
        <v>179</v>
      </c>
      <c r="AG60" s="19">
        <v>0</v>
      </c>
      <c r="AH60" s="18">
        <v>23</v>
      </c>
      <c r="AI60" s="19">
        <v>23</v>
      </c>
      <c r="AJ60" s="23"/>
      <c r="AK60" s="24"/>
      <c r="AL60" s="19"/>
      <c r="AM60" s="118">
        <v>33</v>
      </c>
      <c r="AN60" s="38">
        <v>44</v>
      </c>
      <c r="AO60" s="70"/>
      <c r="AP60" s="70"/>
      <c r="AQ60" s="114"/>
      <c r="AR60" s="114"/>
      <c r="AS60" s="70"/>
      <c r="AT60" s="70"/>
      <c r="AU60" s="70"/>
      <c r="AV60" s="115" t="s">
        <v>88</v>
      </c>
      <c r="CG60" s="102">
        <v>0</v>
      </c>
      <c r="CI60" s="102">
        <v>0</v>
      </c>
      <c r="CJ60" s="102">
        <v>0</v>
      </c>
      <c r="CK60" s="102">
        <v>0</v>
      </c>
    </row>
    <row r="61" spans="1:89" x14ac:dyDescent="0.2">
      <c r="A61" s="27" t="s">
        <v>139</v>
      </c>
      <c r="B61" s="108">
        <f>SUM(C61+D61+E61+F61+G61+H61+I61+J61+K61)</f>
        <v>0</v>
      </c>
      <c r="C61" s="18"/>
      <c r="D61" s="28"/>
      <c r="E61" s="21"/>
      <c r="F61" s="21"/>
      <c r="G61" s="21"/>
      <c r="H61" s="21"/>
      <c r="I61" s="21"/>
      <c r="J61" s="21"/>
      <c r="K61" s="21"/>
      <c r="L61" s="110"/>
      <c r="M61" s="110"/>
      <c r="N61" s="110"/>
      <c r="O61" s="110"/>
      <c r="P61" s="110"/>
      <c r="Q61" s="110"/>
      <c r="R61" s="110"/>
      <c r="S61" s="110"/>
      <c r="T61" s="18"/>
      <c r="U61" s="19"/>
      <c r="V61" s="18"/>
      <c r="W61" s="19"/>
      <c r="X61" s="112">
        <f t="shared" si="2"/>
        <v>0</v>
      </c>
      <c r="Y61" s="18"/>
      <c r="Z61" s="21"/>
      <c r="AA61" s="19"/>
      <c r="AB61" s="113">
        <f t="shared" si="1"/>
        <v>0</v>
      </c>
      <c r="AC61" s="18"/>
      <c r="AD61" s="21"/>
      <c r="AE61" s="19"/>
      <c r="AF61" s="30"/>
      <c r="AG61" s="19"/>
      <c r="AH61" s="18"/>
      <c r="AI61" s="19"/>
      <c r="AJ61" s="23"/>
      <c r="AK61" s="24"/>
      <c r="AL61" s="19"/>
      <c r="AM61" s="118"/>
      <c r="AN61" s="38"/>
      <c r="AO61" s="70"/>
      <c r="AP61" s="70"/>
      <c r="AQ61" s="114"/>
      <c r="AR61" s="114"/>
      <c r="AS61" s="70"/>
      <c r="AT61" s="70"/>
      <c r="AU61" s="70"/>
      <c r="AV61" s="115" t="s">
        <v>88</v>
      </c>
      <c r="CG61" s="102">
        <v>0</v>
      </c>
      <c r="CI61" s="102">
        <v>0</v>
      </c>
      <c r="CJ61" s="102">
        <v>0</v>
      </c>
      <c r="CK61" s="102">
        <v>0</v>
      </c>
    </row>
    <row r="62" spans="1:89" x14ac:dyDescent="0.2">
      <c r="A62" s="27" t="s">
        <v>140</v>
      </c>
      <c r="B62" s="108">
        <f>SUM(C62+D62+E62+F62+G62+H62+I62+J62+K62+L62+M62+N62+O62+P62+Q62+R62+S62)</f>
        <v>702</v>
      </c>
      <c r="C62" s="18">
        <v>108</v>
      </c>
      <c r="D62" s="28">
        <v>81</v>
      </c>
      <c r="E62" s="21">
        <v>54</v>
      </c>
      <c r="F62" s="21">
        <v>33</v>
      </c>
      <c r="G62" s="21">
        <v>17</v>
      </c>
      <c r="H62" s="21">
        <v>21</v>
      </c>
      <c r="I62" s="21">
        <v>20</v>
      </c>
      <c r="J62" s="21">
        <v>16</v>
      </c>
      <c r="K62" s="21">
        <v>31</v>
      </c>
      <c r="L62" s="21">
        <v>44</v>
      </c>
      <c r="M62" s="21">
        <v>49</v>
      </c>
      <c r="N62" s="21">
        <v>49</v>
      </c>
      <c r="O62" s="21">
        <v>48</v>
      </c>
      <c r="P62" s="21">
        <v>37</v>
      </c>
      <c r="Q62" s="21">
        <v>35</v>
      </c>
      <c r="R62" s="21">
        <v>29</v>
      </c>
      <c r="S62" s="19">
        <v>30</v>
      </c>
      <c r="T62" s="18">
        <v>243</v>
      </c>
      <c r="U62" s="19">
        <v>459</v>
      </c>
      <c r="V62" s="18">
        <v>304</v>
      </c>
      <c r="W62" s="19">
        <v>398</v>
      </c>
      <c r="X62" s="112">
        <f t="shared" si="2"/>
        <v>155</v>
      </c>
      <c r="Y62" s="18">
        <v>155</v>
      </c>
      <c r="Z62" s="21"/>
      <c r="AA62" s="19"/>
      <c r="AB62" s="113">
        <f t="shared" si="1"/>
        <v>275</v>
      </c>
      <c r="AC62" s="18">
        <v>237</v>
      </c>
      <c r="AD62" s="21"/>
      <c r="AE62" s="19">
        <v>38</v>
      </c>
      <c r="AF62" s="30">
        <v>287</v>
      </c>
      <c r="AG62" s="41">
        <v>0</v>
      </c>
      <c r="AH62" s="18">
        <v>39</v>
      </c>
      <c r="AI62" s="19">
        <v>68</v>
      </c>
      <c r="AJ62" s="23"/>
      <c r="AK62" s="24"/>
      <c r="AL62" s="19">
        <v>10</v>
      </c>
      <c r="AM62" s="118">
        <v>86</v>
      </c>
      <c r="AN62" s="38">
        <v>88</v>
      </c>
      <c r="AO62" s="70"/>
      <c r="AP62" s="70"/>
      <c r="AQ62" s="114"/>
      <c r="AR62" s="114"/>
      <c r="AS62" s="70"/>
      <c r="AT62" s="70"/>
      <c r="AU62" s="70"/>
      <c r="AV62" s="115" t="s">
        <v>88</v>
      </c>
      <c r="CG62" s="102">
        <v>0</v>
      </c>
      <c r="CI62" s="102">
        <v>0</v>
      </c>
      <c r="CJ62" s="102">
        <v>0</v>
      </c>
      <c r="CK62" s="102">
        <v>0</v>
      </c>
    </row>
    <row r="63" spans="1:89" x14ac:dyDescent="0.2">
      <c r="A63" s="27" t="s">
        <v>141</v>
      </c>
      <c r="B63" s="108">
        <f>SUM(C63+D63+E63+F63+G63+H63+I63+J63+K63)</f>
        <v>0</v>
      </c>
      <c r="C63" s="18"/>
      <c r="D63" s="28"/>
      <c r="E63" s="21"/>
      <c r="F63" s="21"/>
      <c r="G63" s="21"/>
      <c r="H63" s="21"/>
      <c r="I63" s="21"/>
      <c r="J63" s="21"/>
      <c r="K63" s="21"/>
      <c r="L63" s="110"/>
      <c r="M63" s="110"/>
      <c r="N63" s="110"/>
      <c r="O63" s="110"/>
      <c r="P63" s="110"/>
      <c r="Q63" s="110"/>
      <c r="R63" s="110"/>
      <c r="S63" s="110"/>
      <c r="T63" s="18"/>
      <c r="U63" s="19"/>
      <c r="V63" s="18"/>
      <c r="W63" s="19"/>
      <c r="X63" s="112">
        <f t="shared" si="2"/>
        <v>0</v>
      </c>
      <c r="Y63" s="18"/>
      <c r="Z63" s="21"/>
      <c r="AA63" s="19"/>
      <c r="AB63" s="113">
        <f t="shared" si="1"/>
        <v>0</v>
      </c>
      <c r="AC63" s="18"/>
      <c r="AD63" s="21"/>
      <c r="AE63" s="19"/>
      <c r="AF63" s="30"/>
      <c r="AG63" s="38"/>
      <c r="AH63" s="18"/>
      <c r="AI63" s="19"/>
      <c r="AJ63" s="23"/>
      <c r="AK63" s="24"/>
      <c r="AL63" s="19"/>
      <c r="AM63" s="118"/>
      <c r="AN63" s="38"/>
      <c r="AO63" s="70"/>
      <c r="AP63" s="70"/>
      <c r="AQ63" s="114"/>
      <c r="AR63" s="114"/>
      <c r="AS63" s="70"/>
      <c r="AT63" s="70"/>
      <c r="AU63" s="70"/>
      <c r="AV63" s="115" t="s">
        <v>88</v>
      </c>
      <c r="CG63" s="102">
        <v>0</v>
      </c>
      <c r="CI63" s="102">
        <v>0</v>
      </c>
      <c r="CJ63" s="102">
        <v>0</v>
      </c>
      <c r="CK63" s="102">
        <v>0</v>
      </c>
    </row>
    <row r="64" spans="1:89" x14ac:dyDescent="0.2">
      <c r="A64" s="27" t="s">
        <v>142</v>
      </c>
      <c r="B64" s="108">
        <f>SUM(C64+D64+E64+F64+G64+H64+I64+J64+K64+L64+M64+N64+O64+P64+Q64+R64+S64)</f>
        <v>369</v>
      </c>
      <c r="C64" s="18"/>
      <c r="D64" s="28"/>
      <c r="E64" s="21"/>
      <c r="F64" s="21">
        <v>6</v>
      </c>
      <c r="G64" s="21">
        <v>7</v>
      </c>
      <c r="H64" s="21">
        <v>8</v>
      </c>
      <c r="I64" s="21">
        <v>4</v>
      </c>
      <c r="J64" s="21">
        <v>7</v>
      </c>
      <c r="K64" s="21">
        <v>11</v>
      </c>
      <c r="L64" s="21">
        <v>16</v>
      </c>
      <c r="M64" s="21">
        <v>20</v>
      </c>
      <c r="N64" s="21">
        <v>30</v>
      </c>
      <c r="O64" s="21">
        <v>40</v>
      </c>
      <c r="P64" s="21">
        <v>53</v>
      </c>
      <c r="Q64" s="21">
        <v>75</v>
      </c>
      <c r="R64" s="21">
        <v>43</v>
      </c>
      <c r="S64" s="19">
        <v>49</v>
      </c>
      <c r="T64" s="18"/>
      <c r="U64" s="19">
        <v>369</v>
      </c>
      <c r="V64" s="18">
        <v>294</v>
      </c>
      <c r="W64" s="19">
        <v>75</v>
      </c>
      <c r="X64" s="112">
        <f t="shared" si="2"/>
        <v>0</v>
      </c>
      <c r="Y64" s="18"/>
      <c r="Z64" s="21"/>
      <c r="AA64" s="19"/>
      <c r="AB64" s="113">
        <f t="shared" si="1"/>
        <v>141</v>
      </c>
      <c r="AC64" s="18">
        <v>141</v>
      </c>
      <c r="AD64" s="21"/>
      <c r="AE64" s="19"/>
      <c r="AF64" s="30">
        <v>140</v>
      </c>
      <c r="AG64" s="38">
        <v>21</v>
      </c>
      <c r="AH64" s="18"/>
      <c r="AI64" s="19">
        <v>38</v>
      </c>
      <c r="AJ64" s="23">
        <v>14</v>
      </c>
      <c r="AK64" s="24"/>
      <c r="AL64" s="19">
        <v>16</v>
      </c>
      <c r="AM64" s="118"/>
      <c r="AN64" s="38">
        <v>9</v>
      </c>
      <c r="AO64" s="70"/>
      <c r="AP64" s="70"/>
      <c r="AQ64" s="114"/>
      <c r="AR64" s="114"/>
      <c r="AS64" s="70"/>
      <c r="AT64" s="70"/>
      <c r="AU64" s="70"/>
      <c r="AV64" s="115" t="s">
        <v>88</v>
      </c>
      <c r="CG64" s="102">
        <v>0</v>
      </c>
      <c r="CI64" s="102">
        <v>0</v>
      </c>
      <c r="CJ64" s="102">
        <v>0</v>
      </c>
      <c r="CK64" s="102">
        <v>0</v>
      </c>
    </row>
    <row r="65" spans="1:96" x14ac:dyDescent="0.2">
      <c r="A65" s="27" t="s">
        <v>143</v>
      </c>
      <c r="B65" s="108">
        <f>SUM(C65+D65+E65+F65+G65+H65+I65+J65+K65)</f>
        <v>0</v>
      </c>
      <c r="C65" s="18"/>
      <c r="D65" s="28"/>
      <c r="E65" s="21"/>
      <c r="F65" s="21"/>
      <c r="G65" s="21"/>
      <c r="H65" s="21"/>
      <c r="I65" s="21"/>
      <c r="J65" s="21"/>
      <c r="K65" s="21"/>
      <c r="L65" s="110"/>
      <c r="M65" s="110"/>
      <c r="N65" s="110"/>
      <c r="O65" s="110"/>
      <c r="P65" s="110"/>
      <c r="Q65" s="110"/>
      <c r="R65" s="110"/>
      <c r="S65" s="110"/>
      <c r="T65" s="18"/>
      <c r="U65" s="19"/>
      <c r="V65" s="18"/>
      <c r="W65" s="19"/>
      <c r="X65" s="112">
        <f t="shared" si="2"/>
        <v>0</v>
      </c>
      <c r="Y65" s="18"/>
      <c r="Z65" s="21"/>
      <c r="AA65" s="19"/>
      <c r="AB65" s="113">
        <f t="shared" si="1"/>
        <v>0</v>
      </c>
      <c r="AC65" s="18"/>
      <c r="AD65" s="21"/>
      <c r="AE65" s="19"/>
      <c r="AF65" s="30"/>
      <c r="AG65" s="38"/>
      <c r="AH65" s="18"/>
      <c r="AI65" s="19"/>
      <c r="AJ65" s="23"/>
      <c r="AK65" s="24"/>
      <c r="AL65" s="19"/>
      <c r="AM65" s="118"/>
      <c r="AN65" s="38"/>
      <c r="AO65" s="70"/>
      <c r="AP65" s="70"/>
      <c r="AQ65" s="114"/>
      <c r="AR65" s="114"/>
      <c r="AS65" s="70"/>
      <c r="AT65" s="70"/>
      <c r="AU65" s="70"/>
      <c r="AV65" s="115" t="s">
        <v>88</v>
      </c>
      <c r="CG65" s="102">
        <v>0</v>
      </c>
      <c r="CI65" s="102">
        <v>0</v>
      </c>
      <c r="CJ65" s="102">
        <v>0</v>
      </c>
      <c r="CK65" s="102">
        <v>0</v>
      </c>
    </row>
    <row r="66" spans="1:96" x14ac:dyDescent="0.2">
      <c r="A66" s="27" t="s">
        <v>144</v>
      </c>
      <c r="B66" s="108">
        <f>SUM(C66+D66+E66+F66+G66+H66+I66+J66+K66+L66+M66+N66+O66+P66+Q66+R66+S66)</f>
        <v>0</v>
      </c>
      <c r="C66" s="18"/>
      <c r="D66" s="2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19"/>
      <c r="T66" s="18"/>
      <c r="U66" s="19"/>
      <c r="V66" s="18"/>
      <c r="W66" s="19"/>
      <c r="X66" s="112">
        <f t="shared" si="2"/>
        <v>0</v>
      </c>
      <c r="Y66" s="18"/>
      <c r="Z66" s="21"/>
      <c r="AA66" s="19"/>
      <c r="AB66" s="113">
        <f t="shared" si="1"/>
        <v>0</v>
      </c>
      <c r="AC66" s="18"/>
      <c r="AD66" s="21"/>
      <c r="AE66" s="19"/>
      <c r="AF66" s="30"/>
      <c r="AG66" s="19"/>
      <c r="AH66" s="18"/>
      <c r="AI66" s="19"/>
      <c r="AJ66" s="23"/>
      <c r="AK66" s="24"/>
      <c r="AL66" s="19"/>
      <c r="AM66" s="118"/>
      <c r="AN66" s="38"/>
      <c r="AO66" s="70"/>
      <c r="AP66" s="70"/>
      <c r="AQ66" s="114"/>
      <c r="AR66" s="114"/>
      <c r="AS66" s="70"/>
      <c r="AT66" s="70"/>
      <c r="AU66" s="70"/>
      <c r="AV66" s="115" t="s">
        <v>88</v>
      </c>
      <c r="CG66" s="102">
        <v>0</v>
      </c>
      <c r="CI66" s="102">
        <v>0</v>
      </c>
      <c r="CJ66" s="102">
        <v>0</v>
      </c>
      <c r="CK66" s="102">
        <v>0</v>
      </c>
    </row>
    <row r="67" spans="1:96" x14ac:dyDescent="0.2">
      <c r="A67" s="27" t="s">
        <v>145</v>
      </c>
      <c r="B67" s="108">
        <f>SUM(C67+D67+E67+F67+G67+H67+I67+J67+K67+L67+M67+N67+O67+P67+Q67+R67+S67)</f>
        <v>0</v>
      </c>
      <c r="C67" s="18"/>
      <c r="D67" s="28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19"/>
      <c r="T67" s="18"/>
      <c r="U67" s="19"/>
      <c r="V67" s="18"/>
      <c r="W67" s="19"/>
      <c r="X67" s="112">
        <f t="shared" si="2"/>
        <v>0</v>
      </c>
      <c r="Y67" s="18"/>
      <c r="Z67" s="21"/>
      <c r="AA67" s="19"/>
      <c r="AB67" s="113">
        <f t="shared" si="1"/>
        <v>0</v>
      </c>
      <c r="AC67" s="18"/>
      <c r="AD67" s="21"/>
      <c r="AE67" s="19"/>
      <c r="AF67" s="30"/>
      <c r="AG67" s="19"/>
      <c r="AH67" s="18"/>
      <c r="AI67" s="19"/>
      <c r="AJ67" s="23"/>
      <c r="AK67" s="24"/>
      <c r="AL67" s="19"/>
      <c r="AM67" s="118"/>
      <c r="AN67" s="38"/>
      <c r="AO67" s="70"/>
      <c r="AP67" s="70"/>
      <c r="AQ67" s="114"/>
      <c r="AR67" s="114"/>
      <c r="AS67" s="70"/>
      <c r="AT67" s="70"/>
      <c r="AU67" s="70"/>
      <c r="AV67" s="115" t="s">
        <v>88</v>
      </c>
      <c r="CG67" s="102">
        <v>0</v>
      </c>
      <c r="CI67" s="102">
        <v>0</v>
      </c>
      <c r="CJ67" s="102">
        <v>0</v>
      </c>
      <c r="CK67" s="102">
        <v>0</v>
      </c>
    </row>
    <row r="68" spans="1:96" x14ac:dyDescent="0.2">
      <c r="A68" s="27" t="s">
        <v>146</v>
      </c>
      <c r="B68" s="108">
        <f>SUM(C68+D68+E68+F68+G68+H68+I68+J68+K68+L68+M68+N68+O68+P68+Q68+R68+S68)</f>
        <v>0</v>
      </c>
      <c r="C68" s="18"/>
      <c r="D68" s="28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19"/>
      <c r="T68" s="18"/>
      <c r="U68" s="19"/>
      <c r="V68" s="18"/>
      <c r="W68" s="19"/>
      <c r="X68" s="112">
        <f t="shared" si="2"/>
        <v>0</v>
      </c>
      <c r="Y68" s="18"/>
      <c r="Z68" s="21"/>
      <c r="AA68" s="19"/>
      <c r="AB68" s="113">
        <f t="shared" si="1"/>
        <v>0</v>
      </c>
      <c r="AC68" s="18"/>
      <c r="AD68" s="21"/>
      <c r="AE68" s="19"/>
      <c r="AF68" s="30"/>
      <c r="AG68" s="119"/>
      <c r="AH68" s="18"/>
      <c r="AI68" s="19"/>
      <c r="AJ68" s="23"/>
      <c r="AK68" s="24"/>
      <c r="AL68" s="19"/>
      <c r="AM68" s="118"/>
      <c r="AN68" s="38"/>
      <c r="AO68" s="41"/>
      <c r="AP68" s="41"/>
      <c r="AQ68" s="120"/>
      <c r="AR68" s="120"/>
      <c r="AS68" s="41"/>
      <c r="AT68" s="41"/>
      <c r="AU68" s="41"/>
      <c r="AV68" s="115" t="s">
        <v>88</v>
      </c>
      <c r="CG68" s="102">
        <v>0</v>
      </c>
      <c r="CI68" s="102">
        <v>0</v>
      </c>
      <c r="CJ68" s="102">
        <v>0</v>
      </c>
      <c r="CK68" s="102">
        <v>0</v>
      </c>
    </row>
    <row r="69" spans="1:96" s="133" customFormat="1" ht="13.5" customHeight="1" x14ac:dyDescent="0.15">
      <c r="A69" s="121" t="s">
        <v>38</v>
      </c>
      <c r="B69" s="122">
        <f t="shared" ref="B69:AU69" si="4">SUM(B12:B68)</f>
        <v>6508</v>
      </c>
      <c r="C69" s="123">
        <f t="shared" si="4"/>
        <v>673</v>
      </c>
      <c r="D69" s="124">
        <f t="shared" si="4"/>
        <v>414</v>
      </c>
      <c r="E69" s="125">
        <f t="shared" si="4"/>
        <v>303</v>
      </c>
      <c r="F69" s="125">
        <f t="shared" si="4"/>
        <v>177</v>
      </c>
      <c r="G69" s="125">
        <f t="shared" si="4"/>
        <v>190</v>
      </c>
      <c r="H69" s="125">
        <f t="shared" si="4"/>
        <v>291</v>
      </c>
      <c r="I69" s="125">
        <f t="shared" si="4"/>
        <v>290</v>
      </c>
      <c r="J69" s="125">
        <f t="shared" si="4"/>
        <v>283</v>
      </c>
      <c r="K69" s="125">
        <f t="shared" si="4"/>
        <v>310</v>
      </c>
      <c r="L69" s="125">
        <f t="shared" si="4"/>
        <v>368</v>
      </c>
      <c r="M69" s="125">
        <f t="shared" si="4"/>
        <v>455</v>
      </c>
      <c r="N69" s="125">
        <f t="shared" si="4"/>
        <v>406</v>
      </c>
      <c r="O69" s="125">
        <f t="shared" si="4"/>
        <v>452</v>
      </c>
      <c r="P69" s="125">
        <f t="shared" si="4"/>
        <v>501</v>
      </c>
      <c r="Q69" s="125">
        <f t="shared" si="4"/>
        <v>485</v>
      </c>
      <c r="R69" s="125">
        <f t="shared" si="4"/>
        <v>428</v>
      </c>
      <c r="S69" s="126">
        <f t="shared" si="4"/>
        <v>482</v>
      </c>
      <c r="T69" s="127">
        <f t="shared" si="4"/>
        <v>1347</v>
      </c>
      <c r="U69" s="126">
        <f t="shared" si="4"/>
        <v>5161</v>
      </c>
      <c r="V69" s="127">
        <f t="shared" si="4"/>
        <v>2639</v>
      </c>
      <c r="W69" s="126">
        <f t="shared" si="4"/>
        <v>3869</v>
      </c>
      <c r="X69" s="127">
        <f t="shared" si="4"/>
        <v>714</v>
      </c>
      <c r="Y69" s="127">
        <f t="shared" si="4"/>
        <v>714</v>
      </c>
      <c r="Z69" s="125">
        <f t="shared" si="4"/>
        <v>0</v>
      </c>
      <c r="AA69" s="128">
        <f t="shared" si="4"/>
        <v>0</v>
      </c>
      <c r="AB69" s="123">
        <f t="shared" si="4"/>
        <v>2416</v>
      </c>
      <c r="AC69" s="127">
        <f t="shared" si="4"/>
        <v>2369</v>
      </c>
      <c r="AD69" s="125">
        <f t="shared" si="4"/>
        <v>8</v>
      </c>
      <c r="AE69" s="126">
        <f t="shared" si="4"/>
        <v>39</v>
      </c>
      <c r="AF69" s="127">
        <f t="shared" si="4"/>
        <v>1945</v>
      </c>
      <c r="AG69" s="126">
        <f t="shared" si="4"/>
        <v>75</v>
      </c>
      <c r="AH69" s="128">
        <f t="shared" si="4"/>
        <v>200</v>
      </c>
      <c r="AI69" s="127">
        <f t="shared" si="4"/>
        <v>722</v>
      </c>
      <c r="AJ69" s="126">
        <f t="shared" si="4"/>
        <v>1340</v>
      </c>
      <c r="AK69" s="127">
        <f t="shared" si="4"/>
        <v>13</v>
      </c>
      <c r="AL69" s="126">
        <f t="shared" si="4"/>
        <v>196</v>
      </c>
      <c r="AM69" s="127">
        <f t="shared" si="4"/>
        <v>211</v>
      </c>
      <c r="AN69" s="129">
        <f t="shared" si="4"/>
        <v>500</v>
      </c>
      <c r="AO69" s="129">
        <f t="shared" si="4"/>
        <v>0</v>
      </c>
      <c r="AP69" s="130">
        <f t="shared" si="4"/>
        <v>0</v>
      </c>
      <c r="AQ69" s="130">
        <f t="shared" si="4"/>
        <v>0</v>
      </c>
      <c r="AR69" s="131">
        <f t="shared" si="4"/>
        <v>0</v>
      </c>
      <c r="AS69" s="132">
        <f t="shared" si="4"/>
        <v>0</v>
      </c>
      <c r="AT69" s="132">
        <f t="shared" si="4"/>
        <v>0</v>
      </c>
      <c r="AU69" s="130">
        <f t="shared" si="4"/>
        <v>0</v>
      </c>
      <c r="AV69" s="115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</row>
    <row r="70" spans="1:96" x14ac:dyDescent="0.2">
      <c r="A70" s="135" t="s">
        <v>147</v>
      </c>
      <c r="B70" s="136"/>
    </row>
    <row r="71" spans="1:96" ht="41.25" customHeight="1" x14ac:dyDescent="0.2">
      <c r="A71" s="137" t="s">
        <v>148</v>
      </c>
      <c r="B71" s="138" t="s">
        <v>38</v>
      </c>
      <c r="C71" s="7" t="s">
        <v>18</v>
      </c>
      <c r="D71" s="54" t="s">
        <v>19</v>
      </c>
      <c r="E71" s="8" t="s">
        <v>20</v>
      </c>
      <c r="F71" s="8" t="s">
        <v>21</v>
      </c>
      <c r="G71" s="8" t="s">
        <v>22</v>
      </c>
      <c r="H71" s="9" t="s">
        <v>23</v>
      </c>
      <c r="I71" s="9" t="s">
        <v>24</v>
      </c>
      <c r="J71" s="9" t="s">
        <v>25</v>
      </c>
      <c r="K71" s="9" t="s">
        <v>26</v>
      </c>
      <c r="L71" s="9" t="s">
        <v>27</v>
      </c>
      <c r="M71" s="9" t="s">
        <v>28</v>
      </c>
      <c r="N71" s="9" t="s">
        <v>29</v>
      </c>
      <c r="O71" s="9" t="s">
        <v>30</v>
      </c>
      <c r="P71" s="9" t="s">
        <v>31</v>
      </c>
      <c r="Q71" s="9" t="s">
        <v>32</v>
      </c>
      <c r="R71" s="9" t="s">
        <v>33</v>
      </c>
      <c r="S71" s="10" t="s">
        <v>34</v>
      </c>
      <c r="T71" s="102"/>
    </row>
    <row r="72" spans="1:96" x14ac:dyDescent="0.2">
      <c r="A72" s="139" t="s">
        <v>149</v>
      </c>
      <c r="B72" s="140">
        <f t="shared" ref="B72:B87" si="5">SUM(C72:S72)</f>
        <v>0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102"/>
    </row>
    <row r="73" spans="1:96" x14ac:dyDescent="0.2">
      <c r="A73" s="141" t="s">
        <v>150</v>
      </c>
      <c r="B73" s="142">
        <f t="shared" si="5"/>
        <v>0</v>
      </c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102"/>
    </row>
    <row r="74" spans="1:96" x14ac:dyDescent="0.2">
      <c r="A74" s="143" t="s">
        <v>151</v>
      </c>
      <c r="B74" s="142">
        <f t="shared" si="5"/>
        <v>0</v>
      </c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102"/>
    </row>
    <row r="75" spans="1:96" x14ac:dyDescent="0.2">
      <c r="A75" s="143" t="s">
        <v>152</v>
      </c>
      <c r="B75" s="142">
        <f t="shared" si="5"/>
        <v>0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102"/>
    </row>
    <row r="76" spans="1:96" x14ac:dyDescent="0.2">
      <c r="A76" s="143" t="s">
        <v>153</v>
      </c>
      <c r="B76" s="142">
        <f t="shared" si="5"/>
        <v>0</v>
      </c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102"/>
    </row>
    <row r="77" spans="1:96" x14ac:dyDescent="0.2">
      <c r="A77" s="143" t="s">
        <v>154</v>
      </c>
      <c r="B77" s="142">
        <f t="shared" si="5"/>
        <v>0</v>
      </c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102"/>
    </row>
    <row r="78" spans="1:96" x14ac:dyDescent="0.2">
      <c r="A78" s="143" t="s">
        <v>54</v>
      </c>
      <c r="B78" s="142">
        <f t="shared" si="5"/>
        <v>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102"/>
    </row>
    <row r="79" spans="1:96" x14ac:dyDescent="0.2">
      <c r="A79" s="143" t="s">
        <v>155</v>
      </c>
      <c r="B79" s="142">
        <f t="shared" si="5"/>
        <v>0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102"/>
    </row>
    <row r="80" spans="1:96" x14ac:dyDescent="0.2">
      <c r="A80" s="143" t="s">
        <v>156</v>
      </c>
      <c r="B80" s="142">
        <f t="shared" si="5"/>
        <v>0</v>
      </c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144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88" ht="13.5" customHeight="1" x14ac:dyDescent="0.2">
      <c r="A81" s="143" t="s">
        <v>157</v>
      </c>
      <c r="B81" s="142">
        <f t="shared" si="5"/>
        <v>0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102"/>
    </row>
    <row r="82" spans="1:88" x14ac:dyDescent="0.2">
      <c r="A82" s="143" t="s">
        <v>158</v>
      </c>
      <c r="B82" s="142">
        <f t="shared" si="5"/>
        <v>0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102"/>
    </row>
    <row r="83" spans="1:88" x14ac:dyDescent="0.2">
      <c r="A83" s="143" t="s">
        <v>159</v>
      </c>
      <c r="B83" s="142">
        <f t="shared" si="5"/>
        <v>0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102"/>
    </row>
    <row r="84" spans="1:88" x14ac:dyDescent="0.2">
      <c r="A84" s="145" t="s">
        <v>160</v>
      </c>
      <c r="B84" s="142">
        <f t="shared" si="5"/>
        <v>0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102"/>
    </row>
    <row r="85" spans="1:88" x14ac:dyDescent="0.2">
      <c r="A85" s="145" t="s">
        <v>161</v>
      </c>
      <c r="B85" s="142">
        <f t="shared" si="5"/>
        <v>0</v>
      </c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102"/>
    </row>
    <row r="86" spans="1:88" x14ac:dyDescent="0.2">
      <c r="A86" s="145" t="s">
        <v>44</v>
      </c>
      <c r="B86" s="142">
        <f t="shared" si="5"/>
        <v>0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102"/>
    </row>
    <row r="87" spans="1:88" x14ac:dyDescent="0.2">
      <c r="A87" s="146" t="s">
        <v>162</v>
      </c>
      <c r="B87" s="108">
        <f t="shared" si="5"/>
        <v>0</v>
      </c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02"/>
    </row>
    <row r="88" spans="1:88" x14ac:dyDescent="0.2">
      <c r="A88" s="148" t="s">
        <v>46</v>
      </c>
      <c r="B88" s="122">
        <f t="shared" ref="B88:S88" si="6">SUM(B72:B87)</f>
        <v>0</v>
      </c>
      <c r="C88" s="136">
        <f t="shared" si="6"/>
        <v>0</v>
      </c>
      <c r="D88" s="136">
        <f t="shared" si="6"/>
        <v>0</v>
      </c>
      <c r="E88" s="136">
        <f t="shared" si="6"/>
        <v>0</v>
      </c>
      <c r="F88" s="136">
        <f t="shared" si="6"/>
        <v>0</v>
      </c>
      <c r="G88" s="136">
        <f t="shared" si="6"/>
        <v>0</v>
      </c>
      <c r="H88" s="136">
        <f t="shared" si="6"/>
        <v>0</v>
      </c>
      <c r="I88" s="136">
        <f t="shared" si="6"/>
        <v>0</v>
      </c>
      <c r="J88" s="136">
        <f t="shared" si="6"/>
        <v>0</v>
      </c>
      <c r="K88" s="136">
        <f t="shared" si="6"/>
        <v>0</v>
      </c>
      <c r="L88" s="136">
        <f t="shared" si="6"/>
        <v>0</v>
      </c>
      <c r="M88" s="136">
        <f t="shared" si="6"/>
        <v>0</v>
      </c>
      <c r="N88" s="136">
        <f t="shared" si="6"/>
        <v>0</v>
      </c>
      <c r="O88" s="136">
        <f t="shared" si="6"/>
        <v>0</v>
      </c>
      <c r="P88" s="136">
        <f t="shared" si="6"/>
        <v>0</v>
      </c>
      <c r="Q88" s="136">
        <f t="shared" si="6"/>
        <v>0</v>
      </c>
      <c r="R88" s="136">
        <f t="shared" si="6"/>
        <v>0</v>
      </c>
      <c r="S88" s="136">
        <f t="shared" si="6"/>
        <v>0</v>
      </c>
      <c r="T88" s="102"/>
    </row>
    <row r="89" spans="1:88" x14ac:dyDescent="0.2">
      <c r="A89" s="52" t="s">
        <v>163</v>
      </c>
      <c r="B89" s="52"/>
      <c r="C89" s="52"/>
      <c r="D89" s="52"/>
      <c r="E89" s="52"/>
      <c r="F89" s="52"/>
      <c r="G89" s="1"/>
      <c r="H89" s="1"/>
      <c r="I89" s="1"/>
      <c r="J89" s="1"/>
      <c r="K89" s="1"/>
      <c r="L89" s="1"/>
      <c r="M89" s="1"/>
      <c r="N89" s="1"/>
      <c r="O89" s="1"/>
      <c r="P89" s="53"/>
      <c r="Q89" s="1"/>
      <c r="R89" s="1"/>
      <c r="S89" s="53"/>
      <c r="T89" s="1"/>
      <c r="U89" s="1"/>
      <c r="V89" s="53"/>
      <c r="W89" s="1"/>
      <c r="X89" s="1"/>
      <c r="Y89" s="53"/>
      <c r="Z89" s="53"/>
      <c r="AA89" s="53"/>
      <c r="AB89" s="149"/>
      <c r="AC89" s="149"/>
    </row>
    <row r="90" spans="1:88" ht="14.25" customHeight="1" x14ac:dyDescent="0.2">
      <c r="A90" s="504" t="s">
        <v>45</v>
      </c>
      <c r="B90" s="505"/>
      <c r="C90" s="504" t="s">
        <v>46</v>
      </c>
      <c r="D90" s="510"/>
      <c r="E90" s="505"/>
      <c r="F90" s="512" t="s">
        <v>47</v>
      </c>
      <c r="G90" s="513"/>
      <c r="H90" s="513"/>
      <c r="I90" s="513"/>
      <c r="J90" s="513"/>
      <c r="K90" s="513"/>
      <c r="L90" s="513"/>
      <c r="M90" s="513"/>
      <c r="N90" s="513"/>
      <c r="O90" s="513"/>
      <c r="P90" s="513"/>
      <c r="Q90" s="513"/>
      <c r="R90" s="513"/>
      <c r="S90" s="513"/>
      <c r="T90" s="513"/>
      <c r="U90" s="513"/>
      <c r="V90" s="513"/>
      <c r="W90" s="513"/>
      <c r="X90" s="513"/>
      <c r="Y90" s="513"/>
      <c r="Z90" s="513"/>
      <c r="AA90" s="513"/>
      <c r="AB90" s="513"/>
      <c r="AC90" s="513"/>
      <c r="AD90" s="513"/>
      <c r="AE90" s="513"/>
      <c r="AF90" s="513"/>
      <c r="AG90" s="513"/>
      <c r="AH90" s="513"/>
      <c r="AI90" s="513"/>
      <c r="AJ90" s="513"/>
      <c r="AK90" s="513"/>
      <c r="AL90" s="513"/>
      <c r="AM90" s="514"/>
      <c r="AN90" s="528" t="s">
        <v>48</v>
      </c>
      <c r="AO90" s="531" t="s">
        <v>49</v>
      </c>
      <c r="AP90" s="553" t="s">
        <v>164</v>
      </c>
      <c r="AQ90" s="553" t="s">
        <v>165</v>
      </c>
      <c r="AR90" s="102"/>
    </row>
    <row r="91" spans="1:88" x14ac:dyDescent="0.2">
      <c r="A91" s="506"/>
      <c r="B91" s="507"/>
      <c r="C91" s="508"/>
      <c r="D91" s="511"/>
      <c r="E91" s="509"/>
      <c r="F91" s="556" t="s">
        <v>18</v>
      </c>
      <c r="G91" s="557"/>
      <c r="H91" s="558" t="s">
        <v>19</v>
      </c>
      <c r="I91" s="559"/>
      <c r="J91" s="556" t="s">
        <v>20</v>
      </c>
      <c r="K91" s="557"/>
      <c r="L91" s="556" t="s">
        <v>21</v>
      </c>
      <c r="M91" s="557"/>
      <c r="N91" s="556" t="s">
        <v>22</v>
      </c>
      <c r="O91" s="557"/>
      <c r="P91" s="515" t="s">
        <v>23</v>
      </c>
      <c r="Q91" s="516"/>
      <c r="R91" s="515" t="s">
        <v>24</v>
      </c>
      <c r="S91" s="516"/>
      <c r="T91" s="515" t="s">
        <v>25</v>
      </c>
      <c r="U91" s="516"/>
      <c r="V91" s="515" t="s">
        <v>26</v>
      </c>
      <c r="W91" s="516"/>
      <c r="X91" s="515" t="s">
        <v>27</v>
      </c>
      <c r="Y91" s="516"/>
      <c r="Z91" s="515" t="s">
        <v>28</v>
      </c>
      <c r="AA91" s="516"/>
      <c r="AB91" s="515" t="s">
        <v>29</v>
      </c>
      <c r="AC91" s="516"/>
      <c r="AD91" s="515" t="s">
        <v>30</v>
      </c>
      <c r="AE91" s="516"/>
      <c r="AF91" s="515" t="s">
        <v>31</v>
      </c>
      <c r="AG91" s="516"/>
      <c r="AH91" s="515" t="s">
        <v>32</v>
      </c>
      <c r="AI91" s="516"/>
      <c r="AJ91" s="515" t="s">
        <v>33</v>
      </c>
      <c r="AK91" s="516"/>
      <c r="AL91" s="515" t="s">
        <v>34</v>
      </c>
      <c r="AM91" s="516"/>
      <c r="AN91" s="529"/>
      <c r="AO91" s="532"/>
      <c r="AP91" s="554"/>
      <c r="AQ91" s="554"/>
      <c r="AR91" s="102"/>
    </row>
    <row r="92" spans="1:88" x14ac:dyDescent="0.2">
      <c r="A92" s="508"/>
      <c r="B92" s="509"/>
      <c r="C92" s="137" t="s">
        <v>166</v>
      </c>
      <c r="D92" s="87" t="s">
        <v>36</v>
      </c>
      <c r="E92" s="137" t="s">
        <v>37</v>
      </c>
      <c r="F92" s="82" t="s">
        <v>36</v>
      </c>
      <c r="G92" s="84" t="s">
        <v>37</v>
      </c>
      <c r="H92" s="82" t="s">
        <v>36</v>
      </c>
      <c r="I92" s="84" t="s">
        <v>37</v>
      </c>
      <c r="J92" s="82" t="s">
        <v>36</v>
      </c>
      <c r="K92" s="84" t="s">
        <v>37</v>
      </c>
      <c r="L92" s="82" t="s">
        <v>36</v>
      </c>
      <c r="M92" s="84" t="s">
        <v>37</v>
      </c>
      <c r="N92" s="82" t="s">
        <v>36</v>
      </c>
      <c r="O92" s="84" t="s">
        <v>37</v>
      </c>
      <c r="P92" s="82" t="s">
        <v>36</v>
      </c>
      <c r="Q92" s="84" t="s">
        <v>37</v>
      </c>
      <c r="R92" s="82" t="s">
        <v>36</v>
      </c>
      <c r="S92" s="84" t="s">
        <v>37</v>
      </c>
      <c r="T92" s="82" t="s">
        <v>36</v>
      </c>
      <c r="U92" s="84" t="s">
        <v>37</v>
      </c>
      <c r="V92" s="82" t="s">
        <v>36</v>
      </c>
      <c r="W92" s="84" t="s">
        <v>37</v>
      </c>
      <c r="X92" s="82" t="s">
        <v>36</v>
      </c>
      <c r="Y92" s="84" t="s">
        <v>37</v>
      </c>
      <c r="Z92" s="82" t="s">
        <v>36</v>
      </c>
      <c r="AA92" s="84" t="s">
        <v>37</v>
      </c>
      <c r="AB92" s="82" t="s">
        <v>36</v>
      </c>
      <c r="AC92" s="84" t="s">
        <v>37</v>
      </c>
      <c r="AD92" s="82" t="s">
        <v>36</v>
      </c>
      <c r="AE92" s="84" t="s">
        <v>37</v>
      </c>
      <c r="AF92" s="82" t="s">
        <v>36</v>
      </c>
      <c r="AG92" s="84" t="s">
        <v>37</v>
      </c>
      <c r="AH92" s="82" t="s">
        <v>36</v>
      </c>
      <c r="AI92" s="84" t="s">
        <v>37</v>
      </c>
      <c r="AJ92" s="82" t="s">
        <v>36</v>
      </c>
      <c r="AK92" s="84" t="s">
        <v>37</v>
      </c>
      <c r="AL92" s="82" t="s">
        <v>36</v>
      </c>
      <c r="AM92" s="84" t="s">
        <v>37</v>
      </c>
      <c r="AN92" s="530"/>
      <c r="AO92" s="533"/>
      <c r="AP92" s="555"/>
      <c r="AQ92" s="555"/>
      <c r="AR92" s="102"/>
    </row>
    <row r="93" spans="1:88" x14ac:dyDescent="0.2">
      <c r="A93" s="560" t="s">
        <v>50</v>
      </c>
      <c r="B93" s="561"/>
      <c r="C93" s="150">
        <f>SUM(D93+E93)</f>
        <v>796</v>
      </c>
      <c r="D93" s="151">
        <f>SUM(F93+H93+J93+L93+N93+P93+R93+T93+V93+X93+Z93+AB93+AD93+AF93+AH93+AJ93+AL93)</f>
        <v>367</v>
      </c>
      <c r="E93" s="150">
        <f>SUM(G93+I93+K93+M93+O93+Q93+S93+U93+W93+Y93+AA93+AC93+AE93+AG93+AI93+AK93+AM93)</f>
        <v>429</v>
      </c>
      <c r="F93" s="152">
        <v>3</v>
      </c>
      <c r="G93" s="153">
        <v>7</v>
      </c>
      <c r="H93" s="152">
        <v>7</v>
      </c>
      <c r="I93" s="153">
        <v>13</v>
      </c>
      <c r="J93" s="152">
        <v>3</v>
      </c>
      <c r="K93" s="73">
        <v>5</v>
      </c>
      <c r="L93" s="152">
        <v>7</v>
      </c>
      <c r="M93" s="73">
        <v>10</v>
      </c>
      <c r="N93" s="152">
        <v>13</v>
      </c>
      <c r="O93" s="73">
        <v>20</v>
      </c>
      <c r="P93" s="152">
        <v>14</v>
      </c>
      <c r="Q93" s="73">
        <v>30</v>
      </c>
      <c r="R93" s="152">
        <v>17</v>
      </c>
      <c r="S93" s="73">
        <v>17</v>
      </c>
      <c r="T93" s="152">
        <v>25</v>
      </c>
      <c r="U93" s="73">
        <v>24</v>
      </c>
      <c r="V93" s="152">
        <v>19</v>
      </c>
      <c r="W93" s="73">
        <v>23</v>
      </c>
      <c r="X93" s="152">
        <v>36</v>
      </c>
      <c r="Y93" s="73">
        <v>37</v>
      </c>
      <c r="Z93" s="152">
        <v>24</v>
      </c>
      <c r="AA93" s="73">
        <v>26</v>
      </c>
      <c r="AB93" s="152">
        <v>25</v>
      </c>
      <c r="AC93" s="73">
        <v>31</v>
      </c>
      <c r="AD93" s="152">
        <v>29</v>
      </c>
      <c r="AE93" s="73">
        <v>32</v>
      </c>
      <c r="AF93" s="152">
        <v>45</v>
      </c>
      <c r="AG93" s="73">
        <v>35</v>
      </c>
      <c r="AH93" s="152">
        <v>39</v>
      </c>
      <c r="AI93" s="73">
        <v>40</v>
      </c>
      <c r="AJ93" s="152">
        <v>36</v>
      </c>
      <c r="AK93" s="73">
        <v>40</v>
      </c>
      <c r="AL93" s="154">
        <v>25</v>
      </c>
      <c r="AM93" s="73">
        <v>39</v>
      </c>
      <c r="AN93" s="74">
        <v>796</v>
      </c>
      <c r="AO93" s="153">
        <v>566</v>
      </c>
      <c r="AP93" s="155">
        <v>0</v>
      </c>
      <c r="AQ93" s="155">
        <v>0</v>
      </c>
      <c r="AR93" s="115" t="s">
        <v>167</v>
      </c>
      <c r="CG93" s="102">
        <v>0</v>
      </c>
      <c r="CH93" s="102">
        <v>0</v>
      </c>
      <c r="CI93" s="102">
        <v>0</v>
      </c>
      <c r="CJ93" s="102">
        <v>0</v>
      </c>
    </row>
    <row r="94" spans="1:88" x14ac:dyDescent="0.2">
      <c r="A94" s="528" t="s">
        <v>51</v>
      </c>
      <c r="B94" s="156" t="s">
        <v>52</v>
      </c>
      <c r="C94" s="157"/>
      <c r="D94" s="157"/>
      <c r="E94" s="150">
        <f>SUM(G94+I94+K94+M94+O94+Q94+S94+U94+W94+Y94+AA94+AC94+AE94+AG94+AI94+AK94+AM94)</f>
        <v>268</v>
      </c>
      <c r="F94" s="158"/>
      <c r="G94" s="159"/>
      <c r="H94" s="158"/>
      <c r="I94" s="159"/>
      <c r="J94" s="158"/>
      <c r="K94" s="25"/>
      <c r="L94" s="158"/>
      <c r="M94" s="25">
        <v>18</v>
      </c>
      <c r="N94" s="158"/>
      <c r="O94" s="25">
        <v>38</v>
      </c>
      <c r="P94" s="158"/>
      <c r="Q94" s="25">
        <v>77</v>
      </c>
      <c r="R94" s="158"/>
      <c r="S94" s="25">
        <v>63</v>
      </c>
      <c r="T94" s="158"/>
      <c r="U94" s="25">
        <v>51</v>
      </c>
      <c r="V94" s="158"/>
      <c r="W94" s="25">
        <v>21</v>
      </c>
      <c r="X94" s="158"/>
      <c r="Y94" s="25"/>
      <c r="Z94" s="158"/>
      <c r="AA94" s="25"/>
      <c r="AB94" s="158"/>
      <c r="AC94" s="25"/>
      <c r="AD94" s="158"/>
      <c r="AE94" s="25"/>
      <c r="AF94" s="158"/>
      <c r="AG94" s="25"/>
      <c r="AH94" s="158"/>
      <c r="AI94" s="25"/>
      <c r="AJ94" s="158"/>
      <c r="AK94" s="25"/>
      <c r="AL94" s="158"/>
      <c r="AM94" s="25"/>
      <c r="AN94" s="56">
        <v>247</v>
      </c>
      <c r="AO94" s="160">
        <v>266</v>
      </c>
      <c r="AP94" s="58">
        <v>0</v>
      </c>
      <c r="AQ94" s="58">
        <v>0</v>
      </c>
      <c r="AR94" s="115" t="s">
        <v>167</v>
      </c>
      <c r="CG94" s="102">
        <v>0</v>
      </c>
      <c r="CH94" s="102">
        <v>0</v>
      </c>
      <c r="CI94" s="102">
        <v>0</v>
      </c>
      <c r="CJ94" s="102">
        <v>0</v>
      </c>
    </row>
    <row r="95" spans="1:88" ht="21.75" x14ac:dyDescent="0.2">
      <c r="A95" s="529"/>
      <c r="B95" s="36" t="s">
        <v>53</v>
      </c>
      <c r="C95" s="161">
        <f t="shared" ref="C95:C103" si="7">SUM(D95+E95)</f>
        <v>376</v>
      </c>
      <c r="D95" s="162">
        <f>SUM(F95+H95+J95+L95+N95+P95+R95+T95+V95+X95+Z95+AB95+AD95+AF95+AH95+AJ95+AL95)</f>
        <v>1</v>
      </c>
      <c r="E95" s="163">
        <f>SUM(G95+I95+K95+M95+O95+Q95+S95+U95+W95+Y95+AA95+AC95+AE95+AG95+AI95+AK95+AM95)</f>
        <v>375</v>
      </c>
      <c r="F95" s="18"/>
      <c r="G95" s="19"/>
      <c r="H95" s="18"/>
      <c r="I95" s="19"/>
      <c r="J95" s="18"/>
      <c r="K95" s="19">
        <v>1</v>
      </c>
      <c r="L95" s="18"/>
      <c r="M95" s="19">
        <v>23</v>
      </c>
      <c r="N95" s="18"/>
      <c r="O95" s="19">
        <v>41</v>
      </c>
      <c r="P95" s="18"/>
      <c r="Q95" s="19">
        <v>89</v>
      </c>
      <c r="R95" s="18"/>
      <c r="S95" s="19">
        <v>71</v>
      </c>
      <c r="T95" s="18">
        <v>1</v>
      </c>
      <c r="U95" s="19">
        <v>62</v>
      </c>
      <c r="V95" s="18"/>
      <c r="W95" s="19">
        <v>38</v>
      </c>
      <c r="X95" s="18"/>
      <c r="Y95" s="19">
        <v>12</v>
      </c>
      <c r="Z95" s="18"/>
      <c r="AA95" s="19">
        <v>19</v>
      </c>
      <c r="AB95" s="18"/>
      <c r="AC95" s="19">
        <v>5</v>
      </c>
      <c r="AD95" s="18"/>
      <c r="AE95" s="19">
        <v>7</v>
      </c>
      <c r="AF95" s="18"/>
      <c r="AG95" s="19">
        <v>4</v>
      </c>
      <c r="AH95" s="18"/>
      <c r="AI95" s="19">
        <v>1</v>
      </c>
      <c r="AJ95" s="18"/>
      <c r="AK95" s="19">
        <v>2</v>
      </c>
      <c r="AL95" s="24"/>
      <c r="AM95" s="19"/>
      <c r="AN95" s="59">
        <v>376</v>
      </c>
      <c r="AO95" s="39">
        <v>355</v>
      </c>
      <c r="AP95" s="31">
        <v>0</v>
      </c>
      <c r="AQ95" s="31">
        <v>0</v>
      </c>
      <c r="AR95" s="115" t="s">
        <v>167</v>
      </c>
      <c r="CG95" s="102">
        <v>0</v>
      </c>
      <c r="CH95" s="102">
        <v>0</v>
      </c>
      <c r="CI95" s="102">
        <v>0</v>
      </c>
      <c r="CJ95" s="102">
        <v>0</v>
      </c>
    </row>
    <row r="96" spans="1:88" x14ac:dyDescent="0.2">
      <c r="A96" s="530"/>
      <c r="B96" s="164" t="s">
        <v>54</v>
      </c>
      <c r="C96" s="165">
        <f t="shared" si="7"/>
        <v>0</v>
      </c>
      <c r="D96" s="166">
        <f>SUM(N96+P96+R96+T96+V96+X96+Z96)</f>
        <v>0</v>
      </c>
      <c r="E96" s="165">
        <f>SUM(O96+Q96+S96+U96+W96+Y96+AA96)</f>
        <v>0</v>
      </c>
      <c r="F96" s="167"/>
      <c r="G96" s="168"/>
      <c r="H96" s="167"/>
      <c r="I96" s="168"/>
      <c r="J96" s="167"/>
      <c r="K96" s="168"/>
      <c r="L96" s="167"/>
      <c r="M96" s="168"/>
      <c r="N96" s="42"/>
      <c r="O96" s="43"/>
      <c r="P96" s="42"/>
      <c r="Q96" s="43"/>
      <c r="R96" s="42"/>
      <c r="S96" s="43"/>
      <c r="T96" s="42"/>
      <c r="U96" s="43"/>
      <c r="V96" s="42"/>
      <c r="W96" s="43"/>
      <c r="X96" s="42"/>
      <c r="Y96" s="43"/>
      <c r="Z96" s="42"/>
      <c r="AA96" s="147"/>
      <c r="AB96" s="167"/>
      <c r="AC96" s="168"/>
      <c r="AD96" s="167"/>
      <c r="AE96" s="168"/>
      <c r="AF96" s="167"/>
      <c r="AG96" s="168"/>
      <c r="AH96" s="167"/>
      <c r="AI96" s="168"/>
      <c r="AJ96" s="167"/>
      <c r="AK96" s="168"/>
      <c r="AL96" s="167"/>
      <c r="AM96" s="168"/>
      <c r="AN96" s="60"/>
      <c r="AO96" s="147"/>
      <c r="AP96" s="61"/>
      <c r="AQ96" s="61"/>
      <c r="AR96" s="115" t="s">
        <v>167</v>
      </c>
      <c r="CG96" s="102">
        <v>0</v>
      </c>
      <c r="CH96" s="102">
        <v>0</v>
      </c>
      <c r="CI96" s="102">
        <v>0</v>
      </c>
      <c r="CJ96" s="102">
        <v>0</v>
      </c>
    </row>
    <row r="97" spans="1:88" x14ac:dyDescent="0.2">
      <c r="A97" s="502" t="s">
        <v>55</v>
      </c>
      <c r="B97" s="503"/>
      <c r="C97" s="169">
        <f t="shared" si="7"/>
        <v>495</v>
      </c>
      <c r="D97" s="170">
        <f t="shared" ref="D97:E103" si="8">SUM(F97+H97+J97+L97+N97+P97+R97+T97+V97+X97+Z97+AB97+AD97+AF97+AH97+AJ97+AL97)</f>
        <v>212</v>
      </c>
      <c r="E97" s="169">
        <f t="shared" si="8"/>
        <v>283</v>
      </c>
      <c r="F97" s="171">
        <v>45</v>
      </c>
      <c r="G97" s="172">
        <v>56</v>
      </c>
      <c r="H97" s="171">
        <v>32</v>
      </c>
      <c r="I97" s="172">
        <v>33</v>
      </c>
      <c r="J97" s="171">
        <v>12</v>
      </c>
      <c r="K97" s="70">
        <v>15</v>
      </c>
      <c r="L97" s="171">
        <v>8</v>
      </c>
      <c r="M97" s="70">
        <v>17</v>
      </c>
      <c r="N97" s="171">
        <v>1</v>
      </c>
      <c r="O97" s="70">
        <v>3</v>
      </c>
      <c r="P97" s="171">
        <v>5</v>
      </c>
      <c r="Q97" s="70">
        <v>9</v>
      </c>
      <c r="R97" s="171">
        <v>2</v>
      </c>
      <c r="S97" s="70">
        <v>3</v>
      </c>
      <c r="T97" s="171">
        <v>3</v>
      </c>
      <c r="U97" s="70">
        <v>6</v>
      </c>
      <c r="V97" s="171">
        <v>6</v>
      </c>
      <c r="W97" s="70">
        <v>6</v>
      </c>
      <c r="X97" s="171">
        <v>5</v>
      </c>
      <c r="Y97" s="70">
        <v>7</v>
      </c>
      <c r="Z97" s="171">
        <v>12</v>
      </c>
      <c r="AA97" s="70">
        <v>17</v>
      </c>
      <c r="AB97" s="171">
        <v>6</v>
      </c>
      <c r="AC97" s="70">
        <v>13</v>
      </c>
      <c r="AD97" s="171">
        <v>16</v>
      </c>
      <c r="AE97" s="70">
        <v>16</v>
      </c>
      <c r="AF97" s="171">
        <v>14</v>
      </c>
      <c r="AG97" s="70">
        <v>15</v>
      </c>
      <c r="AH97" s="171">
        <v>15</v>
      </c>
      <c r="AI97" s="172">
        <v>22</v>
      </c>
      <c r="AJ97" s="171">
        <v>14</v>
      </c>
      <c r="AK97" s="172">
        <v>17</v>
      </c>
      <c r="AL97" s="77">
        <v>16</v>
      </c>
      <c r="AM97" s="70">
        <v>28</v>
      </c>
      <c r="AN97" s="71">
        <v>495</v>
      </c>
      <c r="AO97" s="172">
        <v>254</v>
      </c>
      <c r="AP97" s="26">
        <v>0</v>
      </c>
      <c r="AQ97" s="26">
        <v>0</v>
      </c>
      <c r="AR97" s="115" t="s">
        <v>167</v>
      </c>
      <c r="CG97" s="102">
        <v>0</v>
      </c>
      <c r="CH97" s="102">
        <v>0</v>
      </c>
      <c r="CI97" s="102">
        <v>0</v>
      </c>
      <c r="CJ97" s="102">
        <v>0</v>
      </c>
    </row>
    <row r="98" spans="1:88" x14ac:dyDescent="0.2">
      <c r="A98" s="565" t="s">
        <v>56</v>
      </c>
      <c r="B98" s="566"/>
      <c r="C98" s="163">
        <f t="shared" si="7"/>
        <v>0</v>
      </c>
      <c r="D98" s="162">
        <f t="shared" si="8"/>
        <v>0</v>
      </c>
      <c r="E98" s="163">
        <f t="shared" si="8"/>
        <v>0</v>
      </c>
      <c r="F98" s="18"/>
      <c r="G98" s="39"/>
      <c r="H98" s="18"/>
      <c r="I98" s="39"/>
      <c r="J98" s="18"/>
      <c r="K98" s="19"/>
      <c r="L98" s="18"/>
      <c r="M98" s="19"/>
      <c r="N98" s="18"/>
      <c r="O98" s="19"/>
      <c r="P98" s="18"/>
      <c r="Q98" s="19"/>
      <c r="R98" s="18"/>
      <c r="S98" s="19"/>
      <c r="T98" s="18"/>
      <c r="U98" s="19"/>
      <c r="V98" s="18"/>
      <c r="W98" s="19"/>
      <c r="X98" s="18"/>
      <c r="Y98" s="19"/>
      <c r="Z98" s="18"/>
      <c r="AA98" s="19"/>
      <c r="AB98" s="18"/>
      <c r="AC98" s="39"/>
      <c r="AD98" s="18"/>
      <c r="AE98" s="39"/>
      <c r="AF98" s="18"/>
      <c r="AG98" s="39"/>
      <c r="AH98" s="18"/>
      <c r="AI98" s="39"/>
      <c r="AJ98" s="18"/>
      <c r="AK98" s="39"/>
      <c r="AL98" s="24"/>
      <c r="AM98" s="19"/>
      <c r="AN98" s="59"/>
      <c r="AO98" s="39"/>
      <c r="AP98" s="31"/>
      <c r="AQ98" s="31"/>
      <c r="AR98" s="115" t="s">
        <v>167</v>
      </c>
      <c r="CG98" s="102">
        <v>0</v>
      </c>
      <c r="CH98" s="102">
        <v>0</v>
      </c>
      <c r="CI98" s="102">
        <v>0</v>
      </c>
      <c r="CJ98" s="102">
        <v>0</v>
      </c>
    </row>
    <row r="99" spans="1:88" x14ac:dyDescent="0.2">
      <c r="A99" s="567" t="s">
        <v>57</v>
      </c>
      <c r="B99" s="568"/>
      <c r="C99" s="173">
        <f t="shared" si="7"/>
        <v>99</v>
      </c>
      <c r="D99" s="174">
        <f t="shared" si="8"/>
        <v>54</v>
      </c>
      <c r="E99" s="163">
        <f t="shared" si="8"/>
        <v>45</v>
      </c>
      <c r="F99" s="18">
        <v>17</v>
      </c>
      <c r="G99" s="39">
        <v>10</v>
      </c>
      <c r="H99" s="18">
        <v>9</v>
      </c>
      <c r="I99" s="39">
        <v>3</v>
      </c>
      <c r="J99" s="18">
        <v>1</v>
      </c>
      <c r="K99" s="19"/>
      <c r="L99" s="18"/>
      <c r="M99" s="19"/>
      <c r="N99" s="18"/>
      <c r="O99" s="19"/>
      <c r="P99" s="18"/>
      <c r="Q99" s="19"/>
      <c r="R99" s="18"/>
      <c r="S99" s="19"/>
      <c r="T99" s="18"/>
      <c r="U99" s="19">
        <v>1</v>
      </c>
      <c r="V99" s="18">
        <v>4</v>
      </c>
      <c r="W99" s="19">
        <v>2</v>
      </c>
      <c r="X99" s="18">
        <v>3</v>
      </c>
      <c r="Y99" s="19">
        <v>1</v>
      </c>
      <c r="Z99" s="18">
        <v>4</v>
      </c>
      <c r="AA99" s="19">
        <v>2</v>
      </c>
      <c r="AB99" s="18">
        <v>3</v>
      </c>
      <c r="AC99" s="39">
        <v>2</v>
      </c>
      <c r="AD99" s="18">
        <v>2</v>
      </c>
      <c r="AE99" s="39">
        <v>2</v>
      </c>
      <c r="AF99" s="18">
        <v>2</v>
      </c>
      <c r="AG99" s="39">
        <v>2</v>
      </c>
      <c r="AH99" s="18">
        <v>5</v>
      </c>
      <c r="AI99" s="39">
        <v>4</v>
      </c>
      <c r="AJ99" s="18">
        <v>2</v>
      </c>
      <c r="AK99" s="39">
        <v>2</v>
      </c>
      <c r="AL99" s="24">
        <v>2</v>
      </c>
      <c r="AM99" s="19">
        <v>14</v>
      </c>
      <c r="AN99" s="59">
        <v>99</v>
      </c>
      <c r="AO99" s="39">
        <v>88</v>
      </c>
      <c r="AP99" s="31">
        <v>0</v>
      </c>
      <c r="AQ99" s="31">
        <v>0</v>
      </c>
      <c r="AR99" s="115" t="s">
        <v>167</v>
      </c>
      <c r="CG99" s="102">
        <v>0</v>
      </c>
      <c r="CH99" s="102">
        <v>0</v>
      </c>
      <c r="CI99" s="102">
        <v>0</v>
      </c>
      <c r="CJ99" s="102">
        <v>0</v>
      </c>
    </row>
    <row r="100" spans="1:88" x14ac:dyDescent="0.2">
      <c r="A100" s="569" t="s">
        <v>58</v>
      </c>
      <c r="B100" s="570"/>
      <c r="C100" s="163">
        <f t="shared" si="7"/>
        <v>0</v>
      </c>
      <c r="D100" s="162">
        <f t="shared" si="8"/>
        <v>0</v>
      </c>
      <c r="E100" s="163">
        <f t="shared" si="8"/>
        <v>0</v>
      </c>
      <c r="F100" s="18"/>
      <c r="G100" s="39"/>
      <c r="H100" s="18"/>
      <c r="I100" s="39"/>
      <c r="J100" s="18"/>
      <c r="K100" s="19"/>
      <c r="L100" s="18"/>
      <c r="M100" s="19"/>
      <c r="N100" s="18"/>
      <c r="O100" s="19"/>
      <c r="P100" s="18"/>
      <c r="Q100" s="19"/>
      <c r="R100" s="18"/>
      <c r="S100" s="19"/>
      <c r="T100" s="18"/>
      <c r="U100" s="19"/>
      <c r="V100" s="18"/>
      <c r="W100" s="19"/>
      <c r="X100" s="18"/>
      <c r="Y100" s="19"/>
      <c r="Z100" s="18"/>
      <c r="AA100" s="19"/>
      <c r="AB100" s="18"/>
      <c r="AC100" s="39"/>
      <c r="AD100" s="18"/>
      <c r="AE100" s="39"/>
      <c r="AF100" s="18"/>
      <c r="AG100" s="39"/>
      <c r="AH100" s="18"/>
      <c r="AI100" s="39"/>
      <c r="AJ100" s="18"/>
      <c r="AK100" s="39"/>
      <c r="AL100" s="24"/>
      <c r="AM100" s="19"/>
      <c r="AN100" s="59"/>
      <c r="AO100" s="39"/>
      <c r="AP100" s="31"/>
      <c r="AQ100" s="31"/>
      <c r="AR100" s="115" t="s">
        <v>167</v>
      </c>
      <c r="CG100" s="102">
        <v>0</v>
      </c>
      <c r="CH100" s="102">
        <v>0</v>
      </c>
      <c r="CI100" s="102">
        <v>0</v>
      </c>
      <c r="CJ100" s="102">
        <v>0</v>
      </c>
    </row>
    <row r="101" spans="1:88" x14ac:dyDescent="0.2">
      <c r="A101" s="565" t="s">
        <v>59</v>
      </c>
      <c r="B101" s="566"/>
      <c r="C101" s="163">
        <f t="shared" si="7"/>
        <v>0</v>
      </c>
      <c r="D101" s="162">
        <f t="shared" si="8"/>
        <v>0</v>
      </c>
      <c r="E101" s="163">
        <f t="shared" si="8"/>
        <v>0</v>
      </c>
      <c r="F101" s="18"/>
      <c r="G101" s="39"/>
      <c r="H101" s="18"/>
      <c r="I101" s="39"/>
      <c r="J101" s="18"/>
      <c r="K101" s="19"/>
      <c r="L101" s="18"/>
      <c r="M101" s="19"/>
      <c r="N101" s="18"/>
      <c r="O101" s="19"/>
      <c r="P101" s="18"/>
      <c r="Q101" s="19"/>
      <c r="R101" s="18"/>
      <c r="S101" s="19"/>
      <c r="T101" s="18"/>
      <c r="U101" s="19"/>
      <c r="V101" s="18"/>
      <c r="W101" s="19"/>
      <c r="X101" s="18"/>
      <c r="Y101" s="19"/>
      <c r="Z101" s="18"/>
      <c r="AA101" s="19"/>
      <c r="AB101" s="18"/>
      <c r="AC101" s="39"/>
      <c r="AD101" s="18"/>
      <c r="AE101" s="39"/>
      <c r="AF101" s="18"/>
      <c r="AG101" s="39"/>
      <c r="AH101" s="18"/>
      <c r="AI101" s="39"/>
      <c r="AJ101" s="18"/>
      <c r="AK101" s="39"/>
      <c r="AL101" s="24"/>
      <c r="AM101" s="19"/>
      <c r="AN101" s="59"/>
      <c r="AO101" s="39"/>
      <c r="AP101" s="31"/>
      <c r="AQ101" s="31"/>
      <c r="AR101" s="115" t="s">
        <v>167</v>
      </c>
      <c r="CG101" s="102">
        <v>0</v>
      </c>
      <c r="CH101" s="102">
        <v>0</v>
      </c>
      <c r="CI101" s="102">
        <v>0</v>
      </c>
      <c r="CJ101" s="102">
        <v>0</v>
      </c>
    </row>
    <row r="102" spans="1:88" x14ac:dyDescent="0.2">
      <c r="A102" s="565" t="s">
        <v>60</v>
      </c>
      <c r="B102" s="566"/>
      <c r="C102" s="163">
        <f t="shared" si="7"/>
        <v>240</v>
      </c>
      <c r="D102" s="162">
        <f t="shared" si="8"/>
        <v>104</v>
      </c>
      <c r="E102" s="163">
        <f t="shared" si="8"/>
        <v>136</v>
      </c>
      <c r="F102" s="18"/>
      <c r="G102" s="39"/>
      <c r="H102" s="18"/>
      <c r="I102" s="39"/>
      <c r="J102" s="18"/>
      <c r="K102" s="19"/>
      <c r="L102" s="18"/>
      <c r="M102" s="19"/>
      <c r="N102" s="18"/>
      <c r="O102" s="19"/>
      <c r="P102" s="18"/>
      <c r="Q102" s="19"/>
      <c r="R102" s="18"/>
      <c r="S102" s="19"/>
      <c r="T102" s="18"/>
      <c r="U102" s="19"/>
      <c r="V102" s="18"/>
      <c r="W102" s="19"/>
      <c r="X102" s="18"/>
      <c r="Y102" s="19"/>
      <c r="Z102" s="18"/>
      <c r="AA102" s="19"/>
      <c r="AB102" s="18"/>
      <c r="AC102" s="19"/>
      <c r="AD102" s="18"/>
      <c r="AE102" s="19">
        <v>1</v>
      </c>
      <c r="AF102" s="18">
        <v>49</v>
      </c>
      <c r="AG102" s="19">
        <v>57</v>
      </c>
      <c r="AH102" s="18">
        <v>25</v>
      </c>
      <c r="AI102" s="39">
        <v>35</v>
      </c>
      <c r="AJ102" s="18">
        <v>20</v>
      </c>
      <c r="AK102" s="39">
        <v>27</v>
      </c>
      <c r="AL102" s="24">
        <v>10</v>
      </c>
      <c r="AM102" s="19">
        <v>16</v>
      </c>
      <c r="AN102" s="59">
        <v>240</v>
      </c>
      <c r="AO102" s="39">
        <v>30</v>
      </c>
      <c r="AP102" s="31">
        <v>0</v>
      </c>
      <c r="AQ102" s="31">
        <v>0</v>
      </c>
      <c r="AR102" s="115" t="s">
        <v>167</v>
      </c>
      <c r="CG102" s="102">
        <v>0</v>
      </c>
      <c r="CH102" s="102">
        <v>0</v>
      </c>
      <c r="CI102" s="102">
        <v>0</v>
      </c>
      <c r="CJ102" s="102">
        <v>0</v>
      </c>
    </row>
    <row r="103" spans="1:88" x14ac:dyDescent="0.2">
      <c r="A103" s="571" t="s">
        <v>61</v>
      </c>
      <c r="B103" s="572"/>
      <c r="C103" s="175">
        <f t="shared" si="7"/>
        <v>0</v>
      </c>
      <c r="D103" s="176">
        <f t="shared" si="8"/>
        <v>0</v>
      </c>
      <c r="E103" s="175">
        <f t="shared" si="8"/>
        <v>0</v>
      </c>
      <c r="F103" s="42"/>
      <c r="G103" s="147"/>
      <c r="H103" s="42"/>
      <c r="I103" s="147"/>
      <c r="J103" s="42"/>
      <c r="K103" s="43"/>
      <c r="L103" s="42"/>
      <c r="M103" s="43"/>
      <c r="N103" s="42"/>
      <c r="O103" s="43"/>
      <c r="P103" s="42"/>
      <c r="Q103" s="43"/>
      <c r="R103" s="42"/>
      <c r="S103" s="43"/>
      <c r="T103" s="42"/>
      <c r="U103" s="43"/>
      <c r="V103" s="42"/>
      <c r="W103" s="43"/>
      <c r="X103" s="42"/>
      <c r="Y103" s="43"/>
      <c r="Z103" s="42"/>
      <c r="AA103" s="43"/>
      <c r="AB103" s="42"/>
      <c r="AC103" s="43"/>
      <c r="AD103" s="42"/>
      <c r="AE103" s="43"/>
      <c r="AF103" s="42"/>
      <c r="AG103" s="43"/>
      <c r="AH103" s="42"/>
      <c r="AI103" s="43"/>
      <c r="AJ103" s="42"/>
      <c r="AK103" s="43"/>
      <c r="AL103" s="44"/>
      <c r="AM103" s="43"/>
      <c r="AN103" s="60"/>
      <c r="AO103" s="147"/>
      <c r="AP103" s="61"/>
      <c r="AQ103" s="61"/>
      <c r="AR103" s="115" t="s">
        <v>167</v>
      </c>
      <c r="CG103" s="102">
        <v>0</v>
      </c>
      <c r="CH103" s="102">
        <v>0</v>
      </c>
      <c r="CI103" s="102">
        <v>0</v>
      </c>
      <c r="CJ103" s="102">
        <v>0</v>
      </c>
    </row>
    <row r="104" spans="1:88" x14ac:dyDescent="0.2">
      <c r="A104" s="490" t="s">
        <v>38</v>
      </c>
      <c r="B104" s="491"/>
      <c r="C104" s="177">
        <f t="shared" ref="C104:AQ104" si="9">SUM(C93:C103)</f>
        <v>2006</v>
      </c>
      <c r="D104" s="178">
        <f t="shared" si="9"/>
        <v>738</v>
      </c>
      <c r="E104" s="165">
        <f t="shared" si="9"/>
        <v>1536</v>
      </c>
      <c r="F104" s="179">
        <f t="shared" si="9"/>
        <v>65</v>
      </c>
      <c r="G104" s="136">
        <f t="shared" si="9"/>
        <v>73</v>
      </c>
      <c r="H104" s="179">
        <f t="shared" si="9"/>
        <v>48</v>
      </c>
      <c r="I104" s="136">
        <f t="shared" si="9"/>
        <v>49</v>
      </c>
      <c r="J104" s="123">
        <f t="shared" si="9"/>
        <v>16</v>
      </c>
      <c r="K104" s="126">
        <f t="shared" si="9"/>
        <v>21</v>
      </c>
      <c r="L104" s="123">
        <f t="shared" si="9"/>
        <v>15</v>
      </c>
      <c r="M104" s="126">
        <f t="shared" si="9"/>
        <v>68</v>
      </c>
      <c r="N104" s="123">
        <f t="shared" si="9"/>
        <v>14</v>
      </c>
      <c r="O104" s="126">
        <f t="shared" si="9"/>
        <v>102</v>
      </c>
      <c r="P104" s="123">
        <f t="shared" si="9"/>
        <v>19</v>
      </c>
      <c r="Q104" s="126">
        <f t="shared" si="9"/>
        <v>205</v>
      </c>
      <c r="R104" s="123">
        <f t="shared" si="9"/>
        <v>19</v>
      </c>
      <c r="S104" s="126">
        <f t="shared" si="9"/>
        <v>154</v>
      </c>
      <c r="T104" s="123">
        <f t="shared" si="9"/>
        <v>29</v>
      </c>
      <c r="U104" s="126">
        <f t="shared" si="9"/>
        <v>144</v>
      </c>
      <c r="V104" s="123">
        <f t="shared" si="9"/>
        <v>29</v>
      </c>
      <c r="W104" s="126">
        <f t="shared" si="9"/>
        <v>90</v>
      </c>
      <c r="X104" s="123">
        <f t="shared" si="9"/>
        <v>44</v>
      </c>
      <c r="Y104" s="126">
        <f t="shared" si="9"/>
        <v>57</v>
      </c>
      <c r="Z104" s="123">
        <f t="shared" si="9"/>
        <v>40</v>
      </c>
      <c r="AA104" s="126">
        <f t="shared" si="9"/>
        <v>64</v>
      </c>
      <c r="AB104" s="123">
        <f t="shared" si="9"/>
        <v>34</v>
      </c>
      <c r="AC104" s="126">
        <f t="shared" si="9"/>
        <v>51</v>
      </c>
      <c r="AD104" s="123">
        <f t="shared" si="9"/>
        <v>47</v>
      </c>
      <c r="AE104" s="126">
        <f t="shared" si="9"/>
        <v>58</v>
      </c>
      <c r="AF104" s="123">
        <f t="shared" si="9"/>
        <v>110</v>
      </c>
      <c r="AG104" s="126">
        <f t="shared" si="9"/>
        <v>113</v>
      </c>
      <c r="AH104" s="123">
        <f t="shared" si="9"/>
        <v>84</v>
      </c>
      <c r="AI104" s="126">
        <f t="shared" si="9"/>
        <v>102</v>
      </c>
      <c r="AJ104" s="123">
        <f t="shared" si="9"/>
        <v>72</v>
      </c>
      <c r="AK104" s="126">
        <f t="shared" si="9"/>
        <v>88</v>
      </c>
      <c r="AL104" s="127">
        <f t="shared" si="9"/>
        <v>53</v>
      </c>
      <c r="AM104" s="126">
        <f t="shared" si="9"/>
        <v>97</v>
      </c>
      <c r="AN104" s="180">
        <f t="shared" si="9"/>
        <v>2253</v>
      </c>
      <c r="AO104" s="136">
        <f t="shared" si="9"/>
        <v>1559</v>
      </c>
      <c r="AP104" s="181">
        <f t="shared" si="9"/>
        <v>0</v>
      </c>
      <c r="AQ104" s="181">
        <f t="shared" si="9"/>
        <v>0</v>
      </c>
      <c r="AR104" s="115"/>
    </row>
    <row r="105" spans="1:88" x14ac:dyDescent="0.2">
      <c r="A105" s="65" t="s">
        <v>168</v>
      </c>
      <c r="B105" s="65"/>
      <c r="C105" s="65"/>
      <c r="D105" s="65"/>
      <c r="E105" s="65"/>
      <c r="F105" s="65"/>
      <c r="G105" s="66"/>
      <c r="H105" s="66"/>
      <c r="I105" s="66"/>
      <c r="J105" s="66"/>
      <c r="K105" s="35"/>
      <c r="L105" s="35"/>
      <c r="M105" s="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53"/>
      <c r="AE105" s="1"/>
      <c r="AF105" s="1"/>
      <c r="AG105" s="53"/>
      <c r="AH105" s="1"/>
      <c r="AI105" s="1"/>
      <c r="AJ105" s="53"/>
      <c r="AK105" s="1"/>
      <c r="AL105" s="1"/>
      <c r="AM105" s="53"/>
      <c r="AN105" s="53"/>
      <c r="AO105" s="53"/>
      <c r="AP105" s="1"/>
      <c r="AQ105" s="1"/>
    </row>
    <row r="106" spans="1:88" ht="14.25" customHeight="1" x14ac:dyDescent="0.2">
      <c r="A106" s="562" t="s">
        <v>62</v>
      </c>
      <c r="B106" s="528" t="s">
        <v>45</v>
      </c>
      <c r="C106" s="504" t="s">
        <v>46</v>
      </c>
      <c r="D106" s="510"/>
      <c r="E106" s="505"/>
      <c r="F106" s="512" t="s">
        <v>47</v>
      </c>
      <c r="G106" s="513"/>
      <c r="H106" s="513"/>
      <c r="I106" s="513"/>
      <c r="J106" s="513"/>
      <c r="K106" s="513"/>
      <c r="L106" s="513"/>
      <c r="M106" s="513"/>
      <c r="N106" s="513"/>
      <c r="O106" s="513"/>
      <c r="P106" s="513"/>
      <c r="Q106" s="513"/>
      <c r="R106" s="513"/>
      <c r="S106" s="513"/>
      <c r="T106" s="513"/>
      <c r="U106" s="513"/>
      <c r="V106" s="513"/>
      <c r="W106" s="513"/>
      <c r="X106" s="513"/>
      <c r="Y106" s="513"/>
      <c r="Z106" s="513"/>
      <c r="AA106" s="513"/>
      <c r="AB106" s="513"/>
      <c r="AC106" s="513"/>
      <c r="AD106" s="513"/>
      <c r="AE106" s="513"/>
      <c r="AF106" s="513"/>
      <c r="AG106" s="513"/>
      <c r="AH106" s="513"/>
      <c r="AI106" s="513"/>
      <c r="AJ106" s="513"/>
      <c r="AK106" s="513"/>
      <c r="AL106" s="513"/>
      <c r="AM106" s="514"/>
      <c r="AN106" s="528" t="s">
        <v>48</v>
      </c>
      <c r="AO106" s="528" t="s">
        <v>169</v>
      </c>
      <c r="AP106" s="573" t="s">
        <v>164</v>
      </c>
      <c r="AQ106" s="573" t="s">
        <v>165</v>
      </c>
    </row>
    <row r="107" spans="1:88" x14ac:dyDescent="0.2">
      <c r="A107" s="563"/>
      <c r="B107" s="529"/>
      <c r="C107" s="508"/>
      <c r="D107" s="511"/>
      <c r="E107" s="509"/>
      <c r="F107" s="556" t="s">
        <v>18</v>
      </c>
      <c r="G107" s="557"/>
      <c r="H107" s="558" t="s">
        <v>19</v>
      </c>
      <c r="I107" s="559"/>
      <c r="J107" s="556" t="s">
        <v>20</v>
      </c>
      <c r="K107" s="557"/>
      <c r="L107" s="556" t="s">
        <v>21</v>
      </c>
      <c r="M107" s="557"/>
      <c r="N107" s="556" t="s">
        <v>22</v>
      </c>
      <c r="O107" s="557"/>
      <c r="P107" s="515" t="s">
        <v>23</v>
      </c>
      <c r="Q107" s="516"/>
      <c r="R107" s="515" t="s">
        <v>24</v>
      </c>
      <c r="S107" s="516"/>
      <c r="T107" s="515" t="s">
        <v>25</v>
      </c>
      <c r="U107" s="516"/>
      <c r="V107" s="515" t="s">
        <v>26</v>
      </c>
      <c r="W107" s="516"/>
      <c r="X107" s="515" t="s">
        <v>27</v>
      </c>
      <c r="Y107" s="516"/>
      <c r="Z107" s="515" t="s">
        <v>28</v>
      </c>
      <c r="AA107" s="516"/>
      <c r="AB107" s="515" t="s">
        <v>29</v>
      </c>
      <c r="AC107" s="516"/>
      <c r="AD107" s="515" t="s">
        <v>30</v>
      </c>
      <c r="AE107" s="516"/>
      <c r="AF107" s="515" t="s">
        <v>31</v>
      </c>
      <c r="AG107" s="516"/>
      <c r="AH107" s="515" t="s">
        <v>32</v>
      </c>
      <c r="AI107" s="516"/>
      <c r="AJ107" s="515" t="s">
        <v>33</v>
      </c>
      <c r="AK107" s="516"/>
      <c r="AL107" s="515" t="s">
        <v>34</v>
      </c>
      <c r="AM107" s="516"/>
      <c r="AN107" s="529"/>
      <c r="AO107" s="529"/>
      <c r="AP107" s="574"/>
      <c r="AQ107" s="574"/>
      <c r="AR107" s="102"/>
    </row>
    <row r="108" spans="1:88" x14ac:dyDescent="0.2">
      <c r="A108" s="564"/>
      <c r="B108" s="530"/>
      <c r="C108" s="83" t="s">
        <v>166</v>
      </c>
      <c r="D108" s="83" t="s">
        <v>170</v>
      </c>
      <c r="E108" s="182" t="s">
        <v>171</v>
      </c>
      <c r="F108" s="82" t="s">
        <v>170</v>
      </c>
      <c r="G108" s="11" t="s">
        <v>171</v>
      </c>
      <c r="H108" s="7" t="s">
        <v>170</v>
      </c>
      <c r="I108" s="84" t="s">
        <v>171</v>
      </c>
      <c r="J108" s="82" t="s">
        <v>170</v>
      </c>
      <c r="K108" s="11" t="s">
        <v>171</v>
      </c>
      <c r="L108" s="82" t="s">
        <v>170</v>
      </c>
      <c r="M108" s="11" t="s">
        <v>171</v>
      </c>
      <c r="N108" s="82" t="s">
        <v>170</v>
      </c>
      <c r="O108" s="11" t="s">
        <v>171</v>
      </c>
      <c r="P108" s="7" t="s">
        <v>170</v>
      </c>
      <c r="Q108" s="84" t="s">
        <v>171</v>
      </c>
      <c r="R108" s="7" t="s">
        <v>170</v>
      </c>
      <c r="S108" s="84" t="s">
        <v>171</v>
      </c>
      <c r="T108" s="82" t="s">
        <v>170</v>
      </c>
      <c r="U108" s="11" t="s">
        <v>171</v>
      </c>
      <c r="V108" s="7" t="s">
        <v>170</v>
      </c>
      <c r="W108" s="84" t="s">
        <v>171</v>
      </c>
      <c r="X108" s="7" t="s">
        <v>170</v>
      </c>
      <c r="Y108" s="84" t="s">
        <v>171</v>
      </c>
      <c r="Z108" s="82" t="s">
        <v>170</v>
      </c>
      <c r="AA108" s="11" t="s">
        <v>171</v>
      </c>
      <c r="AB108" s="82" t="s">
        <v>170</v>
      </c>
      <c r="AC108" s="11" t="s">
        <v>171</v>
      </c>
      <c r="AD108" s="7" t="s">
        <v>170</v>
      </c>
      <c r="AE108" s="84" t="s">
        <v>171</v>
      </c>
      <c r="AF108" s="7" t="s">
        <v>170</v>
      </c>
      <c r="AG108" s="84" t="s">
        <v>171</v>
      </c>
      <c r="AH108" s="82" t="s">
        <v>170</v>
      </c>
      <c r="AI108" s="11" t="s">
        <v>171</v>
      </c>
      <c r="AJ108" s="7" t="s">
        <v>170</v>
      </c>
      <c r="AK108" s="84" t="s">
        <v>171</v>
      </c>
      <c r="AL108" s="82" t="s">
        <v>170</v>
      </c>
      <c r="AM108" s="11" t="s">
        <v>171</v>
      </c>
      <c r="AN108" s="530"/>
      <c r="AO108" s="530"/>
      <c r="AP108" s="575"/>
      <c r="AQ108" s="575"/>
      <c r="AR108" s="102"/>
    </row>
    <row r="109" spans="1:88" x14ac:dyDescent="0.2">
      <c r="A109" s="492" t="s">
        <v>63</v>
      </c>
      <c r="B109" s="67" t="s">
        <v>50</v>
      </c>
      <c r="C109" s="183">
        <f t="shared" ref="C109:C119" si="10">SUM(D109+E109)</f>
        <v>0</v>
      </c>
      <c r="D109" s="183">
        <f t="shared" ref="D109:E117" si="11">SUM(F109+H109+J109+L109+N109+P109+R109+T109+V109+X109+Z109+AB109+AD109+AF109+AH109+AJ109+AL109)</f>
        <v>0</v>
      </c>
      <c r="E109" s="183">
        <f t="shared" si="11"/>
        <v>0</v>
      </c>
      <c r="F109" s="15"/>
      <c r="G109" s="160"/>
      <c r="H109" s="15"/>
      <c r="I109" s="160"/>
      <c r="J109" s="15"/>
      <c r="K109" s="25"/>
      <c r="L109" s="15"/>
      <c r="M109" s="25"/>
      <c r="N109" s="15"/>
      <c r="O109" s="25"/>
      <c r="P109" s="15"/>
      <c r="Q109" s="25"/>
      <c r="R109" s="15"/>
      <c r="S109" s="25"/>
      <c r="T109" s="15"/>
      <c r="U109" s="25"/>
      <c r="V109" s="15"/>
      <c r="W109" s="25"/>
      <c r="X109" s="15"/>
      <c r="Y109" s="25"/>
      <c r="Z109" s="15"/>
      <c r="AA109" s="25"/>
      <c r="AB109" s="15"/>
      <c r="AC109" s="25"/>
      <c r="AD109" s="15"/>
      <c r="AE109" s="25"/>
      <c r="AF109" s="15"/>
      <c r="AG109" s="25"/>
      <c r="AH109" s="15"/>
      <c r="AI109" s="25"/>
      <c r="AJ109" s="15"/>
      <c r="AK109" s="25"/>
      <c r="AL109" s="57"/>
      <c r="AM109" s="25"/>
      <c r="AN109" s="56"/>
      <c r="AO109" s="56"/>
      <c r="AP109" s="56"/>
      <c r="AQ109" s="56"/>
      <c r="AR109" s="115" t="s">
        <v>167</v>
      </c>
      <c r="CG109" s="102">
        <v>0</v>
      </c>
      <c r="CH109" s="102">
        <v>0</v>
      </c>
      <c r="CI109" s="102">
        <v>0</v>
      </c>
    </row>
    <row r="110" spans="1:88" x14ac:dyDescent="0.2">
      <c r="A110" s="493"/>
      <c r="B110" s="68" t="s">
        <v>51</v>
      </c>
      <c r="C110" s="175">
        <f t="shared" si="10"/>
        <v>10</v>
      </c>
      <c r="D110" s="175">
        <f t="shared" si="11"/>
        <v>1</v>
      </c>
      <c r="E110" s="175">
        <f t="shared" si="11"/>
        <v>9</v>
      </c>
      <c r="F110" s="42"/>
      <c r="G110" s="147"/>
      <c r="H110" s="42"/>
      <c r="I110" s="147"/>
      <c r="J110" s="42"/>
      <c r="K110" s="43">
        <v>1</v>
      </c>
      <c r="L110" s="42"/>
      <c r="M110" s="43">
        <v>2</v>
      </c>
      <c r="N110" s="42"/>
      <c r="O110" s="43">
        <v>1</v>
      </c>
      <c r="P110" s="42"/>
      <c r="Q110" s="43">
        <v>2</v>
      </c>
      <c r="R110" s="42"/>
      <c r="S110" s="43"/>
      <c r="T110" s="42"/>
      <c r="U110" s="43">
        <v>1</v>
      </c>
      <c r="V110" s="42"/>
      <c r="W110" s="43">
        <v>1</v>
      </c>
      <c r="X110" s="42"/>
      <c r="Y110" s="43">
        <v>1</v>
      </c>
      <c r="Z110" s="42">
        <v>1</v>
      </c>
      <c r="AA110" s="43"/>
      <c r="AB110" s="42"/>
      <c r="AC110" s="43"/>
      <c r="AD110" s="42"/>
      <c r="AE110" s="43"/>
      <c r="AF110" s="42"/>
      <c r="AG110" s="43"/>
      <c r="AH110" s="42"/>
      <c r="AI110" s="43"/>
      <c r="AJ110" s="42"/>
      <c r="AK110" s="43"/>
      <c r="AL110" s="44"/>
      <c r="AM110" s="43"/>
      <c r="AN110" s="60">
        <v>10</v>
      </c>
      <c r="AO110" s="60">
        <v>0</v>
      </c>
      <c r="AP110" s="60">
        <v>0</v>
      </c>
      <c r="AQ110" s="60">
        <v>0</v>
      </c>
      <c r="AR110" s="115" t="s">
        <v>167</v>
      </c>
      <c r="CG110" s="102">
        <v>0</v>
      </c>
      <c r="CH110" s="102">
        <v>0</v>
      </c>
      <c r="CI110" s="102">
        <v>0</v>
      </c>
    </row>
    <row r="111" spans="1:88" x14ac:dyDescent="0.2">
      <c r="A111" s="494" t="s">
        <v>64</v>
      </c>
      <c r="B111" s="67" t="s">
        <v>50</v>
      </c>
      <c r="C111" s="183">
        <f t="shared" si="10"/>
        <v>16</v>
      </c>
      <c r="D111" s="183">
        <f t="shared" si="11"/>
        <v>10</v>
      </c>
      <c r="E111" s="183">
        <f t="shared" si="11"/>
        <v>6</v>
      </c>
      <c r="F111" s="15"/>
      <c r="G111" s="160"/>
      <c r="H111" s="15"/>
      <c r="I111" s="160"/>
      <c r="J111" s="15"/>
      <c r="K111" s="25"/>
      <c r="L111" s="15">
        <v>1</v>
      </c>
      <c r="M111" s="25"/>
      <c r="N111" s="15">
        <v>1</v>
      </c>
      <c r="O111" s="25"/>
      <c r="P111" s="15">
        <v>2</v>
      </c>
      <c r="Q111" s="25">
        <v>1</v>
      </c>
      <c r="R111" s="15">
        <v>2</v>
      </c>
      <c r="S111" s="25">
        <v>1</v>
      </c>
      <c r="T111" s="15">
        <v>1</v>
      </c>
      <c r="U111" s="25">
        <v>1</v>
      </c>
      <c r="V111" s="15">
        <v>1</v>
      </c>
      <c r="W111" s="25">
        <v>1</v>
      </c>
      <c r="X111" s="15"/>
      <c r="Y111" s="25">
        <v>2</v>
      </c>
      <c r="Z111" s="15">
        <v>1</v>
      </c>
      <c r="AA111" s="25"/>
      <c r="AB111" s="15"/>
      <c r="AC111" s="25"/>
      <c r="AD111" s="15"/>
      <c r="AE111" s="25"/>
      <c r="AF111" s="15">
        <v>1</v>
      </c>
      <c r="AG111" s="25"/>
      <c r="AH111" s="15"/>
      <c r="AI111" s="25"/>
      <c r="AJ111" s="15"/>
      <c r="AK111" s="25"/>
      <c r="AL111" s="57"/>
      <c r="AM111" s="25"/>
      <c r="AN111" s="56">
        <v>16</v>
      </c>
      <c r="AO111" s="56">
        <v>0</v>
      </c>
      <c r="AP111" s="56">
        <v>0</v>
      </c>
      <c r="AQ111" s="56">
        <v>0</v>
      </c>
      <c r="AR111" s="115" t="s">
        <v>167</v>
      </c>
      <c r="CG111" s="102">
        <v>0</v>
      </c>
      <c r="CH111" s="102">
        <v>0</v>
      </c>
      <c r="CI111" s="102">
        <v>0</v>
      </c>
    </row>
    <row r="112" spans="1:88" x14ac:dyDescent="0.2">
      <c r="A112" s="495"/>
      <c r="B112" s="69" t="s">
        <v>51</v>
      </c>
      <c r="C112" s="163">
        <f t="shared" si="10"/>
        <v>0</v>
      </c>
      <c r="D112" s="163">
        <f t="shared" si="11"/>
        <v>0</v>
      </c>
      <c r="E112" s="163">
        <f t="shared" si="11"/>
        <v>0</v>
      </c>
      <c r="F112" s="18"/>
      <c r="G112" s="39"/>
      <c r="H112" s="18"/>
      <c r="I112" s="39"/>
      <c r="J112" s="18"/>
      <c r="K112" s="19"/>
      <c r="L112" s="18"/>
      <c r="M112" s="19"/>
      <c r="N112" s="18"/>
      <c r="O112" s="19"/>
      <c r="P112" s="18"/>
      <c r="Q112" s="19"/>
      <c r="R112" s="18"/>
      <c r="S112" s="19"/>
      <c r="T112" s="18"/>
      <c r="U112" s="19"/>
      <c r="V112" s="18"/>
      <c r="W112" s="19"/>
      <c r="X112" s="18"/>
      <c r="Y112" s="19"/>
      <c r="Z112" s="18"/>
      <c r="AA112" s="19"/>
      <c r="AB112" s="18"/>
      <c r="AC112" s="19"/>
      <c r="AD112" s="18"/>
      <c r="AE112" s="19"/>
      <c r="AF112" s="18"/>
      <c r="AG112" s="19"/>
      <c r="AH112" s="18"/>
      <c r="AI112" s="19"/>
      <c r="AJ112" s="18"/>
      <c r="AK112" s="19"/>
      <c r="AL112" s="24"/>
      <c r="AM112" s="19"/>
      <c r="AN112" s="59"/>
      <c r="AO112" s="59"/>
      <c r="AP112" s="59"/>
      <c r="AQ112" s="59"/>
      <c r="AR112" s="115" t="s">
        <v>167</v>
      </c>
      <c r="CG112" s="102">
        <v>0</v>
      </c>
      <c r="CH112" s="102">
        <v>0</v>
      </c>
      <c r="CI112" s="102">
        <v>0</v>
      </c>
    </row>
    <row r="113" spans="1:87" x14ac:dyDescent="0.2">
      <c r="A113" s="496"/>
      <c r="B113" s="68" t="s">
        <v>65</v>
      </c>
      <c r="C113" s="175">
        <f t="shared" si="10"/>
        <v>0</v>
      </c>
      <c r="D113" s="175">
        <f t="shared" si="11"/>
        <v>0</v>
      </c>
      <c r="E113" s="175">
        <f t="shared" si="11"/>
        <v>0</v>
      </c>
      <c r="F113" s="42"/>
      <c r="G113" s="147"/>
      <c r="H113" s="42"/>
      <c r="I113" s="147"/>
      <c r="J113" s="42"/>
      <c r="K113" s="43"/>
      <c r="L113" s="42"/>
      <c r="M113" s="43"/>
      <c r="N113" s="42"/>
      <c r="O113" s="43"/>
      <c r="P113" s="42"/>
      <c r="Q113" s="43"/>
      <c r="R113" s="42"/>
      <c r="S113" s="43"/>
      <c r="T113" s="42"/>
      <c r="U113" s="43"/>
      <c r="V113" s="42"/>
      <c r="W113" s="43"/>
      <c r="X113" s="42"/>
      <c r="Y113" s="43"/>
      <c r="Z113" s="42"/>
      <c r="AA113" s="43"/>
      <c r="AB113" s="42"/>
      <c r="AC113" s="43"/>
      <c r="AD113" s="42"/>
      <c r="AE113" s="43"/>
      <c r="AF113" s="42"/>
      <c r="AG113" s="43"/>
      <c r="AH113" s="42"/>
      <c r="AI113" s="43"/>
      <c r="AJ113" s="42"/>
      <c r="AK113" s="43"/>
      <c r="AL113" s="44"/>
      <c r="AM113" s="43"/>
      <c r="AN113" s="60"/>
      <c r="AO113" s="60"/>
      <c r="AP113" s="60"/>
      <c r="AQ113" s="60"/>
      <c r="AR113" s="115" t="s">
        <v>167</v>
      </c>
      <c r="CG113" s="102">
        <v>0</v>
      </c>
      <c r="CH113" s="102">
        <v>0</v>
      </c>
      <c r="CI113" s="102">
        <v>0</v>
      </c>
    </row>
    <row r="114" spans="1:87" x14ac:dyDescent="0.2">
      <c r="A114" s="505" t="s">
        <v>66</v>
      </c>
      <c r="B114" s="67" t="s">
        <v>50</v>
      </c>
      <c r="C114" s="183">
        <f t="shared" si="10"/>
        <v>7</v>
      </c>
      <c r="D114" s="183">
        <f t="shared" si="11"/>
        <v>4</v>
      </c>
      <c r="E114" s="183">
        <f t="shared" si="11"/>
        <v>3</v>
      </c>
      <c r="F114" s="15"/>
      <c r="G114" s="160"/>
      <c r="H114" s="15"/>
      <c r="I114" s="160"/>
      <c r="J114" s="15"/>
      <c r="K114" s="25"/>
      <c r="L114" s="15"/>
      <c r="M114" s="25"/>
      <c r="N114" s="15"/>
      <c r="O114" s="25"/>
      <c r="P114" s="15">
        <v>1</v>
      </c>
      <c r="Q114" s="25">
        <v>1</v>
      </c>
      <c r="R114" s="15">
        <v>1</v>
      </c>
      <c r="S114" s="25">
        <v>1</v>
      </c>
      <c r="T114" s="15">
        <v>1</v>
      </c>
      <c r="U114" s="25"/>
      <c r="V114" s="15"/>
      <c r="W114" s="160"/>
      <c r="X114" s="15">
        <v>1</v>
      </c>
      <c r="Y114" s="25"/>
      <c r="Z114" s="15"/>
      <c r="AA114" s="25"/>
      <c r="AB114" s="15"/>
      <c r="AC114" s="25"/>
      <c r="AD114" s="15"/>
      <c r="AE114" s="25"/>
      <c r="AF114" s="15"/>
      <c r="AG114" s="25">
        <v>1</v>
      </c>
      <c r="AH114" s="15"/>
      <c r="AI114" s="25"/>
      <c r="AJ114" s="15"/>
      <c r="AK114" s="25"/>
      <c r="AL114" s="57"/>
      <c r="AM114" s="25"/>
      <c r="AN114" s="56">
        <v>7</v>
      </c>
      <c r="AO114" s="56">
        <v>0</v>
      </c>
      <c r="AP114" s="56">
        <v>0</v>
      </c>
      <c r="AQ114" s="56">
        <v>0</v>
      </c>
      <c r="AR114" s="115" t="s">
        <v>167</v>
      </c>
      <c r="CG114" s="102">
        <v>0</v>
      </c>
      <c r="CH114" s="102">
        <v>0</v>
      </c>
      <c r="CI114" s="102">
        <v>0</v>
      </c>
    </row>
    <row r="115" spans="1:87" x14ac:dyDescent="0.2">
      <c r="A115" s="507"/>
      <c r="B115" s="69" t="s">
        <v>51</v>
      </c>
      <c r="C115" s="163">
        <f t="shared" si="10"/>
        <v>0</v>
      </c>
      <c r="D115" s="163">
        <f t="shared" si="11"/>
        <v>0</v>
      </c>
      <c r="E115" s="163">
        <f t="shared" si="11"/>
        <v>0</v>
      </c>
      <c r="F115" s="42"/>
      <c r="G115" s="147"/>
      <c r="H115" s="42"/>
      <c r="I115" s="147"/>
      <c r="J115" s="42"/>
      <c r="K115" s="43"/>
      <c r="L115" s="42"/>
      <c r="M115" s="43"/>
      <c r="N115" s="42"/>
      <c r="O115" s="43"/>
      <c r="P115" s="42"/>
      <c r="Q115" s="43"/>
      <c r="R115" s="42"/>
      <c r="S115" s="43"/>
      <c r="T115" s="42"/>
      <c r="U115" s="43"/>
      <c r="V115" s="42"/>
      <c r="W115" s="43"/>
      <c r="X115" s="42"/>
      <c r="Y115" s="43"/>
      <c r="Z115" s="42"/>
      <c r="AA115" s="43"/>
      <c r="AB115" s="42"/>
      <c r="AC115" s="43"/>
      <c r="AD115" s="42"/>
      <c r="AE115" s="43"/>
      <c r="AF115" s="42"/>
      <c r="AG115" s="43"/>
      <c r="AH115" s="42"/>
      <c r="AI115" s="43"/>
      <c r="AJ115" s="42"/>
      <c r="AK115" s="43"/>
      <c r="AL115" s="44"/>
      <c r="AM115" s="43"/>
      <c r="AN115" s="60"/>
      <c r="AO115" s="60"/>
      <c r="AP115" s="60"/>
      <c r="AQ115" s="60"/>
      <c r="AR115" s="115" t="s">
        <v>167</v>
      </c>
      <c r="CG115" s="102">
        <v>0</v>
      </c>
      <c r="CH115" s="102">
        <v>0</v>
      </c>
      <c r="CI115" s="102">
        <v>0</v>
      </c>
    </row>
    <row r="116" spans="1:87" x14ac:dyDescent="0.2">
      <c r="A116" s="505" t="s">
        <v>67</v>
      </c>
      <c r="B116" s="67" t="s">
        <v>50</v>
      </c>
      <c r="C116" s="183">
        <f t="shared" si="10"/>
        <v>9</v>
      </c>
      <c r="D116" s="183">
        <f t="shared" si="11"/>
        <v>6</v>
      </c>
      <c r="E116" s="183">
        <f t="shared" si="11"/>
        <v>3</v>
      </c>
      <c r="F116" s="15"/>
      <c r="G116" s="160"/>
      <c r="H116" s="15"/>
      <c r="I116" s="160"/>
      <c r="J116" s="15"/>
      <c r="K116" s="25"/>
      <c r="L116" s="15">
        <v>1</v>
      </c>
      <c r="M116" s="25"/>
      <c r="N116" s="15">
        <v>1</v>
      </c>
      <c r="O116" s="25"/>
      <c r="P116" s="15">
        <v>1</v>
      </c>
      <c r="Q116" s="25"/>
      <c r="R116" s="15">
        <v>1</v>
      </c>
      <c r="S116" s="25"/>
      <c r="T116" s="15">
        <v>1</v>
      </c>
      <c r="U116" s="25"/>
      <c r="V116" s="171">
        <v>1</v>
      </c>
      <c r="W116" s="70">
        <v>1</v>
      </c>
      <c r="X116" s="171"/>
      <c r="Y116" s="70">
        <v>1</v>
      </c>
      <c r="Z116" s="171"/>
      <c r="AA116" s="70">
        <v>1</v>
      </c>
      <c r="AB116" s="171"/>
      <c r="AC116" s="70"/>
      <c r="AD116" s="171"/>
      <c r="AE116" s="70"/>
      <c r="AF116" s="171"/>
      <c r="AG116" s="70"/>
      <c r="AH116" s="171"/>
      <c r="AI116" s="70"/>
      <c r="AJ116" s="171"/>
      <c r="AK116" s="70"/>
      <c r="AL116" s="77"/>
      <c r="AM116" s="70"/>
      <c r="AN116" s="56">
        <v>9</v>
      </c>
      <c r="AO116" s="56">
        <v>0</v>
      </c>
      <c r="AP116" s="56">
        <v>0</v>
      </c>
      <c r="AQ116" s="56">
        <v>0</v>
      </c>
      <c r="AR116" s="115" t="s">
        <v>167</v>
      </c>
      <c r="CG116" s="102">
        <v>0</v>
      </c>
      <c r="CH116" s="102">
        <v>0</v>
      </c>
      <c r="CI116" s="102">
        <v>0</v>
      </c>
    </row>
    <row r="117" spans="1:87" x14ac:dyDescent="0.2">
      <c r="A117" s="507"/>
      <c r="B117" s="69" t="s">
        <v>51</v>
      </c>
      <c r="C117" s="163">
        <f t="shared" si="10"/>
        <v>0</v>
      </c>
      <c r="D117" s="163">
        <f t="shared" si="11"/>
        <v>0</v>
      </c>
      <c r="E117" s="163">
        <f t="shared" si="11"/>
        <v>0</v>
      </c>
      <c r="F117" s="42"/>
      <c r="G117" s="147"/>
      <c r="H117" s="42"/>
      <c r="I117" s="147"/>
      <c r="J117" s="42"/>
      <c r="K117" s="43"/>
      <c r="L117" s="42"/>
      <c r="M117" s="43"/>
      <c r="N117" s="42"/>
      <c r="O117" s="43"/>
      <c r="P117" s="42"/>
      <c r="Q117" s="43"/>
      <c r="R117" s="42"/>
      <c r="S117" s="43"/>
      <c r="T117" s="42"/>
      <c r="U117" s="43"/>
      <c r="V117" s="40"/>
      <c r="W117" s="172"/>
      <c r="X117" s="171"/>
      <c r="Y117" s="70"/>
      <c r="Z117" s="171"/>
      <c r="AA117" s="70"/>
      <c r="AB117" s="171"/>
      <c r="AC117" s="70"/>
      <c r="AD117" s="171"/>
      <c r="AE117" s="70"/>
      <c r="AF117" s="171"/>
      <c r="AG117" s="70"/>
      <c r="AH117" s="171"/>
      <c r="AI117" s="70"/>
      <c r="AJ117" s="171"/>
      <c r="AK117" s="70"/>
      <c r="AL117" s="77"/>
      <c r="AM117" s="70"/>
      <c r="AN117" s="71"/>
      <c r="AO117" s="71"/>
      <c r="AP117" s="71"/>
      <c r="AQ117" s="71"/>
      <c r="AR117" s="115" t="s">
        <v>167</v>
      </c>
      <c r="CG117" s="102">
        <v>0</v>
      </c>
      <c r="CH117" s="102">
        <v>0</v>
      </c>
      <c r="CI117" s="102">
        <v>0</v>
      </c>
    </row>
    <row r="118" spans="1:87" x14ac:dyDescent="0.2">
      <c r="A118" s="528" t="s">
        <v>68</v>
      </c>
      <c r="B118" s="72" t="s">
        <v>50</v>
      </c>
      <c r="C118" s="150">
        <f t="shared" si="10"/>
        <v>0</v>
      </c>
      <c r="D118" s="150">
        <f>SUM(L118+N118+P118+R118+T118+V118+X118+Z118+AB118+AD118+AF118+AH118+AJ118+AL118)</f>
        <v>0</v>
      </c>
      <c r="E118" s="150">
        <f>SUM(M118+O118+Q118+S118+U118+W118+Y118+AA118+AC118+AE118+AG118+AI118+AK118+AM118)</f>
        <v>0</v>
      </c>
      <c r="F118" s="184"/>
      <c r="G118" s="185"/>
      <c r="H118" s="184"/>
      <c r="I118" s="185"/>
      <c r="J118" s="184"/>
      <c r="K118" s="185"/>
      <c r="L118" s="109"/>
      <c r="M118" s="73"/>
      <c r="N118" s="152"/>
      <c r="O118" s="73"/>
      <c r="P118" s="152"/>
      <c r="Q118" s="73"/>
      <c r="R118" s="152"/>
      <c r="S118" s="73"/>
      <c r="T118" s="152"/>
      <c r="U118" s="73"/>
      <c r="V118" s="152"/>
      <c r="W118" s="73"/>
      <c r="X118" s="152"/>
      <c r="Y118" s="73"/>
      <c r="Z118" s="152"/>
      <c r="AA118" s="73"/>
      <c r="AB118" s="152"/>
      <c r="AC118" s="73"/>
      <c r="AD118" s="152"/>
      <c r="AE118" s="73"/>
      <c r="AF118" s="152"/>
      <c r="AG118" s="73"/>
      <c r="AH118" s="152"/>
      <c r="AI118" s="73"/>
      <c r="AJ118" s="152"/>
      <c r="AK118" s="73"/>
      <c r="AL118" s="154"/>
      <c r="AM118" s="73"/>
      <c r="AN118" s="74"/>
      <c r="AO118" s="74"/>
      <c r="AP118" s="74"/>
      <c r="AQ118" s="74"/>
      <c r="AR118" s="115" t="s">
        <v>167</v>
      </c>
      <c r="CG118" s="102">
        <v>0</v>
      </c>
      <c r="CH118" s="102">
        <v>0</v>
      </c>
      <c r="CI118" s="102">
        <v>0</v>
      </c>
    </row>
    <row r="119" spans="1:87" x14ac:dyDescent="0.2">
      <c r="A119" s="530"/>
      <c r="B119" s="68" t="s">
        <v>51</v>
      </c>
      <c r="C119" s="175">
        <f t="shared" si="10"/>
        <v>2</v>
      </c>
      <c r="D119" s="175">
        <f>SUM(L119+N119+P119+R119+T119+V119+X119+Z119+AB119+AD119+AF119+AH119+AJ119+AL119)</f>
        <v>0</v>
      </c>
      <c r="E119" s="175">
        <f>SUM(M119+O119+Q119+S119+U119+W119+Y119+AA119+AC119+AE119+AG119+AI119+AK119+AM119)</f>
        <v>2</v>
      </c>
      <c r="F119" s="167"/>
      <c r="G119" s="168"/>
      <c r="H119" s="167"/>
      <c r="I119" s="168"/>
      <c r="J119" s="167"/>
      <c r="K119" s="168"/>
      <c r="L119" s="186"/>
      <c r="M119" s="43"/>
      <c r="N119" s="42"/>
      <c r="O119" s="43"/>
      <c r="P119" s="42"/>
      <c r="Q119" s="43"/>
      <c r="R119" s="42"/>
      <c r="S119" s="43"/>
      <c r="T119" s="42"/>
      <c r="U119" s="43">
        <v>1</v>
      </c>
      <c r="V119" s="42"/>
      <c r="W119" s="43"/>
      <c r="X119" s="42"/>
      <c r="Y119" s="43"/>
      <c r="Z119" s="42"/>
      <c r="AA119" s="43">
        <v>1</v>
      </c>
      <c r="AB119" s="42"/>
      <c r="AC119" s="43"/>
      <c r="AD119" s="42"/>
      <c r="AE119" s="43"/>
      <c r="AF119" s="42"/>
      <c r="AG119" s="43"/>
      <c r="AH119" s="42"/>
      <c r="AI119" s="43"/>
      <c r="AJ119" s="42"/>
      <c r="AK119" s="43"/>
      <c r="AL119" s="44"/>
      <c r="AM119" s="43"/>
      <c r="AN119" s="60">
        <v>2</v>
      </c>
      <c r="AO119" s="60">
        <v>0</v>
      </c>
      <c r="AP119" s="60">
        <v>0</v>
      </c>
      <c r="AQ119" s="60">
        <v>0</v>
      </c>
      <c r="AR119" s="115" t="s">
        <v>167</v>
      </c>
      <c r="CG119" s="102">
        <v>0</v>
      </c>
      <c r="CH119" s="102">
        <v>0</v>
      </c>
      <c r="CI119" s="102">
        <v>0</v>
      </c>
    </row>
    <row r="120" spans="1:87" x14ac:dyDescent="0.2">
      <c r="AA120" s="1"/>
      <c r="AB120" s="53"/>
      <c r="AC120" s="1"/>
      <c r="AD120" s="1"/>
      <c r="AE120" s="1"/>
    </row>
    <row r="121" spans="1:87" ht="39" customHeight="1" x14ac:dyDescent="0.2">
      <c r="AA121" s="1"/>
      <c r="AB121" s="53"/>
      <c r="AC121" s="1"/>
      <c r="AD121" s="1"/>
      <c r="AE121" s="1"/>
    </row>
    <row r="122" spans="1:87" x14ac:dyDescent="0.2">
      <c r="AA122" s="1"/>
      <c r="AB122" s="53"/>
      <c r="AC122" s="1"/>
      <c r="AD122" s="1"/>
      <c r="AE122" s="1"/>
    </row>
    <row r="123" spans="1:87" x14ac:dyDescent="0.2">
      <c r="AA123" s="1"/>
      <c r="AB123" s="53"/>
      <c r="AC123" s="1"/>
      <c r="AD123" s="1"/>
      <c r="AE123" s="1"/>
    </row>
    <row r="124" spans="1:87" x14ac:dyDescent="0.2">
      <c r="AA124" s="1"/>
      <c r="AB124" s="53"/>
      <c r="AC124" s="1"/>
      <c r="AD124" s="1"/>
      <c r="AE124" s="1"/>
    </row>
    <row r="125" spans="1:87" x14ac:dyDescent="0.2">
      <c r="AA125" s="1"/>
      <c r="AB125" s="53"/>
      <c r="AC125" s="1"/>
      <c r="AD125" s="1"/>
      <c r="AE125" s="1"/>
    </row>
    <row r="126" spans="1:87" x14ac:dyDescent="0.2">
      <c r="AA126" s="1"/>
      <c r="AB126" s="53"/>
      <c r="AC126" s="1"/>
      <c r="AD126" s="1"/>
      <c r="AE126" s="1"/>
    </row>
    <row r="127" spans="1:87" x14ac:dyDescent="0.2">
      <c r="AA127" s="1"/>
      <c r="AB127" s="53"/>
      <c r="AC127" s="1"/>
      <c r="AD127" s="1"/>
      <c r="AE127" s="1"/>
    </row>
    <row r="128" spans="1:87" x14ac:dyDescent="0.2">
      <c r="AA128" s="1"/>
      <c r="AB128" s="1"/>
      <c r="AC128" s="1"/>
      <c r="AD128" s="53"/>
      <c r="AE128" s="1"/>
    </row>
    <row r="129" spans="1:43" x14ac:dyDescent="0.2">
      <c r="AA129" s="1"/>
      <c r="AB129" s="1"/>
      <c r="AC129" s="1"/>
      <c r="AD129" s="53"/>
      <c r="AE129" s="1"/>
    </row>
    <row r="130" spans="1:43" x14ac:dyDescent="0.2">
      <c r="AA130" s="53"/>
      <c r="AB130" s="53"/>
      <c r="AC130" s="53"/>
      <c r="AD130" s="53"/>
      <c r="AE130" s="53"/>
      <c r="AF130" s="53"/>
      <c r="AG130" s="1"/>
      <c r="AH130" s="1"/>
      <c r="AI130" s="1"/>
      <c r="AJ130" s="1"/>
      <c r="AK130" s="53"/>
      <c r="AL130" s="1"/>
    </row>
    <row r="131" spans="1:43" x14ac:dyDescent="0.2">
      <c r="AA131" s="53"/>
      <c r="AB131" s="53"/>
      <c r="AC131" s="53"/>
      <c r="AD131" s="53"/>
      <c r="AE131" s="53"/>
      <c r="AF131" s="53"/>
      <c r="AG131" s="1"/>
      <c r="AH131" s="1"/>
      <c r="AI131" s="1"/>
      <c r="AJ131" s="1"/>
      <c r="AK131" s="1"/>
      <c r="AL131" s="1"/>
    </row>
    <row r="132" spans="1:43" x14ac:dyDescent="0.2">
      <c r="AA132" s="53"/>
      <c r="AB132" s="53"/>
      <c r="AC132" s="53"/>
      <c r="AD132" s="53"/>
      <c r="AE132" s="53"/>
      <c r="AF132" s="53"/>
      <c r="AG132" s="1"/>
      <c r="AH132" s="1"/>
      <c r="AI132" s="1"/>
      <c r="AJ132" s="1"/>
      <c r="AK132" s="1"/>
      <c r="AL132" s="1"/>
    </row>
    <row r="133" spans="1:43" x14ac:dyDescent="0.2">
      <c r="AA133" s="53"/>
      <c r="AB133" s="53"/>
      <c r="AC133" s="53"/>
      <c r="AD133" s="53"/>
      <c r="AE133" s="53"/>
      <c r="AF133" s="53"/>
      <c r="AG133" s="1"/>
      <c r="AH133" s="1"/>
      <c r="AI133" s="1"/>
      <c r="AJ133" s="1"/>
      <c r="AK133" s="1"/>
      <c r="AL133" s="1"/>
    </row>
    <row r="134" spans="1:43" x14ac:dyDescent="0.2">
      <c r="AA134" s="53"/>
      <c r="AB134" s="53"/>
      <c r="AC134" s="53"/>
      <c r="AD134" s="53"/>
      <c r="AE134" s="53"/>
      <c r="AF134" s="53"/>
      <c r="AG134" s="1"/>
      <c r="AH134" s="1"/>
      <c r="AI134" s="1"/>
      <c r="AJ134" s="1"/>
      <c r="AK134" s="1"/>
      <c r="AL134" s="1"/>
    </row>
    <row r="135" spans="1:43" x14ac:dyDescent="0.2">
      <c r="AA135" s="53"/>
      <c r="AB135" s="53"/>
      <c r="AC135" s="53"/>
      <c r="AD135" s="53"/>
      <c r="AE135" s="53"/>
      <c r="AF135" s="53"/>
      <c r="AG135" s="1"/>
      <c r="AH135" s="1"/>
      <c r="AI135" s="1"/>
      <c r="AJ135" s="1"/>
      <c r="AK135" s="1"/>
      <c r="AL135" s="1"/>
    </row>
    <row r="136" spans="1:43" x14ac:dyDescent="0.2">
      <c r="AA136" s="53"/>
      <c r="AB136" s="53"/>
      <c r="AC136" s="53"/>
      <c r="AD136" s="53"/>
      <c r="AE136" s="53"/>
      <c r="AF136" s="53"/>
      <c r="AG136" s="1"/>
      <c r="AH136" s="1"/>
      <c r="AI136" s="1"/>
      <c r="AJ136" s="1"/>
      <c r="AK136" s="1"/>
      <c r="AL136" s="1"/>
    </row>
    <row r="137" spans="1:43" x14ac:dyDescent="0.2">
      <c r="AA137" s="53"/>
      <c r="AB137" s="53"/>
      <c r="AC137" s="53"/>
      <c r="AD137" s="53"/>
      <c r="AE137" s="53"/>
      <c r="AF137" s="53"/>
      <c r="AG137" s="1"/>
      <c r="AH137" s="1"/>
      <c r="AI137" s="1"/>
      <c r="AJ137" s="1"/>
      <c r="AK137" s="1"/>
      <c r="AL137" s="1"/>
    </row>
    <row r="138" spans="1:43" x14ac:dyDescent="0.2">
      <c r="A138" s="1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187"/>
      <c r="AJ138" s="53"/>
      <c r="AK138" s="53"/>
      <c r="AL138" s="1"/>
      <c r="AM138" s="1"/>
      <c r="AN138" s="1"/>
      <c r="AO138" s="1"/>
      <c r="AP138" s="53"/>
      <c r="AQ138" s="76"/>
    </row>
    <row r="195" spans="1:2" hidden="1" x14ac:dyDescent="0.2">
      <c r="A195" s="188">
        <f>SUM(B69,B88,C104,C109:C119,T69:AU69)</f>
        <v>33036</v>
      </c>
      <c r="B195" s="101">
        <f>SUM(CG7:CK121)</f>
        <v>2</v>
      </c>
    </row>
  </sheetData>
  <mergeCells count="86">
    <mergeCell ref="A111:A113"/>
    <mergeCell ref="A114:A115"/>
    <mergeCell ref="A116:A117"/>
    <mergeCell ref="A118:A119"/>
    <mergeCell ref="AN106:AN108"/>
    <mergeCell ref="AD107:AE107"/>
    <mergeCell ref="AF107:AG107"/>
    <mergeCell ref="AH107:AI107"/>
    <mergeCell ref="AJ107:AK107"/>
    <mergeCell ref="AL107:AM107"/>
    <mergeCell ref="AO106:AO108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F106:AM106"/>
    <mergeCell ref="AF91:AG91"/>
    <mergeCell ref="AH91:AI91"/>
    <mergeCell ref="AJ91:AK91"/>
    <mergeCell ref="AL91:AM91"/>
    <mergeCell ref="A93:B93"/>
    <mergeCell ref="AN90:AN92"/>
    <mergeCell ref="AO90:AO92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104:B104"/>
    <mergeCell ref="A109:A110"/>
    <mergeCell ref="A97:B97"/>
    <mergeCell ref="A90:B92"/>
    <mergeCell ref="C90:E91"/>
    <mergeCell ref="A94:A96"/>
    <mergeCell ref="A106:A108"/>
    <mergeCell ref="B106:B108"/>
    <mergeCell ref="C106:E107"/>
    <mergeCell ref="A98:B98"/>
    <mergeCell ref="A99:B99"/>
    <mergeCell ref="A100:B100"/>
    <mergeCell ref="A101:B101"/>
    <mergeCell ref="A102:B102"/>
    <mergeCell ref="A103:B103"/>
    <mergeCell ref="F90:AM90"/>
    <mergeCell ref="AD91:AE91"/>
    <mergeCell ref="AP5:AP8"/>
    <mergeCell ref="AQ5:AR8"/>
    <mergeCell ref="AS7:AU8"/>
    <mergeCell ref="B9:W9"/>
    <mergeCell ref="AF9:AG10"/>
    <mergeCell ref="AH9:AI10"/>
    <mergeCell ref="AJ9:AJ11"/>
    <mergeCell ref="AK9:AL10"/>
    <mergeCell ref="AM9:AN10"/>
    <mergeCell ref="AO9:AO11"/>
    <mergeCell ref="AP9:AP11"/>
    <mergeCell ref="X9:AE9"/>
    <mergeCell ref="X10:AA10"/>
    <mergeCell ref="AQ9:AR10"/>
    <mergeCell ref="A6:AD6"/>
    <mergeCell ref="AS9:AU10"/>
    <mergeCell ref="AB10:AE10"/>
    <mergeCell ref="A9:A11"/>
    <mergeCell ref="B10:B11"/>
    <mergeCell ref="C10:S10"/>
    <mergeCell ref="T10:U10"/>
    <mergeCell ref="V10:W10"/>
  </mergeCells>
  <dataValidations count="1">
    <dataValidation type="whole" allowBlank="1" showInputMessage="1" showErrorMessage="1" errorTitle="ERROR" error="Por favor ingrese solo Números." sqref="A1:AQ1048576 AS1:XFD1048576 AR1:AR48 AR50:AR1048576">
      <formula1>0</formula1>
      <formula2>1000000000000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73" zoomScaleNormal="73" workbookViewId="0">
      <selection activeCell="C12" sqref="C12"/>
    </sheetView>
  </sheetViews>
  <sheetFormatPr baseColWidth="10" defaultRowHeight="14.25" x14ac:dyDescent="0.2"/>
  <cols>
    <col min="1" max="1" width="67.28515625" style="101" customWidth="1"/>
    <col min="2" max="2" width="20.85546875" style="101" customWidth="1"/>
    <col min="3" max="5" width="14.140625" style="101" customWidth="1"/>
    <col min="6" max="6" width="11.42578125" style="101"/>
    <col min="7" max="7" width="12.5703125" style="101" customWidth="1"/>
    <col min="8" max="35" width="11.42578125" style="101"/>
    <col min="36" max="36" width="14.28515625" style="101" customWidth="1"/>
    <col min="37" max="40" width="11.42578125" style="101"/>
    <col min="41" max="41" width="13.5703125" style="101" customWidth="1"/>
    <col min="42" max="42" width="14.42578125" style="101" customWidth="1"/>
    <col min="43" max="44" width="11.42578125" style="101"/>
    <col min="45" max="45" width="13.42578125" style="101" customWidth="1"/>
    <col min="46" max="46" width="17.28515625" style="101" customWidth="1"/>
    <col min="47" max="47" width="14.42578125" style="101" customWidth="1"/>
    <col min="48" max="48" width="11.42578125" style="101"/>
    <col min="49" max="49" width="14" style="101" customWidth="1"/>
    <col min="50" max="50" width="11.42578125" style="101"/>
    <col min="51" max="51" width="13.5703125" style="101" customWidth="1"/>
    <col min="52" max="75" width="11.42578125" style="101"/>
    <col min="76" max="96" width="21.5703125" style="102" hidden="1" customWidth="1"/>
    <col min="97" max="97" width="21.5703125" style="101" hidden="1" customWidth="1"/>
    <col min="98" max="16384" width="11.42578125" style="101"/>
  </cols>
  <sheetData>
    <row r="1" spans="1:89" x14ac:dyDescent="0.2">
      <c r="A1" s="100" t="s">
        <v>0</v>
      </c>
    </row>
    <row r="2" spans="1:89" x14ac:dyDescent="0.2">
      <c r="A2" s="100" t="str">
        <f>CONCATENATE("COMUNA: ",[2]NOMBRE!B2," - ","( ",[2]NOMBRE!C2,[2]NOMBRE!D2,[2]NOMBRE!E2,[2]NOMBRE!F2,[2]NOMBRE!G2," )")</f>
        <v>COMUNA: Linares - ( 07401 )</v>
      </c>
    </row>
    <row r="3" spans="1:89" x14ac:dyDescent="0.2">
      <c r="A3" s="100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9" x14ac:dyDescent="0.2">
      <c r="A4" s="100" t="str">
        <f>CONCATENATE("MES: ",[2]NOMBRE!B6," - ","( ",[2]NOMBRE!C6,[2]NOMBRE!D6," )")</f>
        <v>MES: FEBRERO - ( 02 )</v>
      </c>
    </row>
    <row r="5" spans="1:89" ht="15" customHeight="1" x14ac:dyDescent="0.2">
      <c r="A5" s="100" t="str">
        <f>CONCATENATE("AÑO: ",[2]NOMBRE!B7)</f>
        <v>AÑO: 2017</v>
      </c>
      <c r="AP5" s="535"/>
      <c r="AQ5" s="537"/>
      <c r="AR5" s="537"/>
    </row>
    <row r="6" spans="1:89" ht="15" x14ac:dyDescent="0.2">
      <c r="A6" s="534" t="s">
        <v>1</v>
      </c>
      <c r="B6" s="534"/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534"/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34"/>
      <c r="AA6" s="534"/>
      <c r="AB6" s="534"/>
      <c r="AC6" s="534"/>
      <c r="AD6" s="534"/>
      <c r="AE6" s="1"/>
      <c r="AF6" s="1"/>
      <c r="AG6" s="1"/>
      <c r="AH6" s="99"/>
      <c r="AI6" s="1"/>
      <c r="AJ6" s="1"/>
      <c r="AK6" s="99"/>
      <c r="AL6" s="1"/>
      <c r="AM6" s="1"/>
      <c r="AN6" s="96"/>
      <c r="AP6" s="535"/>
      <c r="AQ6" s="537"/>
      <c r="AR6" s="537"/>
    </row>
    <row r="7" spans="1:89" ht="15" customHeight="1" x14ac:dyDescent="0.2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8"/>
      <c r="AA7" s="98"/>
      <c r="AB7" s="98"/>
      <c r="AC7" s="98"/>
      <c r="AD7" s="98"/>
      <c r="AE7" s="1"/>
      <c r="AF7" s="1"/>
      <c r="AG7" s="1"/>
      <c r="AH7" s="99"/>
      <c r="AI7" s="1"/>
      <c r="AJ7" s="1"/>
      <c r="AK7" s="99"/>
      <c r="AL7" s="1"/>
      <c r="AM7" s="1"/>
      <c r="AN7" s="96"/>
      <c r="AP7" s="535"/>
      <c r="AQ7" s="537"/>
      <c r="AR7" s="537"/>
      <c r="AS7" s="539"/>
      <c r="AT7" s="540"/>
      <c r="AU7" s="540"/>
    </row>
    <row r="8" spans="1:89" x14ac:dyDescent="0.2">
      <c r="A8" s="103" t="s">
        <v>79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5"/>
      <c r="AF8" s="5"/>
      <c r="AG8" s="5"/>
      <c r="AH8" s="5"/>
      <c r="AI8" s="1"/>
      <c r="AJ8" s="1"/>
      <c r="AK8" s="99"/>
      <c r="AL8" s="1"/>
      <c r="AM8" s="1"/>
      <c r="AN8" s="96"/>
      <c r="AP8" s="536"/>
      <c r="AQ8" s="538"/>
      <c r="AR8" s="538"/>
      <c r="AS8" s="541"/>
      <c r="AT8" s="542"/>
      <c r="AU8" s="542"/>
    </row>
    <row r="9" spans="1:89" ht="39" customHeight="1" x14ac:dyDescent="0.2">
      <c r="A9" s="497" t="s">
        <v>2</v>
      </c>
      <c r="B9" s="544" t="s">
        <v>3</v>
      </c>
      <c r="C9" s="545"/>
      <c r="D9" s="545"/>
      <c r="E9" s="545"/>
      <c r="F9" s="545"/>
      <c r="G9" s="545"/>
      <c r="H9" s="545"/>
      <c r="I9" s="545"/>
      <c r="J9" s="545"/>
      <c r="K9" s="545"/>
      <c r="L9" s="545"/>
      <c r="M9" s="545"/>
      <c r="N9" s="545"/>
      <c r="O9" s="545"/>
      <c r="P9" s="545"/>
      <c r="Q9" s="545"/>
      <c r="R9" s="545"/>
      <c r="S9" s="545"/>
      <c r="T9" s="545"/>
      <c r="U9" s="545"/>
      <c r="V9" s="545"/>
      <c r="W9" s="545"/>
      <c r="X9" s="497" t="s">
        <v>15</v>
      </c>
      <c r="Y9" s="498"/>
      <c r="Z9" s="498"/>
      <c r="AA9" s="498"/>
      <c r="AB9" s="498"/>
      <c r="AC9" s="498"/>
      <c r="AD9" s="498"/>
      <c r="AE9" s="517"/>
      <c r="AF9" s="546" t="s">
        <v>4</v>
      </c>
      <c r="AG9" s="547"/>
      <c r="AH9" s="497" t="s">
        <v>5</v>
      </c>
      <c r="AI9" s="517"/>
      <c r="AJ9" s="550" t="s">
        <v>6</v>
      </c>
      <c r="AK9" s="497" t="s">
        <v>7</v>
      </c>
      <c r="AL9" s="517"/>
      <c r="AM9" s="497" t="s">
        <v>8</v>
      </c>
      <c r="AN9" s="517"/>
      <c r="AO9" s="518" t="s">
        <v>80</v>
      </c>
      <c r="AP9" s="521" t="s">
        <v>81</v>
      </c>
      <c r="AQ9" s="524" t="s">
        <v>82</v>
      </c>
      <c r="AR9" s="525"/>
      <c r="AS9" s="497" t="s">
        <v>83</v>
      </c>
      <c r="AT9" s="498"/>
      <c r="AU9" s="498"/>
      <c r="AV9" s="104"/>
    </row>
    <row r="10" spans="1:89" x14ac:dyDescent="0.2">
      <c r="A10" s="543"/>
      <c r="B10" s="528" t="s">
        <v>11</v>
      </c>
      <c r="C10" s="497" t="s">
        <v>12</v>
      </c>
      <c r="D10" s="498"/>
      <c r="E10" s="498"/>
      <c r="F10" s="498"/>
      <c r="G10" s="498"/>
      <c r="H10" s="498"/>
      <c r="I10" s="498"/>
      <c r="J10" s="498"/>
      <c r="K10" s="498"/>
      <c r="L10" s="498"/>
      <c r="M10" s="498"/>
      <c r="N10" s="498"/>
      <c r="O10" s="498"/>
      <c r="P10" s="498"/>
      <c r="Q10" s="498"/>
      <c r="R10" s="498"/>
      <c r="S10" s="517"/>
      <c r="T10" s="497" t="s">
        <v>13</v>
      </c>
      <c r="U10" s="517"/>
      <c r="V10" s="512" t="s">
        <v>14</v>
      </c>
      <c r="W10" s="514"/>
      <c r="X10" s="513" t="s">
        <v>16</v>
      </c>
      <c r="Y10" s="513"/>
      <c r="Z10" s="513"/>
      <c r="AA10" s="514"/>
      <c r="AB10" s="512" t="s">
        <v>17</v>
      </c>
      <c r="AC10" s="513"/>
      <c r="AD10" s="513"/>
      <c r="AE10" s="514"/>
      <c r="AF10" s="548"/>
      <c r="AG10" s="549"/>
      <c r="AH10" s="499"/>
      <c r="AI10" s="501"/>
      <c r="AJ10" s="551"/>
      <c r="AK10" s="499"/>
      <c r="AL10" s="501"/>
      <c r="AM10" s="499"/>
      <c r="AN10" s="501"/>
      <c r="AO10" s="519"/>
      <c r="AP10" s="522"/>
      <c r="AQ10" s="526"/>
      <c r="AR10" s="527"/>
      <c r="AS10" s="499"/>
      <c r="AT10" s="500"/>
      <c r="AU10" s="501"/>
    </row>
    <row r="11" spans="1:89" ht="31.5" customHeight="1" x14ac:dyDescent="0.2">
      <c r="A11" s="499"/>
      <c r="B11" s="530"/>
      <c r="C11" s="7" t="s">
        <v>18</v>
      </c>
      <c r="D11" s="54" t="s">
        <v>19</v>
      </c>
      <c r="E11" s="8" t="s">
        <v>20</v>
      </c>
      <c r="F11" s="8" t="s">
        <v>21</v>
      </c>
      <c r="G11" s="8" t="s">
        <v>22</v>
      </c>
      <c r="H11" s="9" t="s">
        <v>23</v>
      </c>
      <c r="I11" s="9" t="s">
        <v>24</v>
      </c>
      <c r="J11" s="9" t="s">
        <v>25</v>
      </c>
      <c r="K11" s="9" t="s">
        <v>26</v>
      </c>
      <c r="L11" s="9" t="s">
        <v>27</v>
      </c>
      <c r="M11" s="9" t="s">
        <v>28</v>
      </c>
      <c r="N11" s="9" t="s">
        <v>29</v>
      </c>
      <c r="O11" s="9" t="s">
        <v>30</v>
      </c>
      <c r="P11" s="9" t="s">
        <v>31</v>
      </c>
      <c r="Q11" s="9" t="s">
        <v>32</v>
      </c>
      <c r="R11" s="9" t="s">
        <v>33</v>
      </c>
      <c r="S11" s="10" t="s">
        <v>34</v>
      </c>
      <c r="T11" s="7" t="s">
        <v>9</v>
      </c>
      <c r="U11" s="11" t="s">
        <v>35</v>
      </c>
      <c r="V11" s="92" t="s">
        <v>36</v>
      </c>
      <c r="W11" s="11" t="s">
        <v>37</v>
      </c>
      <c r="X11" s="93" t="s">
        <v>38</v>
      </c>
      <c r="Y11" s="12" t="s">
        <v>39</v>
      </c>
      <c r="Z11" s="8" t="s">
        <v>40</v>
      </c>
      <c r="AA11" s="11" t="s">
        <v>41</v>
      </c>
      <c r="AB11" s="12" t="s">
        <v>38</v>
      </c>
      <c r="AC11" s="12" t="s">
        <v>39</v>
      </c>
      <c r="AD11" s="8" t="s">
        <v>40</v>
      </c>
      <c r="AE11" s="11" t="s">
        <v>41</v>
      </c>
      <c r="AF11" s="105" t="s">
        <v>42</v>
      </c>
      <c r="AG11" s="106" t="s">
        <v>43</v>
      </c>
      <c r="AH11" s="7" t="s">
        <v>9</v>
      </c>
      <c r="AI11" s="11" t="s">
        <v>35</v>
      </c>
      <c r="AJ11" s="552"/>
      <c r="AK11" s="7" t="s">
        <v>9</v>
      </c>
      <c r="AL11" s="11" t="s">
        <v>35</v>
      </c>
      <c r="AM11" s="7" t="s">
        <v>9</v>
      </c>
      <c r="AN11" s="11" t="s">
        <v>35</v>
      </c>
      <c r="AO11" s="520"/>
      <c r="AP11" s="523"/>
      <c r="AQ11" s="107" t="s">
        <v>16</v>
      </c>
      <c r="AR11" s="107" t="s">
        <v>10</v>
      </c>
      <c r="AS11" s="75" t="s">
        <v>84</v>
      </c>
      <c r="AT11" s="75" t="s">
        <v>85</v>
      </c>
      <c r="AU11" s="95" t="s">
        <v>86</v>
      </c>
    </row>
    <row r="12" spans="1:89" x14ac:dyDescent="0.2">
      <c r="A12" s="13" t="s">
        <v>87</v>
      </c>
      <c r="B12" s="108">
        <f>SUM(C12+D12+E12+F12+G12+H12+I12+J12+K12)</f>
        <v>209</v>
      </c>
      <c r="C12" s="15">
        <v>89</v>
      </c>
      <c r="D12" s="16">
        <v>68</v>
      </c>
      <c r="E12" s="17">
        <v>52</v>
      </c>
      <c r="F12" s="17"/>
      <c r="G12" s="109"/>
      <c r="H12" s="109"/>
      <c r="I12" s="109"/>
      <c r="J12" s="109"/>
      <c r="K12" s="109"/>
      <c r="L12" s="110"/>
      <c r="M12" s="110"/>
      <c r="N12" s="110"/>
      <c r="O12" s="110"/>
      <c r="P12" s="110"/>
      <c r="Q12" s="110"/>
      <c r="R12" s="110"/>
      <c r="S12" s="111"/>
      <c r="T12" s="18">
        <v>209</v>
      </c>
      <c r="U12" s="19"/>
      <c r="V12" s="18">
        <v>88</v>
      </c>
      <c r="W12" s="19">
        <v>121</v>
      </c>
      <c r="X12" s="112">
        <f t="shared" ref="X12:X37" si="0">SUM(Y12+Z12+AA12)</f>
        <v>76</v>
      </c>
      <c r="Y12" s="18">
        <v>76</v>
      </c>
      <c r="Z12" s="21"/>
      <c r="AA12" s="19"/>
      <c r="AB12" s="113">
        <f t="shared" ref="AB12:AB43" si="1">SUM(AC12+AD12+AE12)</f>
        <v>0</v>
      </c>
      <c r="AC12" s="18"/>
      <c r="AD12" s="21"/>
      <c r="AE12" s="19"/>
      <c r="AF12" s="30">
        <v>53</v>
      </c>
      <c r="AG12" s="73">
        <v>0</v>
      </c>
      <c r="AH12" s="24">
        <v>33</v>
      </c>
      <c r="AI12" s="25"/>
      <c r="AJ12" s="23"/>
      <c r="AK12" s="24"/>
      <c r="AL12" s="25"/>
      <c r="AM12" s="24">
        <v>8</v>
      </c>
      <c r="AN12" s="25"/>
      <c r="AO12" s="70"/>
      <c r="AP12" s="70"/>
      <c r="AQ12" s="114"/>
      <c r="AR12" s="114"/>
      <c r="AS12" s="70"/>
      <c r="AT12" s="70"/>
      <c r="AU12" s="70"/>
      <c r="AV12" s="115" t="s">
        <v>88</v>
      </c>
      <c r="CG12" s="102">
        <v>0</v>
      </c>
      <c r="CI12" s="102">
        <v>0</v>
      </c>
      <c r="CJ12" s="102">
        <v>0</v>
      </c>
      <c r="CK12" s="102">
        <v>0</v>
      </c>
    </row>
    <row r="13" spans="1:89" x14ac:dyDescent="0.2">
      <c r="A13" s="27" t="s">
        <v>89</v>
      </c>
      <c r="B13" s="108">
        <f>SUM(C13+D13+E13+F13+G13+H13+I13+J13+K13+L13+M13+N13+O13+P13+Q13+R13+S13)</f>
        <v>794</v>
      </c>
      <c r="C13" s="18"/>
      <c r="D13" s="28"/>
      <c r="E13" s="29"/>
      <c r="F13" s="29">
        <v>11</v>
      </c>
      <c r="G13" s="29">
        <v>49</v>
      </c>
      <c r="H13" s="29">
        <v>67</v>
      </c>
      <c r="I13" s="29">
        <v>45</v>
      </c>
      <c r="J13" s="29">
        <v>28</v>
      </c>
      <c r="K13" s="29">
        <v>25</v>
      </c>
      <c r="L13" s="29">
        <v>51</v>
      </c>
      <c r="M13" s="29">
        <v>66</v>
      </c>
      <c r="N13" s="29">
        <v>57</v>
      </c>
      <c r="O13" s="29">
        <v>62</v>
      </c>
      <c r="P13" s="29">
        <v>84</v>
      </c>
      <c r="Q13" s="29">
        <v>87</v>
      </c>
      <c r="R13" s="29">
        <v>70</v>
      </c>
      <c r="S13" s="19">
        <v>92</v>
      </c>
      <c r="T13" s="18"/>
      <c r="U13" s="19">
        <v>794</v>
      </c>
      <c r="V13" s="18">
        <v>281</v>
      </c>
      <c r="W13" s="19">
        <v>513</v>
      </c>
      <c r="X13" s="112">
        <f t="shared" si="0"/>
        <v>0</v>
      </c>
      <c r="Y13" s="18"/>
      <c r="Z13" s="21"/>
      <c r="AA13" s="19"/>
      <c r="AB13" s="116">
        <f t="shared" si="1"/>
        <v>408</v>
      </c>
      <c r="AC13" s="18">
        <v>407</v>
      </c>
      <c r="AD13" s="28"/>
      <c r="AE13" s="19">
        <v>1</v>
      </c>
      <c r="AF13" s="30">
        <v>252</v>
      </c>
      <c r="AG13" s="38">
        <v>0</v>
      </c>
      <c r="AH13" s="18"/>
      <c r="AI13" s="19">
        <v>117</v>
      </c>
      <c r="AJ13" s="23">
        <v>485</v>
      </c>
      <c r="AK13" s="24"/>
      <c r="AL13" s="19">
        <v>44</v>
      </c>
      <c r="AM13" s="24"/>
      <c r="AN13" s="19">
        <v>96</v>
      </c>
      <c r="AO13" s="70"/>
      <c r="AP13" s="70"/>
      <c r="AQ13" s="114"/>
      <c r="AR13" s="114"/>
      <c r="AS13" s="70"/>
      <c r="AT13" s="70"/>
      <c r="AU13" s="70"/>
      <c r="AV13" s="115" t="s">
        <v>88</v>
      </c>
      <c r="CG13" s="102">
        <v>0</v>
      </c>
      <c r="CI13" s="102">
        <v>0</v>
      </c>
      <c r="CJ13" s="102">
        <v>0</v>
      </c>
      <c r="CK13" s="102">
        <v>0</v>
      </c>
    </row>
    <row r="14" spans="1:89" x14ac:dyDescent="0.2">
      <c r="A14" s="27" t="s">
        <v>90</v>
      </c>
      <c r="B14" s="108">
        <f>SUM(C14)</f>
        <v>70</v>
      </c>
      <c r="C14" s="18">
        <v>70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8">
        <v>70</v>
      </c>
      <c r="U14" s="19"/>
      <c r="V14" s="18">
        <v>39</v>
      </c>
      <c r="W14" s="19">
        <v>31</v>
      </c>
      <c r="X14" s="112">
        <f t="shared" si="0"/>
        <v>13</v>
      </c>
      <c r="Y14" s="18">
        <v>13</v>
      </c>
      <c r="Z14" s="21"/>
      <c r="AA14" s="19"/>
      <c r="AB14" s="116">
        <f t="shared" si="1"/>
        <v>0</v>
      </c>
      <c r="AC14" s="18"/>
      <c r="AD14" s="28"/>
      <c r="AE14" s="19"/>
      <c r="AF14" s="30"/>
      <c r="AG14" s="38"/>
      <c r="AH14" s="18">
        <v>10</v>
      </c>
      <c r="AI14" s="19"/>
      <c r="AJ14" s="23">
        <v>1</v>
      </c>
      <c r="AK14" s="24"/>
      <c r="AL14" s="19"/>
      <c r="AM14" s="24">
        <v>3</v>
      </c>
      <c r="AN14" s="19"/>
      <c r="AO14" s="70"/>
      <c r="AP14" s="70"/>
      <c r="AQ14" s="114"/>
      <c r="AR14" s="114"/>
      <c r="AS14" s="70"/>
      <c r="AT14" s="70"/>
      <c r="AU14" s="70"/>
      <c r="AV14" s="115" t="s">
        <v>91</v>
      </c>
      <c r="CE14" s="102" t="s">
        <v>92</v>
      </c>
      <c r="CG14" s="102">
        <v>0</v>
      </c>
      <c r="CI14" s="102">
        <v>0</v>
      </c>
      <c r="CJ14" s="102">
        <v>0</v>
      </c>
      <c r="CK14" s="102">
        <v>1</v>
      </c>
    </row>
    <row r="15" spans="1:89" x14ac:dyDescent="0.2">
      <c r="A15" s="27" t="s">
        <v>93</v>
      </c>
      <c r="B15" s="108">
        <f>SUM(C15+D15+E15+F15+G15+H15+I15+J15+K15)</f>
        <v>18</v>
      </c>
      <c r="C15" s="18">
        <v>12</v>
      </c>
      <c r="D15" s="28">
        <v>3</v>
      </c>
      <c r="E15" s="29">
        <v>3</v>
      </c>
      <c r="F15" s="29"/>
      <c r="G15" s="29"/>
      <c r="H15" s="29"/>
      <c r="I15" s="29"/>
      <c r="J15" s="29"/>
      <c r="K15" s="29"/>
      <c r="L15" s="110"/>
      <c r="M15" s="110"/>
      <c r="N15" s="110"/>
      <c r="O15" s="110"/>
      <c r="P15" s="110"/>
      <c r="Q15" s="110"/>
      <c r="R15" s="110"/>
      <c r="S15" s="110"/>
      <c r="T15" s="18">
        <v>18</v>
      </c>
      <c r="U15" s="19"/>
      <c r="V15" s="18">
        <v>13</v>
      </c>
      <c r="W15" s="19">
        <v>5</v>
      </c>
      <c r="X15" s="112">
        <f t="shared" si="0"/>
        <v>9</v>
      </c>
      <c r="Y15" s="18">
        <v>9</v>
      </c>
      <c r="Z15" s="21"/>
      <c r="AA15" s="19"/>
      <c r="AB15" s="116">
        <f t="shared" si="1"/>
        <v>0</v>
      </c>
      <c r="AC15" s="18"/>
      <c r="AD15" s="28"/>
      <c r="AE15" s="19"/>
      <c r="AF15" s="30">
        <v>1</v>
      </c>
      <c r="AG15" s="38">
        <v>0</v>
      </c>
      <c r="AH15" s="18">
        <v>3</v>
      </c>
      <c r="AI15" s="19"/>
      <c r="AJ15" s="23"/>
      <c r="AK15" s="24"/>
      <c r="AL15" s="19"/>
      <c r="AM15" s="24"/>
      <c r="AN15" s="19"/>
      <c r="AO15" s="70"/>
      <c r="AP15" s="70"/>
      <c r="AQ15" s="114"/>
      <c r="AR15" s="114"/>
      <c r="AS15" s="70"/>
      <c r="AT15" s="70"/>
      <c r="AU15" s="70"/>
      <c r="AV15" s="115" t="s">
        <v>88</v>
      </c>
      <c r="CG15" s="102">
        <v>0</v>
      </c>
      <c r="CI15" s="102">
        <v>0</v>
      </c>
      <c r="CJ15" s="102">
        <v>0</v>
      </c>
      <c r="CK15" s="102">
        <v>0</v>
      </c>
    </row>
    <row r="16" spans="1:89" x14ac:dyDescent="0.2">
      <c r="A16" s="27" t="s">
        <v>94</v>
      </c>
      <c r="B16" s="108">
        <f>SUM(C16+D16+E16+F16+G16+H16+I16+J16+K16+L16+M16+N16+O16+P16+Q16+R16+S16)</f>
        <v>58</v>
      </c>
      <c r="C16" s="18"/>
      <c r="D16" s="28"/>
      <c r="E16" s="21"/>
      <c r="F16" s="21">
        <v>3</v>
      </c>
      <c r="G16" s="21"/>
      <c r="H16" s="21"/>
      <c r="I16" s="21">
        <v>2</v>
      </c>
      <c r="J16" s="21"/>
      <c r="K16" s="21"/>
      <c r="L16" s="21">
        <v>2</v>
      </c>
      <c r="M16" s="21">
        <v>3</v>
      </c>
      <c r="N16" s="21">
        <v>3</v>
      </c>
      <c r="O16" s="21">
        <v>7</v>
      </c>
      <c r="P16" s="21">
        <v>11</v>
      </c>
      <c r="Q16" s="21">
        <v>11</v>
      </c>
      <c r="R16" s="21">
        <v>6</v>
      </c>
      <c r="S16" s="19">
        <v>10</v>
      </c>
      <c r="T16" s="18"/>
      <c r="U16" s="19">
        <v>58</v>
      </c>
      <c r="V16" s="18">
        <v>25</v>
      </c>
      <c r="W16" s="19">
        <v>33</v>
      </c>
      <c r="X16" s="112">
        <f t="shared" si="0"/>
        <v>0</v>
      </c>
      <c r="Y16" s="18"/>
      <c r="Z16" s="21"/>
      <c r="AA16" s="19"/>
      <c r="AB16" s="113">
        <f t="shared" si="1"/>
        <v>31</v>
      </c>
      <c r="AC16" s="18">
        <v>31</v>
      </c>
      <c r="AD16" s="21"/>
      <c r="AE16" s="19"/>
      <c r="AF16" s="30">
        <v>23</v>
      </c>
      <c r="AG16" s="38">
        <v>0</v>
      </c>
      <c r="AH16" s="18"/>
      <c r="AI16" s="19">
        <v>4</v>
      </c>
      <c r="AJ16" s="23"/>
      <c r="AK16" s="24"/>
      <c r="AL16" s="19"/>
      <c r="AM16" s="24"/>
      <c r="AN16" s="19">
        <v>9</v>
      </c>
      <c r="AO16" s="70"/>
      <c r="AP16" s="70"/>
      <c r="AQ16" s="114"/>
      <c r="AR16" s="114"/>
      <c r="AS16" s="70"/>
      <c r="AT16" s="70"/>
      <c r="AU16" s="70"/>
      <c r="AV16" s="115" t="s">
        <v>88</v>
      </c>
      <c r="CG16" s="102">
        <v>0</v>
      </c>
      <c r="CI16" s="102">
        <v>0</v>
      </c>
      <c r="CJ16" s="102">
        <v>0</v>
      </c>
      <c r="CK16" s="102">
        <v>0</v>
      </c>
    </row>
    <row r="17" spans="1:89" x14ac:dyDescent="0.2">
      <c r="A17" s="27" t="s">
        <v>95</v>
      </c>
      <c r="B17" s="108">
        <f>SUM(C17+D17+E17+F17+G17+H17+I17+J17+K17)</f>
        <v>31</v>
      </c>
      <c r="C17" s="18">
        <v>17</v>
      </c>
      <c r="D17" s="28">
        <v>8</v>
      </c>
      <c r="E17" s="21">
        <v>6</v>
      </c>
      <c r="F17" s="21"/>
      <c r="G17" s="21"/>
      <c r="H17" s="21"/>
      <c r="I17" s="21"/>
      <c r="J17" s="21"/>
      <c r="K17" s="21"/>
      <c r="L17" s="110"/>
      <c r="M17" s="110"/>
      <c r="N17" s="110"/>
      <c r="O17" s="110"/>
      <c r="P17" s="110"/>
      <c r="Q17" s="110"/>
      <c r="R17" s="110"/>
      <c r="S17" s="110"/>
      <c r="T17" s="18">
        <v>31</v>
      </c>
      <c r="U17" s="19"/>
      <c r="V17" s="18">
        <v>16</v>
      </c>
      <c r="W17" s="19">
        <v>15</v>
      </c>
      <c r="X17" s="112">
        <f t="shared" si="0"/>
        <v>15</v>
      </c>
      <c r="Y17" s="18">
        <v>15</v>
      </c>
      <c r="Z17" s="21"/>
      <c r="AA17" s="19"/>
      <c r="AB17" s="113">
        <f t="shared" si="1"/>
        <v>0</v>
      </c>
      <c r="AC17" s="18"/>
      <c r="AD17" s="21"/>
      <c r="AE17" s="19"/>
      <c r="AF17" s="30">
        <v>1</v>
      </c>
      <c r="AG17" s="38">
        <v>0</v>
      </c>
      <c r="AH17" s="18">
        <v>4</v>
      </c>
      <c r="AI17" s="19"/>
      <c r="AJ17" s="23"/>
      <c r="AK17" s="24"/>
      <c r="AL17" s="19"/>
      <c r="AM17" s="24">
        <v>4</v>
      </c>
      <c r="AN17" s="19"/>
      <c r="AO17" s="70">
        <v>25</v>
      </c>
      <c r="AP17" s="70"/>
      <c r="AQ17" s="114"/>
      <c r="AR17" s="114"/>
      <c r="AS17" s="70"/>
      <c r="AT17" s="70"/>
      <c r="AU17" s="70"/>
      <c r="AV17" s="115" t="s">
        <v>88</v>
      </c>
      <c r="CG17" s="102">
        <v>0</v>
      </c>
      <c r="CI17" s="102">
        <v>0</v>
      </c>
      <c r="CJ17" s="102">
        <v>0</v>
      </c>
      <c r="CK17" s="102">
        <v>0</v>
      </c>
    </row>
    <row r="18" spans="1:89" x14ac:dyDescent="0.2">
      <c r="A18" s="27" t="s">
        <v>96</v>
      </c>
      <c r="B18" s="108">
        <f>SUM(C18+D18+E18+F18+G18+H18+I18+J18+K18+L18+M18+N18+O18+P18+Q18+R18+S18)</f>
        <v>275</v>
      </c>
      <c r="C18" s="18"/>
      <c r="D18" s="28"/>
      <c r="E18" s="21"/>
      <c r="F18" s="21">
        <v>2</v>
      </c>
      <c r="G18" s="21">
        <v>3</v>
      </c>
      <c r="H18" s="21">
        <v>2</v>
      </c>
      <c r="I18" s="21"/>
      <c r="J18" s="21">
        <v>2</v>
      </c>
      <c r="K18" s="21">
        <v>5</v>
      </c>
      <c r="L18" s="21">
        <v>6</v>
      </c>
      <c r="M18" s="21">
        <v>19</v>
      </c>
      <c r="N18" s="21">
        <v>25</v>
      </c>
      <c r="O18" s="21">
        <v>44</v>
      </c>
      <c r="P18" s="21">
        <v>31</v>
      </c>
      <c r="Q18" s="21">
        <v>39</v>
      </c>
      <c r="R18" s="21">
        <v>47</v>
      </c>
      <c r="S18" s="19">
        <v>50</v>
      </c>
      <c r="T18" s="18"/>
      <c r="U18" s="19">
        <v>275</v>
      </c>
      <c r="V18" s="18">
        <v>136</v>
      </c>
      <c r="W18" s="19">
        <v>139</v>
      </c>
      <c r="X18" s="112">
        <f t="shared" si="0"/>
        <v>0</v>
      </c>
      <c r="Y18" s="18"/>
      <c r="Z18" s="21"/>
      <c r="AA18" s="19"/>
      <c r="AB18" s="113">
        <f t="shared" si="1"/>
        <v>57</v>
      </c>
      <c r="AC18" s="18">
        <v>57</v>
      </c>
      <c r="AD18" s="21"/>
      <c r="AE18" s="19"/>
      <c r="AF18" s="30">
        <v>49</v>
      </c>
      <c r="AG18" s="38">
        <v>10</v>
      </c>
      <c r="AH18" s="18"/>
      <c r="AI18" s="19">
        <v>58</v>
      </c>
      <c r="AJ18" s="23"/>
      <c r="AK18" s="24"/>
      <c r="AL18" s="19">
        <v>91</v>
      </c>
      <c r="AM18" s="24"/>
      <c r="AN18" s="19">
        <v>67</v>
      </c>
      <c r="AO18" s="70"/>
      <c r="AP18" s="70"/>
      <c r="AQ18" s="114"/>
      <c r="AR18" s="114"/>
      <c r="AS18" s="70"/>
      <c r="AT18" s="70"/>
      <c r="AU18" s="70"/>
      <c r="AV18" s="115" t="s">
        <v>88</v>
      </c>
      <c r="CG18" s="102">
        <v>0</v>
      </c>
      <c r="CI18" s="102">
        <v>0</v>
      </c>
      <c r="CJ18" s="102">
        <v>0</v>
      </c>
      <c r="CK18" s="102">
        <v>0</v>
      </c>
    </row>
    <row r="19" spans="1:89" x14ac:dyDescent="0.2">
      <c r="A19" s="27" t="s">
        <v>97</v>
      </c>
      <c r="B19" s="108">
        <f>SUM(C19+D19+E19+F19+G19+H19+I19+J19+K19)</f>
        <v>0</v>
      </c>
      <c r="C19" s="18"/>
      <c r="D19" s="28"/>
      <c r="E19" s="21"/>
      <c r="F19" s="21"/>
      <c r="G19" s="21"/>
      <c r="H19" s="21"/>
      <c r="I19" s="21"/>
      <c r="J19" s="21"/>
      <c r="K19" s="21"/>
      <c r="L19" s="110"/>
      <c r="M19" s="110"/>
      <c r="N19" s="110"/>
      <c r="O19" s="110"/>
      <c r="P19" s="110"/>
      <c r="Q19" s="110"/>
      <c r="R19" s="110"/>
      <c r="S19" s="110"/>
      <c r="T19" s="18"/>
      <c r="U19" s="19"/>
      <c r="V19" s="18"/>
      <c r="W19" s="19"/>
      <c r="X19" s="112">
        <f t="shared" si="0"/>
        <v>0</v>
      </c>
      <c r="Y19" s="18"/>
      <c r="Z19" s="21"/>
      <c r="AA19" s="19"/>
      <c r="AB19" s="113">
        <f t="shared" si="1"/>
        <v>0</v>
      </c>
      <c r="AC19" s="18"/>
      <c r="AD19" s="21"/>
      <c r="AE19" s="19"/>
      <c r="AF19" s="30"/>
      <c r="AG19" s="38"/>
      <c r="AH19" s="18"/>
      <c r="AI19" s="19"/>
      <c r="AJ19" s="23"/>
      <c r="AK19" s="24"/>
      <c r="AL19" s="19"/>
      <c r="AM19" s="24"/>
      <c r="AN19" s="19"/>
      <c r="AO19" s="70"/>
      <c r="AP19" s="70"/>
      <c r="AQ19" s="114"/>
      <c r="AR19" s="114"/>
      <c r="AS19" s="70"/>
      <c r="AT19" s="70"/>
      <c r="AU19" s="70"/>
      <c r="AV19" s="115" t="s">
        <v>88</v>
      </c>
      <c r="CG19" s="102">
        <v>0</v>
      </c>
      <c r="CI19" s="102">
        <v>0</v>
      </c>
      <c r="CJ19" s="102">
        <v>0</v>
      </c>
      <c r="CK19" s="102">
        <v>0</v>
      </c>
    </row>
    <row r="20" spans="1:89" x14ac:dyDescent="0.2">
      <c r="A20" s="27" t="s">
        <v>98</v>
      </c>
      <c r="B20" s="108">
        <f>SUM(C20+D20+E20+F20+G20+H20+I20+J20+K20+L20+M20+N20+O20+P20+Q20+R20+S20)</f>
        <v>110</v>
      </c>
      <c r="C20" s="18"/>
      <c r="D20" s="28"/>
      <c r="E20" s="21"/>
      <c r="F20" s="21">
        <v>7</v>
      </c>
      <c r="G20" s="21">
        <v>2</v>
      </c>
      <c r="H20" s="21">
        <v>5</v>
      </c>
      <c r="I20" s="21">
        <v>12</v>
      </c>
      <c r="J20" s="21">
        <v>11</v>
      </c>
      <c r="K20" s="21">
        <v>5</v>
      </c>
      <c r="L20" s="21">
        <v>8</v>
      </c>
      <c r="M20" s="21">
        <v>11</v>
      </c>
      <c r="N20" s="21">
        <v>11</v>
      </c>
      <c r="O20" s="21">
        <v>10</v>
      </c>
      <c r="P20" s="21">
        <v>10</v>
      </c>
      <c r="Q20" s="21">
        <v>11</v>
      </c>
      <c r="R20" s="21">
        <v>2</v>
      </c>
      <c r="S20" s="19">
        <v>5</v>
      </c>
      <c r="T20" s="18"/>
      <c r="U20" s="19">
        <v>110</v>
      </c>
      <c r="V20" s="18">
        <v>15</v>
      </c>
      <c r="W20" s="19">
        <v>95</v>
      </c>
      <c r="X20" s="112">
        <f t="shared" si="0"/>
        <v>0</v>
      </c>
      <c r="Y20" s="18"/>
      <c r="Z20" s="21"/>
      <c r="AA20" s="19"/>
      <c r="AB20" s="113">
        <f t="shared" si="1"/>
        <v>69</v>
      </c>
      <c r="AC20" s="18">
        <v>69</v>
      </c>
      <c r="AD20" s="21"/>
      <c r="AE20" s="19"/>
      <c r="AF20" s="30">
        <v>66</v>
      </c>
      <c r="AG20" s="38">
        <v>0</v>
      </c>
      <c r="AH20" s="18"/>
      <c r="AI20" s="19">
        <v>11</v>
      </c>
      <c r="AJ20" s="23"/>
      <c r="AK20" s="24"/>
      <c r="AL20" s="19">
        <v>2</v>
      </c>
      <c r="AM20" s="24"/>
      <c r="AN20" s="19">
        <v>4</v>
      </c>
      <c r="AO20" s="70"/>
      <c r="AP20" s="70"/>
      <c r="AQ20" s="114"/>
      <c r="AR20" s="114"/>
      <c r="AS20" s="70"/>
      <c r="AT20" s="70"/>
      <c r="AU20" s="70"/>
      <c r="AV20" s="115" t="s">
        <v>88</v>
      </c>
      <c r="CG20" s="102">
        <v>0</v>
      </c>
      <c r="CI20" s="102">
        <v>0</v>
      </c>
      <c r="CJ20" s="102">
        <v>0</v>
      </c>
      <c r="CK20" s="102">
        <v>0</v>
      </c>
    </row>
    <row r="21" spans="1:89" x14ac:dyDescent="0.2">
      <c r="A21" s="27" t="s">
        <v>99</v>
      </c>
      <c r="B21" s="108">
        <f>SUM(C21+D21+E21+F21+G21+H21+I21+J21+K21)</f>
        <v>0</v>
      </c>
      <c r="C21" s="18"/>
      <c r="D21" s="28"/>
      <c r="E21" s="21"/>
      <c r="F21" s="21"/>
      <c r="G21" s="21"/>
      <c r="H21" s="21"/>
      <c r="I21" s="21"/>
      <c r="J21" s="21"/>
      <c r="K21" s="21"/>
      <c r="L21" s="110"/>
      <c r="M21" s="110"/>
      <c r="N21" s="110"/>
      <c r="O21" s="110"/>
      <c r="P21" s="110"/>
      <c r="Q21" s="110"/>
      <c r="R21" s="110"/>
      <c r="S21" s="110"/>
      <c r="T21" s="18"/>
      <c r="U21" s="19"/>
      <c r="V21" s="18"/>
      <c r="W21" s="19"/>
      <c r="X21" s="112">
        <f t="shared" si="0"/>
        <v>0</v>
      </c>
      <c r="Y21" s="18"/>
      <c r="Z21" s="21"/>
      <c r="AA21" s="19"/>
      <c r="AB21" s="113">
        <f t="shared" si="1"/>
        <v>0</v>
      </c>
      <c r="AC21" s="18"/>
      <c r="AD21" s="21"/>
      <c r="AE21" s="19"/>
      <c r="AF21" s="30"/>
      <c r="AG21" s="38"/>
      <c r="AH21" s="18"/>
      <c r="AI21" s="19"/>
      <c r="AJ21" s="23"/>
      <c r="AK21" s="24"/>
      <c r="AL21" s="19"/>
      <c r="AM21" s="24"/>
      <c r="AN21" s="19"/>
      <c r="AO21" s="70"/>
      <c r="AP21" s="70"/>
      <c r="AQ21" s="114"/>
      <c r="AR21" s="114"/>
      <c r="AS21" s="70"/>
      <c r="AT21" s="70"/>
      <c r="AU21" s="70"/>
      <c r="AV21" s="115" t="s">
        <v>88</v>
      </c>
      <c r="CG21" s="102">
        <v>0</v>
      </c>
      <c r="CI21" s="102">
        <v>0</v>
      </c>
      <c r="CJ21" s="102">
        <v>0</v>
      </c>
      <c r="CK21" s="102">
        <v>0</v>
      </c>
    </row>
    <row r="22" spans="1:89" x14ac:dyDescent="0.2">
      <c r="A22" s="27" t="s">
        <v>100</v>
      </c>
      <c r="B22" s="108">
        <f>SUM(C22+D22+E22+F22+G22+H22+I22+J22+K22+L22+M22+N22+O22+P22+Q22+R22+S22)</f>
        <v>197</v>
      </c>
      <c r="C22" s="18"/>
      <c r="D22" s="28"/>
      <c r="E22" s="21"/>
      <c r="F22" s="21">
        <v>4</v>
      </c>
      <c r="G22" s="21">
        <v>5</v>
      </c>
      <c r="H22" s="21">
        <v>4</v>
      </c>
      <c r="I22" s="21">
        <v>12</v>
      </c>
      <c r="J22" s="21">
        <v>20</v>
      </c>
      <c r="K22" s="21">
        <v>12</v>
      </c>
      <c r="L22" s="21">
        <v>15</v>
      </c>
      <c r="M22" s="21">
        <v>20</v>
      </c>
      <c r="N22" s="21">
        <v>30</v>
      </c>
      <c r="O22" s="21">
        <v>21</v>
      </c>
      <c r="P22" s="21">
        <v>14</v>
      </c>
      <c r="Q22" s="21">
        <v>18</v>
      </c>
      <c r="R22" s="21">
        <v>11</v>
      </c>
      <c r="S22" s="19">
        <v>11</v>
      </c>
      <c r="T22" s="18"/>
      <c r="U22" s="19">
        <v>197</v>
      </c>
      <c r="V22" s="18">
        <v>64</v>
      </c>
      <c r="W22" s="19">
        <v>133</v>
      </c>
      <c r="X22" s="112">
        <f t="shared" si="0"/>
        <v>0</v>
      </c>
      <c r="Y22" s="18"/>
      <c r="Z22" s="21"/>
      <c r="AA22" s="19"/>
      <c r="AB22" s="113">
        <f t="shared" si="1"/>
        <v>116</v>
      </c>
      <c r="AC22" s="18">
        <v>116</v>
      </c>
      <c r="AD22" s="21"/>
      <c r="AE22" s="19"/>
      <c r="AF22" s="30">
        <v>94</v>
      </c>
      <c r="AG22" s="19">
        <v>0</v>
      </c>
      <c r="AH22" s="18"/>
      <c r="AI22" s="19">
        <v>52</v>
      </c>
      <c r="AJ22" s="23"/>
      <c r="AK22" s="24"/>
      <c r="AL22" s="19">
        <v>49</v>
      </c>
      <c r="AM22" s="24"/>
      <c r="AN22" s="19">
        <v>47</v>
      </c>
      <c r="AO22" s="70"/>
      <c r="AP22" s="70"/>
      <c r="AQ22" s="114"/>
      <c r="AR22" s="114"/>
      <c r="AS22" s="70"/>
      <c r="AT22" s="70"/>
      <c r="AU22" s="70"/>
      <c r="AV22" s="115" t="s">
        <v>88</v>
      </c>
      <c r="CG22" s="102">
        <v>0</v>
      </c>
      <c r="CI22" s="102">
        <v>0</v>
      </c>
      <c r="CJ22" s="102">
        <v>0</v>
      </c>
      <c r="CK22" s="102">
        <v>0</v>
      </c>
    </row>
    <row r="23" spans="1:89" x14ac:dyDescent="0.2">
      <c r="A23" s="27" t="s">
        <v>101</v>
      </c>
      <c r="B23" s="108">
        <f>SUM(C23+D23+E23+F23+G23+H23+I23+J23+K23+L23+M23+N23+O23+P23+Q23+R23+S23)</f>
        <v>0</v>
      </c>
      <c r="C23" s="18"/>
      <c r="D23" s="28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19"/>
      <c r="T23" s="18"/>
      <c r="U23" s="19"/>
      <c r="V23" s="18"/>
      <c r="W23" s="19"/>
      <c r="X23" s="112">
        <f t="shared" si="0"/>
        <v>0</v>
      </c>
      <c r="Y23" s="18"/>
      <c r="Z23" s="21"/>
      <c r="AA23" s="19"/>
      <c r="AB23" s="113">
        <f t="shared" si="1"/>
        <v>0</v>
      </c>
      <c r="AC23" s="18"/>
      <c r="AD23" s="21"/>
      <c r="AE23" s="19"/>
      <c r="AF23" s="30"/>
      <c r="AG23" s="41"/>
      <c r="AH23" s="18"/>
      <c r="AI23" s="19"/>
      <c r="AJ23" s="23"/>
      <c r="AK23" s="24"/>
      <c r="AL23" s="19"/>
      <c r="AM23" s="24"/>
      <c r="AN23" s="19"/>
      <c r="AO23" s="70"/>
      <c r="AP23" s="70"/>
      <c r="AQ23" s="114"/>
      <c r="AR23" s="114"/>
      <c r="AS23" s="70"/>
      <c r="AT23" s="70"/>
      <c r="AU23" s="70"/>
      <c r="AV23" s="115" t="s">
        <v>88</v>
      </c>
      <c r="CG23" s="102">
        <v>0</v>
      </c>
      <c r="CH23" s="102">
        <v>0</v>
      </c>
      <c r="CI23" s="102">
        <v>0</v>
      </c>
      <c r="CJ23" s="102">
        <v>0</v>
      </c>
      <c r="CK23" s="102">
        <v>0</v>
      </c>
    </row>
    <row r="24" spans="1:89" x14ac:dyDescent="0.2">
      <c r="A24" s="27" t="s">
        <v>102</v>
      </c>
      <c r="B24" s="108">
        <f>SUM(C24+D24+E24+F24+G24+H24+I24+J24+K24)</f>
        <v>0</v>
      </c>
      <c r="C24" s="18"/>
      <c r="D24" s="28"/>
      <c r="E24" s="21"/>
      <c r="F24" s="21"/>
      <c r="G24" s="21"/>
      <c r="H24" s="21"/>
      <c r="I24" s="21"/>
      <c r="J24" s="21"/>
      <c r="K24" s="21"/>
      <c r="L24" s="110"/>
      <c r="M24" s="110"/>
      <c r="N24" s="110"/>
      <c r="O24" s="110"/>
      <c r="P24" s="110"/>
      <c r="Q24" s="110"/>
      <c r="R24" s="110"/>
      <c r="S24" s="110"/>
      <c r="T24" s="18"/>
      <c r="U24" s="19"/>
      <c r="V24" s="18"/>
      <c r="W24" s="19"/>
      <c r="X24" s="112">
        <f t="shared" si="0"/>
        <v>0</v>
      </c>
      <c r="Y24" s="18"/>
      <c r="Z24" s="21"/>
      <c r="AA24" s="19"/>
      <c r="AB24" s="113">
        <f t="shared" si="1"/>
        <v>0</v>
      </c>
      <c r="AC24" s="18"/>
      <c r="AD24" s="21"/>
      <c r="AE24" s="19"/>
      <c r="AF24" s="30"/>
      <c r="AG24" s="38"/>
      <c r="AH24" s="18"/>
      <c r="AI24" s="19"/>
      <c r="AJ24" s="23"/>
      <c r="AK24" s="24"/>
      <c r="AL24" s="19"/>
      <c r="AM24" s="24"/>
      <c r="AN24" s="19"/>
      <c r="AO24" s="70"/>
      <c r="AP24" s="70"/>
      <c r="AQ24" s="114"/>
      <c r="AR24" s="114"/>
      <c r="AS24" s="70"/>
      <c r="AT24" s="70"/>
      <c r="AU24" s="70"/>
      <c r="AV24" s="115" t="s">
        <v>88</v>
      </c>
      <c r="CG24" s="102">
        <v>0</v>
      </c>
      <c r="CI24" s="102">
        <v>0</v>
      </c>
      <c r="CJ24" s="102">
        <v>0</v>
      </c>
      <c r="CK24" s="102">
        <v>0</v>
      </c>
    </row>
    <row r="25" spans="1:89" x14ac:dyDescent="0.2">
      <c r="A25" s="27" t="s">
        <v>103</v>
      </c>
      <c r="B25" s="108">
        <f>SUM(C25+D25+E25+F25+G25+H25+I25+J25+K25+L25+M25+N25+O25+P25+Q25+R25+S25)</f>
        <v>0</v>
      </c>
      <c r="C25" s="18"/>
      <c r="D25" s="28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9"/>
      <c r="T25" s="18"/>
      <c r="U25" s="19"/>
      <c r="V25" s="18"/>
      <c r="W25" s="19"/>
      <c r="X25" s="112">
        <f t="shared" si="0"/>
        <v>0</v>
      </c>
      <c r="Y25" s="18"/>
      <c r="Z25" s="21"/>
      <c r="AA25" s="19"/>
      <c r="AB25" s="113">
        <f t="shared" si="1"/>
        <v>0</v>
      </c>
      <c r="AC25" s="18"/>
      <c r="AD25" s="21"/>
      <c r="AE25" s="19"/>
      <c r="AF25" s="30"/>
      <c r="AG25" s="19"/>
      <c r="AH25" s="18"/>
      <c r="AI25" s="19"/>
      <c r="AJ25" s="23"/>
      <c r="AK25" s="24"/>
      <c r="AL25" s="19"/>
      <c r="AM25" s="24"/>
      <c r="AN25" s="19"/>
      <c r="AO25" s="70"/>
      <c r="AP25" s="70"/>
      <c r="AQ25" s="114"/>
      <c r="AR25" s="114"/>
      <c r="AS25" s="70"/>
      <c r="AT25" s="70"/>
      <c r="AU25" s="70"/>
      <c r="AV25" s="115" t="s">
        <v>88</v>
      </c>
      <c r="CG25" s="102">
        <v>0</v>
      </c>
      <c r="CI25" s="102">
        <v>0</v>
      </c>
      <c r="CJ25" s="102">
        <v>0</v>
      </c>
      <c r="CK25" s="102">
        <v>0</v>
      </c>
    </row>
    <row r="26" spans="1:89" x14ac:dyDescent="0.2">
      <c r="A26" s="27" t="s">
        <v>104</v>
      </c>
      <c r="B26" s="108">
        <f>SUM(C26+D26+E26+F26+G26+H26+I26+J26+K26)</f>
        <v>0</v>
      </c>
      <c r="C26" s="18"/>
      <c r="D26" s="28"/>
      <c r="E26" s="21"/>
      <c r="F26" s="21"/>
      <c r="G26" s="21"/>
      <c r="H26" s="21"/>
      <c r="I26" s="21"/>
      <c r="J26" s="21"/>
      <c r="K26" s="21"/>
      <c r="L26" s="110"/>
      <c r="M26" s="110"/>
      <c r="N26" s="110"/>
      <c r="O26" s="110"/>
      <c r="P26" s="110"/>
      <c r="Q26" s="110"/>
      <c r="R26" s="110"/>
      <c r="S26" s="110"/>
      <c r="T26" s="18"/>
      <c r="U26" s="19"/>
      <c r="V26" s="18"/>
      <c r="W26" s="19"/>
      <c r="X26" s="112">
        <f t="shared" si="0"/>
        <v>0</v>
      </c>
      <c r="Y26" s="18"/>
      <c r="Z26" s="21"/>
      <c r="AA26" s="19"/>
      <c r="AB26" s="113">
        <f t="shared" si="1"/>
        <v>0</v>
      </c>
      <c r="AC26" s="18"/>
      <c r="AD26" s="21"/>
      <c r="AE26" s="19"/>
      <c r="AF26" s="30"/>
      <c r="AG26" s="41"/>
      <c r="AH26" s="18"/>
      <c r="AI26" s="19"/>
      <c r="AJ26" s="23"/>
      <c r="AK26" s="24"/>
      <c r="AL26" s="19"/>
      <c r="AM26" s="24"/>
      <c r="AN26" s="19"/>
      <c r="AO26" s="70"/>
      <c r="AP26" s="70"/>
      <c r="AQ26" s="114"/>
      <c r="AR26" s="114"/>
      <c r="AS26" s="70"/>
      <c r="AT26" s="70"/>
      <c r="AU26" s="70"/>
      <c r="AV26" s="115" t="s">
        <v>88</v>
      </c>
      <c r="CG26" s="102">
        <v>0</v>
      </c>
      <c r="CI26" s="102">
        <v>0</v>
      </c>
      <c r="CJ26" s="102">
        <v>0</v>
      </c>
      <c r="CK26" s="102">
        <v>0</v>
      </c>
    </row>
    <row r="27" spans="1:89" x14ac:dyDescent="0.2">
      <c r="A27" s="27" t="s">
        <v>105</v>
      </c>
      <c r="B27" s="108">
        <f>SUM(C27+D27+E27+F27+G27+H27+I27+J27+K27+L27+M27+N27+O27+P27+Q27+R27+S27)</f>
        <v>28</v>
      </c>
      <c r="C27" s="18"/>
      <c r="D27" s="28"/>
      <c r="E27" s="21"/>
      <c r="F27" s="21"/>
      <c r="G27" s="21"/>
      <c r="H27" s="21">
        <v>1</v>
      </c>
      <c r="I27" s="21">
        <v>1</v>
      </c>
      <c r="J27" s="21"/>
      <c r="K27" s="21"/>
      <c r="L27" s="21">
        <v>1</v>
      </c>
      <c r="M27" s="21">
        <v>2</v>
      </c>
      <c r="N27" s="21">
        <v>4</v>
      </c>
      <c r="O27" s="21">
        <v>2</v>
      </c>
      <c r="P27" s="21">
        <v>4</v>
      </c>
      <c r="Q27" s="21">
        <v>3</v>
      </c>
      <c r="R27" s="21">
        <v>4</v>
      </c>
      <c r="S27" s="19">
        <v>6</v>
      </c>
      <c r="T27" s="18"/>
      <c r="U27" s="19">
        <v>28</v>
      </c>
      <c r="V27" s="18">
        <v>14</v>
      </c>
      <c r="W27" s="19">
        <v>14</v>
      </c>
      <c r="X27" s="112">
        <f t="shared" si="0"/>
        <v>0</v>
      </c>
      <c r="Y27" s="18"/>
      <c r="Z27" s="21"/>
      <c r="AA27" s="19"/>
      <c r="AB27" s="113">
        <f t="shared" si="1"/>
        <v>18</v>
      </c>
      <c r="AC27" s="18">
        <v>18</v>
      </c>
      <c r="AD27" s="21"/>
      <c r="AE27" s="19"/>
      <c r="AF27" s="30">
        <v>18</v>
      </c>
      <c r="AG27" s="38">
        <v>0</v>
      </c>
      <c r="AH27" s="18"/>
      <c r="AI27" s="19">
        <v>9</v>
      </c>
      <c r="AJ27" s="23">
        <v>54</v>
      </c>
      <c r="AK27" s="24"/>
      <c r="AL27" s="19"/>
      <c r="AM27" s="24"/>
      <c r="AN27" s="19">
        <v>8</v>
      </c>
      <c r="AO27" s="70"/>
      <c r="AP27" s="70"/>
      <c r="AQ27" s="114"/>
      <c r="AR27" s="114"/>
      <c r="AS27" s="70"/>
      <c r="AT27" s="70"/>
      <c r="AU27" s="70"/>
      <c r="AV27" s="115" t="s">
        <v>88</v>
      </c>
      <c r="CG27" s="102">
        <v>0</v>
      </c>
      <c r="CI27" s="102">
        <v>0</v>
      </c>
      <c r="CJ27" s="102">
        <v>0</v>
      </c>
      <c r="CK27" s="102">
        <v>0</v>
      </c>
    </row>
    <row r="28" spans="1:89" x14ac:dyDescent="0.2">
      <c r="A28" s="27" t="s">
        <v>106</v>
      </c>
      <c r="B28" s="108">
        <f>SUM(C28+D28+E28+F28+G28+H28+I28+J28+K28)</f>
        <v>0</v>
      </c>
      <c r="C28" s="18"/>
      <c r="D28" s="28"/>
      <c r="E28" s="21"/>
      <c r="F28" s="21"/>
      <c r="G28" s="21"/>
      <c r="H28" s="21"/>
      <c r="I28" s="21"/>
      <c r="J28" s="21"/>
      <c r="K28" s="21"/>
      <c r="L28" s="110"/>
      <c r="M28" s="110"/>
      <c r="N28" s="110"/>
      <c r="O28" s="110"/>
      <c r="P28" s="110"/>
      <c r="Q28" s="110"/>
      <c r="R28" s="110"/>
      <c r="S28" s="110"/>
      <c r="T28" s="18"/>
      <c r="U28" s="19"/>
      <c r="V28" s="18"/>
      <c r="W28" s="19"/>
      <c r="X28" s="112">
        <f t="shared" si="0"/>
        <v>0</v>
      </c>
      <c r="Y28" s="18"/>
      <c r="Z28" s="21"/>
      <c r="AA28" s="19"/>
      <c r="AB28" s="113">
        <f t="shared" si="1"/>
        <v>0</v>
      </c>
      <c r="AC28" s="18"/>
      <c r="AD28" s="21"/>
      <c r="AE28" s="19"/>
      <c r="AF28" s="30"/>
      <c r="AG28" s="19"/>
      <c r="AH28" s="18"/>
      <c r="AI28" s="19"/>
      <c r="AJ28" s="23"/>
      <c r="AK28" s="24"/>
      <c r="AL28" s="19"/>
      <c r="AM28" s="24"/>
      <c r="AN28" s="19"/>
      <c r="AO28" s="70"/>
      <c r="AP28" s="70"/>
      <c r="AQ28" s="114"/>
      <c r="AR28" s="114"/>
      <c r="AS28" s="70"/>
      <c r="AT28" s="70"/>
      <c r="AU28" s="70"/>
      <c r="AV28" s="115" t="s">
        <v>88</v>
      </c>
      <c r="CG28" s="102">
        <v>0</v>
      </c>
      <c r="CI28" s="102">
        <v>0</v>
      </c>
      <c r="CJ28" s="102">
        <v>0</v>
      </c>
      <c r="CK28" s="102">
        <v>0</v>
      </c>
    </row>
    <row r="29" spans="1:89" x14ac:dyDescent="0.2">
      <c r="A29" s="27" t="s">
        <v>107</v>
      </c>
      <c r="B29" s="108">
        <f>SUM(C29+D29+E29+F29+G29+H29+I29+J29+K29+L29+M29+N29+O29+P29+Q29+R29+S29)</f>
        <v>0</v>
      </c>
      <c r="C29" s="18"/>
      <c r="D29" s="28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19"/>
      <c r="T29" s="18"/>
      <c r="U29" s="19"/>
      <c r="V29" s="18"/>
      <c r="W29" s="19"/>
      <c r="X29" s="112">
        <f t="shared" si="0"/>
        <v>0</v>
      </c>
      <c r="Y29" s="18"/>
      <c r="Z29" s="21"/>
      <c r="AA29" s="19"/>
      <c r="AB29" s="113">
        <f t="shared" si="1"/>
        <v>0</v>
      </c>
      <c r="AC29" s="18"/>
      <c r="AD29" s="21"/>
      <c r="AE29" s="19"/>
      <c r="AF29" s="30"/>
      <c r="AG29" s="19"/>
      <c r="AH29" s="18"/>
      <c r="AI29" s="19"/>
      <c r="AJ29" s="23"/>
      <c r="AK29" s="24"/>
      <c r="AL29" s="19"/>
      <c r="AM29" s="24"/>
      <c r="AN29" s="19"/>
      <c r="AO29" s="70"/>
      <c r="AP29" s="70"/>
      <c r="AQ29" s="114"/>
      <c r="AR29" s="114"/>
      <c r="AS29" s="70"/>
      <c r="AT29" s="70"/>
      <c r="AU29" s="70"/>
      <c r="AV29" s="115" t="s">
        <v>88</v>
      </c>
      <c r="CG29" s="102">
        <v>0</v>
      </c>
      <c r="CI29" s="102">
        <v>0</v>
      </c>
      <c r="CJ29" s="102">
        <v>0</v>
      </c>
      <c r="CK29" s="102">
        <v>0</v>
      </c>
    </row>
    <row r="30" spans="1:89" x14ac:dyDescent="0.2">
      <c r="A30" s="27" t="s">
        <v>108</v>
      </c>
      <c r="B30" s="108">
        <f>SUM(C30+D30+E30+F30+G30+H30+I30+J30+K30)</f>
        <v>0</v>
      </c>
      <c r="C30" s="18"/>
      <c r="D30" s="28"/>
      <c r="E30" s="21"/>
      <c r="F30" s="21"/>
      <c r="G30" s="21"/>
      <c r="H30" s="21"/>
      <c r="I30" s="21"/>
      <c r="J30" s="21"/>
      <c r="K30" s="21"/>
      <c r="L30" s="110"/>
      <c r="M30" s="110"/>
      <c r="N30" s="110"/>
      <c r="O30" s="110"/>
      <c r="P30" s="110"/>
      <c r="Q30" s="110"/>
      <c r="R30" s="110"/>
      <c r="S30" s="110"/>
      <c r="T30" s="18"/>
      <c r="U30" s="19"/>
      <c r="V30" s="18"/>
      <c r="W30" s="19"/>
      <c r="X30" s="112">
        <f t="shared" si="0"/>
        <v>0</v>
      </c>
      <c r="Y30" s="18"/>
      <c r="Z30" s="21"/>
      <c r="AA30" s="19"/>
      <c r="AB30" s="113">
        <f t="shared" si="1"/>
        <v>0</v>
      </c>
      <c r="AC30" s="18"/>
      <c r="AD30" s="21"/>
      <c r="AE30" s="19"/>
      <c r="AF30" s="30"/>
      <c r="AG30" s="19"/>
      <c r="AH30" s="18"/>
      <c r="AI30" s="19"/>
      <c r="AJ30" s="23"/>
      <c r="AK30" s="24"/>
      <c r="AL30" s="19"/>
      <c r="AM30" s="24"/>
      <c r="AN30" s="19"/>
      <c r="AO30" s="70"/>
      <c r="AP30" s="70"/>
      <c r="AQ30" s="114"/>
      <c r="AR30" s="114"/>
      <c r="AS30" s="70"/>
      <c r="AT30" s="70"/>
      <c r="AU30" s="70"/>
      <c r="AV30" s="115" t="s">
        <v>88</v>
      </c>
      <c r="CG30" s="102">
        <v>0</v>
      </c>
      <c r="CI30" s="102">
        <v>0</v>
      </c>
      <c r="CJ30" s="102">
        <v>0</v>
      </c>
      <c r="CK30" s="102">
        <v>0</v>
      </c>
    </row>
    <row r="31" spans="1:89" x14ac:dyDescent="0.2">
      <c r="A31" s="27" t="s">
        <v>109</v>
      </c>
      <c r="B31" s="108">
        <f>SUM(C31+D31+E31+F31+G31+H31+I31+J31+K31+L31+M31+N31+O31+P31+Q31+R31+S31)</f>
        <v>0</v>
      </c>
      <c r="C31" s="18"/>
      <c r="D31" s="28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9"/>
      <c r="T31" s="18"/>
      <c r="U31" s="19"/>
      <c r="V31" s="18"/>
      <c r="W31" s="19"/>
      <c r="X31" s="112">
        <f t="shared" si="0"/>
        <v>0</v>
      </c>
      <c r="Y31" s="18"/>
      <c r="Z31" s="21"/>
      <c r="AA31" s="19"/>
      <c r="AB31" s="113">
        <f t="shared" si="1"/>
        <v>0</v>
      </c>
      <c r="AC31" s="18"/>
      <c r="AD31" s="21"/>
      <c r="AE31" s="19"/>
      <c r="AF31" s="30"/>
      <c r="AG31" s="41"/>
      <c r="AH31" s="18"/>
      <c r="AI31" s="19"/>
      <c r="AJ31" s="23"/>
      <c r="AK31" s="24"/>
      <c r="AL31" s="19"/>
      <c r="AM31" s="24"/>
      <c r="AN31" s="19"/>
      <c r="AO31" s="70"/>
      <c r="AP31" s="70"/>
      <c r="AQ31" s="114"/>
      <c r="AR31" s="114"/>
      <c r="AS31" s="70"/>
      <c r="AT31" s="70"/>
      <c r="AU31" s="70"/>
      <c r="AV31" s="115" t="s">
        <v>88</v>
      </c>
      <c r="CG31" s="102">
        <v>0</v>
      </c>
      <c r="CI31" s="102">
        <v>0</v>
      </c>
      <c r="CJ31" s="102">
        <v>0</v>
      </c>
      <c r="CK31" s="102">
        <v>0</v>
      </c>
    </row>
    <row r="32" spans="1:89" x14ac:dyDescent="0.2">
      <c r="A32" s="27" t="s">
        <v>110</v>
      </c>
      <c r="B32" s="108">
        <f>SUM(C32+D32+E32+F32+G32+H32+I32+J32+K32+L32+M32+N32+O32+P32+Q32+R32+S32)</f>
        <v>0</v>
      </c>
      <c r="C32" s="18"/>
      <c r="D32" s="2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19"/>
      <c r="T32" s="18"/>
      <c r="U32" s="19"/>
      <c r="V32" s="18"/>
      <c r="W32" s="19"/>
      <c r="X32" s="112">
        <f t="shared" si="0"/>
        <v>0</v>
      </c>
      <c r="Y32" s="18"/>
      <c r="Z32" s="21"/>
      <c r="AA32" s="19"/>
      <c r="AB32" s="113">
        <f t="shared" si="1"/>
        <v>0</v>
      </c>
      <c r="AC32" s="18"/>
      <c r="AD32" s="21"/>
      <c r="AE32" s="19"/>
      <c r="AF32" s="30"/>
      <c r="AG32" s="38"/>
      <c r="AH32" s="18"/>
      <c r="AI32" s="19"/>
      <c r="AJ32" s="23"/>
      <c r="AK32" s="24"/>
      <c r="AL32" s="19"/>
      <c r="AM32" s="24"/>
      <c r="AN32" s="19"/>
      <c r="AO32" s="70"/>
      <c r="AP32" s="70"/>
      <c r="AQ32" s="114"/>
      <c r="AR32" s="114"/>
      <c r="AS32" s="70"/>
      <c r="AT32" s="70"/>
      <c r="AU32" s="70"/>
      <c r="AV32" s="115" t="s">
        <v>88</v>
      </c>
      <c r="CG32" s="102">
        <v>0</v>
      </c>
      <c r="CI32" s="102">
        <v>0</v>
      </c>
      <c r="CJ32" s="102">
        <v>0</v>
      </c>
      <c r="CK32" s="102">
        <v>0</v>
      </c>
    </row>
    <row r="33" spans="1:89" x14ac:dyDescent="0.2">
      <c r="A33" s="27" t="s">
        <v>111</v>
      </c>
      <c r="B33" s="108">
        <f>SUM(C33+D33+E33+F33+G33+H33+I33+J33+K33)</f>
        <v>0</v>
      </c>
      <c r="C33" s="18"/>
      <c r="D33" s="28"/>
      <c r="E33" s="21"/>
      <c r="F33" s="21"/>
      <c r="G33" s="21"/>
      <c r="H33" s="21"/>
      <c r="I33" s="21"/>
      <c r="J33" s="21"/>
      <c r="K33" s="21"/>
      <c r="L33" s="110"/>
      <c r="M33" s="110"/>
      <c r="N33" s="110"/>
      <c r="O33" s="110"/>
      <c r="P33" s="110"/>
      <c r="Q33" s="110"/>
      <c r="R33" s="110"/>
      <c r="S33" s="110"/>
      <c r="T33" s="18"/>
      <c r="U33" s="38"/>
      <c r="V33" s="18"/>
      <c r="W33" s="19"/>
      <c r="X33" s="112">
        <f t="shared" si="0"/>
        <v>0</v>
      </c>
      <c r="Y33" s="18"/>
      <c r="Z33" s="21"/>
      <c r="AA33" s="19"/>
      <c r="AB33" s="113">
        <f t="shared" si="1"/>
        <v>0</v>
      </c>
      <c r="AC33" s="18"/>
      <c r="AD33" s="21"/>
      <c r="AE33" s="19"/>
      <c r="AF33" s="30"/>
      <c r="AG33" s="38"/>
      <c r="AH33" s="18"/>
      <c r="AI33" s="19"/>
      <c r="AJ33" s="23"/>
      <c r="AK33" s="24"/>
      <c r="AL33" s="19"/>
      <c r="AM33" s="24"/>
      <c r="AN33" s="19"/>
      <c r="AO33" s="70"/>
      <c r="AP33" s="70"/>
      <c r="AQ33" s="114"/>
      <c r="AR33" s="114"/>
      <c r="AS33" s="70"/>
      <c r="AT33" s="70"/>
      <c r="AU33" s="70"/>
      <c r="AV33" s="115" t="s">
        <v>88</v>
      </c>
      <c r="CG33" s="102">
        <v>0</v>
      </c>
      <c r="CI33" s="102">
        <v>0</v>
      </c>
      <c r="CJ33" s="102">
        <v>0</v>
      </c>
      <c r="CK33" s="102">
        <v>0</v>
      </c>
    </row>
    <row r="34" spans="1:89" x14ac:dyDescent="0.2">
      <c r="A34" s="27" t="s">
        <v>112</v>
      </c>
      <c r="B34" s="108">
        <f>SUM(C34+D34+E34+F34+G34+H34+I34+J34+K34+L34+M34+N34+O34+P34+Q34+R34+S34)</f>
        <v>0</v>
      </c>
      <c r="C34" s="18"/>
      <c r="D34" s="2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19"/>
      <c r="T34" s="18"/>
      <c r="U34" s="38"/>
      <c r="V34" s="18"/>
      <c r="W34" s="19"/>
      <c r="X34" s="112">
        <f t="shared" si="0"/>
        <v>0</v>
      </c>
      <c r="Y34" s="18"/>
      <c r="Z34" s="21"/>
      <c r="AA34" s="19"/>
      <c r="AB34" s="113">
        <f t="shared" si="1"/>
        <v>0</v>
      </c>
      <c r="AC34" s="18"/>
      <c r="AD34" s="21"/>
      <c r="AE34" s="19"/>
      <c r="AF34" s="30"/>
      <c r="AG34" s="38"/>
      <c r="AH34" s="18"/>
      <c r="AI34" s="19"/>
      <c r="AJ34" s="23"/>
      <c r="AK34" s="24"/>
      <c r="AL34" s="19"/>
      <c r="AM34" s="24"/>
      <c r="AN34" s="19"/>
      <c r="AO34" s="70"/>
      <c r="AP34" s="70"/>
      <c r="AQ34" s="114"/>
      <c r="AR34" s="114"/>
      <c r="AS34" s="70"/>
      <c r="AT34" s="70"/>
      <c r="AU34" s="70"/>
      <c r="AV34" s="115" t="s">
        <v>88</v>
      </c>
      <c r="CG34" s="102">
        <v>0</v>
      </c>
      <c r="CI34" s="102">
        <v>0</v>
      </c>
      <c r="CJ34" s="102">
        <v>0</v>
      </c>
      <c r="CK34" s="102">
        <v>0</v>
      </c>
    </row>
    <row r="35" spans="1:89" x14ac:dyDescent="0.2">
      <c r="A35" s="27" t="s">
        <v>113</v>
      </c>
      <c r="B35" s="108">
        <f>SUM(C35+D35+E35+F35+G35+H35+I35+J35+K35+L35+M35+N35+O35+P35+Q35+R35+S35)</f>
        <v>0</v>
      </c>
      <c r="C35" s="18"/>
      <c r="D35" s="28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9"/>
      <c r="T35" s="18"/>
      <c r="U35" s="38"/>
      <c r="V35" s="18"/>
      <c r="W35" s="19"/>
      <c r="X35" s="112">
        <f t="shared" si="0"/>
        <v>0</v>
      </c>
      <c r="Y35" s="18"/>
      <c r="Z35" s="21"/>
      <c r="AA35" s="19"/>
      <c r="AB35" s="113">
        <f t="shared" si="1"/>
        <v>0</v>
      </c>
      <c r="AC35" s="18"/>
      <c r="AD35" s="21"/>
      <c r="AE35" s="19"/>
      <c r="AF35" s="30"/>
      <c r="AG35" s="19"/>
      <c r="AH35" s="18"/>
      <c r="AI35" s="19"/>
      <c r="AJ35" s="23"/>
      <c r="AK35" s="24"/>
      <c r="AL35" s="19"/>
      <c r="AM35" s="24"/>
      <c r="AN35" s="19"/>
      <c r="AO35" s="70"/>
      <c r="AP35" s="70"/>
      <c r="AQ35" s="114"/>
      <c r="AR35" s="114"/>
      <c r="AS35" s="70"/>
      <c r="AT35" s="70"/>
      <c r="AU35" s="70"/>
      <c r="AV35" s="115" t="s">
        <v>88</v>
      </c>
      <c r="CG35" s="102">
        <v>0</v>
      </c>
      <c r="CI35" s="102">
        <v>0</v>
      </c>
      <c r="CJ35" s="102">
        <v>0</v>
      </c>
      <c r="CK35" s="102">
        <v>0</v>
      </c>
    </row>
    <row r="36" spans="1:89" x14ac:dyDescent="0.2">
      <c r="A36" s="27" t="s">
        <v>114</v>
      </c>
      <c r="B36" s="108">
        <f>SUM(O36+P36+Q36+R36+S36)</f>
        <v>0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21"/>
      <c r="P36" s="21"/>
      <c r="Q36" s="21"/>
      <c r="R36" s="21"/>
      <c r="S36" s="19"/>
      <c r="T36" s="18"/>
      <c r="U36" s="38"/>
      <c r="V36" s="18"/>
      <c r="W36" s="19"/>
      <c r="X36" s="112">
        <f t="shared" si="0"/>
        <v>0</v>
      </c>
      <c r="Y36" s="34"/>
      <c r="Z36" s="32"/>
      <c r="AA36" s="33"/>
      <c r="AB36" s="113">
        <f t="shared" si="1"/>
        <v>0</v>
      </c>
      <c r="AC36" s="18"/>
      <c r="AD36" s="21"/>
      <c r="AE36" s="19"/>
      <c r="AF36" s="30"/>
      <c r="AG36" s="19"/>
      <c r="AH36" s="33"/>
      <c r="AI36" s="19"/>
      <c r="AJ36" s="23"/>
      <c r="AK36" s="33"/>
      <c r="AL36" s="19"/>
      <c r="AM36" s="33"/>
      <c r="AN36" s="19"/>
      <c r="AO36" s="70"/>
      <c r="AP36" s="70"/>
      <c r="AQ36" s="33"/>
      <c r="AR36" s="114"/>
      <c r="AS36" s="70"/>
      <c r="AT36" s="70"/>
      <c r="AU36" s="70"/>
      <c r="AV36" s="115" t="s">
        <v>88</v>
      </c>
      <c r="CG36" s="102">
        <v>0</v>
      </c>
      <c r="CI36" s="102">
        <v>0</v>
      </c>
      <c r="CJ36" s="102">
        <v>0</v>
      </c>
      <c r="CK36" s="102">
        <v>0</v>
      </c>
    </row>
    <row r="37" spans="1:89" x14ac:dyDescent="0.2">
      <c r="A37" s="27" t="s">
        <v>115</v>
      </c>
      <c r="B37" s="108">
        <f>SUM(C37+D37+E37+F37+G37+H37+I37+J37+K37)</f>
        <v>0</v>
      </c>
      <c r="C37" s="18"/>
      <c r="D37" s="28"/>
      <c r="E37" s="21"/>
      <c r="F37" s="109"/>
      <c r="G37" s="109"/>
      <c r="H37" s="109"/>
      <c r="I37" s="109"/>
      <c r="J37" s="109"/>
      <c r="K37" s="109"/>
      <c r="L37" s="32"/>
      <c r="M37" s="32"/>
      <c r="N37" s="32"/>
      <c r="O37" s="32"/>
      <c r="P37" s="32"/>
      <c r="Q37" s="32"/>
      <c r="R37" s="32"/>
      <c r="S37" s="33"/>
      <c r="T37" s="18"/>
      <c r="U37" s="38"/>
      <c r="V37" s="18"/>
      <c r="W37" s="19"/>
      <c r="X37" s="112">
        <f t="shared" si="0"/>
        <v>0</v>
      </c>
      <c r="Y37" s="18"/>
      <c r="Z37" s="21"/>
      <c r="AA37" s="19"/>
      <c r="AB37" s="113">
        <f t="shared" si="1"/>
        <v>0</v>
      </c>
      <c r="AC37" s="18"/>
      <c r="AD37" s="21"/>
      <c r="AE37" s="19"/>
      <c r="AF37" s="30"/>
      <c r="AG37" s="19"/>
      <c r="AH37" s="18"/>
      <c r="AI37" s="19"/>
      <c r="AJ37" s="23"/>
      <c r="AK37" s="24"/>
      <c r="AL37" s="19"/>
      <c r="AM37" s="24"/>
      <c r="AN37" s="19"/>
      <c r="AO37" s="70"/>
      <c r="AP37" s="70"/>
      <c r="AQ37" s="114"/>
      <c r="AR37" s="114"/>
      <c r="AS37" s="70"/>
      <c r="AT37" s="70"/>
      <c r="AU37" s="70"/>
      <c r="AV37" s="115" t="s">
        <v>88</v>
      </c>
      <c r="CG37" s="102">
        <v>0</v>
      </c>
      <c r="CI37" s="102">
        <v>0</v>
      </c>
      <c r="CJ37" s="102">
        <v>0</v>
      </c>
      <c r="CK37" s="102">
        <v>0</v>
      </c>
    </row>
    <row r="38" spans="1:89" x14ac:dyDescent="0.2">
      <c r="A38" s="27" t="s">
        <v>116</v>
      </c>
      <c r="B38" s="108">
        <f>SUM(C38+D38+E38+F38+G38+H38+I38+J38+K38+L38+M38+N38+O38+P38+Q38+R38+S38)</f>
        <v>0</v>
      </c>
      <c r="C38" s="109"/>
      <c r="D38" s="109"/>
      <c r="E38" s="109"/>
      <c r="F38" s="109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19"/>
      <c r="T38" s="18"/>
      <c r="U38" s="19"/>
      <c r="V38" s="18"/>
      <c r="W38" s="19"/>
      <c r="X38" s="37"/>
      <c r="Y38" s="34"/>
      <c r="Z38" s="32"/>
      <c r="AA38" s="33"/>
      <c r="AB38" s="113">
        <f t="shared" si="1"/>
        <v>0</v>
      </c>
      <c r="AC38" s="18"/>
      <c r="AD38" s="21"/>
      <c r="AE38" s="19"/>
      <c r="AF38" s="30"/>
      <c r="AG38" s="19"/>
      <c r="AH38" s="18"/>
      <c r="AI38" s="19"/>
      <c r="AJ38" s="23"/>
      <c r="AK38" s="24"/>
      <c r="AL38" s="19"/>
      <c r="AM38" s="24"/>
      <c r="AN38" s="19"/>
      <c r="AO38" s="70"/>
      <c r="AP38" s="70"/>
      <c r="AQ38" s="114"/>
      <c r="AR38" s="114"/>
      <c r="AS38" s="70"/>
      <c r="AT38" s="70"/>
      <c r="AU38" s="70"/>
      <c r="AV38" s="115" t="s">
        <v>88</v>
      </c>
      <c r="CG38" s="102">
        <v>0</v>
      </c>
      <c r="CI38" s="102">
        <v>0</v>
      </c>
      <c r="CJ38" s="102">
        <v>0</v>
      </c>
      <c r="CK38" s="102">
        <v>0</v>
      </c>
    </row>
    <row r="39" spans="1:89" x14ac:dyDescent="0.2">
      <c r="A39" s="27" t="s">
        <v>117</v>
      </c>
      <c r="B39" s="108">
        <f>SUM(C39+D39+E39+F39+G39+H39+I39+J39+K39)</f>
        <v>90</v>
      </c>
      <c r="C39" s="109">
        <v>43</v>
      </c>
      <c r="D39" s="109">
        <v>24</v>
      </c>
      <c r="E39" s="109">
        <v>23</v>
      </c>
      <c r="F39" s="109"/>
      <c r="G39" s="109"/>
      <c r="H39" s="109"/>
      <c r="I39" s="109"/>
      <c r="J39" s="109"/>
      <c r="K39" s="109"/>
      <c r="L39" s="110"/>
      <c r="M39" s="110"/>
      <c r="N39" s="110"/>
      <c r="O39" s="110"/>
      <c r="P39" s="110"/>
      <c r="Q39" s="110"/>
      <c r="R39" s="110"/>
      <c r="S39" s="110"/>
      <c r="T39" s="18">
        <v>90</v>
      </c>
      <c r="U39" s="19"/>
      <c r="V39" s="18">
        <v>66</v>
      </c>
      <c r="W39" s="19">
        <v>24</v>
      </c>
      <c r="X39" s="112">
        <f t="shared" ref="X39:X42" si="2">SUM(Y39+Z39+AA39)</f>
        <v>44</v>
      </c>
      <c r="Y39" s="18">
        <v>44</v>
      </c>
      <c r="Z39" s="21"/>
      <c r="AA39" s="19"/>
      <c r="AB39" s="113">
        <f t="shared" si="1"/>
        <v>0</v>
      </c>
      <c r="AC39" s="18"/>
      <c r="AD39" s="21"/>
      <c r="AE39" s="19"/>
      <c r="AF39" s="30">
        <v>44</v>
      </c>
      <c r="AG39" s="19">
        <v>0</v>
      </c>
      <c r="AH39" s="18">
        <v>21</v>
      </c>
      <c r="AI39" s="19"/>
      <c r="AJ39" s="23">
        <v>48</v>
      </c>
      <c r="AK39" s="24">
        <v>17</v>
      </c>
      <c r="AL39" s="19"/>
      <c r="AM39" s="24"/>
      <c r="AN39" s="19"/>
      <c r="AO39" s="70"/>
      <c r="AP39" s="70"/>
      <c r="AQ39" s="114"/>
      <c r="AR39" s="114"/>
      <c r="AS39" s="70"/>
      <c r="AT39" s="70"/>
      <c r="AU39" s="70"/>
      <c r="AV39" s="115" t="s">
        <v>88</v>
      </c>
      <c r="CG39" s="102">
        <v>0</v>
      </c>
      <c r="CI39" s="102">
        <v>0</v>
      </c>
      <c r="CJ39" s="102">
        <v>0</v>
      </c>
      <c r="CK39" s="102">
        <v>0</v>
      </c>
    </row>
    <row r="40" spans="1:89" x14ac:dyDescent="0.2">
      <c r="A40" s="27" t="s">
        <v>118</v>
      </c>
      <c r="B40" s="108">
        <f>SUM(C40+D40+E40+F40+G40+H40+I40+J40+K40+L40+M40+N40+O40+P40+Q40+R40+S40)</f>
        <v>138</v>
      </c>
      <c r="C40" s="109"/>
      <c r="D40" s="109"/>
      <c r="E40" s="109"/>
      <c r="F40" s="21">
        <v>13</v>
      </c>
      <c r="G40" s="21">
        <v>5</v>
      </c>
      <c r="H40" s="21">
        <v>1</v>
      </c>
      <c r="I40" s="21">
        <v>8</v>
      </c>
      <c r="J40" s="21">
        <v>5</v>
      </c>
      <c r="K40" s="21">
        <v>6</v>
      </c>
      <c r="L40" s="21">
        <v>5</v>
      </c>
      <c r="M40" s="21">
        <v>12</v>
      </c>
      <c r="N40" s="21">
        <v>10</v>
      </c>
      <c r="O40" s="21">
        <v>18</v>
      </c>
      <c r="P40" s="21">
        <v>9</v>
      </c>
      <c r="Q40" s="21">
        <v>16</v>
      </c>
      <c r="R40" s="21">
        <v>9</v>
      </c>
      <c r="S40" s="19">
        <v>21</v>
      </c>
      <c r="T40" s="18"/>
      <c r="U40" s="19">
        <v>138</v>
      </c>
      <c r="V40" s="18">
        <v>69</v>
      </c>
      <c r="W40" s="19">
        <v>69</v>
      </c>
      <c r="X40" s="112">
        <f>SUM(Y40+Z40+AA40)</f>
        <v>0</v>
      </c>
      <c r="Y40" s="18"/>
      <c r="Z40" s="21"/>
      <c r="AA40" s="19"/>
      <c r="AB40" s="113">
        <f t="shared" si="1"/>
        <v>66</v>
      </c>
      <c r="AC40" s="18">
        <v>64</v>
      </c>
      <c r="AD40" s="21">
        <v>2</v>
      </c>
      <c r="AE40" s="19"/>
      <c r="AF40" s="30">
        <v>34</v>
      </c>
      <c r="AG40" s="41">
        <v>0</v>
      </c>
      <c r="AH40" s="18"/>
      <c r="AI40" s="19">
        <v>31</v>
      </c>
      <c r="AJ40" s="23">
        <v>19</v>
      </c>
      <c r="AK40" s="24"/>
      <c r="AL40" s="19">
        <v>22</v>
      </c>
      <c r="AM40" s="24"/>
      <c r="AN40" s="19">
        <v>27</v>
      </c>
      <c r="AO40" s="70"/>
      <c r="AP40" s="70"/>
      <c r="AQ40" s="114"/>
      <c r="AR40" s="114"/>
      <c r="AS40" s="70"/>
      <c r="AT40" s="70"/>
      <c r="AU40" s="70"/>
      <c r="AV40" s="115" t="s">
        <v>88</v>
      </c>
      <c r="CG40" s="102">
        <v>0</v>
      </c>
      <c r="CI40" s="102">
        <v>0</v>
      </c>
      <c r="CJ40" s="102">
        <v>0</v>
      </c>
      <c r="CK40" s="102">
        <v>0</v>
      </c>
    </row>
    <row r="41" spans="1:89" x14ac:dyDescent="0.2">
      <c r="A41" s="27" t="s">
        <v>119</v>
      </c>
      <c r="B41" s="108">
        <f>SUM(C41+D41+E41+F41+G41+H41+I41+J41+K41+L41+M41+N41+O41+P41+Q41+R41+S41)</f>
        <v>0</v>
      </c>
      <c r="C41" s="109"/>
      <c r="D41" s="109"/>
      <c r="E41" s="109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19"/>
      <c r="T41" s="18"/>
      <c r="U41" s="19"/>
      <c r="V41" s="18"/>
      <c r="W41" s="19"/>
      <c r="X41" s="112">
        <f>SUM(Y41+Z41+AA41)</f>
        <v>0</v>
      </c>
      <c r="Y41" s="18"/>
      <c r="Z41" s="21"/>
      <c r="AA41" s="19"/>
      <c r="AB41" s="113">
        <f t="shared" si="1"/>
        <v>0</v>
      </c>
      <c r="AC41" s="18"/>
      <c r="AD41" s="21"/>
      <c r="AE41" s="19"/>
      <c r="AF41" s="30"/>
      <c r="AG41" s="19"/>
      <c r="AH41" s="18"/>
      <c r="AI41" s="19"/>
      <c r="AJ41" s="23"/>
      <c r="AK41" s="24"/>
      <c r="AL41" s="19"/>
      <c r="AM41" s="24"/>
      <c r="AN41" s="19"/>
      <c r="AO41" s="70"/>
      <c r="AP41" s="70"/>
      <c r="AQ41" s="114"/>
      <c r="AR41" s="114"/>
      <c r="AS41" s="70"/>
      <c r="AT41" s="70"/>
      <c r="AU41" s="70"/>
      <c r="AV41" s="115" t="s">
        <v>88</v>
      </c>
      <c r="CG41" s="102">
        <v>0</v>
      </c>
      <c r="CI41" s="102">
        <v>0</v>
      </c>
      <c r="CJ41" s="102">
        <v>0</v>
      </c>
      <c r="CK41" s="102">
        <v>0</v>
      </c>
    </row>
    <row r="42" spans="1:89" x14ac:dyDescent="0.2">
      <c r="A42" s="27" t="s">
        <v>120</v>
      </c>
      <c r="B42" s="108">
        <f>SUM(C42+D42+E42+F42+G42+H42+I42+J42+K42)</f>
        <v>0</v>
      </c>
      <c r="C42" s="109"/>
      <c r="D42" s="109"/>
      <c r="E42" s="109"/>
      <c r="F42" s="21"/>
      <c r="G42" s="21"/>
      <c r="H42" s="21"/>
      <c r="I42" s="21"/>
      <c r="J42" s="21"/>
      <c r="K42" s="21"/>
      <c r="L42" s="110"/>
      <c r="M42" s="110"/>
      <c r="N42" s="110"/>
      <c r="O42" s="110"/>
      <c r="P42" s="110"/>
      <c r="Q42" s="110"/>
      <c r="R42" s="110"/>
      <c r="S42" s="110"/>
      <c r="T42" s="18"/>
      <c r="U42" s="19"/>
      <c r="V42" s="18"/>
      <c r="W42" s="19"/>
      <c r="X42" s="112">
        <f t="shared" si="2"/>
        <v>0</v>
      </c>
      <c r="Y42" s="18"/>
      <c r="Z42" s="21"/>
      <c r="AA42" s="19"/>
      <c r="AB42" s="113">
        <f t="shared" si="1"/>
        <v>0</v>
      </c>
      <c r="AC42" s="18"/>
      <c r="AD42" s="21"/>
      <c r="AE42" s="19"/>
      <c r="AF42" s="30"/>
      <c r="AG42" s="19"/>
      <c r="AH42" s="18"/>
      <c r="AI42" s="19"/>
      <c r="AJ42" s="23"/>
      <c r="AK42" s="24"/>
      <c r="AL42" s="19"/>
      <c r="AM42" s="24"/>
      <c r="AN42" s="19"/>
      <c r="AO42" s="70"/>
      <c r="AP42" s="70"/>
      <c r="AQ42" s="114"/>
      <c r="AR42" s="114"/>
      <c r="AS42" s="70"/>
      <c r="AT42" s="70"/>
      <c r="AU42" s="70"/>
      <c r="AV42" s="115" t="s">
        <v>88</v>
      </c>
      <c r="CG42" s="102">
        <v>0</v>
      </c>
      <c r="CI42" s="102">
        <v>0</v>
      </c>
      <c r="CJ42" s="102">
        <v>0</v>
      </c>
      <c r="CK42" s="102">
        <v>0</v>
      </c>
    </row>
    <row r="43" spans="1:89" x14ac:dyDescent="0.2">
      <c r="A43" s="27" t="s">
        <v>121</v>
      </c>
      <c r="B43" s="108">
        <f>SUM(C43+D43+E43+F43+G43+H43+I43+J43+K43+L43+M43+N43+O43+P43+Q43+R43+S43)</f>
        <v>331</v>
      </c>
      <c r="C43" s="18"/>
      <c r="D43" s="28">
        <v>3</v>
      </c>
      <c r="E43" s="21">
        <v>10</v>
      </c>
      <c r="F43" s="21">
        <v>20</v>
      </c>
      <c r="G43" s="21">
        <v>17</v>
      </c>
      <c r="H43" s="21">
        <v>24</v>
      </c>
      <c r="I43" s="21">
        <v>38</v>
      </c>
      <c r="J43" s="21">
        <v>16</v>
      </c>
      <c r="K43" s="21">
        <v>37</v>
      </c>
      <c r="L43" s="21">
        <v>38</v>
      </c>
      <c r="M43" s="21">
        <v>39</v>
      </c>
      <c r="N43" s="21">
        <v>28</v>
      </c>
      <c r="O43" s="21">
        <v>29</v>
      </c>
      <c r="P43" s="21">
        <v>12</v>
      </c>
      <c r="Q43" s="21">
        <v>9</v>
      </c>
      <c r="R43" s="21">
        <v>4</v>
      </c>
      <c r="S43" s="19">
        <v>7</v>
      </c>
      <c r="T43" s="18">
        <v>13</v>
      </c>
      <c r="U43" s="19">
        <v>318</v>
      </c>
      <c r="V43" s="18">
        <v>148</v>
      </c>
      <c r="W43" s="19">
        <v>183</v>
      </c>
      <c r="X43" s="112">
        <f t="shared" ref="X43:X68" si="3">SUM(Y43+Z43+AA43)</f>
        <v>13</v>
      </c>
      <c r="Y43" s="18">
        <v>13</v>
      </c>
      <c r="Z43" s="21"/>
      <c r="AA43" s="19"/>
      <c r="AB43" s="113">
        <f t="shared" si="1"/>
        <v>32</v>
      </c>
      <c r="AC43" s="18">
        <v>28</v>
      </c>
      <c r="AD43" s="21"/>
      <c r="AE43" s="19">
        <v>4</v>
      </c>
      <c r="AF43" s="30">
        <v>24</v>
      </c>
      <c r="AG43" s="19">
        <v>3</v>
      </c>
      <c r="AH43" s="18">
        <v>1</v>
      </c>
      <c r="AI43" s="39">
        <v>107</v>
      </c>
      <c r="AJ43" s="23">
        <v>291</v>
      </c>
      <c r="AK43" s="24"/>
      <c r="AL43" s="19"/>
      <c r="AM43" s="24"/>
      <c r="AN43" s="19">
        <v>4</v>
      </c>
      <c r="AO43" s="70">
        <v>19</v>
      </c>
      <c r="AP43" s="70"/>
      <c r="AQ43" s="114"/>
      <c r="AR43" s="114"/>
      <c r="AS43" s="70"/>
      <c r="AT43" s="70"/>
      <c r="AU43" s="70"/>
      <c r="AV43" s="115" t="s">
        <v>88</v>
      </c>
      <c r="CG43" s="102">
        <v>0</v>
      </c>
      <c r="CI43" s="102">
        <v>0</v>
      </c>
      <c r="CJ43" s="102">
        <v>0</v>
      </c>
      <c r="CK43" s="102">
        <v>0</v>
      </c>
    </row>
    <row r="44" spans="1:89" x14ac:dyDescent="0.2">
      <c r="A44" s="27" t="s">
        <v>122</v>
      </c>
      <c r="B44" s="108">
        <f>SUM(C44+D44+E44+F44+G44+H44+I44+J44+K44)</f>
        <v>134</v>
      </c>
      <c r="C44" s="18">
        <v>81</v>
      </c>
      <c r="D44" s="28">
        <v>32</v>
      </c>
      <c r="E44" s="21">
        <v>21</v>
      </c>
      <c r="F44" s="21"/>
      <c r="G44" s="21"/>
      <c r="H44" s="21"/>
      <c r="I44" s="21"/>
      <c r="J44" s="21"/>
      <c r="K44" s="21"/>
      <c r="L44" s="110"/>
      <c r="M44" s="110"/>
      <c r="N44" s="110"/>
      <c r="O44" s="110"/>
      <c r="P44" s="110"/>
      <c r="Q44" s="110"/>
      <c r="R44" s="110"/>
      <c r="S44" s="110"/>
      <c r="T44" s="18">
        <v>134</v>
      </c>
      <c r="U44" s="19"/>
      <c r="V44" s="18">
        <v>106</v>
      </c>
      <c r="W44" s="19">
        <v>28</v>
      </c>
      <c r="X44" s="112">
        <f t="shared" si="3"/>
        <v>102</v>
      </c>
      <c r="Y44" s="18">
        <v>102</v>
      </c>
      <c r="Z44" s="21"/>
      <c r="AA44" s="19"/>
      <c r="AB44" s="113">
        <f t="shared" ref="AB44:AB68" si="4">SUM(AC44+AD44+AE44)</f>
        <v>0</v>
      </c>
      <c r="AC44" s="18"/>
      <c r="AD44" s="21"/>
      <c r="AE44" s="19"/>
      <c r="AF44" s="30">
        <v>73</v>
      </c>
      <c r="AG44" s="70">
        <v>0</v>
      </c>
      <c r="AH44" s="18">
        <v>35</v>
      </c>
      <c r="AI44" s="39"/>
      <c r="AJ44" s="23"/>
      <c r="AK44" s="24">
        <v>5</v>
      </c>
      <c r="AL44" s="19"/>
      <c r="AM44" s="24">
        <v>42</v>
      </c>
      <c r="AN44" s="19"/>
      <c r="AO44" s="70"/>
      <c r="AP44" s="70"/>
      <c r="AQ44" s="114"/>
      <c r="AR44" s="114"/>
      <c r="AS44" s="70"/>
      <c r="AT44" s="70"/>
      <c r="AU44" s="70"/>
      <c r="AV44" s="115" t="s">
        <v>88</v>
      </c>
      <c r="CG44" s="102">
        <v>0</v>
      </c>
      <c r="CI44" s="102">
        <v>0</v>
      </c>
      <c r="CJ44" s="102">
        <v>0</v>
      </c>
      <c r="CK44" s="102">
        <v>0</v>
      </c>
    </row>
    <row r="45" spans="1:89" x14ac:dyDescent="0.2">
      <c r="A45" s="27" t="s">
        <v>123</v>
      </c>
      <c r="B45" s="108">
        <f>SUM(C45+D45+E45+F45+G45+H45+I45+J45+K45+L45+M45+N45+O45+P45+Q45+R45+S45)</f>
        <v>410</v>
      </c>
      <c r="C45" s="18"/>
      <c r="D45" s="28"/>
      <c r="E45" s="21"/>
      <c r="F45" s="21">
        <v>12</v>
      </c>
      <c r="G45" s="21">
        <v>6</v>
      </c>
      <c r="H45" s="21">
        <v>5</v>
      </c>
      <c r="I45" s="21">
        <v>17</v>
      </c>
      <c r="J45" s="21">
        <v>29</v>
      </c>
      <c r="K45" s="21">
        <v>36</v>
      </c>
      <c r="L45" s="21">
        <v>46</v>
      </c>
      <c r="M45" s="21">
        <v>44</v>
      </c>
      <c r="N45" s="21">
        <v>43</v>
      </c>
      <c r="O45" s="21">
        <v>42</v>
      </c>
      <c r="P45" s="21">
        <v>38</v>
      </c>
      <c r="Q45" s="21">
        <v>38</v>
      </c>
      <c r="R45" s="21">
        <v>30</v>
      </c>
      <c r="S45" s="19">
        <v>24</v>
      </c>
      <c r="T45" s="18"/>
      <c r="U45" s="19">
        <v>410</v>
      </c>
      <c r="V45" s="18">
        <v>127</v>
      </c>
      <c r="W45" s="19">
        <v>283</v>
      </c>
      <c r="X45" s="112">
        <f t="shared" si="3"/>
        <v>0</v>
      </c>
      <c r="Y45" s="18"/>
      <c r="Z45" s="21"/>
      <c r="AA45" s="19"/>
      <c r="AB45" s="113">
        <f t="shared" si="4"/>
        <v>255</v>
      </c>
      <c r="AC45" s="18">
        <v>255</v>
      </c>
      <c r="AD45" s="21"/>
      <c r="AE45" s="19"/>
      <c r="AF45" s="30">
        <v>179</v>
      </c>
      <c r="AG45" s="41">
        <v>38</v>
      </c>
      <c r="AH45" s="34"/>
      <c r="AI45" s="39">
        <v>67</v>
      </c>
      <c r="AJ45" s="39">
        <v>41</v>
      </c>
      <c r="AK45" s="37"/>
      <c r="AL45" s="19">
        <v>91</v>
      </c>
      <c r="AM45" s="37"/>
      <c r="AN45" s="19">
        <v>49</v>
      </c>
      <c r="AO45" s="70"/>
      <c r="AP45" s="70"/>
      <c r="AQ45" s="114"/>
      <c r="AR45" s="114"/>
      <c r="AS45" s="70"/>
      <c r="AT45" s="70"/>
      <c r="AU45" s="70"/>
      <c r="AV45" s="115" t="s">
        <v>88</v>
      </c>
      <c r="CG45" s="102">
        <v>0</v>
      </c>
      <c r="CI45" s="102">
        <v>0</v>
      </c>
      <c r="CJ45" s="102">
        <v>0</v>
      </c>
      <c r="CK45" s="102">
        <v>0</v>
      </c>
    </row>
    <row r="46" spans="1:89" x14ac:dyDescent="0.2">
      <c r="A46" s="117" t="s">
        <v>124</v>
      </c>
      <c r="B46" s="108">
        <f>SUM(C46+D46+E46+F46+G46+H46+I46+J46+K46+L46+M46+N46+O46+P46+Q46+R46+S46)</f>
        <v>0</v>
      </c>
      <c r="C46" s="109"/>
      <c r="D46" s="109"/>
      <c r="E46" s="109"/>
      <c r="F46" s="109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19"/>
      <c r="T46" s="18"/>
      <c r="U46" s="19"/>
      <c r="V46" s="18"/>
      <c r="W46" s="19"/>
      <c r="X46" s="112">
        <f t="shared" si="3"/>
        <v>0</v>
      </c>
      <c r="Y46" s="18"/>
      <c r="Z46" s="21"/>
      <c r="AA46" s="19"/>
      <c r="AB46" s="113">
        <f t="shared" si="4"/>
        <v>0</v>
      </c>
      <c r="AC46" s="18"/>
      <c r="AD46" s="21"/>
      <c r="AE46" s="19"/>
      <c r="AF46" s="30"/>
      <c r="AG46" s="19"/>
      <c r="AH46" s="18"/>
      <c r="AI46" s="19"/>
      <c r="AJ46" s="23"/>
      <c r="AK46" s="24"/>
      <c r="AL46" s="19"/>
      <c r="AM46" s="24"/>
      <c r="AN46" s="19"/>
      <c r="AO46" s="70"/>
      <c r="AP46" s="70"/>
      <c r="AQ46" s="114"/>
      <c r="AR46" s="114"/>
      <c r="AS46" s="70"/>
      <c r="AT46" s="70"/>
      <c r="AU46" s="70"/>
      <c r="AV46" s="115" t="s">
        <v>88</v>
      </c>
      <c r="CG46" s="102">
        <v>0</v>
      </c>
      <c r="CI46" s="102">
        <v>0</v>
      </c>
      <c r="CJ46" s="102">
        <v>0</v>
      </c>
      <c r="CK46" s="102">
        <v>0</v>
      </c>
    </row>
    <row r="47" spans="1:89" x14ac:dyDescent="0.2">
      <c r="A47" s="36" t="s">
        <v>125</v>
      </c>
      <c r="B47" s="108">
        <f>SUM(C47+D47+E47+F47+G47+H47+I47+J47+K47+L47+M47+N47+O47+P47+Q47+R47+S47)</f>
        <v>0</v>
      </c>
      <c r="C47" s="109"/>
      <c r="D47" s="109"/>
      <c r="E47" s="109"/>
      <c r="F47" s="109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19"/>
      <c r="T47" s="18"/>
      <c r="U47" s="19"/>
      <c r="V47" s="18"/>
      <c r="W47" s="19"/>
      <c r="X47" s="112">
        <f t="shared" si="3"/>
        <v>0</v>
      </c>
      <c r="Y47" s="18"/>
      <c r="Z47" s="21"/>
      <c r="AA47" s="19"/>
      <c r="AB47" s="113">
        <f t="shared" si="4"/>
        <v>0</v>
      </c>
      <c r="AC47" s="18"/>
      <c r="AD47" s="21"/>
      <c r="AE47" s="19"/>
      <c r="AF47" s="30"/>
      <c r="AG47" s="41"/>
      <c r="AH47" s="34"/>
      <c r="AI47" s="19"/>
      <c r="AJ47" s="23"/>
      <c r="AK47" s="37"/>
      <c r="AL47" s="19"/>
      <c r="AM47" s="37"/>
      <c r="AN47" s="19"/>
      <c r="AO47" s="70"/>
      <c r="AP47" s="70"/>
      <c r="AQ47" s="114"/>
      <c r="AR47" s="114"/>
      <c r="AS47" s="70"/>
      <c r="AT47" s="70"/>
      <c r="AU47" s="70"/>
      <c r="AV47" s="115" t="s">
        <v>88</v>
      </c>
      <c r="CG47" s="102">
        <v>0</v>
      </c>
      <c r="CI47" s="102">
        <v>0</v>
      </c>
      <c r="CJ47" s="102">
        <v>0</v>
      </c>
      <c r="CK47" s="102">
        <v>0</v>
      </c>
    </row>
    <row r="48" spans="1:89" x14ac:dyDescent="0.2">
      <c r="A48" s="27" t="s">
        <v>126</v>
      </c>
      <c r="B48" s="108">
        <f>SUM(C48+D48+E48+F48+G48+H48+I48+J48+K48)</f>
        <v>0</v>
      </c>
      <c r="C48" s="109"/>
      <c r="D48" s="109"/>
      <c r="E48" s="109"/>
      <c r="F48" s="109"/>
      <c r="G48" s="109"/>
      <c r="H48" s="109"/>
      <c r="I48" s="109"/>
      <c r="J48" s="109"/>
      <c r="K48" s="109"/>
      <c r="L48" s="110"/>
      <c r="M48" s="110"/>
      <c r="N48" s="110"/>
      <c r="O48" s="110"/>
      <c r="P48" s="110"/>
      <c r="Q48" s="110"/>
      <c r="R48" s="110"/>
      <c r="S48" s="110"/>
      <c r="T48" s="18"/>
      <c r="U48" s="19"/>
      <c r="V48" s="18"/>
      <c r="W48" s="19"/>
      <c r="X48" s="112">
        <f t="shared" si="3"/>
        <v>0</v>
      </c>
      <c r="Y48" s="18"/>
      <c r="Z48" s="21"/>
      <c r="AA48" s="19"/>
      <c r="AB48" s="113">
        <f t="shared" si="4"/>
        <v>0</v>
      </c>
      <c r="AC48" s="18"/>
      <c r="AD48" s="21"/>
      <c r="AE48" s="19"/>
      <c r="AF48" s="30"/>
      <c r="AG48" s="19"/>
      <c r="AH48" s="18"/>
      <c r="AI48" s="19"/>
      <c r="AJ48" s="23"/>
      <c r="AK48" s="24"/>
      <c r="AL48" s="19"/>
      <c r="AM48" s="19"/>
      <c r="AN48" s="19"/>
      <c r="AO48" s="70"/>
      <c r="AP48" s="70"/>
      <c r="AQ48" s="114"/>
      <c r="AR48" s="110"/>
      <c r="AS48" s="70"/>
      <c r="AT48" s="70"/>
      <c r="AU48" s="70"/>
      <c r="AV48" s="115" t="s">
        <v>88</v>
      </c>
      <c r="CG48" s="102">
        <v>0</v>
      </c>
      <c r="CI48" s="102">
        <v>0</v>
      </c>
      <c r="CJ48" s="102">
        <v>0</v>
      </c>
      <c r="CK48" s="102">
        <v>0</v>
      </c>
    </row>
    <row r="49" spans="1:89" x14ac:dyDescent="0.2">
      <c r="A49" s="27" t="s">
        <v>127</v>
      </c>
      <c r="B49" s="108">
        <f t="shared" ref="B49:B56" si="5">SUM(C49+D49+E49+F49+G49+H49+I49+J49+K49+L49+M49+N49+O49+P49+Q49+R49+S49)</f>
        <v>0</v>
      </c>
      <c r="C49" s="109"/>
      <c r="D49" s="109"/>
      <c r="E49" s="109"/>
      <c r="F49" s="109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19"/>
      <c r="T49" s="18"/>
      <c r="U49" s="19"/>
      <c r="V49" s="18"/>
      <c r="W49" s="19"/>
      <c r="X49" s="112">
        <f t="shared" si="3"/>
        <v>0</v>
      </c>
      <c r="Y49" s="18"/>
      <c r="Z49" s="21"/>
      <c r="AA49" s="19"/>
      <c r="AB49" s="113">
        <f t="shared" si="4"/>
        <v>0</v>
      </c>
      <c r="AC49" s="18"/>
      <c r="AD49" s="21"/>
      <c r="AE49" s="19"/>
      <c r="AF49" s="30"/>
      <c r="AG49" s="19"/>
      <c r="AH49" s="34"/>
      <c r="AI49" s="19"/>
      <c r="AJ49" s="23"/>
      <c r="AK49" s="37"/>
      <c r="AL49" s="19"/>
      <c r="AM49" s="37"/>
      <c r="AN49" s="19"/>
      <c r="AO49" s="70"/>
      <c r="AP49" s="70"/>
      <c r="AQ49" s="114"/>
      <c r="AR49" s="114"/>
      <c r="AS49" s="70"/>
      <c r="AT49" s="70"/>
      <c r="AU49" s="70"/>
      <c r="AV49" s="115" t="s">
        <v>88</v>
      </c>
      <c r="CG49" s="102">
        <v>0</v>
      </c>
      <c r="CI49" s="102">
        <v>0</v>
      </c>
      <c r="CJ49" s="102">
        <v>0</v>
      </c>
      <c r="CK49" s="102">
        <v>0</v>
      </c>
    </row>
    <row r="50" spans="1:89" x14ac:dyDescent="0.2">
      <c r="A50" s="27" t="s">
        <v>128</v>
      </c>
      <c r="B50" s="108">
        <f t="shared" si="5"/>
        <v>0</v>
      </c>
      <c r="C50" s="18"/>
      <c r="D50" s="2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19"/>
      <c r="T50" s="18"/>
      <c r="U50" s="19"/>
      <c r="V50" s="18"/>
      <c r="W50" s="19"/>
      <c r="X50" s="112">
        <f t="shared" si="3"/>
        <v>0</v>
      </c>
      <c r="Y50" s="18"/>
      <c r="Z50" s="21"/>
      <c r="AA50" s="19"/>
      <c r="AB50" s="113">
        <f t="shared" si="4"/>
        <v>0</v>
      </c>
      <c r="AC50" s="18"/>
      <c r="AD50" s="21"/>
      <c r="AE50" s="19"/>
      <c r="AF50" s="30"/>
      <c r="AG50" s="41"/>
      <c r="AH50" s="34"/>
      <c r="AI50" s="19"/>
      <c r="AJ50" s="23"/>
      <c r="AK50" s="37"/>
      <c r="AL50" s="19"/>
      <c r="AM50" s="37"/>
      <c r="AN50" s="19"/>
      <c r="AO50" s="70"/>
      <c r="AP50" s="70"/>
      <c r="AQ50" s="114"/>
      <c r="AR50" s="114"/>
      <c r="AS50" s="70"/>
      <c r="AT50" s="70"/>
      <c r="AU50" s="70"/>
      <c r="AV50" s="115" t="s">
        <v>88</v>
      </c>
      <c r="CG50" s="102">
        <v>0</v>
      </c>
      <c r="CI50" s="102">
        <v>0</v>
      </c>
      <c r="CJ50" s="102">
        <v>0</v>
      </c>
      <c r="CK50" s="102">
        <v>0</v>
      </c>
    </row>
    <row r="51" spans="1:89" x14ac:dyDescent="0.2">
      <c r="A51" s="27" t="s">
        <v>129</v>
      </c>
      <c r="B51" s="108">
        <f t="shared" si="5"/>
        <v>0</v>
      </c>
      <c r="C51" s="18"/>
      <c r="D51" s="2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19"/>
      <c r="T51" s="18"/>
      <c r="U51" s="19"/>
      <c r="V51" s="18"/>
      <c r="W51" s="19"/>
      <c r="X51" s="112">
        <f t="shared" si="3"/>
        <v>0</v>
      </c>
      <c r="Y51" s="18"/>
      <c r="Z51" s="21"/>
      <c r="AA51" s="19"/>
      <c r="AB51" s="113">
        <f t="shared" si="4"/>
        <v>0</v>
      </c>
      <c r="AC51" s="18"/>
      <c r="AD51" s="21"/>
      <c r="AE51" s="19"/>
      <c r="AF51" s="30"/>
      <c r="AG51" s="19"/>
      <c r="AH51" s="34"/>
      <c r="AI51" s="19"/>
      <c r="AJ51" s="23"/>
      <c r="AK51" s="37"/>
      <c r="AL51" s="19"/>
      <c r="AM51" s="37"/>
      <c r="AN51" s="19"/>
      <c r="AO51" s="70"/>
      <c r="AP51" s="70"/>
      <c r="AQ51" s="114"/>
      <c r="AR51" s="114"/>
      <c r="AS51" s="70"/>
      <c r="AT51" s="70"/>
      <c r="AU51" s="70"/>
      <c r="AV51" s="115" t="s">
        <v>88</v>
      </c>
      <c r="CG51" s="102">
        <v>0</v>
      </c>
      <c r="CI51" s="102">
        <v>0</v>
      </c>
      <c r="CJ51" s="102">
        <v>0</v>
      </c>
      <c r="CK51" s="102">
        <v>0</v>
      </c>
    </row>
    <row r="52" spans="1:89" x14ac:dyDescent="0.2">
      <c r="A52" s="27" t="s">
        <v>130</v>
      </c>
      <c r="B52" s="108">
        <f t="shared" si="5"/>
        <v>0</v>
      </c>
      <c r="C52" s="18"/>
      <c r="D52" s="2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19"/>
      <c r="T52" s="18"/>
      <c r="U52" s="19"/>
      <c r="V52" s="18"/>
      <c r="W52" s="19"/>
      <c r="X52" s="112">
        <f t="shared" si="3"/>
        <v>0</v>
      </c>
      <c r="Y52" s="18"/>
      <c r="Z52" s="21"/>
      <c r="AA52" s="19"/>
      <c r="AB52" s="113">
        <f t="shared" si="4"/>
        <v>0</v>
      </c>
      <c r="AC52" s="18"/>
      <c r="AD52" s="21"/>
      <c r="AE52" s="19"/>
      <c r="AF52" s="30"/>
      <c r="AG52" s="38"/>
      <c r="AH52" s="18"/>
      <c r="AI52" s="19"/>
      <c r="AJ52" s="23"/>
      <c r="AK52" s="24"/>
      <c r="AL52" s="19"/>
      <c r="AM52" s="118"/>
      <c r="AN52" s="38"/>
      <c r="AO52" s="70"/>
      <c r="AP52" s="70"/>
      <c r="AQ52" s="114"/>
      <c r="AR52" s="114"/>
      <c r="AS52" s="70"/>
      <c r="AT52" s="70"/>
      <c r="AU52" s="70"/>
      <c r="AV52" s="115" t="s">
        <v>88</v>
      </c>
      <c r="CG52" s="102">
        <v>0</v>
      </c>
      <c r="CI52" s="102">
        <v>0</v>
      </c>
      <c r="CJ52" s="102">
        <v>0</v>
      </c>
      <c r="CK52" s="102">
        <v>0</v>
      </c>
    </row>
    <row r="53" spans="1:89" x14ac:dyDescent="0.2">
      <c r="A53" s="27" t="s">
        <v>131</v>
      </c>
      <c r="B53" s="108">
        <f t="shared" si="5"/>
        <v>0</v>
      </c>
      <c r="C53" s="18"/>
      <c r="D53" s="2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19"/>
      <c r="T53" s="18"/>
      <c r="U53" s="19"/>
      <c r="V53" s="18"/>
      <c r="W53" s="19"/>
      <c r="X53" s="112">
        <f t="shared" si="3"/>
        <v>0</v>
      </c>
      <c r="Y53" s="18"/>
      <c r="Z53" s="21"/>
      <c r="AA53" s="19"/>
      <c r="AB53" s="113">
        <f t="shared" si="4"/>
        <v>0</v>
      </c>
      <c r="AC53" s="18"/>
      <c r="AD53" s="21"/>
      <c r="AE53" s="19"/>
      <c r="AF53" s="30"/>
      <c r="AG53" s="38"/>
      <c r="AH53" s="18"/>
      <c r="AI53" s="19"/>
      <c r="AJ53" s="23"/>
      <c r="AK53" s="24"/>
      <c r="AL53" s="19"/>
      <c r="AM53" s="118"/>
      <c r="AN53" s="38"/>
      <c r="AO53" s="70"/>
      <c r="AP53" s="70"/>
      <c r="AQ53" s="114"/>
      <c r="AR53" s="114"/>
      <c r="AS53" s="70"/>
      <c r="AT53" s="70"/>
      <c r="AU53" s="70"/>
      <c r="AV53" s="115" t="s">
        <v>88</v>
      </c>
      <c r="CG53" s="102">
        <v>0</v>
      </c>
      <c r="CI53" s="102">
        <v>0</v>
      </c>
      <c r="CJ53" s="102">
        <v>0</v>
      </c>
      <c r="CK53" s="102">
        <v>0</v>
      </c>
    </row>
    <row r="54" spans="1:89" x14ac:dyDescent="0.2">
      <c r="A54" s="27" t="s">
        <v>132</v>
      </c>
      <c r="B54" s="108">
        <f t="shared" si="5"/>
        <v>0</v>
      </c>
      <c r="C54" s="18"/>
      <c r="D54" s="2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19"/>
      <c r="T54" s="18"/>
      <c r="U54" s="19"/>
      <c r="V54" s="18"/>
      <c r="W54" s="19"/>
      <c r="X54" s="112">
        <f t="shared" si="3"/>
        <v>0</v>
      </c>
      <c r="Y54" s="18"/>
      <c r="Z54" s="21"/>
      <c r="AA54" s="19"/>
      <c r="AB54" s="113">
        <f t="shared" si="4"/>
        <v>0</v>
      </c>
      <c r="AC54" s="18"/>
      <c r="AD54" s="21"/>
      <c r="AE54" s="19"/>
      <c r="AF54" s="30"/>
      <c r="AG54" s="38"/>
      <c r="AH54" s="18"/>
      <c r="AI54" s="19"/>
      <c r="AJ54" s="23"/>
      <c r="AK54" s="24"/>
      <c r="AL54" s="19"/>
      <c r="AM54" s="118"/>
      <c r="AN54" s="38"/>
      <c r="AO54" s="70"/>
      <c r="AP54" s="70"/>
      <c r="AQ54" s="114"/>
      <c r="AR54" s="114"/>
      <c r="AS54" s="70"/>
      <c r="AT54" s="70"/>
      <c r="AU54" s="70"/>
      <c r="AV54" s="115" t="s">
        <v>88</v>
      </c>
      <c r="CG54" s="102">
        <v>0</v>
      </c>
      <c r="CI54" s="102">
        <v>0</v>
      </c>
      <c r="CJ54" s="102">
        <v>0</v>
      </c>
      <c r="CK54" s="102">
        <v>0</v>
      </c>
    </row>
    <row r="55" spans="1:89" x14ac:dyDescent="0.2">
      <c r="A55" s="13" t="s">
        <v>133</v>
      </c>
      <c r="B55" s="108">
        <f t="shared" si="5"/>
        <v>37</v>
      </c>
      <c r="C55" s="18"/>
      <c r="D55" s="28"/>
      <c r="E55" s="21"/>
      <c r="F55" s="21"/>
      <c r="G55" s="21">
        <v>1</v>
      </c>
      <c r="H55" s="21">
        <v>1</v>
      </c>
      <c r="I55" s="21"/>
      <c r="J55" s="21">
        <v>1</v>
      </c>
      <c r="K55" s="21">
        <v>2</v>
      </c>
      <c r="L55" s="21"/>
      <c r="M55" s="21">
        <v>4</v>
      </c>
      <c r="N55" s="21">
        <v>1</v>
      </c>
      <c r="O55" s="21">
        <v>8</v>
      </c>
      <c r="P55" s="21">
        <v>4</v>
      </c>
      <c r="Q55" s="21">
        <v>5</v>
      </c>
      <c r="R55" s="21">
        <v>5</v>
      </c>
      <c r="S55" s="19">
        <v>5</v>
      </c>
      <c r="T55" s="18"/>
      <c r="U55" s="19">
        <v>37</v>
      </c>
      <c r="V55" s="18">
        <v>12</v>
      </c>
      <c r="W55" s="19">
        <v>25</v>
      </c>
      <c r="X55" s="112">
        <f t="shared" si="3"/>
        <v>0</v>
      </c>
      <c r="Y55" s="18"/>
      <c r="Z55" s="21"/>
      <c r="AA55" s="19"/>
      <c r="AB55" s="113">
        <f t="shared" si="4"/>
        <v>18</v>
      </c>
      <c r="AC55" s="18">
        <v>18</v>
      </c>
      <c r="AD55" s="21"/>
      <c r="AE55" s="19"/>
      <c r="AF55" s="30"/>
      <c r="AG55" s="38"/>
      <c r="AH55" s="18"/>
      <c r="AI55" s="19">
        <v>5</v>
      </c>
      <c r="AJ55" s="23"/>
      <c r="AK55" s="24"/>
      <c r="AL55" s="19"/>
      <c r="AM55" s="118"/>
      <c r="AN55" s="38"/>
      <c r="AO55" s="70"/>
      <c r="AP55" s="70"/>
      <c r="AQ55" s="114"/>
      <c r="AR55" s="114"/>
      <c r="AS55" s="70"/>
      <c r="AT55" s="70"/>
      <c r="AU55" s="70"/>
      <c r="AV55" s="115" t="s">
        <v>91</v>
      </c>
      <c r="CE55" s="102" t="s">
        <v>92</v>
      </c>
      <c r="CG55" s="102">
        <v>0</v>
      </c>
      <c r="CI55" s="102">
        <v>0</v>
      </c>
      <c r="CJ55" s="102">
        <v>0</v>
      </c>
      <c r="CK55" s="102">
        <v>1</v>
      </c>
    </row>
    <row r="56" spans="1:89" x14ac:dyDescent="0.2">
      <c r="A56" s="36" t="s">
        <v>134</v>
      </c>
      <c r="B56" s="108">
        <f t="shared" si="5"/>
        <v>230</v>
      </c>
      <c r="C56" s="18"/>
      <c r="D56" s="28"/>
      <c r="E56" s="21"/>
      <c r="F56" s="21">
        <v>18</v>
      </c>
      <c r="G56" s="21">
        <v>36</v>
      </c>
      <c r="H56" s="21">
        <v>67</v>
      </c>
      <c r="I56" s="21">
        <v>54</v>
      </c>
      <c r="J56" s="21">
        <v>34</v>
      </c>
      <c r="K56" s="21">
        <v>21</v>
      </c>
      <c r="L56" s="21"/>
      <c r="M56" s="21"/>
      <c r="N56" s="21"/>
      <c r="O56" s="21"/>
      <c r="P56" s="21"/>
      <c r="Q56" s="21"/>
      <c r="R56" s="21"/>
      <c r="S56" s="19"/>
      <c r="T56" s="18"/>
      <c r="U56" s="19">
        <v>230</v>
      </c>
      <c r="V56" s="18"/>
      <c r="W56" s="19">
        <v>230</v>
      </c>
      <c r="X56" s="112">
        <f t="shared" si="3"/>
        <v>0</v>
      </c>
      <c r="Y56" s="18"/>
      <c r="Z56" s="21"/>
      <c r="AA56" s="19"/>
      <c r="AB56" s="113">
        <f t="shared" si="4"/>
        <v>90</v>
      </c>
      <c r="AC56" s="18">
        <v>90</v>
      </c>
      <c r="AD56" s="21"/>
      <c r="AE56" s="19"/>
      <c r="AF56" s="30">
        <v>16</v>
      </c>
      <c r="AG56" s="38">
        <v>0</v>
      </c>
      <c r="AH56" s="18"/>
      <c r="AI56" s="19">
        <v>39</v>
      </c>
      <c r="AJ56" s="23"/>
      <c r="AK56" s="24"/>
      <c r="AL56" s="19"/>
      <c r="AM56" s="118"/>
      <c r="AN56" s="38">
        <v>8</v>
      </c>
      <c r="AO56" s="70"/>
      <c r="AP56" s="70"/>
      <c r="AQ56" s="114"/>
      <c r="AR56" s="114"/>
      <c r="AS56" s="70"/>
      <c r="AT56" s="70"/>
      <c r="AU56" s="70"/>
      <c r="AV56" s="115" t="s">
        <v>88</v>
      </c>
      <c r="CG56" s="102">
        <v>0</v>
      </c>
      <c r="CI56" s="102">
        <v>0</v>
      </c>
      <c r="CJ56" s="102">
        <v>0</v>
      </c>
      <c r="CK56" s="102">
        <v>0</v>
      </c>
    </row>
    <row r="57" spans="1:89" x14ac:dyDescent="0.2">
      <c r="A57" s="36" t="s">
        <v>135</v>
      </c>
      <c r="B57" s="108">
        <f>SUM(C57+D57+E57+F57+G57+H57+I57+J57+K57)</f>
        <v>0</v>
      </c>
      <c r="C57" s="18"/>
      <c r="D57" s="28"/>
      <c r="E57" s="21"/>
      <c r="F57" s="21"/>
      <c r="G57" s="21"/>
      <c r="H57" s="21"/>
      <c r="I57" s="21"/>
      <c r="J57" s="21"/>
      <c r="K57" s="21"/>
      <c r="L57" s="110"/>
      <c r="M57" s="110"/>
      <c r="N57" s="110"/>
      <c r="O57" s="110"/>
      <c r="P57" s="110"/>
      <c r="Q57" s="110"/>
      <c r="R57" s="110"/>
      <c r="S57" s="110"/>
      <c r="T57" s="18"/>
      <c r="U57" s="19"/>
      <c r="V57" s="18"/>
      <c r="W57" s="19"/>
      <c r="X57" s="112">
        <f t="shared" si="3"/>
        <v>0</v>
      </c>
      <c r="Y57" s="18"/>
      <c r="Z57" s="21"/>
      <c r="AA57" s="19"/>
      <c r="AB57" s="113">
        <f t="shared" si="4"/>
        <v>0</v>
      </c>
      <c r="AC57" s="18"/>
      <c r="AD57" s="21"/>
      <c r="AE57" s="19"/>
      <c r="AF57" s="30"/>
      <c r="AG57" s="38"/>
      <c r="AH57" s="18"/>
      <c r="AI57" s="19"/>
      <c r="AJ57" s="23"/>
      <c r="AK57" s="24"/>
      <c r="AL57" s="19"/>
      <c r="AM57" s="118"/>
      <c r="AN57" s="38"/>
      <c r="AO57" s="70"/>
      <c r="AP57" s="70"/>
      <c r="AQ57" s="114"/>
      <c r="AR57" s="114"/>
      <c r="AS57" s="70"/>
      <c r="AT57" s="70"/>
      <c r="AU57" s="70"/>
      <c r="AV57" s="115" t="s">
        <v>88</v>
      </c>
      <c r="CG57" s="102">
        <v>0</v>
      </c>
      <c r="CI57" s="102">
        <v>0</v>
      </c>
      <c r="CJ57" s="102">
        <v>0</v>
      </c>
      <c r="CK57" s="102">
        <v>0</v>
      </c>
    </row>
    <row r="58" spans="1:89" x14ac:dyDescent="0.2">
      <c r="A58" s="36" t="s">
        <v>136</v>
      </c>
      <c r="B58" s="108">
        <f>SUM(C58+D58+E58+F58+G58+H58+I58+J58+K58+L58+M58+N58+O58+P58+Q58+R58+S58)</f>
        <v>463</v>
      </c>
      <c r="C58" s="18">
        <v>4</v>
      </c>
      <c r="D58" s="28">
        <v>5</v>
      </c>
      <c r="E58" s="21">
        <v>12</v>
      </c>
      <c r="F58" s="21">
        <v>30</v>
      </c>
      <c r="G58" s="21">
        <v>16</v>
      </c>
      <c r="H58" s="21">
        <v>44</v>
      </c>
      <c r="I58" s="21">
        <v>58</v>
      </c>
      <c r="J58" s="21">
        <v>33</v>
      </c>
      <c r="K58" s="21">
        <v>50</v>
      </c>
      <c r="L58" s="21">
        <v>59</v>
      </c>
      <c r="M58" s="21">
        <v>54</v>
      </c>
      <c r="N58" s="21">
        <v>26</v>
      </c>
      <c r="O58" s="21">
        <v>24</v>
      </c>
      <c r="P58" s="21">
        <v>26</v>
      </c>
      <c r="Q58" s="21">
        <v>14</v>
      </c>
      <c r="R58" s="21">
        <v>2</v>
      </c>
      <c r="S58" s="19">
        <v>6</v>
      </c>
      <c r="T58" s="18">
        <v>21</v>
      </c>
      <c r="U58" s="19">
        <v>442</v>
      </c>
      <c r="V58" s="18"/>
      <c r="W58" s="19">
        <v>463</v>
      </c>
      <c r="X58" s="112">
        <f t="shared" si="3"/>
        <v>19</v>
      </c>
      <c r="Y58" s="18">
        <v>19</v>
      </c>
      <c r="Z58" s="21"/>
      <c r="AA58" s="19"/>
      <c r="AB58" s="113">
        <f t="shared" si="4"/>
        <v>242</v>
      </c>
      <c r="AC58" s="18">
        <v>242</v>
      </c>
      <c r="AD58" s="21"/>
      <c r="AE58" s="19"/>
      <c r="AF58" s="30">
        <v>115</v>
      </c>
      <c r="AG58" s="38"/>
      <c r="AH58" s="18">
        <v>2</v>
      </c>
      <c r="AI58" s="19">
        <v>97</v>
      </c>
      <c r="AJ58" s="23"/>
      <c r="AK58" s="24"/>
      <c r="AL58" s="19">
        <v>3</v>
      </c>
      <c r="AM58" s="118">
        <v>1</v>
      </c>
      <c r="AN58" s="38">
        <v>50</v>
      </c>
      <c r="AO58" s="70"/>
      <c r="AP58" s="70"/>
      <c r="AQ58" s="114"/>
      <c r="AR58" s="114"/>
      <c r="AS58" s="70"/>
      <c r="AT58" s="70"/>
      <c r="AU58" s="70"/>
      <c r="AV58" s="115" t="s">
        <v>88</v>
      </c>
      <c r="CG58" s="102">
        <v>0</v>
      </c>
      <c r="CI58" s="102">
        <v>0</v>
      </c>
      <c r="CJ58" s="102">
        <v>0</v>
      </c>
      <c r="CK58" s="102">
        <v>0</v>
      </c>
    </row>
    <row r="59" spans="1:89" x14ac:dyDescent="0.2">
      <c r="A59" s="27" t="s">
        <v>137</v>
      </c>
      <c r="B59" s="108">
        <f>SUM(C59+D59+E59+F59+G59+H59+I59+J59+K59+L59+M59+N59+O59+P59+Q59+R59+S59)</f>
        <v>650</v>
      </c>
      <c r="C59" s="18">
        <v>41</v>
      </c>
      <c r="D59" s="28">
        <v>14</v>
      </c>
      <c r="E59" s="21">
        <v>4</v>
      </c>
      <c r="F59" s="21">
        <v>5</v>
      </c>
      <c r="G59" s="21">
        <v>8</v>
      </c>
      <c r="H59" s="21">
        <v>9</v>
      </c>
      <c r="I59" s="21">
        <v>9</v>
      </c>
      <c r="J59" s="21">
        <v>12</v>
      </c>
      <c r="K59" s="21">
        <v>20</v>
      </c>
      <c r="L59" s="21">
        <v>21</v>
      </c>
      <c r="M59" s="21">
        <v>50</v>
      </c>
      <c r="N59" s="21">
        <v>46</v>
      </c>
      <c r="O59" s="21">
        <v>44</v>
      </c>
      <c r="P59" s="21">
        <v>90</v>
      </c>
      <c r="Q59" s="21">
        <v>112</v>
      </c>
      <c r="R59" s="21">
        <v>88</v>
      </c>
      <c r="S59" s="19">
        <v>77</v>
      </c>
      <c r="T59" s="18">
        <v>59</v>
      </c>
      <c r="U59" s="19">
        <v>591</v>
      </c>
      <c r="V59" s="18">
        <v>322</v>
      </c>
      <c r="W59" s="19">
        <v>328</v>
      </c>
      <c r="X59" s="112">
        <f t="shared" si="3"/>
        <v>31</v>
      </c>
      <c r="Y59" s="18">
        <v>31</v>
      </c>
      <c r="Z59" s="21"/>
      <c r="AA59" s="19"/>
      <c r="AB59" s="113">
        <f t="shared" si="4"/>
        <v>326</v>
      </c>
      <c r="AC59" s="18">
        <v>326</v>
      </c>
      <c r="AD59" s="21"/>
      <c r="AE59" s="19"/>
      <c r="AF59" s="30">
        <v>297</v>
      </c>
      <c r="AG59" s="38">
        <v>26</v>
      </c>
      <c r="AH59" s="18"/>
      <c r="AI59" s="19">
        <v>27</v>
      </c>
      <c r="AJ59" s="23">
        <v>130</v>
      </c>
      <c r="AK59" s="24"/>
      <c r="AL59" s="19"/>
      <c r="AM59" s="118">
        <v>6</v>
      </c>
      <c r="AN59" s="38">
        <v>71</v>
      </c>
      <c r="AO59" s="70"/>
      <c r="AP59" s="70"/>
      <c r="AQ59" s="114"/>
      <c r="AR59" s="114"/>
      <c r="AS59" s="70"/>
      <c r="AT59" s="70"/>
      <c r="AU59" s="70"/>
      <c r="AV59" s="115" t="s">
        <v>88</v>
      </c>
      <c r="CG59" s="102">
        <v>0</v>
      </c>
      <c r="CI59" s="102">
        <v>0</v>
      </c>
      <c r="CJ59" s="102">
        <v>0</v>
      </c>
      <c r="CK59" s="102">
        <v>0</v>
      </c>
    </row>
    <row r="60" spans="1:89" x14ac:dyDescent="0.2">
      <c r="A60" s="27" t="s">
        <v>138</v>
      </c>
      <c r="B60" s="108">
        <f>SUM(C60+D60+E60+F60+G60+H60+I60+J60+K60+L60+M60+N60+O60+P60+Q60+R60+S60)</f>
        <v>347</v>
      </c>
      <c r="C60" s="18">
        <v>38</v>
      </c>
      <c r="D60" s="28">
        <v>69</v>
      </c>
      <c r="E60" s="21">
        <v>30</v>
      </c>
      <c r="F60" s="21">
        <v>16</v>
      </c>
      <c r="G60" s="21">
        <v>11</v>
      </c>
      <c r="H60" s="21">
        <v>5</v>
      </c>
      <c r="I60" s="21">
        <v>4</v>
      </c>
      <c r="J60" s="21">
        <v>6</v>
      </c>
      <c r="K60" s="21">
        <v>11</v>
      </c>
      <c r="L60" s="21">
        <v>14</v>
      </c>
      <c r="M60" s="21">
        <v>22</v>
      </c>
      <c r="N60" s="21">
        <v>10</v>
      </c>
      <c r="O60" s="21">
        <v>20</v>
      </c>
      <c r="P60" s="21">
        <v>21</v>
      </c>
      <c r="Q60" s="21">
        <v>19</v>
      </c>
      <c r="R60" s="21">
        <v>24</v>
      </c>
      <c r="S60" s="19">
        <v>27</v>
      </c>
      <c r="T60" s="18">
        <v>137</v>
      </c>
      <c r="U60" s="19">
        <v>210</v>
      </c>
      <c r="V60" s="18">
        <v>156</v>
      </c>
      <c r="W60" s="19">
        <v>191</v>
      </c>
      <c r="X60" s="112">
        <f t="shared" si="3"/>
        <v>79</v>
      </c>
      <c r="Y60" s="18">
        <v>79</v>
      </c>
      <c r="Z60" s="21"/>
      <c r="AA60" s="19"/>
      <c r="AB60" s="113">
        <f t="shared" si="4"/>
        <v>125</v>
      </c>
      <c r="AC60" s="18">
        <v>119</v>
      </c>
      <c r="AD60" s="21">
        <v>3</v>
      </c>
      <c r="AE60" s="19">
        <v>3</v>
      </c>
      <c r="AF60" s="30">
        <v>162</v>
      </c>
      <c r="AG60" s="19">
        <v>0</v>
      </c>
      <c r="AH60" s="18">
        <v>9</v>
      </c>
      <c r="AI60" s="19">
        <v>36</v>
      </c>
      <c r="AJ60" s="23"/>
      <c r="AK60" s="24"/>
      <c r="AL60" s="19"/>
      <c r="AM60" s="118">
        <v>16</v>
      </c>
      <c r="AN60" s="38">
        <v>38</v>
      </c>
      <c r="AO60" s="70"/>
      <c r="AP60" s="70"/>
      <c r="AQ60" s="114"/>
      <c r="AR60" s="114"/>
      <c r="AS60" s="70"/>
      <c r="AT60" s="70"/>
      <c r="AU60" s="70"/>
      <c r="AV60" s="115" t="s">
        <v>88</v>
      </c>
      <c r="CG60" s="102">
        <v>0</v>
      </c>
      <c r="CI60" s="102">
        <v>0</v>
      </c>
      <c r="CJ60" s="102">
        <v>0</v>
      </c>
      <c r="CK60" s="102">
        <v>0</v>
      </c>
    </row>
    <row r="61" spans="1:89" x14ac:dyDescent="0.2">
      <c r="A61" s="27" t="s">
        <v>139</v>
      </c>
      <c r="B61" s="108">
        <f>SUM(C61+D61+E61+F61+G61+H61+I61+J61+K61)</f>
        <v>279</v>
      </c>
      <c r="C61" s="18">
        <v>123</v>
      </c>
      <c r="D61" s="28">
        <v>89</v>
      </c>
      <c r="E61" s="21">
        <v>67</v>
      </c>
      <c r="F61" s="21"/>
      <c r="G61" s="21"/>
      <c r="H61" s="21"/>
      <c r="I61" s="21"/>
      <c r="J61" s="21"/>
      <c r="K61" s="21"/>
      <c r="L61" s="110"/>
      <c r="M61" s="110"/>
      <c r="N61" s="110"/>
      <c r="O61" s="110"/>
      <c r="P61" s="110"/>
      <c r="Q61" s="110"/>
      <c r="R61" s="110"/>
      <c r="S61" s="110"/>
      <c r="T61" s="18">
        <v>279</v>
      </c>
      <c r="U61" s="19"/>
      <c r="V61" s="18">
        <v>134</v>
      </c>
      <c r="W61" s="19">
        <v>145</v>
      </c>
      <c r="X61" s="112">
        <f t="shared" si="3"/>
        <v>170</v>
      </c>
      <c r="Y61" s="18">
        <v>170</v>
      </c>
      <c r="Z61" s="21"/>
      <c r="AA61" s="19"/>
      <c r="AB61" s="113">
        <f t="shared" si="4"/>
        <v>0</v>
      </c>
      <c r="AC61" s="18"/>
      <c r="AD61" s="21"/>
      <c r="AE61" s="19"/>
      <c r="AF61" s="30">
        <v>107</v>
      </c>
      <c r="AG61" s="19">
        <v>0</v>
      </c>
      <c r="AH61" s="18">
        <v>50</v>
      </c>
      <c r="AI61" s="19"/>
      <c r="AJ61" s="23"/>
      <c r="AK61" s="24"/>
      <c r="AL61" s="19"/>
      <c r="AM61" s="118">
        <v>97</v>
      </c>
      <c r="AN61" s="38"/>
      <c r="AO61" s="70"/>
      <c r="AP61" s="70"/>
      <c r="AQ61" s="114"/>
      <c r="AR61" s="114"/>
      <c r="AS61" s="70"/>
      <c r="AT61" s="70"/>
      <c r="AU61" s="70"/>
      <c r="AV61" s="115" t="s">
        <v>88</v>
      </c>
      <c r="CG61" s="102">
        <v>0</v>
      </c>
      <c r="CI61" s="102">
        <v>0</v>
      </c>
      <c r="CJ61" s="102">
        <v>0</v>
      </c>
      <c r="CK61" s="102">
        <v>0</v>
      </c>
    </row>
    <row r="62" spans="1:89" x14ac:dyDescent="0.2">
      <c r="A62" s="27" t="s">
        <v>140</v>
      </c>
      <c r="B62" s="108">
        <f>SUM(C62+D62+E62+F62+G62+H62+I62+J62+K62+L62+M62+N62+O62+P62+Q62+R62+S62)</f>
        <v>457</v>
      </c>
      <c r="C62" s="18"/>
      <c r="D62" s="28"/>
      <c r="E62" s="21"/>
      <c r="F62" s="21">
        <v>32</v>
      </c>
      <c r="G62" s="21">
        <v>22</v>
      </c>
      <c r="H62" s="21">
        <v>15</v>
      </c>
      <c r="I62" s="21">
        <v>21</v>
      </c>
      <c r="J62" s="21">
        <v>19</v>
      </c>
      <c r="K62" s="21">
        <v>27</v>
      </c>
      <c r="L62" s="21">
        <v>49</v>
      </c>
      <c r="M62" s="21">
        <v>59</v>
      </c>
      <c r="N62" s="21">
        <v>48</v>
      </c>
      <c r="O62" s="21">
        <v>33</v>
      </c>
      <c r="P62" s="21">
        <v>38</v>
      </c>
      <c r="Q62" s="21">
        <v>31</v>
      </c>
      <c r="R62" s="21">
        <v>33</v>
      </c>
      <c r="S62" s="19">
        <v>30</v>
      </c>
      <c r="T62" s="18"/>
      <c r="U62" s="19">
        <v>457</v>
      </c>
      <c r="V62" s="18">
        <v>177</v>
      </c>
      <c r="W62" s="19">
        <v>280</v>
      </c>
      <c r="X62" s="112">
        <f t="shared" si="3"/>
        <v>0</v>
      </c>
      <c r="Y62" s="18"/>
      <c r="Z62" s="21"/>
      <c r="AA62" s="19"/>
      <c r="AB62" s="113">
        <f t="shared" si="4"/>
        <v>274</v>
      </c>
      <c r="AC62" s="18">
        <v>240</v>
      </c>
      <c r="AD62" s="21"/>
      <c r="AE62" s="19">
        <v>34</v>
      </c>
      <c r="AF62" s="30">
        <v>203</v>
      </c>
      <c r="AG62" s="41">
        <v>19</v>
      </c>
      <c r="AH62" s="18"/>
      <c r="AI62" s="19">
        <v>73</v>
      </c>
      <c r="AJ62" s="23"/>
      <c r="AK62" s="24"/>
      <c r="AL62" s="19">
        <v>13</v>
      </c>
      <c r="AM62" s="118"/>
      <c r="AN62" s="38">
        <v>74</v>
      </c>
      <c r="AO62" s="70"/>
      <c r="AP62" s="70"/>
      <c r="AQ62" s="114"/>
      <c r="AR62" s="114"/>
      <c r="AS62" s="70"/>
      <c r="AT62" s="70"/>
      <c r="AU62" s="70"/>
      <c r="AV62" s="115" t="s">
        <v>88</v>
      </c>
      <c r="CG62" s="102">
        <v>0</v>
      </c>
      <c r="CI62" s="102">
        <v>0</v>
      </c>
      <c r="CJ62" s="102">
        <v>0</v>
      </c>
      <c r="CK62" s="102">
        <v>0</v>
      </c>
    </row>
    <row r="63" spans="1:89" x14ac:dyDescent="0.2">
      <c r="A63" s="27" t="s">
        <v>141</v>
      </c>
      <c r="B63" s="108">
        <f>SUM(C63+D63+E63+F63+G63+H63+I63+J63+K63)</f>
        <v>0</v>
      </c>
      <c r="C63" s="18"/>
      <c r="D63" s="28"/>
      <c r="E63" s="21"/>
      <c r="F63" s="21"/>
      <c r="G63" s="21"/>
      <c r="H63" s="21"/>
      <c r="I63" s="21"/>
      <c r="J63" s="21"/>
      <c r="K63" s="21"/>
      <c r="L63" s="110"/>
      <c r="M63" s="110"/>
      <c r="N63" s="110"/>
      <c r="O63" s="110"/>
      <c r="P63" s="110"/>
      <c r="Q63" s="110"/>
      <c r="R63" s="110"/>
      <c r="S63" s="110"/>
      <c r="T63" s="18"/>
      <c r="U63" s="19"/>
      <c r="V63" s="18"/>
      <c r="W63" s="19"/>
      <c r="X63" s="112">
        <f t="shared" si="3"/>
        <v>0</v>
      </c>
      <c r="Y63" s="18"/>
      <c r="Z63" s="21"/>
      <c r="AA63" s="19"/>
      <c r="AB63" s="113">
        <f t="shared" si="4"/>
        <v>0</v>
      </c>
      <c r="AC63" s="18"/>
      <c r="AD63" s="21"/>
      <c r="AE63" s="19"/>
      <c r="AF63" s="30"/>
      <c r="AG63" s="38"/>
      <c r="AH63" s="18"/>
      <c r="AI63" s="19"/>
      <c r="AJ63" s="23"/>
      <c r="AK63" s="24"/>
      <c r="AL63" s="19"/>
      <c r="AM63" s="118"/>
      <c r="AN63" s="38"/>
      <c r="AO63" s="70"/>
      <c r="AP63" s="70"/>
      <c r="AQ63" s="114"/>
      <c r="AR63" s="114"/>
      <c r="AS63" s="70"/>
      <c r="AT63" s="70"/>
      <c r="AU63" s="70"/>
      <c r="AV63" s="115" t="s">
        <v>88</v>
      </c>
      <c r="CG63" s="102">
        <v>0</v>
      </c>
      <c r="CI63" s="102">
        <v>0</v>
      </c>
      <c r="CJ63" s="102">
        <v>0</v>
      </c>
      <c r="CK63" s="102">
        <v>0</v>
      </c>
    </row>
    <row r="64" spans="1:89" x14ac:dyDescent="0.2">
      <c r="A64" s="27" t="s">
        <v>142</v>
      </c>
      <c r="B64" s="108">
        <f>SUM(C64+D64+E64+F64+G64+H64+I64+J64+K64+L64+M64+N64+O64+P64+Q64+R64+S64)</f>
        <v>269</v>
      </c>
      <c r="C64" s="18"/>
      <c r="D64" s="28"/>
      <c r="E64" s="21"/>
      <c r="F64" s="21">
        <v>5</v>
      </c>
      <c r="G64" s="21">
        <v>3</v>
      </c>
      <c r="H64" s="21"/>
      <c r="I64" s="21">
        <v>4</v>
      </c>
      <c r="J64" s="21">
        <v>11</v>
      </c>
      <c r="K64" s="21">
        <v>8</v>
      </c>
      <c r="L64" s="21">
        <v>13</v>
      </c>
      <c r="M64" s="21">
        <v>10</v>
      </c>
      <c r="N64" s="21">
        <v>18</v>
      </c>
      <c r="O64" s="21">
        <v>24</v>
      </c>
      <c r="P64" s="21">
        <v>47</v>
      </c>
      <c r="Q64" s="21">
        <v>46</v>
      </c>
      <c r="R64" s="21">
        <v>43</v>
      </c>
      <c r="S64" s="19">
        <v>37</v>
      </c>
      <c r="T64" s="18"/>
      <c r="U64" s="19">
        <v>269</v>
      </c>
      <c r="V64" s="18">
        <v>230</v>
      </c>
      <c r="W64" s="19">
        <v>39</v>
      </c>
      <c r="X64" s="112">
        <f t="shared" si="3"/>
        <v>0</v>
      </c>
      <c r="Y64" s="18"/>
      <c r="Z64" s="21"/>
      <c r="AA64" s="19"/>
      <c r="AB64" s="113">
        <f t="shared" si="4"/>
        <v>100</v>
      </c>
      <c r="AC64" s="18">
        <v>100</v>
      </c>
      <c r="AD64" s="21"/>
      <c r="AE64" s="19"/>
      <c r="AF64" s="30">
        <v>96</v>
      </c>
      <c r="AG64" s="38">
        <v>14</v>
      </c>
      <c r="AH64" s="18"/>
      <c r="AI64" s="19">
        <v>24</v>
      </c>
      <c r="AJ64" s="23">
        <v>7</v>
      </c>
      <c r="AK64" s="24"/>
      <c r="AL64" s="19">
        <v>18</v>
      </c>
      <c r="AM64" s="118"/>
      <c r="AN64" s="38">
        <v>10</v>
      </c>
      <c r="AO64" s="70"/>
      <c r="AP64" s="70"/>
      <c r="AQ64" s="114"/>
      <c r="AR64" s="114"/>
      <c r="AS64" s="70"/>
      <c r="AT64" s="70"/>
      <c r="AU64" s="70"/>
      <c r="AV64" s="115" t="s">
        <v>88</v>
      </c>
      <c r="CG64" s="102">
        <v>0</v>
      </c>
      <c r="CI64" s="102">
        <v>0</v>
      </c>
      <c r="CJ64" s="102">
        <v>0</v>
      </c>
      <c r="CK64" s="102">
        <v>0</v>
      </c>
    </row>
    <row r="65" spans="1:96" x14ac:dyDescent="0.2">
      <c r="A65" s="27" t="s">
        <v>143</v>
      </c>
      <c r="B65" s="108">
        <f>SUM(C65+D65+E65+F65+G65+H65+I65+J65+K65)</f>
        <v>0</v>
      </c>
      <c r="C65" s="18"/>
      <c r="D65" s="28"/>
      <c r="E65" s="21"/>
      <c r="F65" s="21"/>
      <c r="G65" s="21"/>
      <c r="H65" s="21"/>
      <c r="I65" s="21"/>
      <c r="J65" s="21"/>
      <c r="K65" s="21"/>
      <c r="L65" s="110"/>
      <c r="M65" s="110"/>
      <c r="N65" s="110"/>
      <c r="O65" s="110"/>
      <c r="P65" s="110"/>
      <c r="Q65" s="110"/>
      <c r="R65" s="110"/>
      <c r="S65" s="110"/>
      <c r="T65" s="18"/>
      <c r="U65" s="19"/>
      <c r="V65" s="18"/>
      <c r="W65" s="19"/>
      <c r="X65" s="112">
        <f t="shared" si="3"/>
        <v>0</v>
      </c>
      <c r="Y65" s="18"/>
      <c r="Z65" s="21"/>
      <c r="AA65" s="19"/>
      <c r="AB65" s="113">
        <f t="shared" si="4"/>
        <v>0</v>
      </c>
      <c r="AC65" s="18"/>
      <c r="AD65" s="21"/>
      <c r="AE65" s="19"/>
      <c r="AF65" s="30"/>
      <c r="AG65" s="38"/>
      <c r="AH65" s="18"/>
      <c r="AI65" s="19"/>
      <c r="AJ65" s="23"/>
      <c r="AK65" s="24"/>
      <c r="AL65" s="19"/>
      <c r="AM65" s="118"/>
      <c r="AN65" s="38"/>
      <c r="AO65" s="70"/>
      <c r="AP65" s="70"/>
      <c r="AQ65" s="114"/>
      <c r="AR65" s="114"/>
      <c r="AS65" s="70"/>
      <c r="AT65" s="70"/>
      <c r="AU65" s="70"/>
      <c r="AV65" s="115" t="s">
        <v>88</v>
      </c>
      <c r="CG65" s="102">
        <v>0</v>
      </c>
      <c r="CI65" s="102">
        <v>0</v>
      </c>
      <c r="CJ65" s="102">
        <v>0</v>
      </c>
      <c r="CK65" s="102">
        <v>0</v>
      </c>
    </row>
    <row r="66" spans="1:96" x14ac:dyDescent="0.2">
      <c r="A66" s="27" t="s">
        <v>144</v>
      </c>
      <c r="B66" s="108">
        <f>SUM(C66+D66+E66+F66+G66+H66+I66+J66+K66+L66+M66+N66+O66+P66+Q66+R66+S66)</f>
        <v>0</v>
      </c>
      <c r="C66" s="18"/>
      <c r="D66" s="2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19"/>
      <c r="T66" s="18"/>
      <c r="U66" s="19"/>
      <c r="V66" s="18"/>
      <c r="W66" s="19"/>
      <c r="X66" s="112">
        <f t="shared" si="3"/>
        <v>0</v>
      </c>
      <c r="Y66" s="18"/>
      <c r="Z66" s="21"/>
      <c r="AA66" s="19"/>
      <c r="AB66" s="113">
        <f t="shared" si="4"/>
        <v>0</v>
      </c>
      <c r="AC66" s="18"/>
      <c r="AD66" s="21"/>
      <c r="AE66" s="19"/>
      <c r="AF66" s="30"/>
      <c r="AG66" s="19"/>
      <c r="AH66" s="18"/>
      <c r="AI66" s="19"/>
      <c r="AJ66" s="23"/>
      <c r="AK66" s="24"/>
      <c r="AL66" s="19"/>
      <c r="AM66" s="118"/>
      <c r="AN66" s="38"/>
      <c r="AO66" s="70"/>
      <c r="AP66" s="70"/>
      <c r="AQ66" s="114"/>
      <c r="AR66" s="114"/>
      <c r="AS66" s="70"/>
      <c r="AT66" s="70"/>
      <c r="AU66" s="70"/>
      <c r="AV66" s="115" t="s">
        <v>88</v>
      </c>
      <c r="CG66" s="102">
        <v>0</v>
      </c>
      <c r="CI66" s="102">
        <v>0</v>
      </c>
      <c r="CJ66" s="102">
        <v>0</v>
      </c>
      <c r="CK66" s="102">
        <v>0</v>
      </c>
    </row>
    <row r="67" spans="1:96" x14ac:dyDescent="0.2">
      <c r="A67" s="27" t="s">
        <v>145</v>
      </c>
      <c r="B67" s="108">
        <f>SUM(C67+D67+E67+F67+G67+H67+I67+J67+K67+L67+M67+N67+O67+P67+Q67+R67+S67)</f>
        <v>0</v>
      </c>
      <c r="C67" s="18"/>
      <c r="D67" s="28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19"/>
      <c r="T67" s="18"/>
      <c r="U67" s="19"/>
      <c r="V67" s="18"/>
      <c r="W67" s="19"/>
      <c r="X67" s="112">
        <f t="shared" si="3"/>
        <v>0</v>
      </c>
      <c r="Y67" s="18"/>
      <c r="Z67" s="21"/>
      <c r="AA67" s="19"/>
      <c r="AB67" s="113">
        <f t="shared" si="4"/>
        <v>0</v>
      </c>
      <c r="AC67" s="18"/>
      <c r="AD67" s="21"/>
      <c r="AE67" s="19"/>
      <c r="AF67" s="30"/>
      <c r="AG67" s="19"/>
      <c r="AH67" s="18"/>
      <c r="AI67" s="19"/>
      <c r="AJ67" s="23"/>
      <c r="AK67" s="24"/>
      <c r="AL67" s="19"/>
      <c r="AM67" s="118"/>
      <c r="AN67" s="38"/>
      <c r="AO67" s="70"/>
      <c r="AP67" s="70"/>
      <c r="AQ67" s="114"/>
      <c r="AR67" s="114"/>
      <c r="AS67" s="70"/>
      <c r="AT67" s="70"/>
      <c r="AU67" s="70"/>
      <c r="AV67" s="115" t="s">
        <v>88</v>
      </c>
      <c r="CG67" s="102">
        <v>0</v>
      </c>
      <c r="CI67" s="102">
        <v>0</v>
      </c>
      <c r="CJ67" s="102">
        <v>0</v>
      </c>
      <c r="CK67" s="102">
        <v>0</v>
      </c>
    </row>
    <row r="68" spans="1:96" x14ac:dyDescent="0.2">
      <c r="A68" s="27" t="s">
        <v>146</v>
      </c>
      <c r="B68" s="108">
        <f>SUM(C68+D68+E68+F68+G68+H68+I68+J68+K68+L68+M68+N68+O68+P68+Q68+R68+S68)</f>
        <v>0</v>
      </c>
      <c r="C68" s="18"/>
      <c r="D68" s="28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19"/>
      <c r="T68" s="18"/>
      <c r="U68" s="19"/>
      <c r="V68" s="18"/>
      <c r="W68" s="19"/>
      <c r="X68" s="112">
        <f t="shared" si="3"/>
        <v>0</v>
      </c>
      <c r="Y68" s="18"/>
      <c r="Z68" s="21"/>
      <c r="AA68" s="19"/>
      <c r="AB68" s="113">
        <f t="shared" si="4"/>
        <v>0</v>
      </c>
      <c r="AC68" s="18"/>
      <c r="AD68" s="21"/>
      <c r="AE68" s="19"/>
      <c r="AF68" s="30"/>
      <c r="AG68" s="119"/>
      <c r="AH68" s="18"/>
      <c r="AI68" s="19"/>
      <c r="AJ68" s="23"/>
      <c r="AK68" s="24"/>
      <c r="AL68" s="19"/>
      <c r="AM68" s="118"/>
      <c r="AN68" s="38"/>
      <c r="AO68" s="41"/>
      <c r="AP68" s="41"/>
      <c r="AQ68" s="120"/>
      <c r="AR68" s="120"/>
      <c r="AS68" s="41"/>
      <c r="AT68" s="41"/>
      <c r="AU68" s="41"/>
      <c r="AV68" s="115" t="s">
        <v>88</v>
      </c>
      <c r="CG68" s="102">
        <v>0</v>
      </c>
      <c r="CI68" s="102">
        <v>0</v>
      </c>
      <c r="CJ68" s="102">
        <v>0</v>
      </c>
      <c r="CK68" s="102">
        <v>0</v>
      </c>
    </row>
    <row r="69" spans="1:96" s="133" customFormat="1" ht="13.5" customHeight="1" x14ac:dyDescent="0.15">
      <c r="A69" s="121" t="s">
        <v>38</v>
      </c>
      <c r="B69" s="122">
        <f t="shared" ref="B69:AU69" si="6">SUM(B12:B68)</f>
        <v>5625</v>
      </c>
      <c r="C69" s="123">
        <f t="shared" si="6"/>
        <v>518</v>
      </c>
      <c r="D69" s="124">
        <f t="shared" si="6"/>
        <v>315</v>
      </c>
      <c r="E69" s="125">
        <f t="shared" si="6"/>
        <v>228</v>
      </c>
      <c r="F69" s="125">
        <f t="shared" si="6"/>
        <v>178</v>
      </c>
      <c r="G69" s="125">
        <f t="shared" si="6"/>
        <v>184</v>
      </c>
      <c r="H69" s="125">
        <f t="shared" si="6"/>
        <v>250</v>
      </c>
      <c r="I69" s="125">
        <f t="shared" si="6"/>
        <v>285</v>
      </c>
      <c r="J69" s="125">
        <f t="shared" si="6"/>
        <v>227</v>
      </c>
      <c r="K69" s="125">
        <f t="shared" si="6"/>
        <v>265</v>
      </c>
      <c r="L69" s="125">
        <f t="shared" si="6"/>
        <v>328</v>
      </c>
      <c r="M69" s="125">
        <f t="shared" si="6"/>
        <v>415</v>
      </c>
      <c r="N69" s="125">
        <f t="shared" si="6"/>
        <v>360</v>
      </c>
      <c r="O69" s="125">
        <f t="shared" si="6"/>
        <v>388</v>
      </c>
      <c r="P69" s="125">
        <f t="shared" si="6"/>
        <v>439</v>
      </c>
      <c r="Q69" s="125">
        <f t="shared" si="6"/>
        <v>459</v>
      </c>
      <c r="R69" s="125">
        <f t="shared" si="6"/>
        <v>378</v>
      </c>
      <c r="S69" s="126">
        <f t="shared" si="6"/>
        <v>408</v>
      </c>
      <c r="T69" s="127">
        <f t="shared" si="6"/>
        <v>1061</v>
      </c>
      <c r="U69" s="126">
        <f t="shared" si="6"/>
        <v>4564</v>
      </c>
      <c r="V69" s="127">
        <f t="shared" si="6"/>
        <v>2238</v>
      </c>
      <c r="W69" s="126">
        <f t="shared" si="6"/>
        <v>3387</v>
      </c>
      <c r="X69" s="127">
        <f t="shared" si="6"/>
        <v>571</v>
      </c>
      <c r="Y69" s="127">
        <f t="shared" si="6"/>
        <v>571</v>
      </c>
      <c r="Z69" s="125">
        <f t="shared" si="6"/>
        <v>0</v>
      </c>
      <c r="AA69" s="128">
        <f t="shared" si="6"/>
        <v>0</v>
      </c>
      <c r="AB69" s="123">
        <f t="shared" si="6"/>
        <v>2227</v>
      </c>
      <c r="AC69" s="127">
        <f t="shared" si="6"/>
        <v>2180</v>
      </c>
      <c r="AD69" s="125">
        <f t="shared" si="6"/>
        <v>5</v>
      </c>
      <c r="AE69" s="126">
        <f t="shared" si="6"/>
        <v>42</v>
      </c>
      <c r="AF69" s="127">
        <f t="shared" si="6"/>
        <v>1907</v>
      </c>
      <c r="AG69" s="126">
        <f t="shared" si="6"/>
        <v>110</v>
      </c>
      <c r="AH69" s="128">
        <f t="shared" si="6"/>
        <v>168</v>
      </c>
      <c r="AI69" s="127">
        <f t="shared" si="6"/>
        <v>757</v>
      </c>
      <c r="AJ69" s="126">
        <f t="shared" si="6"/>
        <v>1076</v>
      </c>
      <c r="AK69" s="127">
        <f t="shared" si="6"/>
        <v>22</v>
      </c>
      <c r="AL69" s="126">
        <f t="shared" si="6"/>
        <v>333</v>
      </c>
      <c r="AM69" s="127">
        <f t="shared" si="6"/>
        <v>177</v>
      </c>
      <c r="AN69" s="129">
        <f t="shared" si="6"/>
        <v>562</v>
      </c>
      <c r="AO69" s="129">
        <f t="shared" si="6"/>
        <v>44</v>
      </c>
      <c r="AP69" s="130">
        <f t="shared" si="6"/>
        <v>0</v>
      </c>
      <c r="AQ69" s="130">
        <f t="shared" si="6"/>
        <v>0</v>
      </c>
      <c r="AR69" s="131">
        <f t="shared" si="6"/>
        <v>0</v>
      </c>
      <c r="AS69" s="132">
        <f t="shared" si="6"/>
        <v>0</v>
      </c>
      <c r="AT69" s="132">
        <f t="shared" si="6"/>
        <v>0</v>
      </c>
      <c r="AU69" s="130">
        <f t="shared" si="6"/>
        <v>0</v>
      </c>
      <c r="AV69" s="115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</row>
    <row r="70" spans="1:96" x14ac:dyDescent="0.2">
      <c r="A70" s="135" t="s">
        <v>147</v>
      </c>
      <c r="B70" s="136"/>
    </row>
    <row r="71" spans="1:96" ht="41.25" customHeight="1" x14ac:dyDescent="0.2">
      <c r="A71" s="137" t="s">
        <v>148</v>
      </c>
      <c r="B71" s="138" t="s">
        <v>38</v>
      </c>
      <c r="C71" s="7" t="s">
        <v>18</v>
      </c>
      <c r="D71" s="54" t="s">
        <v>19</v>
      </c>
      <c r="E71" s="8" t="s">
        <v>20</v>
      </c>
      <c r="F71" s="8" t="s">
        <v>21</v>
      </c>
      <c r="G71" s="8" t="s">
        <v>22</v>
      </c>
      <c r="H71" s="9" t="s">
        <v>23</v>
      </c>
      <c r="I71" s="9" t="s">
        <v>24</v>
      </c>
      <c r="J71" s="9" t="s">
        <v>25</v>
      </c>
      <c r="K71" s="9" t="s">
        <v>26</v>
      </c>
      <c r="L71" s="9" t="s">
        <v>27</v>
      </c>
      <c r="M71" s="9" t="s">
        <v>28</v>
      </c>
      <c r="N71" s="9" t="s">
        <v>29</v>
      </c>
      <c r="O71" s="9" t="s">
        <v>30</v>
      </c>
      <c r="P71" s="9" t="s">
        <v>31</v>
      </c>
      <c r="Q71" s="9" t="s">
        <v>32</v>
      </c>
      <c r="R71" s="9" t="s">
        <v>33</v>
      </c>
      <c r="S71" s="10" t="s">
        <v>34</v>
      </c>
      <c r="T71" s="102"/>
    </row>
    <row r="72" spans="1:96" x14ac:dyDescent="0.2">
      <c r="A72" s="139" t="s">
        <v>149</v>
      </c>
      <c r="B72" s="140">
        <f t="shared" ref="B72:B87" si="7">SUM(C72:S72)</f>
        <v>0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102"/>
    </row>
    <row r="73" spans="1:96" x14ac:dyDescent="0.2">
      <c r="A73" s="141" t="s">
        <v>150</v>
      </c>
      <c r="B73" s="142">
        <f t="shared" si="7"/>
        <v>63</v>
      </c>
      <c r="C73" s="39"/>
      <c r="D73" s="39"/>
      <c r="E73" s="39"/>
      <c r="F73" s="39">
        <v>1</v>
      </c>
      <c r="G73" s="39">
        <v>2</v>
      </c>
      <c r="H73" s="39"/>
      <c r="I73" s="39">
        <v>2</v>
      </c>
      <c r="J73" s="39">
        <v>2</v>
      </c>
      <c r="K73" s="39">
        <v>5</v>
      </c>
      <c r="L73" s="39">
        <v>6</v>
      </c>
      <c r="M73" s="39">
        <v>8</v>
      </c>
      <c r="N73" s="39">
        <v>4</v>
      </c>
      <c r="O73" s="39">
        <v>3</v>
      </c>
      <c r="P73" s="39">
        <v>12</v>
      </c>
      <c r="Q73" s="39">
        <v>9</v>
      </c>
      <c r="R73" s="39">
        <v>3</v>
      </c>
      <c r="S73" s="39">
        <v>6</v>
      </c>
      <c r="T73" s="102"/>
    </row>
    <row r="74" spans="1:96" x14ac:dyDescent="0.2">
      <c r="A74" s="143" t="s">
        <v>151</v>
      </c>
      <c r="B74" s="142">
        <f t="shared" si="7"/>
        <v>48</v>
      </c>
      <c r="C74" s="39"/>
      <c r="D74" s="39"/>
      <c r="E74" s="39"/>
      <c r="F74" s="39"/>
      <c r="G74" s="39"/>
      <c r="H74" s="39"/>
      <c r="I74" s="39">
        <v>1</v>
      </c>
      <c r="J74" s="39">
        <v>1</v>
      </c>
      <c r="K74" s="39">
        <v>2</v>
      </c>
      <c r="L74" s="39">
        <v>5</v>
      </c>
      <c r="M74" s="39">
        <v>15</v>
      </c>
      <c r="N74" s="39">
        <v>8</v>
      </c>
      <c r="O74" s="39">
        <v>5</v>
      </c>
      <c r="P74" s="39">
        <v>4</v>
      </c>
      <c r="Q74" s="39">
        <v>3</v>
      </c>
      <c r="R74" s="39">
        <v>3</v>
      </c>
      <c r="S74" s="39">
        <v>1</v>
      </c>
      <c r="T74" s="102"/>
    </row>
    <row r="75" spans="1:96" x14ac:dyDescent="0.2">
      <c r="A75" s="143" t="s">
        <v>152</v>
      </c>
      <c r="B75" s="142">
        <f t="shared" si="7"/>
        <v>0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102"/>
    </row>
    <row r="76" spans="1:96" x14ac:dyDescent="0.2">
      <c r="A76" s="143" t="s">
        <v>153</v>
      </c>
      <c r="B76" s="142">
        <f t="shared" si="7"/>
        <v>33</v>
      </c>
      <c r="C76" s="39"/>
      <c r="D76" s="39"/>
      <c r="E76" s="39"/>
      <c r="F76" s="39">
        <v>1</v>
      </c>
      <c r="G76" s="39"/>
      <c r="H76" s="39">
        <v>1</v>
      </c>
      <c r="I76" s="39"/>
      <c r="J76" s="39">
        <v>1</v>
      </c>
      <c r="K76" s="39">
        <v>3</v>
      </c>
      <c r="L76" s="39">
        <v>1</v>
      </c>
      <c r="M76" s="39">
        <v>4</v>
      </c>
      <c r="N76" s="39">
        <v>3</v>
      </c>
      <c r="O76" s="39">
        <v>1</v>
      </c>
      <c r="P76" s="39">
        <v>3</v>
      </c>
      <c r="Q76" s="39">
        <v>5</v>
      </c>
      <c r="R76" s="39">
        <v>6</v>
      </c>
      <c r="S76" s="39">
        <v>4</v>
      </c>
      <c r="T76" s="102"/>
    </row>
    <row r="77" spans="1:96" x14ac:dyDescent="0.2">
      <c r="A77" s="143" t="s">
        <v>154</v>
      </c>
      <c r="B77" s="142">
        <f t="shared" si="7"/>
        <v>0</v>
      </c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102"/>
    </row>
    <row r="78" spans="1:96" x14ac:dyDescent="0.2">
      <c r="A78" s="143" t="s">
        <v>54</v>
      </c>
      <c r="B78" s="142">
        <f t="shared" si="7"/>
        <v>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102"/>
    </row>
    <row r="79" spans="1:96" x14ac:dyDescent="0.2">
      <c r="A79" s="143" t="s">
        <v>155</v>
      </c>
      <c r="B79" s="142">
        <f t="shared" si="7"/>
        <v>0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102"/>
    </row>
    <row r="80" spans="1:96" x14ac:dyDescent="0.2">
      <c r="A80" s="143" t="s">
        <v>156</v>
      </c>
      <c r="B80" s="142">
        <f t="shared" si="7"/>
        <v>177</v>
      </c>
      <c r="C80" s="39"/>
      <c r="D80" s="39"/>
      <c r="E80" s="39"/>
      <c r="F80" s="39">
        <v>3</v>
      </c>
      <c r="G80" s="39">
        <v>4</v>
      </c>
      <c r="H80" s="39">
        <v>23</v>
      </c>
      <c r="I80" s="39">
        <v>33</v>
      </c>
      <c r="J80" s="39">
        <v>17</v>
      </c>
      <c r="K80" s="39">
        <v>17</v>
      </c>
      <c r="L80" s="39">
        <v>26</v>
      </c>
      <c r="M80" s="39">
        <v>20</v>
      </c>
      <c r="N80" s="39">
        <v>12</v>
      </c>
      <c r="O80" s="39">
        <v>8</v>
      </c>
      <c r="P80" s="39">
        <v>8</v>
      </c>
      <c r="Q80" s="39">
        <v>4</v>
      </c>
      <c r="R80" s="39">
        <v>1</v>
      </c>
      <c r="S80" s="39">
        <v>1</v>
      </c>
      <c r="T80" s="144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88" ht="13.5" customHeight="1" x14ac:dyDescent="0.2">
      <c r="A81" s="143" t="s">
        <v>157</v>
      </c>
      <c r="B81" s="142">
        <f t="shared" si="7"/>
        <v>0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102"/>
    </row>
    <row r="82" spans="1:88" x14ac:dyDescent="0.2">
      <c r="A82" s="143" t="s">
        <v>158</v>
      </c>
      <c r="B82" s="142">
        <f t="shared" si="7"/>
        <v>0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102"/>
    </row>
    <row r="83" spans="1:88" x14ac:dyDescent="0.2">
      <c r="A83" s="143" t="s">
        <v>159</v>
      </c>
      <c r="B83" s="142">
        <f t="shared" si="7"/>
        <v>0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102"/>
    </row>
    <row r="84" spans="1:88" x14ac:dyDescent="0.2">
      <c r="A84" s="145" t="s">
        <v>160</v>
      </c>
      <c r="B84" s="142">
        <f t="shared" si="7"/>
        <v>0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102"/>
    </row>
    <row r="85" spans="1:88" x14ac:dyDescent="0.2">
      <c r="A85" s="145" t="s">
        <v>161</v>
      </c>
      <c r="B85" s="142">
        <f t="shared" si="7"/>
        <v>32</v>
      </c>
      <c r="C85" s="39"/>
      <c r="D85" s="39"/>
      <c r="E85" s="39"/>
      <c r="F85" s="39">
        <v>6</v>
      </c>
      <c r="G85" s="39">
        <v>7</v>
      </c>
      <c r="H85" s="39">
        <v>7</v>
      </c>
      <c r="I85" s="39">
        <v>2</v>
      </c>
      <c r="J85" s="39"/>
      <c r="K85" s="39">
        <v>1</v>
      </c>
      <c r="L85" s="39">
        <v>2</v>
      </c>
      <c r="M85" s="39">
        <v>4</v>
      </c>
      <c r="N85" s="39">
        <v>1</v>
      </c>
      <c r="O85" s="39">
        <v>2</v>
      </c>
      <c r="P85" s="39"/>
      <c r="Q85" s="39"/>
      <c r="R85" s="39"/>
      <c r="S85" s="39"/>
      <c r="T85" s="102"/>
    </row>
    <row r="86" spans="1:88" x14ac:dyDescent="0.2">
      <c r="A86" s="145" t="s">
        <v>44</v>
      </c>
      <c r="B86" s="142">
        <f t="shared" si="7"/>
        <v>4</v>
      </c>
      <c r="C86" s="39"/>
      <c r="D86" s="39"/>
      <c r="E86" s="39"/>
      <c r="F86" s="39"/>
      <c r="G86" s="39">
        <v>2</v>
      </c>
      <c r="H86" s="39">
        <v>1</v>
      </c>
      <c r="I86" s="39"/>
      <c r="J86" s="39"/>
      <c r="K86" s="39">
        <v>1</v>
      </c>
      <c r="L86" s="39"/>
      <c r="M86" s="39"/>
      <c r="N86" s="39"/>
      <c r="O86" s="39"/>
      <c r="P86" s="39"/>
      <c r="Q86" s="39"/>
      <c r="R86" s="39"/>
      <c r="S86" s="39"/>
      <c r="T86" s="102"/>
    </row>
    <row r="87" spans="1:88" x14ac:dyDescent="0.2">
      <c r="A87" s="146" t="s">
        <v>162</v>
      </c>
      <c r="B87" s="108">
        <f t="shared" si="7"/>
        <v>302</v>
      </c>
      <c r="C87" s="147"/>
      <c r="D87" s="147"/>
      <c r="E87" s="147"/>
      <c r="F87" s="147">
        <v>5</v>
      </c>
      <c r="G87" s="147">
        <v>39</v>
      </c>
      <c r="H87" s="147">
        <v>55</v>
      </c>
      <c r="I87" s="147">
        <v>35</v>
      </c>
      <c r="J87" s="147">
        <v>19</v>
      </c>
      <c r="K87" s="147">
        <v>9</v>
      </c>
      <c r="L87" s="147">
        <v>18</v>
      </c>
      <c r="M87" s="147">
        <v>20</v>
      </c>
      <c r="N87" s="147">
        <v>10</v>
      </c>
      <c r="O87" s="147">
        <v>15</v>
      </c>
      <c r="P87" s="147">
        <v>16</v>
      </c>
      <c r="Q87" s="147">
        <v>17</v>
      </c>
      <c r="R87" s="147">
        <v>16</v>
      </c>
      <c r="S87" s="147">
        <v>28</v>
      </c>
      <c r="T87" s="102"/>
    </row>
    <row r="88" spans="1:88" x14ac:dyDescent="0.2">
      <c r="A88" s="148" t="s">
        <v>46</v>
      </c>
      <c r="B88" s="122">
        <f t="shared" ref="B88:S88" si="8">SUM(B72:B87)</f>
        <v>659</v>
      </c>
      <c r="C88" s="136">
        <f t="shared" si="8"/>
        <v>0</v>
      </c>
      <c r="D88" s="136">
        <f t="shared" si="8"/>
        <v>0</v>
      </c>
      <c r="E88" s="136">
        <f t="shared" si="8"/>
        <v>0</v>
      </c>
      <c r="F88" s="136">
        <f t="shared" si="8"/>
        <v>16</v>
      </c>
      <c r="G88" s="136">
        <f t="shared" si="8"/>
        <v>54</v>
      </c>
      <c r="H88" s="136">
        <f t="shared" si="8"/>
        <v>87</v>
      </c>
      <c r="I88" s="136">
        <f t="shared" si="8"/>
        <v>73</v>
      </c>
      <c r="J88" s="136">
        <f t="shared" si="8"/>
        <v>40</v>
      </c>
      <c r="K88" s="136">
        <f t="shared" si="8"/>
        <v>38</v>
      </c>
      <c r="L88" s="136">
        <f t="shared" si="8"/>
        <v>58</v>
      </c>
      <c r="M88" s="136">
        <f t="shared" si="8"/>
        <v>71</v>
      </c>
      <c r="N88" s="136">
        <f t="shared" si="8"/>
        <v>38</v>
      </c>
      <c r="O88" s="136">
        <f t="shared" si="8"/>
        <v>34</v>
      </c>
      <c r="P88" s="136">
        <f t="shared" si="8"/>
        <v>43</v>
      </c>
      <c r="Q88" s="136">
        <f t="shared" si="8"/>
        <v>38</v>
      </c>
      <c r="R88" s="136">
        <f t="shared" si="8"/>
        <v>29</v>
      </c>
      <c r="S88" s="136">
        <f t="shared" si="8"/>
        <v>40</v>
      </c>
      <c r="T88" s="102"/>
    </row>
    <row r="89" spans="1:88" x14ac:dyDescent="0.2">
      <c r="A89" s="52" t="s">
        <v>163</v>
      </c>
      <c r="B89" s="52"/>
      <c r="C89" s="52"/>
      <c r="D89" s="52"/>
      <c r="E89" s="52"/>
      <c r="F89" s="52"/>
      <c r="G89" s="1"/>
      <c r="H89" s="1"/>
      <c r="I89" s="1"/>
      <c r="J89" s="1"/>
      <c r="K89" s="1"/>
      <c r="L89" s="1"/>
      <c r="M89" s="1"/>
      <c r="N89" s="1"/>
      <c r="O89" s="1"/>
      <c r="P89" s="53"/>
      <c r="Q89" s="1"/>
      <c r="R89" s="1"/>
      <c r="S89" s="53"/>
      <c r="T89" s="1"/>
      <c r="U89" s="1"/>
      <c r="V89" s="53"/>
      <c r="W89" s="1"/>
      <c r="X89" s="1"/>
      <c r="Y89" s="53"/>
      <c r="Z89" s="53"/>
      <c r="AA89" s="53"/>
      <c r="AB89" s="149"/>
      <c r="AC89" s="149"/>
    </row>
    <row r="90" spans="1:88" ht="14.25" customHeight="1" x14ac:dyDescent="0.2">
      <c r="A90" s="504" t="s">
        <v>45</v>
      </c>
      <c r="B90" s="505"/>
      <c r="C90" s="504" t="s">
        <v>46</v>
      </c>
      <c r="D90" s="510"/>
      <c r="E90" s="505"/>
      <c r="F90" s="512" t="s">
        <v>47</v>
      </c>
      <c r="G90" s="513"/>
      <c r="H90" s="513"/>
      <c r="I90" s="513"/>
      <c r="J90" s="513"/>
      <c r="K90" s="513"/>
      <c r="L90" s="513"/>
      <c r="M90" s="513"/>
      <c r="N90" s="513"/>
      <c r="O90" s="513"/>
      <c r="P90" s="513"/>
      <c r="Q90" s="513"/>
      <c r="R90" s="513"/>
      <c r="S90" s="513"/>
      <c r="T90" s="513"/>
      <c r="U90" s="513"/>
      <c r="V90" s="513"/>
      <c r="W90" s="513"/>
      <c r="X90" s="513"/>
      <c r="Y90" s="513"/>
      <c r="Z90" s="513"/>
      <c r="AA90" s="513"/>
      <c r="AB90" s="513"/>
      <c r="AC90" s="513"/>
      <c r="AD90" s="513"/>
      <c r="AE90" s="513"/>
      <c r="AF90" s="513"/>
      <c r="AG90" s="513"/>
      <c r="AH90" s="513"/>
      <c r="AI90" s="513"/>
      <c r="AJ90" s="513"/>
      <c r="AK90" s="513"/>
      <c r="AL90" s="513"/>
      <c r="AM90" s="514"/>
      <c r="AN90" s="528" t="s">
        <v>48</v>
      </c>
      <c r="AO90" s="531" t="s">
        <v>49</v>
      </c>
      <c r="AP90" s="553" t="s">
        <v>164</v>
      </c>
      <c r="AQ90" s="553" t="s">
        <v>165</v>
      </c>
      <c r="AR90" s="102"/>
    </row>
    <row r="91" spans="1:88" x14ac:dyDescent="0.2">
      <c r="A91" s="506"/>
      <c r="B91" s="507"/>
      <c r="C91" s="508"/>
      <c r="D91" s="511"/>
      <c r="E91" s="509"/>
      <c r="F91" s="556" t="s">
        <v>18</v>
      </c>
      <c r="G91" s="557"/>
      <c r="H91" s="558" t="s">
        <v>19</v>
      </c>
      <c r="I91" s="559"/>
      <c r="J91" s="556" t="s">
        <v>20</v>
      </c>
      <c r="K91" s="557"/>
      <c r="L91" s="556" t="s">
        <v>21</v>
      </c>
      <c r="M91" s="557"/>
      <c r="N91" s="556" t="s">
        <v>22</v>
      </c>
      <c r="O91" s="557"/>
      <c r="P91" s="515" t="s">
        <v>23</v>
      </c>
      <c r="Q91" s="516"/>
      <c r="R91" s="515" t="s">
        <v>24</v>
      </c>
      <c r="S91" s="516"/>
      <c r="T91" s="515" t="s">
        <v>25</v>
      </c>
      <c r="U91" s="516"/>
      <c r="V91" s="515" t="s">
        <v>26</v>
      </c>
      <c r="W91" s="516"/>
      <c r="X91" s="515" t="s">
        <v>27</v>
      </c>
      <c r="Y91" s="516"/>
      <c r="Z91" s="515" t="s">
        <v>28</v>
      </c>
      <c r="AA91" s="516"/>
      <c r="AB91" s="515" t="s">
        <v>29</v>
      </c>
      <c r="AC91" s="516"/>
      <c r="AD91" s="515" t="s">
        <v>30</v>
      </c>
      <c r="AE91" s="516"/>
      <c r="AF91" s="515" t="s">
        <v>31</v>
      </c>
      <c r="AG91" s="516"/>
      <c r="AH91" s="515" t="s">
        <v>32</v>
      </c>
      <c r="AI91" s="516"/>
      <c r="AJ91" s="515" t="s">
        <v>33</v>
      </c>
      <c r="AK91" s="516"/>
      <c r="AL91" s="515" t="s">
        <v>34</v>
      </c>
      <c r="AM91" s="516"/>
      <c r="AN91" s="529"/>
      <c r="AO91" s="532"/>
      <c r="AP91" s="554"/>
      <c r="AQ91" s="554"/>
      <c r="AR91" s="102"/>
    </row>
    <row r="92" spans="1:88" x14ac:dyDescent="0.2">
      <c r="A92" s="508"/>
      <c r="B92" s="509"/>
      <c r="C92" s="137" t="s">
        <v>166</v>
      </c>
      <c r="D92" s="94" t="s">
        <v>36</v>
      </c>
      <c r="E92" s="137" t="s">
        <v>37</v>
      </c>
      <c r="F92" s="89" t="s">
        <v>36</v>
      </c>
      <c r="G92" s="91" t="s">
        <v>37</v>
      </c>
      <c r="H92" s="89" t="s">
        <v>36</v>
      </c>
      <c r="I92" s="91" t="s">
        <v>37</v>
      </c>
      <c r="J92" s="89" t="s">
        <v>36</v>
      </c>
      <c r="K92" s="91" t="s">
        <v>37</v>
      </c>
      <c r="L92" s="89" t="s">
        <v>36</v>
      </c>
      <c r="M92" s="91" t="s">
        <v>37</v>
      </c>
      <c r="N92" s="89" t="s">
        <v>36</v>
      </c>
      <c r="O92" s="91" t="s">
        <v>37</v>
      </c>
      <c r="P92" s="89" t="s">
        <v>36</v>
      </c>
      <c r="Q92" s="91" t="s">
        <v>37</v>
      </c>
      <c r="R92" s="89" t="s">
        <v>36</v>
      </c>
      <c r="S92" s="91" t="s">
        <v>37</v>
      </c>
      <c r="T92" s="89" t="s">
        <v>36</v>
      </c>
      <c r="U92" s="91" t="s">
        <v>37</v>
      </c>
      <c r="V92" s="89" t="s">
        <v>36</v>
      </c>
      <c r="W92" s="91" t="s">
        <v>37</v>
      </c>
      <c r="X92" s="89" t="s">
        <v>36</v>
      </c>
      <c r="Y92" s="91" t="s">
        <v>37</v>
      </c>
      <c r="Z92" s="89" t="s">
        <v>36</v>
      </c>
      <c r="AA92" s="91" t="s">
        <v>37</v>
      </c>
      <c r="AB92" s="89" t="s">
        <v>36</v>
      </c>
      <c r="AC92" s="91" t="s">
        <v>37</v>
      </c>
      <c r="AD92" s="89" t="s">
        <v>36</v>
      </c>
      <c r="AE92" s="91" t="s">
        <v>37</v>
      </c>
      <c r="AF92" s="89" t="s">
        <v>36</v>
      </c>
      <c r="AG92" s="91" t="s">
        <v>37</v>
      </c>
      <c r="AH92" s="89" t="s">
        <v>36</v>
      </c>
      <c r="AI92" s="91" t="s">
        <v>37</v>
      </c>
      <c r="AJ92" s="89" t="s">
        <v>36</v>
      </c>
      <c r="AK92" s="91" t="s">
        <v>37</v>
      </c>
      <c r="AL92" s="89" t="s">
        <v>36</v>
      </c>
      <c r="AM92" s="91" t="s">
        <v>37</v>
      </c>
      <c r="AN92" s="530"/>
      <c r="AO92" s="533"/>
      <c r="AP92" s="555"/>
      <c r="AQ92" s="555"/>
      <c r="AR92" s="102"/>
    </row>
    <row r="93" spans="1:88" x14ac:dyDescent="0.2">
      <c r="A93" s="560" t="s">
        <v>50</v>
      </c>
      <c r="B93" s="561"/>
      <c r="C93" s="150">
        <f>SUM(D93+E93)</f>
        <v>722</v>
      </c>
      <c r="D93" s="151">
        <f>SUM(F93+H93+J93+L93+N93+P93+R93+T93+V93+X93+Z93+AB93+AD93+AF93+AH93+AJ93+AL93)</f>
        <v>311</v>
      </c>
      <c r="E93" s="150">
        <f>SUM(G93+I93+K93+M93+O93+Q93+S93+U93+W93+Y93+AA93+AC93+AE93+AG93+AI93+AK93+AM93)</f>
        <v>411</v>
      </c>
      <c r="F93" s="152">
        <v>3</v>
      </c>
      <c r="G93" s="153">
        <v>4</v>
      </c>
      <c r="H93" s="152">
        <v>6</v>
      </c>
      <c r="I93" s="153">
        <v>7</v>
      </c>
      <c r="J93" s="152">
        <v>4</v>
      </c>
      <c r="K93" s="73">
        <v>6</v>
      </c>
      <c r="L93" s="152">
        <v>2</v>
      </c>
      <c r="M93" s="73">
        <v>3</v>
      </c>
      <c r="N93" s="152">
        <v>10</v>
      </c>
      <c r="O93" s="73">
        <v>34</v>
      </c>
      <c r="P93" s="152">
        <v>30</v>
      </c>
      <c r="Q93" s="73">
        <v>47</v>
      </c>
      <c r="R93" s="152">
        <v>17</v>
      </c>
      <c r="S93" s="73">
        <v>33</v>
      </c>
      <c r="T93" s="152">
        <v>20</v>
      </c>
      <c r="U93" s="73">
        <v>32</v>
      </c>
      <c r="V93" s="152">
        <v>18</v>
      </c>
      <c r="W93" s="73">
        <v>22</v>
      </c>
      <c r="X93" s="152">
        <v>25</v>
      </c>
      <c r="Y93" s="73">
        <v>27</v>
      </c>
      <c r="Z93" s="152">
        <v>25</v>
      </c>
      <c r="AA93" s="73">
        <v>25</v>
      </c>
      <c r="AB93" s="152">
        <v>18</v>
      </c>
      <c r="AC93" s="73">
        <v>22</v>
      </c>
      <c r="AD93" s="152">
        <v>20</v>
      </c>
      <c r="AE93" s="73">
        <v>25</v>
      </c>
      <c r="AF93" s="152">
        <v>30</v>
      </c>
      <c r="AG93" s="73">
        <v>31</v>
      </c>
      <c r="AH93" s="152">
        <v>28</v>
      </c>
      <c r="AI93" s="73">
        <v>33</v>
      </c>
      <c r="AJ93" s="152">
        <v>30</v>
      </c>
      <c r="AK93" s="73">
        <v>30</v>
      </c>
      <c r="AL93" s="154">
        <v>25</v>
      </c>
      <c r="AM93" s="73">
        <v>30</v>
      </c>
      <c r="AN93" s="74">
        <v>722</v>
      </c>
      <c r="AO93" s="153">
        <v>546</v>
      </c>
      <c r="AP93" s="155">
        <v>0</v>
      </c>
      <c r="AQ93" s="155">
        <v>0</v>
      </c>
      <c r="AR93" s="115" t="s">
        <v>167</v>
      </c>
      <c r="CG93" s="102">
        <v>0</v>
      </c>
      <c r="CH93" s="102">
        <v>0</v>
      </c>
      <c r="CI93" s="102">
        <v>0</v>
      </c>
      <c r="CJ93" s="102">
        <v>0</v>
      </c>
    </row>
    <row r="94" spans="1:88" x14ac:dyDescent="0.2">
      <c r="A94" s="528" t="s">
        <v>51</v>
      </c>
      <c r="B94" s="156" t="s">
        <v>52</v>
      </c>
      <c r="C94" s="157"/>
      <c r="D94" s="157"/>
      <c r="E94" s="150">
        <f>SUM(G94+I94+K94+M94+O94+Q94+S94+U94+W94+Y94+AA94+AC94+AE94+AG94+AI94+AK94+AM94)</f>
        <v>131</v>
      </c>
      <c r="F94" s="158"/>
      <c r="G94" s="159"/>
      <c r="H94" s="158"/>
      <c r="I94" s="159"/>
      <c r="J94" s="158"/>
      <c r="K94" s="25"/>
      <c r="L94" s="158"/>
      <c r="M94" s="25">
        <v>9</v>
      </c>
      <c r="N94" s="158"/>
      <c r="O94" s="25">
        <v>24</v>
      </c>
      <c r="P94" s="158"/>
      <c r="Q94" s="25">
        <v>32</v>
      </c>
      <c r="R94" s="158"/>
      <c r="S94" s="25">
        <v>32</v>
      </c>
      <c r="T94" s="158"/>
      <c r="U94" s="25">
        <v>20</v>
      </c>
      <c r="V94" s="158"/>
      <c r="W94" s="25">
        <v>12</v>
      </c>
      <c r="X94" s="158"/>
      <c r="Y94" s="25">
        <v>2</v>
      </c>
      <c r="Z94" s="158"/>
      <c r="AA94" s="25"/>
      <c r="AB94" s="158"/>
      <c r="AC94" s="25"/>
      <c r="AD94" s="158"/>
      <c r="AE94" s="25"/>
      <c r="AF94" s="158"/>
      <c r="AG94" s="25"/>
      <c r="AH94" s="158"/>
      <c r="AI94" s="25"/>
      <c r="AJ94" s="158"/>
      <c r="AK94" s="25"/>
      <c r="AL94" s="158"/>
      <c r="AM94" s="25"/>
      <c r="AN94" s="56">
        <v>131</v>
      </c>
      <c r="AO94" s="160">
        <v>108</v>
      </c>
      <c r="AP94" s="58">
        <v>0</v>
      </c>
      <c r="AQ94" s="58">
        <v>0</v>
      </c>
      <c r="AR94" s="115" t="s">
        <v>167</v>
      </c>
      <c r="CG94" s="102">
        <v>0</v>
      </c>
      <c r="CH94" s="102">
        <v>0</v>
      </c>
      <c r="CI94" s="102">
        <v>0</v>
      </c>
      <c r="CJ94" s="102">
        <v>0</v>
      </c>
    </row>
    <row r="95" spans="1:88" ht="21.75" x14ac:dyDescent="0.2">
      <c r="A95" s="529"/>
      <c r="B95" s="36" t="s">
        <v>53</v>
      </c>
      <c r="C95" s="161">
        <f t="shared" ref="C95:C103" si="9">SUM(D95+E95)</f>
        <v>274</v>
      </c>
      <c r="D95" s="162">
        <f>SUM(F95+H95+J95+L95+N95+P95+R95+T95+V95+X95+Z95+AB95+AD95+AF95+AH95+AJ95+AL95)</f>
        <v>42</v>
      </c>
      <c r="E95" s="163">
        <f>SUM(G95+I95+K95+M95+O95+Q95+S95+U95+W95+Y95+AA95+AC95+AE95+AG95+AI95+AK95+AM95)</f>
        <v>232</v>
      </c>
      <c r="F95" s="18"/>
      <c r="G95" s="19"/>
      <c r="H95" s="18"/>
      <c r="I95" s="19"/>
      <c r="J95" s="18"/>
      <c r="K95" s="19">
        <v>1</v>
      </c>
      <c r="L95" s="18"/>
      <c r="M95" s="19">
        <v>14</v>
      </c>
      <c r="N95" s="18"/>
      <c r="O95" s="19">
        <v>33</v>
      </c>
      <c r="P95" s="18">
        <v>12</v>
      </c>
      <c r="Q95" s="19">
        <v>39</v>
      </c>
      <c r="R95" s="18">
        <v>13</v>
      </c>
      <c r="S95" s="19">
        <v>40</v>
      </c>
      <c r="T95" s="18">
        <v>6</v>
      </c>
      <c r="U95" s="19">
        <v>30</v>
      </c>
      <c r="V95" s="18">
        <v>8</v>
      </c>
      <c r="W95" s="19">
        <v>25</v>
      </c>
      <c r="X95" s="18">
        <v>3</v>
      </c>
      <c r="Y95" s="19">
        <v>13</v>
      </c>
      <c r="Z95" s="18"/>
      <c r="AA95" s="19">
        <v>12</v>
      </c>
      <c r="AB95" s="18"/>
      <c r="AC95" s="19">
        <v>8</v>
      </c>
      <c r="AD95" s="18"/>
      <c r="AE95" s="19">
        <v>6</v>
      </c>
      <c r="AF95" s="18"/>
      <c r="AG95" s="19">
        <v>7</v>
      </c>
      <c r="AH95" s="18"/>
      <c r="AI95" s="19">
        <v>3</v>
      </c>
      <c r="AJ95" s="18"/>
      <c r="AK95" s="19"/>
      <c r="AL95" s="24"/>
      <c r="AM95" s="19">
        <v>1</v>
      </c>
      <c r="AN95" s="59">
        <v>274</v>
      </c>
      <c r="AO95" s="39">
        <v>209</v>
      </c>
      <c r="AP95" s="31">
        <v>0</v>
      </c>
      <c r="AQ95" s="31">
        <v>0</v>
      </c>
      <c r="AR95" s="115" t="s">
        <v>167</v>
      </c>
      <c r="CG95" s="102">
        <v>0</v>
      </c>
      <c r="CH95" s="102">
        <v>0</v>
      </c>
      <c r="CI95" s="102">
        <v>0</v>
      </c>
      <c r="CJ95" s="102">
        <v>0</v>
      </c>
    </row>
    <row r="96" spans="1:88" x14ac:dyDescent="0.2">
      <c r="A96" s="530"/>
      <c r="B96" s="164" t="s">
        <v>54</v>
      </c>
      <c r="C96" s="165">
        <f t="shared" si="9"/>
        <v>0</v>
      </c>
      <c r="D96" s="166">
        <f>SUM(N96+P96+R96+T96+V96+X96+Z96)</f>
        <v>0</v>
      </c>
      <c r="E96" s="165">
        <f>SUM(O96+Q96+S96+U96+W96+Y96+AA96)</f>
        <v>0</v>
      </c>
      <c r="F96" s="167"/>
      <c r="G96" s="168"/>
      <c r="H96" s="167"/>
      <c r="I96" s="168"/>
      <c r="J96" s="167"/>
      <c r="K96" s="168"/>
      <c r="L96" s="167"/>
      <c r="M96" s="168"/>
      <c r="N96" s="42"/>
      <c r="O96" s="43"/>
      <c r="P96" s="42"/>
      <c r="Q96" s="43"/>
      <c r="R96" s="42"/>
      <c r="S96" s="43"/>
      <c r="T96" s="42"/>
      <c r="U96" s="43"/>
      <c r="V96" s="42"/>
      <c r="W96" s="43"/>
      <c r="X96" s="42"/>
      <c r="Y96" s="43"/>
      <c r="Z96" s="42"/>
      <c r="AA96" s="147"/>
      <c r="AB96" s="167"/>
      <c r="AC96" s="168"/>
      <c r="AD96" s="167"/>
      <c r="AE96" s="168"/>
      <c r="AF96" s="167"/>
      <c r="AG96" s="168"/>
      <c r="AH96" s="167"/>
      <c r="AI96" s="168"/>
      <c r="AJ96" s="167"/>
      <c r="AK96" s="168"/>
      <c r="AL96" s="167"/>
      <c r="AM96" s="168"/>
      <c r="AN96" s="60"/>
      <c r="AO96" s="147"/>
      <c r="AP96" s="61"/>
      <c r="AQ96" s="61"/>
      <c r="AR96" s="115" t="s">
        <v>167</v>
      </c>
      <c r="CG96" s="102">
        <v>0</v>
      </c>
      <c r="CH96" s="102">
        <v>0</v>
      </c>
      <c r="CI96" s="102">
        <v>0</v>
      </c>
      <c r="CJ96" s="102">
        <v>0</v>
      </c>
    </row>
    <row r="97" spans="1:88" x14ac:dyDescent="0.2">
      <c r="A97" s="502" t="s">
        <v>55</v>
      </c>
      <c r="B97" s="503"/>
      <c r="C97" s="169">
        <f t="shared" si="9"/>
        <v>410</v>
      </c>
      <c r="D97" s="170">
        <f t="shared" ref="D97:E103" si="10">SUM(F97+H97+J97+L97+N97+P97+R97+T97+V97+X97+Z97+AB97+AD97+AF97+AH97+AJ97+AL97)</f>
        <v>180</v>
      </c>
      <c r="E97" s="169">
        <f t="shared" si="10"/>
        <v>230</v>
      </c>
      <c r="F97" s="171">
        <v>48</v>
      </c>
      <c r="G97" s="172">
        <v>56</v>
      </c>
      <c r="H97" s="171">
        <v>25</v>
      </c>
      <c r="I97" s="172">
        <v>26</v>
      </c>
      <c r="J97" s="171">
        <v>15</v>
      </c>
      <c r="K97" s="70">
        <v>10</v>
      </c>
      <c r="L97" s="171">
        <v>7</v>
      </c>
      <c r="M97" s="70">
        <v>15</v>
      </c>
      <c r="N97" s="171">
        <v>1</v>
      </c>
      <c r="O97" s="70">
        <v>2</v>
      </c>
      <c r="P97" s="171">
        <v>2</v>
      </c>
      <c r="Q97" s="70">
        <v>4</v>
      </c>
      <c r="R97" s="171">
        <v>3</v>
      </c>
      <c r="S97" s="70">
        <v>4</v>
      </c>
      <c r="T97" s="171">
        <v>3</v>
      </c>
      <c r="U97" s="70">
        <v>5</v>
      </c>
      <c r="V97" s="171">
        <v>2</v>
      </c>
      <c r="W97" s="70">
        <v>6</v>
      </c>
      <c r="X97" s="171">
        <v>3</v>
      </c>
      <c r="Y97" s="70">
        <v>9</v>
      </c>
      <c r="Z97" s="171">
        <v>7</v>
      </c>
      <c r="AA97" s="70">
        <v>15</v>
      </c>
      <c r="AB97" s="171">
        <v>3</v>
      </c>
      <c r="AC97" s="70">
        <v>8</v>
      </c>
      <c r="AD97" s="171">
        <v>17</v>
      </c>
      <c r="AE97" s="70">
        <v>13</v>
      </c>
      <c r="AF97" s="171">
        <v>10</v>
      </c>
      <c r="AG97" s="70">
        <v>12</v>
      </c>
      <c r="AH97" s="171">
        <v>9</v>
      </c>
      <c r="AI97" s="172">
        <v>10</v>
      </c>
      <c r="AJ97" s="171">
        <v>10</v>
      </c>
      <c r="AK97" s="172">
        <v>19</v>
      </c>
      <c r="AL97" s="77">
        <v>15</v>
      </c>
      <c r="AM97" s="70">
        <v>16</v>
      </c>
      <c r="AN97" s="71">
        <v>410</v>
      </c>
      <c r="AO97" s="172">
        <v>189</v>
      </c>
      <c r="AP97" s="26">
        <v>0</v>
      </c>
      <c r="AQ97" s="26">
        <v>0</v>
      </c>
      <c r="AR97" s="115" t="s">
        <v>167</v>
      </c>
      <c r="CG97" s="102">
        <v>0</v>
      </c>
      <c r="CH97" s="102">
        <v>0</v>
      </c>
      <c r="CI97" s="102">
        <v>0</v>
      </c>
      <c r="CJ97" s="102">
        <v>0</v>
      </c>
    </row>
    <row r="98" spans="1:88" x14ac:dyDescent="0.2">
      <c r="A98" s="565" t="s">
        <v>56</v>
      </c>
      <c r="B98" s="566"/>
      <c r="C98" s="163">
        <f t="shared" si="9"/>
        <v>0</v>
      </c>
      <c r="D98" s="162">
        <f t="shared" si="10"/>
        <v>0</v>
      </c>
      <c r="E98" s="163">
        <f t="shared" si="10"/>
        <v>0</v>
      </c>
      <c r="F98" s="18"/>
      <c r="G98" s="39"/>
      <c r="H98" s="18"/>
      <c r="I98" s="39"/>
      <c r="J98" s="18"/>
      <c r="K98" s="19"/>
      <c r="L98" s="18"/>
      <c r="M98" s="19"/>
      <c r="N98" s="18"/>
      <c r="O98" s="19"/>
      <c r="P98" s="18"/>
      <c r="Q98" s="19"/>
      <c r="R98" s="18"/>
      <c r="S98" s="19"/>
      <c r="T98" s="18"/>
      <c r="U98" s="19"/>
      <c r="V98" s="18"/>
      <c r="W98" s="19"/>
      <c r="X98" s="18"/>
      <c r="Y98" s="19"/>
      <c r="Z98" s="18"/>
      <c r="AA98" s="19"/>
      <c r="AB98" s="18"/>
      <c r="AC98" s="39"/>
      <c r="AD98" s="18"/>
      <c r="AE98" s="39"/>
      <c r="AF98" s="18"/>
      <c r="AG98" s="39"/>
      <c r="AH98" s="18"/>
      <c r="AI98" s="39"/>
      <c r="AJ98" s="18"/>
      <c r="AK98" s="39"/>
      <c r="AL98" s="24"/>
      <c r="AM98" s="19"/>
      <c r="AN98" s="59"/>
      <c r="AO98" s="39"/>
      <c r="AP98" s="31"/>
      <c r="AQ98" s="31"/>
      <c r="AR98" s="115" t="s">
        <v>167</v>
      </c>
      <c r="CG98" s="102">
        <v>0</v>
      </c>
      <c r="CH98" s="102">
        <v>0</v>
      </c>
      <c r="CI98" s="102">
        <v>0</v>
      </c>
      <c r="CJ98" s="102">
        <v>0</v>
      </c>
    </row>
    <row r="99" spans="1:88" x14ac:dyDescent="0.2">
      <c r="A99" s="567" t="s">
        <v>57</v>
      </c>
      <c r="B99" s="568"/>
      <c r="C99" s="173">
        <f t="shared" si="9"/>
        <v>78</v>
      </c>
      <c r="D99" s="174">
        <f t="shared" si="10"/>
        <v>41</v>
      </c>
      <c r="E99" s="163">
        <f t="shared" si="10"/>
        <v>37</v>
      </c>
      <c r="F99" s="18">
        <v>13</v>
      </c>
      <c r="G99" s="39">
        <v>12</v>
      </c>
      <c r="H99" s="18">
        <v>2</v>
      </c>
      <c r="I99" s="39">
        <v>2</v>
      </c>
      <c r="J99" s="18">
        <v>1</v>
      </c>
      <c r="K99" s="19"/>
      <c r="L99" s="18"/>
      <c r="M99" s="19"/>
      <c r="N99" s="18"/>
      <c r="O99" s="19"/>
      <c r="P99" s="18"/>
      <c r="Q99" s="19"/>
      <c r="R99" s="18"/>
      <c r="S99" s="19"/>
      <c r="T99" s="18">
        <v>1</v>
      </c>
      <c r="U99" s="19"/>
      <c r="V99" s="18">
        <v>1</v>
      </c>
      <c r="W99" s="19">
        <v>1</v>
      </c>
      <c r="X99" s="18">
        <v>2</v>
      </c>
      <c r="Y99" s="19">
        <v>1</v>
      </c>
      <c r="Z99" s="18">
        <v>2</v>
      </c>
      <c r="AA99" s="19">
        <v>2</v>
      </c>
      <c r="AB99" s="18">
        <v>2</v>
      </c>
      <c r="AC99" s="39">
        <v>1</v>
      </c>
      <c r="AD99" s="18">
        <v>3</v>
      </c>
      <c r="AE99" s="39">
        <v>2</v>
      </c>
      <c r="AF99" s="18">
        <v>6</v>
      </c>
      <c r="AG99" s="39">
        <v>6</v>
      </c>
      <c r="AH99" s="18">
        <v>4</v>
      </c>
      <c r="AI99" s="39">
        <v>3</v>
      </c>
      <c r="AJ99" s="18">
        <v>2</v>
      </c>
      <c r="AK99" s="39">
        <v>2</v>
      </c>
      <c r="AL99" s="24">
        <v>2</v>
      </c>
      <c r="AM99" s="19">
        <v>5</v>
      </c>
      <c r="AN99" s="59">
        <v>78</v>
      </c>
      <c r="AO99" s="39">
        <v>68</v>
      </c>
      <c r="AP99" s="31">
        <v>0</v>
      </c>
      <c r="AQ99" s="31">
        <v>0</v>
      </c>
      <c r="AR99" s="115" t="s">
        <v>167</v>
      </c>
      <c r="CG99" s="102">
        <v>0</v>
      </c>
      <c r="CH99" s="102">
        <v>0</v>
      </c>
      <c r="CI99" s="102">
        <v>0</v>
      </c>
      <c r="CJ99" s="102">
        <v>0</v>
      </c>
    </row>
    <row r="100" spans="1:88" x14ac:dyDescent="0.2">
      <c r="A100" s="569" t="s">
        <v>58</v>
      </c>
      <c r="B100" s="570"/>
      <c r="C100" s="163">
        <f t="shared" si="9"/>
        <v>0</v>
      </c>
      <c r="D100" s="162">
        <f t="shared" si="10"/>
        <v>0</v>
      </c>
      <c r="E100" s="163">
        <f t="shared" si="10"/>
        <v>0</v>
      </c>
      <c r="F100" s="18"/>
      <c r="G100" s="39"/>
      <c r="H100" s="18"/>
      <c r="I100" s="39"/>
      <c r="J100" s="18"/>
      <c r="K100" s="19"/>
      <c r="L100" s="18"/>
      <c r="M100" s="19"/>
      <c r="N100" s="18"/>
      <c r="O100" s="19"/>
      <c r="P100" s="18"/>
      <c r="Q100" s="19"/>
      <c r="R100" s="18"/>
      <c r="S100" s="19"/>
      <c r="T100" s="18"/>
      <c r="U100" s="19"/>
      <c r="V100" s="18"/>
      <c r="W100" s="19"/>
      <c r="X100" s="18"/>
      <c r="Y100" s="19"/>
      <c r="Z100" s="18"/>
      <c r="AA100" s="19"/>
      <c r="AB100" s="18"/>
      <c r="AC100" s="39"/>
      <c r="AD100" s="18"/>
      <c r="AE100" s="39"/>
      <c r="AF100" s="18"/>
      <c r="AG100" s="39"/>
      <c r="AH100" s="18"/>
      <c r="AI100" s="39"/>
      <c r="AJ100" s="18"/>
      <c r="AK100" s="39"/>
      <c r="AL100" s="24"/>
      <c r="AM100" s="19"/>
      <c r="AN100" s="59"/>
      <c r="AO100" s="39"/>
      <c r="AP100" s="31"/>
      <c r="AQ100" s="31"/>
      <c r="AR100" s="115" t="s">
        <v>167</v>
      </c>
      <c r="CG100" s="102">
        <v>0</v>
      </c>
      <c r="CH100" s="102">
        <v>0</v>
      </c>
      <c r="CI100" s="102">
        <v>0</v>
      </c>
      <c r="CJ100" s="102">
        <v>0</v>
      </c>
    </row>
    <row r="101" spans="1:88" x14ac:dyDescent="0.2">
      <c r="A101" s="565" t="s">
        <v>59</v>
      </c>
      <c r="B101" s="566"/>
      <c r="C101" s="163">
        <f t="shared" si="9"/>
        <v>0</v>
      </c>
      <c r="D101" s="162">
        <f t="shared" si="10"/>
        <v>0</v>
      </c>
      <c r="E101" s="163">
        <f t="shared" si="10"/>
        <v>0</v>
      </c>
      <c r="F101" s="18"/>
      <c r="G101" s="39"/>
      <c r="H101" s="18"/>
      <c r="I101" s="39"/>
      <c r="J101" s="18"/>
      <c r="K101" s="19"/>
      <c r="L101" s="18"/>
      <c r="M101" s="19"/>
      <c r="N101" s="18"/>
      <c r="O101" s="19"/>
      <c r="P101" s="18"/>
      <c r="Q101" s="19"/>
      <c r="R101" s="18"/>
      <c r="S101" s="19"/>
      <c r="T101" s="18"/>
      <c r="U101" s="19"/>
      <c r="V101" s="18"/>
      <c r="W101" s="19"/>
      <c r="X101" s="18"/>
      <c r="Y101" s="19"/>
      <c r="Z101" s="18"/>
      <c r="AA101" s="19"/>
      <c r="AB101" s="18"/>
      <c r="AC101" s="39"/>
      <c r="AD101" s="18"/>
      <c r="AE101" s="39"/>
      <c r="AF101" s="18"/>
      <c r="AG101" s="39"/>
      <c r="AH101" s="18"/>
      <c r="AI101" s="39"/>
      <c r="AJ101" s="18"/>
      <c r="AK101" s="39"/>
      <c r="AL101" s="24"/>
      <c r="AM101" s="19"/>
      <c r="AN101" s="59"/>
      <c r="AO101" s="39"/>
      <c r="AP101" s="31"/>
      <c r="AQ101" s="31"/>
      <c r="AR101" s="115" t="s">
        <v>167</v>
      </c>
      <c r="CG101" s="102">
        <v>0</v>
      </c>
      <c r="CH101" s="102">
        <v>0</v>
      </c>
      <c r="CI101" s="102">
        <v>0</v>
      </c>
      <c r="CJ101" s="102">
        <v>0</v>
      </c>
    </row>
    <row r="102" spans="1:88" x14ac:dyDescent="0.2">
      <c r="A102" s="565" t="s">
        <v>60</v>
      </c>
      <c r="B102" s="566"/>
      <c r="C102" s="163">
        <f t="shared" si="9"/>
        <v>195</v>
      </c>
      <c r="D102" s="162">
        <f t="shared" si="10"/>
        <v>75</v>
      </c>
      <c r="E102" s="163">
        <f t="shared" si="10"/>
        <v>120</v>
      </c>
      <c r="F102" s="18"/>
      <c r="G102" s="39">
        <v>1</v>
      </c>
      <c r="H102" s="18"/>
      <c r="I102" s="39"/>
      <c r="J102" s="18">
        <v>1</v>
      </c>
      <c r="K102" s="19">
        <v>1</v>
      </c>
      <c r="L102" s="18"/>
      <c r="M102" s="19"/>
      <c r="N102" s="18"/>
      <c r="O102" s="19"/>
      <c r="P102" s="18"/>
      <c r="Q102" s="19">
        <v>1</v>
      </c>
      <c r="R102" s="18"/>
      <c r="S102" s="19"/>
      <c r="T102" s="18"/>
      <c r="U102" s="19"/>
      <c r="V102" s="18"/>
      <c r="W102" s="19"/>
      <c r="X102" s="18"/>
      <c r="Y102" s="19">
        <v>1</v>
      </c>
      <c r="Z102" s="18"/>
      <c r="AA102" s="19"/>
      <c r="AB102" s="18">
        <v>1</v>
      </c>
      <c r="AC102" s="19">
        <v>1</v>
      </c>
      <c r="AD102" s="18"/>
      <c r="AE102" s="19">
        <v>1</v>
      </c>
      <c r="AF102" s="18">
        <v>20</v>
      </c>
      <c r="AG102" s="19">
        <v>32</v>
      </c>
      <c r="AH102" s="18">
        <v>25</v>
      </c>
      <c r="AI102" s="39">
        <v>27</v>
      </c>
      <c r="AJ102" s="18">
        <v>20</v>
      </c>
      <c r="AK102" s="39">
        <v>23</v>
      </c>
      <c r="AL102" s="24">
        <v>8</v>
      </c>
      <c r="AM102" s="19">
        <v>32</v>
      </c>
      <c r="AN102" s="59">
        <v>195</v>
      </c>
      <c r="AO102" s="39">
        <v>35</v>
      </c>
      <c r="AP102" s="31">
        <v>0</v>
      </c>
      <c r="AQ102" s="31">
        <v>0</v>
      </c>
      <c r="AR102" s="115" t="s">
        <v>167</v>
      </c>
      <c r="CG102" s="102">
        <v>0</v>
      </c>
      <c r="CH102" s="102">
        <v>0</v>
      </c>
      <c r="CI102" s="102">
        <v>0</v>
      </c>
      <c r="CJ102" s="102">
        <v>0</v>
      </c>
    </row>
    <row r="103" spans="1:88" x14ac:dyDescent="0.2">
      <c r="A103" s="571" t="s">
        <v>61</v>
      </c>
      <c r="B103" s="572"/>
      <c r="C103" s="175">
        <f t="shared" si="9"/>
        <v>0</v>
      </c>
      <c r="D103" s="176">
        <f t="shared" si="10"/>
        <v>0</v>
      </c>
      <c r="E103" s="175">
        <f t="shared" si="10"/>
        <v>0</v>
      </c>
      <c r="F103" s="42"/>
      <c r="G103" s="147"/>
      <c r="H103" s="42"/>
      <c r="I103" s="147"/>
      <c r="J103" s="42"/>
      <c r="K103" s="43"/>
      <c r="L103" s="42"/>
      <c r="M103" s="43"/>
      <c r="N103" s="42"/>
      <c r="O103" s="43"/>
      <c r="P103" s="42"/>
      <c r="Q103" s="43"/>
      <c r="R103" s="42"/>
      <c r="S103" s="43"/>
      <c r="T103" s="42"/>
      <c r="U103" s="43"/>
      <c r="V103" s="42"/>
      <c r="W103" s="43"/>
      <c r="X103" s="42"/>
      <c r="Y103" s="43"/>
      <c r="Z103" s="42"/>
      <c r="AA103" s="43"/>
      <c r="AB103" s="42"/>
      <c r="AC103" s="43"/>
      <c r="AD103" s="42"/>
      <c r="AE103" s="43"/>
      <c r="AF103" s="42"/>
      <c r="AG103" s="43"/>
      <c r="AH103" s="42"/>
      <c r="AI103" s="43"/>
      <c r="AJ103" s="42"/>
      <c r="AK103" s="43"/>
      <c r="AL103" s="44"/>
      <c r="AM103" s="43"/>
      <c r="AN103" s="60"/>
      <c r="AO103" s="147"/>
      <c r="AP103" s="61"/>
      <c r="AQ103" s="61"/>
      <c r="AR103" s="115" t="s">
        <v>167</v>
      </c>
      <c r="CG103" s="102">
        <v>0</v>
      </c>
      <c r="CH103" s="102">
        <v>0</v>
      </c>
      <c r="CI103" s="102">
        <v>0</v>
      </c>
      <c r="CJ103" s="102">
        <v>0</v>
      </c>
    </row>
    <row r="104" spans="1:88" x14ac:dyDescent="0.2">
      <c r="A104" s="490" t="s">
        <v>38</v>
      </c>
      <c r="B104" s="491"/>
      <c r="C104" s="177">
        <f t="shared" ref="C104:AQ104" si="11">SUM(C93:C103)</f>
        <v>1679</v>
      </c>
      <c r="D104" s="178">
        <f t="shared" si="11"/>
        <v>649</v>
      </c>
      <c r="E104" s="165">
        <f t="shared" si="11"/>
        <v>1161</v>
      </c>
      <c r="F104" s="179">
        <f t="shared" si="11"/>
        <v>64</v>
      </c>
      <c r="G104" s="136">
        <f t="shared" si="11"/>
        <v>73</v>
      </c>
      <c r="H104" s="179">
        <f t="shared" si="11"/>
        <v>33</v>
      </c>
      <c r="I104" s="136">
        <f t="shared" si="11"/>
        <v>35</v>
      </c>
      <c r="J104" s="123">
        <f t="shared" si="11"/>
        <v>21</v>
      </c>
      <c r="K104" s="126">
        <f t="shared" si="11"/>
        <v>18</v>
      </c>
      <c r="L104" s="123">
        <f t="shared" si="11"/>
        <v>9</v>
      </c>
      <c r="M104" s="126">
        <f t="shared" si="11"/>
        <v>41</v>
      </c>
      <c r="N104" s="123">
        <f t="shared" si="11"/>
        <v>11</v>
      </c>
      <c r="O104" s="126">
        <f t="shared" si="11"/>
        <v>93</v>
      </c>
      <c r="P104" s="123">
        <f t="shared" si="11"/>
        <v>44</v>
      </c>
      <c r="Q104" s="126">
        <f t="shared" si="11"/>
        <v>123</v>
      </c>
      <c r="R104" s="123">
        <f t="shared" si="11"/>
        <v>33</v>
      </c>
      <c r="S104" s="126">
        <f t="shared" si="11"/>
        <v>109</v>
      </c>
      <c r="T104" s="123">
        <f t="shared" si="11"/>
        <v>30</v>
      </c>
      <c r="U104" s="126">
        <f t="shared" si="11"/>
        <v>87</v>
      </c>
      <c r="V104" s="123">
        <f t="shared" si="11"/>
        <v>29</v>
      </c>
      <c r="W104" s="126">
        <f t="shared" si="11"/>
        <v>66</v>
      </c>
      <c r="X104" s="123">
        <f t="shared" si="11"/>
        <v>33</v>
      </c>
      <c r="Y104" s="126">
        <f t="shared" si="11"/>
        <v>53</v>
      </c>
      <c r="Z104" s="123">
        <f t="shared" si="11"/>
        <v>34</v>
      </c>
      <c r="AA104" s="126">
        <f t="shared" si="11"/>
        <v>54</v>
      </c>
      <c r="AB104" s="123">
        <f t="shared" si="11"/>
        <v>24</v>
      </c>
      <c r="AC104" s="126">
        <f t="shared" si="11"/>
        <v>40</v>
      </c>
      <c r="AD104" s="123">
        <f t="shared" si="11"/>
        <v>40</v>
      </c>
      <c r="AE104" s="126">
        <f t="shared" si="11"/>
        <v>47</v>
      </c>
      <c r="AF104" s="123">
        <f t="shared" si="11"/>
        <v>66</v>
      </c>
      <c r="AG104" s="126">
        <f t="shared" si="11"/>
        <v>88</v>
      </c>
      <c r="AH104" s="123">
        <f t="shared" si="11"/>
        <v>66</v>
      </c>
      <c r="AI104" s="126">
        <f t="shared" si="11"/>
        <v>76</v>
      </c>
      <c r="AJ104" s="123">
        <f t="shared" si="11"/>
        <v>62</v>
      </c>
      <c r="AK104" s="126">
        <f t="shared" si="11"/>
        <v>74</v>
      </c>
      <c r="AL104" s="127">
        <f t="shared" si="11"/>
        <v>50</v>
      </c>
      <c r="AM104" s="126">
        <f t="shared" si="11"/>
        <v>84</v>
      </c>
      <c r="AN104" s="180">
        <f t="shared" si="11"/>
        <v>1810</v>
      </c>
      <c r="AO104" s="136">
        <f t="shared" si="11"/>
        <v>1155</v>
      </c>
      <c r="AP104" s="181">
        <f t="shared" si="11"/>
        <v>0</v>
      </c>
      <c r="AQ104" s="181">
        <f t="shared" si="11"/>
        <v>0</v>
      </c>
      <c r="AR104" s="115"/>
    </row>
    <row r="105" spans="1:88" x14ac:dyDescent="0.2">
      <c r="A105" s="65" t="s">
        <v>168</v>
      </c>
      <c r="B105" s="65"/>
      <c r="C105" s="65"/>
      <c r="D105" s="65"/>
      <c r="E105" s="65"/>
      <c r="F105" s="65"/>
      <c r="G105" s="66"/>
      <c r="H105" s="66"/>
      <c r="I105" s="66"/>
      <c r="J105" s="66"/>
      <c r="K105" s="35"/>
      <c r="L105" s="35"/>
      <c r="M105" s="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53"/>
      <c r="AE105" s="1"/>
      <c r="AF105" s="1"/>
      <c r="AG105" s="53"/>
      <c r="AH105" s="1"/>
      <c r="AI105" s="1"/>
      <c r="AJ105" s="53"/>
      <c r="AK105" s="1"/>
      <c r="AL105" s="1"/>
      <c r="AM105" s="53"/>
      <c r="AN105" s="53"/>
      <c r="AO105" s="53"/>
      <c r="AP105" s="1"/>
      <c r="AQ105" s="1"/>
    </row>
    <row r="106" spans="1:88" ht="14.25" customHeight="1" x14ac:dyDescent="0.2">
      <c r="A106" s="562" t="s">
        <v>62</v>
      </c>
      <c r="B106" s="528" t="s">
        <v>45</v>
      </c>
      <c r="C106" s="504" t="s">
        <v>46</v>
      </c>
      <c r="D106" s="510"/>
      <c r="E106" s="505"/>
      <c r="F106" s="512" t="s">
        <v>47</v>
      </c>
      <c r="G106" s="513"/>
      <c r="H106" s="513"/>
      <c r="I106" s="513"/>
      <c r="J106" s="513"/>
      <c r="K106" s="513"/>
      <c r="L106" s="513"/>
      <c r="M106" s="513"/>
      <c r="N106" s="513"/>
      <c r="O106" s="513"/>
      <c r="P106" s="513"/>
      <c r="Q106" s="513"/>
      <c r="R106" s="513"/>
      <c r="S106" s="513"/>
      <c r="T106" s="513"/>
      <c r="U106" s="513"/>
      <c r="V106" s="513"/>
      <c r="W106" s="513"/>
      <c r="X106" s="513"/>
      <c r="Y106" s="513"/>
      <c r="Z106" s="513"/>
      <c r="AA106" s="513"/>
      <c r="AB106" s="513"/>
      <c r="AC106" s="513"/>
      <c r="AD106" s="513"/>
      <c r="AE106" s="513"/>
      <c r="AF106" s="513"/>
      <c r="AG106" s="513"/>
      <c r="AH106" s="513"/>
      <c r="AI106" s="513"/>
      <c r="AJ106" s="513"/>
      <c r="AK106" s="513"/>
      <c r="AL106" s="513"/>
      <c r="AM106" s="514"/>
      <c r="AN106" s="528" t="s">
        <v>48</v>
      </c>
      <c r="AO106" s="528" t="s">
        <v>169</v>
      </c>
      <c r="AP106" s="573" t="s">
        <v>164</v>
      </c>
      <c r="AQ106" s="573" t="s">
        <v>165</v>
      </c>
    </row>
    <row r="107" spans="1:88" x14ac:dyDescent="0.2">
      <c r="A107" s="563"/>
      <c r="B107" s="529"/>
      <c r="C107" s="508"/>
      <c r="D107" s="511"/>
      <c r="E107" s="509"/>
      <c r="F107" s="556" t="s">
        <v>18</v>
      </c>
      <c r="G107" s="557"/>
      <c r="H107" s="558" t="s">
        <v>19</v>
      </c>
      <c r="I107" s="559"/>
      <c r="J107" s="556" t="s">
        <v>20</v>
      </c>
      <c r="K107" s="557"/>
      <c r="L107" s="556" t="s">
        <v>21</v>
      </c>
      <c r="M107" s="557"/>
      <c r="N107" s="556" t="s">
        <v>22</v>
      </c>
      <c r="O107" s="557"/>
      <c r="P107" s="515" t="s">
        <v>23</v>
      </c>
      <c r="Q107" s="516"/>
      <c r="R107" s="515" t="s">
        <v>24</v>
      </c>
      <c r="S107" s="516"/>
      <c r="T107" s="515" t="s">
        <v>25</v>
      </c>
      <c r="U107" s="516"/>
      <c r="V107" s="515" t="s">
        <v>26</v>
      </c>
      <c r="W107" s="516"/>
      <c r="X107" s="515" t="s">
        <v>27</v>
      </c>
      <c r="Y107" s="516"/>
      <c r="Z107" s="515" t="s">
        <v>28</v>
      </c>
      <c r="AA107" s="516"/>
      <c r="AB107" s="515" t="s">
        <v>29</v>
      </c>
      <c r="AC107" s="516"/>
      <c r="AD107" s="515" t="s">
        <v>30</v>
      </c>
      <c r="AE107" s="516"/>
      <c r="AF107" s="515" t="s">
        <v>31</v>
      </c>
      <c r="AG107" s="516"/>
      <c r="AH107" s="515" t="s">
        <v>32</v>
      </c>
      <c r="AI107" s="516"/>
      <c r="AJ107" s="515" t="s">
        <v>33</v>
      </c>
      <c r="AK107" s="516"/>
      <c r="AL107" s="515" t="s">
        <v>34</v>
      </c>
      <c r="AM107" s="516"/>
      <c r="AN107" s="529"/>
      <c r="AO107" s="529"/>
      <c r="AP107" s="574"/>
      <c r="AQ107" s="574"/>
      <c r="AR107" s="102"/>
    </row>
    <row r="108" spans="1:88" x14ac:dyDescent="0.2">
      <c r="A108" s="564"/>
      <c r="B108" s="530"/>
      <c r="C108" s="90" t="s">
        <v>166</v>
      </c>
      <c r="D108" s="90" t="s">
        <v>170</v>
      </c>
      <c r="E108" s="182" t="s">
        <v>171</v>
      </c>
      <c r="F108" s="89" t="s">
        <v>170</v>
      </c>
      <c r="G108" s="11" t="s">
        <v>171</v>
      </c>
      <c r="H108" s="7" t="s">
        <v>170</v>
      </c>
      <c r="I108" s="91" t="s">
        <v>171</v>
      </c>
      <c r="J108" s="89" t="s">
        <v>170</v>
      </c>
      <c r="K108" s="11" t="s">
        <v>171</v>
      </c>
      <c r="L108" s="89" t="s">
        <v>170</v>
      </c>
      <c r="M108" s="11" t="s">
        <v>171</v>
      </c>
      <c r="N108" s="89" t="s">
        <v>170</v>
      </c>
      <c r="O108" s="11" t="s">
        <v>171</v>
      </c>
      <c r="P108" s="7" t="s">
        <v>170</v>
      </c>
      <c r="Q108" s="91" t="s">
        <v>171</v>
      </c>
      <c r="R108" s="7" t="s">
        <v>170</v>
      </c>
      <c r="S108" s="91" t="s">
        <v>171</v>
      </c>
      <c r="T108" s="89" t="s">
        <v>170</v>
      </c>
      <c r="U108" s="11" t="s">
        <v>171</v>
      </c>
      <c r="V108" s="7" t="s">
        <v>170</v>
      </c>
      <c r="W108" s="91" t="s">
        <v>171</v>
      </c>
      <c r="X108" s="7" t="s">
        <v>170</v>
      </c>
      <c r="Y108" s="91" t="s">
        <v>171</v>
      </c>
      <c r="Z108" s="89" t="s">
        <v>170</v>
      </c>
      <c r="AA108" s="11" t="s">
        <v>171</v>
      </c>
      <c r="AB108" s="89" t="s">
        <v>170</v>
      </c>
      <c r="AC108" s="11" t="s">
        <v>171</v>
      </c>
      <c r="AD108" s="7" t="s">
        <v>170</v>
      </c>
      <c r="AE108" s="91" t="s">
        <v>171</v>
      </c>
      <c r="AF108" s="7" t="s">
        <v>170</v>
      </c>
      <c r="AG108" s="91" t="s">
        <v>171</v>
      </c>
      <c r="AH108" s="89" t="s">
        <v>170</v>
      </c>
      <c r="AI108" s="11" t="s">
        <v>171</v>
      </c>
      <c r="AJ108" s="7" t="s">
        <v>170</v>
      </c>
      <c r="AK108" s="91" t="s">
        <v>171</v>
      </c>
      <c r="AL108" s="89" t="s">
        <v>170</v>
      </c>
      <c r="AM108" s="11" t="s">
        <v>171</v>
      </c>
      <c r="AN108" s="530"/>
      <c r="AO108" s="530"/>
      <c r="AP108" s="575"/>
      <c r="AQ108" s="575"/>
      <c r="AR108" s="102"/>
    </row>
    <row r="109" spans="1:88" x14ac:dyDescent="0.2">
      <c r="A109" s="492" t="s">
        <v>63</v>
      </c>
      <c r="B109" s="67" t="s">
        <v>50</v>
      </c>
      <c r="C109" s="183">
        <f t="shared" ref="C109:C119" si="12">SUM(D109+E109)</f>
        <v>0</v>
      </c>
      <c r="D109" s="183">
        <f t="shared" ref="D109:D117" si="13">SUM(F109+H109+J109+L109+N109+P109+R109+T109+V109+X109+Z109+AB109+AD109+AF109+AH109+AJ109+AL109)</f>
        <v>0</v>
      </c>
      <c r="E109" s="183">
        <f t="shared" ref="E109:E117" si="14">SUM(G109+I109+K109+M109+O109+Q109+S109+U109+W109+Y109+AA109+AC109+AE109+AG109+AI109+AK109+AM109)</f>
        <v>0</v>
      </c>
      <c r="F109" s="15"/>
      <c r="G109" s="160"/>
      <c r="H109" s="15"/>
      <c r="I109" s="160"/>
      <c r="J109" s="15"/>
      <c r="K109" s="25"/>
      <c r="L109" s="15"/>
      <c r="M109" s="25"/>
      <c r="N109" s="15"/>
      <c r="O109" s="25"/>
      <c r="P109" s="15"/>
      <c r="Q109" s="25"/>
      <c r="R109" s="15"/>
      <c r="S109" s="25"/>
      <c r="T109" s="15"/>
      <c r="U109" s="25"/>
      <c r="V109" s="15"/>
      <c r="W109" s="25"/>
      <c r="X109" s="15"/>
      <c r="Y109" s="25"/>
      <c r="Z109" s="15"/>
      <c r="AA109" s="25"/>
      <c r="AB109" s="15"/>
      <c r="AC109" s="25"/>
      <c r="AD109" s="15"/>
      <c r="AE109" s="25"/>
      <c r="AF109" s="15"/>
      <c r="AG109" s="25"/>
      <c r="AH109" s="15"/>
      <c r="AI109" s="25"/>
      <c r="AJ109" s="15"/>
      <c r="AK109" s="25"/>
      <c r="AL109" s="57"/>
      <c r="AM109" s="25"/>
      <c r="AN109" s="56"/>
      <c r="AO109" s="56"/>
      <c r="AP109" s="56"/>
      <c r="AQ109" s="56"/>
      <c r="AR109" s="115" t="s">
        <v>167</v>
      </c>
      <c r="CG109" s="102">
        <v>0</v>
      </c>
      <c r="CH109" s="102">
        <v>0</v>
      </c>
      <c r="CI109" s="102">
        <v>0</v>
      </c>
    </row>
    <row r="110" spans="1:88" x14ac:dyDescent="0.2">
      <c r="A110" s="493"/>
      <c r="B110" s="68" t="s">
        <v>51</v>
      </c>
      <c r="C110" s="175">
        <f t="shared" si="12"/>
        <v>20</v>
      </c>
      <c r="D110" s="175">
        <f t="shared" si="13"/>
        <v>6</v>
      </c>
      <c r="E110" s="175">
        <f t="shared" si="14"/>
        <v>14</v>
      </c>
      <c r="F110" s="42"/>
      <c r="G110" s="147"/>
      <c r="H110" s="42"/>
      <c r="I110" s="147"/>
      <c r="J110" s="42"/>
      <c r="K110" s="43"/>
      <c r="L110" s="42">
        <v>1</v>
      </c>
      <c r="M110" s="43">
        <v>2</v>
      </c>
      <c r="N110" s="42">
        <v>1</v>
      </c>
      <c r="O110" s="43">
        <v>3</v>
      </c>
      <c r="P110" s="42">
        <v>2</v>
      </c>
      <c r="Q110" s="43">
        <v>4</v>
      </c>
      <c r="R110" s="42"/>
      <c r="S110" s="43"/>
      <c r="T110" s="42"/>
      <c r="U110" s="43">
        <v>1</v>
      </c>
      <c r="V110" s="42">
        <v>1</v>
      </c>
      <c r="W110" s="43">
        <v>2</v>
      </c>
      <c r="X110" s="42"/>
      <c r="Y110" s="43"/>
      <c r="Z110" s="42">
        <v>1</v>
      </c>
      <c r="AA110" s="43">
        <v>1</v>
      </c>
      <c r="AB110" s="42"/>
      <c r="AC110" s="43"/>
      <c r="AD110" s="42"/>
      <c r="AE110" s="43">
        <v>1</v>
      </c>
      <c r="AF110" s="42"/>
      <c r="AG110" s="43"/>
      <c r="AH110" s="42"/>
      <c r="AI110" s="43"/>
      <c r="AJ110" s="42"/>
      <c r="AK110" s="43"/>
      <c r="AL110" s="44"/>
      <c r="AM110" s="43"/>
      <c r="AN110" s="60">
        <v>20</v>
      </c>
      <c r="AO110" s="60">
        <v>0</v>
      </c>
      <c r="AP110" s="60">
        <v>0</v>
      </c>
      <c r="AQ110" s="60">
        <v>0</v>
      </c>
      <c r="AR110" s="115" t="s">
        <v>167</v>
      </c>
      <c r="CG110" s="102">
        <v>0</v>
      </c>
      <c r="CH110" s="102">
        <v>0</v>
      </c>
      <c r="CI110" s="102">
        <v>0</v>
      </c>
    </row>
    <row r="111" spans="1:88" x14ac:dyDescent="0.2">
      <c r="A111" s="494" t="s">
        <v>64</v>
      </c>
      <c r="B111" s="67" t="s">
        <v>50</v>
      </c>
      <c r="C111" s="183">
        <f t="shared" si="12"/>
        <v>0</v>
      </c>
      <c r="D111" s="183">
        <f t="shared" si="13"/>
        <v>0</v>
      </c>
      <c r="E111" s="183">
        <f t="shared" si="14"/>
        <v>0</v>
      </c>
      <c r="F111" s="15"/>
      <c r="G111" s="160"/>
      <c r="H111" s="15"/>
      <c r="I111" s="160"/>
      <c r="J111" s="15"/>
      <c r="K111" s="25"/>
      <c r="L111" s="15"/>
      <c r="M111" s="25"/>
      <c r="N111" s="15"/>
      <c r="O111" s="25"/>
      <c r="P111" s="15"/>
      <c r="Q111" s="25"/>
      <c r="R111" s="15"/>
      <c r="S111" s="25"/>
      <c r="T111" s="15"/>
      <c r="U111" s="25"/>
      <c r="V111" s="15"/>
      <c r="W111" s="25"/>
      <c r="X111" s="15"/>
      <c r="Y111" s="25"/>
      <c r="Z111" s="15"/>
      <c r="AA111" s="25"/>
      <c r="AB111" s="15"/>
      <c r="AC111" s="25"/>
      <c r="AD111" s="15"/>
      <c r="AE111" s="25"/>
      <c r="AF111" s="15"/>
      <c r="AG111" s="25"/>
      <c r="AH111" s="15"/>
      <c r="AI111" s="25"/>
      <c r="AJ111" s="15"/>
      <c r="AK111" s="25"/>
      <c r="AL111" s="57"/>
      <c r="AM111" s="25"/>
      <c r="AN111" s="56"/>
      <c r="AO111" s="56"/>
      <c r="AP111" s="56"/>
      <c r="AQ111" s="56"/>
      <c r="AR111" s="115" t="s">
        <v>167</v>
      </c>
      <c r="CG111" s="102">
        <v>0</v>
      </c>
      <c r="CH111" s="102">
        <v>0</v>
      </c>
      <c r="CI111" s="102">
        <v>0</v>
      </c>
    </row>
    <row r="112" spans="1:88" x14ac:dyDescent="0.2">
      <c r="A112" s="495"/>
      <c r="B112" s="69" t="s">
        <v>51</v>
      </c>
      <c r="C112" s="163">
        <f t="shared" si="12"/>
        <v>36</v>
      </c>
      <c r="D112" s="163">
        <f t="shared" si="13"/>
        <v>30</v>
      </c>
      <c r="E112" s="163">
        <f t="shared" si="14"/>
        <v>6</v>
      </c>
      <c r="F112" s="18"/>
      <c r="G112" s="39"/>
      <c r="H112" s="18"/>
      <c r="I112" s="39"/>
      <c r="J112" s="18"/>
      <c r="K112" s="19"/>
      <c r="L112" s="18"/>
      <c r="M112" s="19"/>
      <c r="N112" s="18">
        <v>1</v>
      </c>
      <c r="O112" s="19">
        <v>1</v>
      </c>
      <c r="P112" s="18">
        <v>5</v>
      </c>
      <c r="Q112" s="19">
        <v>2</v>
      </c>
      <c r="R112" s="18">
        <v>7</v>
      </c>
      <c r="S112" s="19">
        <v>2</v>
      </c>
      <c r="T112" s="18">
        <v>2</v>
      </c>
      <c r="U112" s="19">
        <v>1</v>
      </c>
      <c r="V112" s="18">
        <v>7</v>
      </c>
      <c r="W112" s="19"/>
      <c r="X112" s="18">
        <v>5</v>
      </c>
      <c r="Y112" s="19"/>
      <c r="Z112" s="18">
        <v>2</v>
      </c>
      <c r="AA112" s="19"/>
      <c r="AB112" s="18"/>
      <c r="AC112" s="19"/>
      <c r="AD112" s="18"/>
      <c r="AE112" s="19"/>
      <c r="AF112" s="18">
        <v>1</v>
      </c>
      <c r="AG112" s="19"/>
      <c r="AH112" s="18"/>
      <c r="AI112" s="19"/>
      <c r="AJ112" s="18"/>
      <c r="AK112" s="19"/>
      <c r="AL112" s="24"/>
      <c r="AM112" s="19"/>
      <c r="AN112" s="59">
        <v>36</v>
      </c>
      <c r="AO112" s="59">
        <v>0</v>
      </c>
      <c r="AP112" s="59">
        <v>0</v>
      </c>
      <c r="AQ112" s="59">
        <v>0</v>
      </c>
      <c r="AR112" s="115" t="s">
        <v>167</v>
      </c>
      <c r="CG112" s="102">
        <v>0</v>
      </c>
      <c r="CH112" s="102">
        <v>0</v>
      </c>
      <c r="CI112" s="102">
        <v>0</v>
      </c>
    </row>
    <row r="113" spans="1:87" x14ac:dyDescent="0.2">
      <c r="A113" s="496"/>
      <c r="B113" s="68" t="s">
        <v>65</v>
      </c>
      <c r="C113" s="175">
        <f t="shared" si="12"/>
        <v>0</v>
      </c>
      <c r="D113" s="175">
        <f t="shared" si="13"/>
        <v>0</v>
      </c>
      <c r="E113" s="175">
        <f t="shared" si="14"/>
        <v>0</v>
      </c>
      <c r="F113" s="42"/>
      <c r="G113" s="147"/>
      <c r="H113" s="42"/>
      <c r="I113" s="147"/>
      <c r="J113" s="42"/>
      <c r="K113" s="43"/>
      <c r="L113" s="42"/>
      <c r="M113" s="43"/>
      <c r="N113" s="42"/>
      <c r="O113" s="43"/>
      <c r="P113" s="42"/>
      <c r="Q113" s="43"/>
      <c r="R113" s="42"/>
      <c r="S113" s="43"/>
      <c r="T113" s="42"/>
      <c r="U113" s="43"/>
      <c r="V113" s="42"/>
      <c r="W113" s="43"/>
      <c r="X113" s="42"/>
      <c r="Y113" s="43"/>
      <c r="Z113" s="42"/>
      <c r="AA113" s="43"/>
      <c r="AB113" s="42"/>
      <c r="AC113" s="43"/>
      <c r="AD113" s="42"/>
      <c r="AE113" s="43"/>
      <c r="AF113" s="42"/>
      <c r="AG113" s="43"/>
      <c r="AH113" s="42"/>
      <c r="AI113" s="43"/>
      <c r="AJ113" s="42"/>
      <c r="AK113" s="43"/>
      <c r="AL113" s="44"/>
      <c r="AM113" s="43"/>
      <c r="AN113" s="60"/>
      <c r="AO113" s="60"/>
      <c r="AP113" s="60"/>
      <c r="AQ113" s="60"/>
      <c r="AR113" s="115" t="s">
        <v>167</v>
      </c>
      <c r="CG113" s="102">
        <v>0</v>
      </c>
      <c r="CH113" s="102">
        <v>0</v>
      </c>
      <c r="CI113" s="102">
        <v>0</v>
      </c>
    </row>
    <row r="114" spans="1:87" x14ac:dyDescent="0.2">
      <c r="A114" s="505" t="s">
        <v>66</v>
      </c>
      <c r="B114" s="67" t="s">
        <v>50</v>
      </c>
      <c r="C114" s="183">
        <f t="shared" si="12"/>
        <v>0</v>
      </c>
      <c r="D114" s="183">
        <f t="shared" si="13"/>
        <v>0</v>
      </c>
      <c r="E114" s="183">
        <f t="shared" si="14"/>
        <v>0</v>
      </c>
      <c r="F114" s="15"/>
      <c r="G114" s="160"/>
      <c r="H114" s="15"/>
      <c r="I114" s="160"/>
      <c r="J114" s="15"/>
      <c r="K114" s="25"/>
      <c r="L114" s="15"/>
      <c r="M114" s="25"/>
      <c r="N114" s="15"/>
      <c r="O114" s="25"/>
      <c r="P114" s="15"/>
      <c r="Q114" s="25"/>
      <c r="R114" s="15"/>
      <c r="S114" s="25"/>
      <c r="T114" s="15"/>
      <c r="U114" s="25"/>
      <c r="V114" s="15"/>
      <c r="W114" s="160"/>
      <c r="X114" s="15"/>
      <c r="Y114" s="25"/>
      <c r="Z114" s="15"/>
      <c r="AA114" s="25"/>
      <c r="AB114" s="15"/>
      <c r="AC114" s="25"/>
      <c r="AD114" s="15"/>
      <c r="AE114" s="25"/>
      <c r="AF114" s="15"/>
      <c r="AG114" s="25"/>
      <c r="AH114" s="15"/>
      <c r="AI114" s="25"/>
      <c r="AJ114" s="15"/>
      <c r="AK114" s="25"/>
      <c r="AL114" s="57"/>
      <c r="AM114" s="25"/>
      <c r="AN114" s="56"/>
      <c r="AO114" s="56"/>
      <c r="AP114" s="56"/>
      <c r="AQ114" s="56"/>
      <c r="AR114" s="115" t="s">
        <v>167</v>
      </c>
      <c r="CG114" s="102">
        <v>0</v>
      </c>
      <c r="CH114" s="102">
        <v>0</v>
      </c>
      <c r="CI114" s="102">
        <v>0</v>
      </c>
    </row>
    <row r="115" spans="1:87" x14ac:dyDescent="0.2">
      <c r="A115" s="507"/>
      <c r="B115" s="69" t="s">
        <v>51</v>
      </c>
      <c r="C115" s="163">
        <f t="shared" si="12"/>
        <v>30</v>
      </c>
      <c r="D115" s="163">
        <f t="shared" si="13"/>
        <v>24</v>
      </c>
      <c r="E115" s="163">
        <f t="shared" si="14"/>
        <v>6</v>
      </c>
      <c r="F115" s="42"/>
      <c r="G115" s="147"/>
      <c r="H115" s="42"/>
      <c r="I115" s="147"/>
      <c r="J115" s="42"/>
      <c r="K115" s="43"/>
      <c r="L115" s="42"/>
      <c r="M115" s="43"/>
      <c r="N115" s="42">
        <v>2</v>
      </c>
      <c r="O115" s="43"/>
      <c r="P115" s="42">
        <v>3</v>
      </c>
      <c r="Q115" s="43">
        <v>1</v>
      </c>
      <c r="R115" s="42">
        <v>6</v>
      </c>
      <c r="S115" s="43">
        <v>2</v>
      </c>
      <c r="T115" s="42">
        <v>2</v>
      </c>
      <c r="U115" s="43"/>
      <c r="V115" s="42">
        <v>5</v>
      </c>
      <c r="W115" s="43">
        <v>1</v>
      </c>
      <c r="X115" s="42">
        <v>4</v>
      </c>
      <c r="Y115" s="43">
        <v>1</v>
      </c>
      <c r="Z115" s="42">
        <v>1</v>
      </c>
      <c r="AA115" s="43">
        <v>1</v>
      </c>
      <c r="AB115" s="42"/>
      <c r="AC115" s="43"/>
      <c r="AD115" s="42"/>
      <c r="AE115" s="43"/>
      <c r="AF115" s="42">
        <v>1</v>
      </c>
      <c r="AG115" s="43"/>
      <c r="AH115" s="42"/>
      <c r="AI115" s="43"/>
      <c r="AJ115" s="42"/>
      <c r="AK115" s="43"/>
      <c r="AL115" s="44"/>
      <c r="AM115" s="43"/>
      <c r="AN115" s="60">
        <v>0</v>
      </c>
      <c r="AO115" s="60">
        <v>0</v>
      </c>
      <c r="AP115" s="60">
        <v>0</v>
      </c>
      <c r="AQ115" s="60">
        <v>0</v>
      </c>
      <c r="AR115" s="115" t="s">
        <v>167</v>
      </c>
      <c r="CG115" s="102">
        <v>0</v>
      </c>
      <c r="CH115" s="102">
        <v>0</v>
      </c>
      <c r="CI115" s="102">
        <v>0</v>
      </c>
    </row>
    <row r="116" spans="1:87" x14ac:dyDescent="0.2">
      <c r="A116" s="505" t="s">
        <v>67</v>
      </c>
      <c r="B116" s="67" t="s">
        <v>50</v>
      </c>
      <c r="C116" s="183">
        <f t="shared" si="12"/>
        <v>0</v>
      </c>
      <c r="D116" s="183">
        <f t="shared" si="13"/>
        <v>0</v>
      </c>
      <c r="E116" s="183">
        <f t="shared" si="14"/>
        <v>0</v>
      </c>
      <c r="F116" s="15"/>
      <c r="G116" s="160"/>
      <c r="H116" s="15"/>
      <c r="I116" s="160"/>
      <c r="J116" s="15"/>
      <c r="K116" s="25"/>
      <c r="L116" s="15"/>
      <c r="M116" s="25"/>
      <c r="N116" s="15"/>
      <c r="O116" s="25"/>
      <c r="P116" s="15"/>
      <c r="Q116" s="25"/>
      <c r="R116" s="15"/>
      <c r="S116" s="25"/>
      <c r="T116" s="15"/>
      <c r="U116" s="25"/>
      <c r="V116" s="171"/>
      <c r="W116" s="70"/>
      <c r="X116" s="171"/>
      <c r="Y116" s="70"/>
      <c r="Z116" s="171"/>
      <c r="AA116" s="70"/>
      <c r="AB116" s="171"/>
      <c r="AC116" s="70"/>
      <c r="AD116" s="171"/>
      <c r="AE116" s="70"/>
      <c r="AF116" s="171"/>
      <c r="AG116" s="70"/>
      <c r="AH116" s="171"/>
      <c r="AI116" s="70"/>
      <c r="AJ116" s="171"/>
      <c r="AK116" s="70"/>
      <c r="AL116" s="77"/>
      <c r="AM116" s="70"/>
      <c r="AN116" s="56"/>
      <c r="AO116" s="56"/>
      <c r="AP116" s="56"/>
      <c r="AQ116" s="56"/>
      <c r="AR116" s="115" t="s">
        <v>167</v>
      </c>
      <c r="CG116" s="102">
        <v>0</v>
      </c>
      <c r="CH116" s="102">
        <v>0</v>
      </c>
      <c r="CI116" s="102">
        <v>0</v>
      </c>
    </row>
    <row r="117" spans="1:87" x14ac:dyDescent="0.2">
      <c r="A117" s="507"/>
      <c r="B117" s="69" t="s">
        <v>51</v>
      </c>
      <c r="C117" s="163">
        <f t="shared" si="12"/>
        <v>6</v>
      </c>
      <c r="D117" s="163">
        <f t="shared" si="13"/>
        <v>6</v>
      </c>
      <c r="E117" s="163">
        <f t="shared" si="14"/>
        <v>0</v>
      </c>
      <c r="F117" s="42"/>
      <c r="G117" s="147"/>
      <c r="H117" s="42"/>
      <c r="I117" s="147"/>
      <c r="J117" s="42"/>
      <c r="K117" s="43"/>
      <c r="L117" s="42"/>
      <c r="M117" s="43"/>
      <c r="N117" s="42"/>
      <c r="O117" s="43"/>
      <c r="P117" s="42">
        <v>3</v>
      </c>
      <c r="Q117" s="43"/>
      <c r="R117" s="42">
        <v>1</v>
      </c>
      <c r="S117" s="43"/>
      <c r="T117" s="42">
        <v>1</v>
      </c>
      <c r="U117" s="43"/>
      <c r="V117" s="40">
        <v>1</v>
      </c>
      <c r="W117" s="172"/>
      <c r="X117" s="171"/>
      <c r="Y117" s="70"/>
      <c r="Z117" s="171"/>
      <c r="AA117" s="70"/>
      <c r="AB117" s="171"/>
      <c r="AC117" s="70"/>
      <c r="AD117" s="171"/>
      <c r="AE117" s="70"/>
      <c r="AF117" s="171"/>
      <c r="AG117" s="70"/>
      <c r="AH117" s="171"/>
      <c r="AI117" s="70"/>
      <c r="AJ117" s="171"/>
      <c r="AK117" s="70"/>
      <c r="AL117" s="77"/>
      <c r="AM117" s="70"/>
      <c r="AN117" s="71">
        <v>0</v>
      </c>
      <c r="AO117" s="71">
        <v>0</v>
      </c>
      <c r="AP117" s="71">
        <v>0</v>
      </c>
      <c r="AQ117" s="71">
        <v>0</v>
      </c>
      <c r="AR117" s="115" t="s">
        <v>167</v>
      </c>
      <c r="CG117" s="102">
        <v>0</v>
      </c>
      <c r="CH117" s="102">
        <v>0</v>
      </c>
      <c r="CI117" s="102">
        <v>0</v>
      </c>
    </row>
    <row r="118" spans="1:87" x14ac:dyDescent="0.2">
      <c r="A118" s="528" t="s">
        <v>68</v>
      </c>
      <c r="B118" s="72" t="s">
        <v>50</v>
      </c>
      <c r="C118" s="150">
        <f t="shared" si="12"/>
        <v>0</v>
      </c>
      <c r="D118" s="150">
        <f>SUM(L118+N118+P118+R118+T118+V118+X118+Z118+AB118+AD118+AF118+AH118+AJ118+AL118)</f>
        <v>0</v>
      </c>
      <c r="E118" s="150">
        <f>SUM(M118+O118+Q118+S118+U118+W118+Y118+AA118+AC118+AE118+AG118+AI118+AK118+AM118)</f>
        <v>0</v>
      </c>
      <c r="F118" s="184"/>
      <c r="G118" s="185"/>
      <c r="H118" s="184"/>
      <c r="I118" s="185"/>
      <c r="J118" s="184"/>
      <c r="K118" s="185"/>
      <c r="L118" s="109"/>
      <c r="M118" s="73"/>
      <c r="N118" s="152"/>
      <c r="O118" s="73"/>
      <c r="P118" s="152"/>
      <c r="Q118" s="73"/>
      <c r="R118" s="152"/>
      <c r="S118" s="73"/>
      <c r="T118" s="152"/>
      <c r="U118" s="73"/>
      <c r="V118" s="152"/>
      <c r="W118" s="73"/>
      <c r="X118" s="152"/>
      <c r="Y118" s="73"/>
      <c r="Z118" s="152"/>
      <c r="AA118" s="73"/>
      <c r="AB118" s="152"/>
      <c r="AC118" s="73"/>
      <c r="AD118" s="152"/>
      <c r="AE118" s="73"/>
      <c r="AF118" s="152"/>
      <c r="AG118" s="73"/>
      <c r="AH118" s="152"/>
      <c r="AI118" s="73"/>
      <c r="AJ118" s="152"/>
      <c r="AK118" s="73"/>
      <c r="AL118" s="154"/>
      <c r="AM118" s="73"/>
      <c r="AN118" s="74"/>
      <c r="AO118" s="74"/>
      <c r="AP118" s="74"/>
      <c r="AQ118" s="74"/>
      <c r="AR118" s="115" t="s">
        <v>167</v>
      </c>
      <c r="CG118" s="102">
        <v>0</v>
      </c>
      <c r="CH118" s="102">
        <v>0</v>
      </c>
      <c r="CI118" s="102">
        <v>0</v>
      </c>
    </row>
    <row r="119" spans="1:87" x14ac:dyDescent="0.2">
      <c r="A119" s="530"/>
      <c r="B119" s="68" t="s">
        <v>51</v>
      </c>
      <c r="C119" s="175">
        <f t="shared" si="12"/>
        <v>3</v>
      </c>
      <c r="D119" s="175">
        <f>SUM(L119+N119+P119+R119+T119+V119+X119+Z119+AB119+AD119+AF119+AH119+AJ119+AL119)</f>
        <v>0</v>
      </c>
      <c r="E119" s="175">
        <f>SUM(M119+O119+Q119+S119+U119+W119+Y119+AA119+AC119+AE119+AG119+AI119+AK119+AM119)</f>
        <v>3</v>
      </c>
      <c r="F119" s="167"/>
      <c r="G119" s="168"/>
      <c r="H119" s="167"/>
      <c r="I119" s="168"/>
      <c r="J119" s="167"/>
      <c r="K119" s="168"/>
      <c r="L119" s="186"/>
      <c r="M119" s="43">
        <v>1</v>
      </c>
      <c r="N119" s="42"/>
      <c r="O119" s="43"/>
      <c r="P119" s="42"/>
      <c r="Q119" s="43"/>
      <c r="R119" s="42"/>
      <c r="S119" s="43"/>
      <c r="T119" s="42"/>
      <c r="U119" s="43">
        <v>1</v>
      </c>
      <c r="V119" s="42"/>
      <c r="W119" s="43"/>
      <c r="X119" s="42"/>
      <c r="Y119" s="43"/>
      <c r="Z119" s="42"/>
      <c r="AA119" s="43">
        <v>1</v>
      </c>
      <c r="AB119" s="42"/>
      <c r="AC119" s="43"/>
      <c r="AD119" s="42"/>
      <c r="AE119" s="43"/>
      <c r="AF119" s="42"/>
      <c r="AG119" s="43"/>
      <c r="AH119" s="42"/>
      <c r="AI119" s="43"/>
      <c r="AJ119" s="42"/>
      <c r="AK119" s="43"/>
      <c r="AL119" s="44"/>
      <c r="AM119" s="43"/>
      <c r="AN119" s="60">
        <v>0</v>
      </c>
      <c r="AO119" s="60">
        <v>0</v>
      </c>
      <c r="AP119" s="60">
        <v>0</v>
      </c>
      <c r="AQ119" s="60">
        <v>0</v>
      </c>
      <c r="AR119" s="115" t="s">
        <v>167</v>
      </c>
      <c r="CG119" s="102">
        <v>0</v>
      </c>
      <c r="CH119" s="102">
        <v>0</v>
      </c>
      <c r="CI119" s="102">
        <v>0</v>
      </c>
    </row>
    <row r="120" spans="1:87" x14ac:dyDescent="0.2">
      <c r="AA120" s="1"/>
      <c r="AB120" s="53"/>
      <c r="AC120" s="1"/>
      <c r="AD120" s="1"/>
      <c r="AE120" s="1"/>
    </row>
    <row r="121" spans="1:87" ht="39" customHeight="1" x14ac:dyDescent="0.2">
      <c r="AA121" s="1"/>
      <c r="AB121" s="53"/>
      <c r="AC121" s="1"/>
      <c r="AD121" s="1"/>
      <c r="AE121" s="1"/>
    </row>
    <row r="122" spans="1:87" x14ac:dyDescent="0.2">
      <c r="AA122" s="1"/>
      <c r="AB122" s="53"/>
      <c r="AC122" s="1"/>
      <c r="AD122" s="1"/>
      <c r="AE122" s="1"/>
    </row>
    <row r="123" spans="1:87" x14ac:dyDescent="0.2">
      <c r="AA123" s="1"/>
      <c r="AB123" s="53"/>
      <c r="AC123" s="1"/>
      <c r="AD123" s="1"/>
      <c r="AE123" s="1"/>
    </row>
    <row r="124" spans="1:87" x14ac:dyDescent="0.2">
      <c r="AA124" s="1"/>
      <c r="AB124" s="53"/>
      <c r="AC124" s="1"/>
      <c r="AD124" s="1"/>
      <c r="AE124" s="1"/>
    </row>
    <row r="125" spans="1:87" x14ac:dyDescent="0.2">
      <c r="AA125" s="1"/>
      <c r="AB125" s="53"/>
      <c r="AC125" s="1"/>
      <c r="AD125" s="1"/>
      <c r="AE125" s="1"/>
    </row>
    <row r="126" spans="1:87" x14ac:dyDescent="0.2">
      <c r="AA126" s="1"/>
      <c r="AB126" s="53"/>
      <c r="AC126" s="1"/>
      <c r="AD126" s="1"/>
      <c r="AE126" s="1"/>
    </row>
    <row r="127" spans="1:87" x14ac:dyDescent="0.2">
      <c r="AA127" s="1"/>
      <c r="AB127" s="53"/>
      <c r="AC127" s="1"/>
      <c r="AD127" s="1"/>
      <c r="AE127" s="1"/>
    </row>
    <row r="128" spans="1:87" x14ac:dyDescent="0.2">
      <c r="AA128" s="1"/>
      <c r="AB128" s="1"/>
      <c r="AC128" s="1"/>
      <c r="AD128" s="53"/>
      <c r="AE128" s="1"/>
    </row>
    <row r="129" spans="1:43" x14ac:dyDescent="0.2">
      <c r="AA129" s="1"/>
      <c r="AB129" s="1"/>
      <c r="AC129" s="1"/>
      <c r="AD129" s="53"/>
      <c r="AE129" s="1"/>
    </row>
    <row r="130" spans="1:43" x14ac:dyDescent="0.2">
      <c r="AA130" s="53"/>
      <c r="AB130" s="53"/>
      <c r="AC130" s="53"/>
      <c r="AD130" s="53"/>
      <c r="AE130" s="53"/>
      <c r="AF130" s="53"/>
      <c r="AG130" s="1"/>
      <c r="AH130" s="1"/>
      <c r="AI130" s="1"/>
      <c r="AJ130" s="1"/>
      <c r="AK130" s="53"/>
      <c r="AL130" s="1"/>
    </row>
    <row r="131" spans="1:43" x14ac:dyDescent="0.2">
      <c r="AA131" s="53"/>
      <c r="AB131" s="53"/>
      <c r="AC131" s="53"/>
      <c r="AD131" s="53"/>
      <c r="AE131" s="53"/>
      <c r="AF131" s="53"/>
      <c r="AG131" s="1"/>
      <c r="AH131" s="1"/>
      <c r="AI131" s="1"/>
      <c r="AJ131" s="1"/>
      <c r="AK131" s="1"/>
      <c r="AL131" s="1"/>
    </row>
    <row r="132" spans="1:43" x14ac:dyDescent="0.2">
      <c r="AA132" s="53"/>
      <c r="AB132" s="53"/>
      <c r="AC132" s="53"/>
      <c r="AD132" s="53"/>
      <c r="AE132" s="53"/>
      <c r="AF132" s="53"/>
      <c r="AG132" s="1"/>
      <c r="AH132" s="1"/>
      <c r="AI132" s="1"/>
      <c r="AJ132" s="1"/>
      <c r="AK132" s="1"/>
      <c r="AL132" s="1"/>
    </row>
    <row r="133" spans="1:43" x14ac:dyDescent="0.2">
      <c r="AA133" s="53"/>
      <c r="AB133" s="53"/>
      <c r="AC133" s="53"/>
      <c r="AD133" s="53"/>
      <c r="AE133" s="53"/>
      <c r="AF133" s="53"/>
      <c r="AG133" s="1"/>
      <c r="AH133" s="1"/>
      <c r="AI133" s="1"/>
      <c r="AJ133" s="1"/>
      <c r="AK133" s="1"/>
      <c r="AL133" s="1"/>
    </row>
    <row r="134" spans="1:43" x14ac:dyDescent="0.2">
      <c r="AA134" s="53"/>
      <c r="AB134" s="53"/>
      <c r="AC134" s="53"/>
      <c r="AD134" s="53"/>
      <c r="AE134" s="53"/>
      <c r="AF134" s="53"/>
      <c r="AG134" s="1"/>
      <c r="AH134" s="1"/>
      <c r="AI134" s="1"/>
      <c r="AJ134" s="1"/>
      <c r="AK134" s="1"/>
      <c r="AL134" s="1"/>
    </row>
    <row r="135" spans="1:43" x14ac:dyDescent="0.2">
      <c r="AA135" s="53"/>
      <c r="AB135" s="53"/>
      <c r="AC135" s="53"/>
      <c r="AD135" s="53"/>
      <c r="AE135" s="53"/>
      <c r="AF135" s="53"/>
      <c r="AG135" s="1"/>
      <c r="AH135" s="1"/>
      <c r="AI135" s="1"/>
      <c r="AJ135" s="1"/>
      <c r="AK135" s="1"/>
      <c r="AL135" s="1"/>
    </row>
    <row r="136" spans="1:43" x14ac:dyDescent="0.2">
      <c r="AA136" s="53"/>
      <c r="AB136" s="53"/>
      <c r="AC136" s="53"/>
      <c r="AD136" s="53"/>
      <c r="AE136" s="53"/>
      <c r="AF136" s="53"/>
      <c r="AG136" s="1"/>
      <c r="AH136" s="1"/>
      <c r="AI136" s="1"/>
      <c r="AJ136" s="1"/>
      <c r="AK136" s="1"/>
      <c r="AL136" s="1"/>
    </row>
    <row r="137" spans="1:43" x14ac:dyDescent="0.2">
      <c r="AA137" s="53"/>
      <c r="AB137" s="53"/>
      <c r="AC137" s="53"/>
      <c r="AD137" s="53"/>
      <c r="AE137" s="53"/>
      <c r="AF137" s="53"/>
      <c r="AG137" s="1"/>
      <c r="AH137" s="1"/>
      <c r="AI137" s="1"/>
      <c r="AJ137" s="1"/>
      <c r="AK137" s="1"/>
      <c r="AL137" s="1"/>
    </row>
    <row r="138" spans="1:43" x14ac:dyDescent="0.2">
      <c r="A138" s="1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187"/>
      <c r="AJ138" s="53"/>
      <c r="AK138" s="53"/>
      <c r="AL138" s="1"/>
      <c r="AM138" s="1"/>
      <c r="AN138" s="1"/>
      <c r="AO138" s="1"/>
      <c r="AP138" s="53"/>
      <c r="AQ138" s="76"/>
    </row>
    <row r="195" spans="1:2" hidden="1" x14ac:dyDescent="0.2">
      <c r="A195" s="188">
        <f>SUM(B69,B88,C104,C109:C119,T69:AU69)</f>
        <v>30060</v>
      </c>
      <c r="B195" s="101">
        <f>SUM(CG7:CK121)</f>
        <v>2</v>
      </c>
    </row>
  </sheetData>
  <mergeCells count="86">
    <mergeCell ref="A114:A115"/>
    <mergeCell ref="A116:A117"/>
    <mergeCell ref="A118:A119"/>
    <mergeCell ref="AN106:AN108"/>
    <mergeCell ref="AO106:AO108"/>
    <mergeCell ref="C106:E107"/>
    <mergeCell ref="AF107:AG107"/>
    <mergeCell ref="AH107:AI107"/>
    <mergeCell ref="AJ107:AK107"/>
    <mergeCell ref="AL107:AM107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F106:AM106"/>
    <mergeCell ref="AD107:AE107"/>
    <mergeCell ref="AF91:AG91"/>
    <mergeCell ref="AH91:AI91"/>
    <mergeCell ref="AJ91:AK91"/>
    <mergeCell ref="AL91:AM91"/>
    <mergeCell ref="A93:B93"/>
    <mergeCell ref="C90:E91"/>
    <mergeCell ref="F90:AM90"/>
    <mergeCell ref="AD91:AE91"/>
    <mergeCell ref="AN90:AN92"/>
    <mergeCell ref="AO90:AO92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104:B104"/>
    <mergeCell ref="A109:A110"/>
    <mergeCell ref="A111:A113"/>
    <mergeCell ref="A97:B97"/>
    <mergeCell ref="A90:B92"/>
    <mergeCell ref="A94:A96"/>
    <mergeCell ref="A106:A108"/>
    <mergeCell ref="B106:B108"/>
    <mergeCell ref="A98:B98"/>
    <mergeCell ref="A99:B99"/>
    <mergeCell ref="A100:B100"/>
    <mergeCell ref="A101:B101"/>
    <mergeCell ref="A102:B102"/>
    <mergeCell ref="A103:B103"/>
    <mergeCell ref="AP5:AP8"/>
    <mergeCell ref="AQ5:AR8"/>
    <mergeCell ref="AS7:AU8"/>
    <mergeCell ref="B9:W9"/>
    <mergeCell ref="AF9:AG10"/>
    <mergeCell ref="AH9:AI10"/>
    <mergeCell ref="AJ9:AJ11"/>
    <mergeCell ref="AK9:AL10"/>
    <mergeCell ref="AM9:AN10"/>
    <mergeCell ref="AO9:AO11"/>
    <mergeCell ref="AP9:AP11"/>
    <mergeCell ref="X9:AE9"/>
    <mergeCell ref="X10:AA10"/>
    <mergeCell ref="AQ9:AR10"/>
    <mergeCell ref="AS9:AU10"/>
    <mergeCell ref="AB10:AE10"/>
    <mergeCell ref="A6:AD6"/>
    <mergeCell ref="A9:A11"/>
    <mergeCell ref="B10:B11"/>
    <mergeCell ref="C10:S10"/>
    <mergeCell ref="T10:U10"/>
    <mergeCell ref="V10:W10"/>
  </mergeCells>
  <dataValidations count="1">
    <dataValidation type="whole" allowBlank="1" showInputMessage="1" showErrorMessage="1" errorTitle="ERROR" error="Por favor ingrese solo Números." sqref="A1:AQ1048576 AS1:XFD1048576 AR1:AR48 AR50:AR1048576">
      <formula1>0</formula1>
      <formula2>1000000000000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97"/>
  <sheetViews>
    <sheetView zoomScale="64" zoomScaleNormal="64" workbookViewId="0">
      <selection activeCell="C13" sqref="C13"/>
    </sheetView>
  </sheetViews>
  <sheetFormatPr baseColWidth="10" defaultRowHeight="14.25" x14ac:dyDescent="0.2"/>
  <cols>
    <col min="1" max="1" width="67.28515625" style="101" customWidth="1"/>
    <col min="2" max="2" width="20.85546875" style="101" customWidth="1"/>
    <col min="3" max="5" width="14.140625" style="101" customWidth="1"/>
    <col min="6" max="6" width="11.42578125" style="101"/>
    <col min="7" max="7" width="12.5703125" style="101" customWidth="1"/>
    <col min="8" max="35" width="11.42578125" style="101"/>
    <col min="36" max="36" width="14.28515625" style="101" customWidth="1"/>
    <col min="37" max="40" width="11.42578125" style="101"/>
    <col min="41" max="41" width="13.5703125" style="101" customWidth="1"/>
    <col min="42" max="42" width="14.42578125" style="101" customWidth="1"/>
    <col min="43" max="44" width="11.42578125" style="101"/>
    <col min="45" max="45" width="13.42578125" style="101" customWidth="1"/>
    <col min="46" max="46" width="17.28515625" style="101" customWidth="1"/>
    <col min="47" max="47" width="14.42578125" style="101" customWidth="1"/>
    <col min="48" max="48" width="11.42578125" style="101"/>
    <col min="49" max="49" width="14" style="101" customWidth="1"/>
    <col min="50" max="50" width="11.42578125" style="101"/>
    <col min="51" max="51" width="13.5703125" style="101" customWidth="1"/>
    <col min="52" max="75" width="11.42578125" style="101"/>
    <col min="76" max="96" width="21.5703125" style="102" customWidth="1"/>
    <col min="97" max="97" width="21.5703125" style="101" customWidth="1"/>
    <col min="98" max="16384" width="11.42578125" style="101"/>
  </cols>
  <sheetData>
    <row r="1" spans="1:89" x14ac:dyDescent="0.2">
      <c r="A1" s="100" t="s">
        <v>0</v>
      </c>
    </row>
    <row r="2" spans="1:89" x14ac:dyDescent="0.2">
      <c r="A2" s="100" t="str">
        <f>CONCATENATE("COMUNA: ",[3]NOMBRE!B2," - ","( ",[3]NOMBRE!C2,[3]NOMBRE!D2,[3]NOMBRE!E2,[3]NOMBRE!F2,[3]NOMBRE!G2," )")</f>
        <v>COMUNA: Linares - ( 07401 )</v>
      </c>
    </row>
    <row r="3" spans="1:89" x14ac:dyDescent="0.2">
      <c r="A3" s="100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89" x14ac:dyDescent="0.2">
      <c r="A4" s="100" t="str">
        <f>CONCATENATE("MES: ",[3]NOMBRE!B6," - ","( ",[3]NOMBRE!C6,[3]NOMBRE!D6," )")</f>
        <v>MES: MARZO - ( 03 )</v>
      </c>
    </row>
    <row r="5" spans="1:89" ht="15" customHeight="1" x14ac:dyDescent="0.2">
      <c r="A5" s="100" t="str">
        <f>CONCATENATE("AÑO: ",[3]NOMBRE!B7)</f>
        <v>AÑO: 2017</v>
      </c>
      <c r="AP5" s="535"/>
      <c r="AQ5" s="537"/>
      <c r="AR5" s="537"/>
    </row>
    <row r="6" spans="1:89" ht="15" x14ac:dyDescent="0.2">
      <c r="A6" s="534" t="s">
        <v>1</v>
      </c>
      <c r="B6" s="534"/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534"/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34"/>
      <c r="AA6" s="534"/>
      <c r="AB6" s="534"/>
      <c r="AC6" s="534"/>
      <c r="AD6" s="534"/>
      <c r="AE6" s="1"/>
      <c r="AF6" s="1"/>
      <c r="AG6" s="1"/>
      <c r="AH6" s="81"/>
      <c r="AI6" s="1"/>
      <c r="AJ6" s="1"/>
      <c r="AK6" s="81"/>
      <c r="AL6" s="1"/>
      <c r="AM6" s="1"/>
      <c r="AN6" s="78"/>
      <c r="AP6" s="535"/>
      <c r="AQ6" s="537"/>
      <c r="AR6" s="537"/>
    </row>
    <row r="7" spans="1:89" ht="15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80"/>
      <c r="AA7" s="80"/>
      <c r="AB7" s="80"/>
      <c r="AC7" s="80"/>
      <c r="AD7" s="80"/>
      <c r="AE7" s="1"/>
      <c r="AF7" s="1"/>
      <c r="AG7" s="1"/>
      <c r="AH7" s="81"/>
      <c r="AI7" s="1"/>
      <c r="AJ7" s="1"/>
      <c r="AK7" s="81"/>
      <c r="AL7" s="1"/>
      <c r="AM7" s="1"/>
      <c r="AN7" s="78"/>
      <c r="AP7" s="535"/>
      <c r="AQ7" s="537"/>
      <c r="AR7" s="537"/>
      <c r="AS7" s="539"/>
      <c r="AT7" s="540"/>
      <c r="AU7" s="540"/>
    </row>
    <row r="8" spans="1:89" x14ac:dyDescent="0.2">
      <c r="A8" s="103" t="s">
        <v>79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5"/>
      <c r="AF8" s="5"/>
      <c r="AG8" s="5"/>
      <c r="AH8" s="5"/>
      <c r="AI8" s="1"/>
      <c r="AJ8" s="1"/>
      <c r="AK8" s="81"/>
      <c r="AL8" s="1"/>
      <c r="AM8" s="1"/>
      <c r="AN8" s="78"/>
      <c r="AP8" s="536"/>
      <c r="AQ8" s="538"/>
      <c r="AR8" s="538"/>
      <c r="AS8" s="541"/>
      <c r="AT8" s="542"/>
      <c r="AU8" s="542"/>
    </row>
    <row r="9" spans="1:89" ht="39" customHeight="1" x14ac:dyDescent="0.2">
      <c r="A9" s="497" t="s">
        <v>2</v>
      </c>
      <c r="B9" s="544" t="s">
        <v>3</v>
      </c>
      <c r="C9" s="545"/>
      <c r="D9" s="545"/>
      <c r="E9" s="545"/>
      <c r="F9" s="545"/>
      <c r="G9" s="545"/>
      <c r="H9" s="545"/>
      <c r="I9" s="545"/>
      <c r="J9" s="545"/>
      <c r="K9" s="545"/>
      <c r="L9" s="545"/>
      <c r="M9" s="545"/>
      <c r="N9" s="545"/>
      <c r="O9" s="545"/>
      <c r="P9" s="545"/>
      <c r="Q9" s="545"/>
      <c r="R9" s="545"/>
      <c r="S9" s="545"/>
      <c r="T9" s="545"/>
      <c r="U9" s="545"/>
      <c r="V9" s="545"/>
      <c r="W9" s="545"/>
      <c r="X9" s="497" t="s">
        <v>15</v>
      </c>
      <c r="Y9" s="498"/>
      <c r="Z9" s="498"/>
      <c r="AA9" s="498"/>
      <c r="AB9" s="498"/>
      <c r="AC9" s="498"/>
      <c r="AD9" s="498"/>
      <c r="AE9" s="517"/>
      <c r="AF9" s="546" t="s">
        <v>4</v>
      </c>
      <c r="AG9" s="547"/>
      <c r="AH9" s="497" t="s">
        <v>5</v>
      </c>
      <c r="AI9" s="517"/>
      <c r="AJ9" s="550" t="s">
        <v>6</v>
      </c>
      <c r="AK9" s="497" t="s">
        <v>7</v>
      </c>
      <c r="AL9" s="517"/>
      <c r="AM9" s="497" t="s">
        <v>8</v>
      </c>
      <c r="AN9" s="517"/>
      <c r="AO9" s="518" t="s">
        <v>80</v>
      </c>
      <c r="AP9" s="521" t="s">
        <v>81</v>
      </c>
      <c r="AQ9" s="524" t="s">
        <v>82</v>
      </c>
      <c r="AR9" s="525"/>
      <c r="AS9" s="497" t="s">
        <v>83</v>
      </c>
      <c r="AT9" s="498"/>
      <c r="AU9" s="498"/>
      <c r="AV9" s="104"/>
    </row>
    <row r="10" spans="1:89" x14ac:dyDescent="0.2">
      <c r="A10" s="543"/>
      <c r="B10" s="528" t="s">
        <v>11</v>
      </c>
      <c r="C10" s="497" t="s">
        <v>12</v>
      </c>
      <c r="D10" s="498"/>
      <c r="E10" s="498"/>
      <c r="F10" s="498"/>
      <c r="G10" s="498"/>
      <c r="H10" s="498"/>
      <c r="I10" s="498"/>
      <c r="J10" s="498"/>
      <c r="K10" s="498"/>
      <c r="L10" s="498"/>
      <c r="M10" s="498"/>
      <c r="N10" s="498"/>
      <c r="O10" s="498"/>
      <c r="P10" s="498"/>
      <c r="Q10" s="498"/>
      <c r="R10" s="498"/>
      <c r="S10" s="517"/>
      <c r="T10" s="497" t="s">
        <v>13</v>
      </c>
      <c r="U10" s="517"/>
      <c r="V10" s="512" t="s">
        <v>14</v>
      </c>
      <c r="W10" s="514"/>
      <c r="X10" s="513" t="s">
        <v>16</v>
      </c>
      <c r="Y10" s="513"/>
      <c r="Z10" s="513"/>
      <c r="AA10" s="514"/>
      <c r="AB10" s="512" t="s">
        <v>17</v>
      </c>
      <c r="AC10" s="513"/>
      <c r="AD10" s="513"/>
      <c r="AE10" s="514"/>
      <c r="AF10" s="548"/>
      <c r="AG10" s="549"/>
      <c r="AH10" s="499"/>
      <c r="AI10" s="501"/>
      <c r="AJ10" s="551"/>
      <c r="AK10" s="499"/>
      <c r="AL10" s="501"/>
      <c r="AM10" s="499"/>
      <c r="AN10" s="501"/>
      <c r="AO10" s="519"/>
      <c r="AP10" s="522"/>
      <c r="AQ10" s="526"/>
      <c r="AR10" s="527"/>
      <c r="AS10" s="499"/>
      <c r="AT10" s="500"/>
      <c r="AU10" s="501"/>
    </row>
    <row r="11" spans="1:89" ht="31.5" customHeight="1" x14ac:dyDescent="0.2">
      <c r="A11" s="499"/>
      <c r="B11" s="530"/>
      <c r="C11" s="7" t="s">
        <v>18</v>
      </c>
      <c r="D11" s="54" t="s">
        <v>19</v>
      </c>
      <c r="E11" s="8" t="s">
        <v>20</v>
      </c>
      <c r="F11" s="8" t="s">
        <v>21</v>
      </c>
      <c r="G11" s="8" t="s">
        <v>22</v>
      </c>
      <c r="H11" s="9" t="s">
        <v>23</v>
      </c>
      <c r="I11" s="9" t="s">
        <v>24</v>
      </c>
      <c r="J11" s="9" t="s">
        <v>25</v>
      </c>
      <c r="K11" s="9" t="s">
        <v>26</v>
      </c>
      <c r="L11" s="9" t="s">
        <v>27</v>
      </c>
      <c r="M11" s="9" t="s">
        <v>28</v>
      </c>
      <c r="N11" s="9" t="s">
        <v>29</v>
      </c>
      <c r="O11" s="9" t="s">
        <v>30</v>
      </c>
      <c r="P11" s="9" t="s">
        <v>31</v>
      </c>
      <c r="Q11" s="9" t="s">
        <v>32</v>
      </c>
      <c r="R11" s="9" t="s">
        <v>33</v>
      </c>
      <c r="S11" s="10" t="s">
        <v>34</v>
      </c>
      <c r="T11" s="7" t="s">
        <v>9</v>
      </c>
      <c r="U11" s="11" t="s">
        <v>35</v>
      </c>
      <c r="V11" s="86" t="s">
        <v>36</v>
      </c>
      <c r="W11" s="11" t="s">
        <v>37</v>
      </c>
      <c r="X11" s="85" t="s">
        <v>38</v>
      </c>
      <c r="Y11" s="12" t="s">
        <v>39</v>
      </c>
      <c r="Z11" s="8" t="s">
        <v>40</v>
      </c>
      <c r="AA11" s="11" t="s">
        <v>41</v>
      </c>
      <c r="AB11" s="12" t="s">
        <v>38</v>
      </c>
      <c r="AC11" s="12" t="s">
        <v>39</v>
      </c>
      <c r="AD11" s="8" t="s">
        <v>40</v>
      </c>
      <c r="AE11" s="11" t="s">
        <v>41</v>
      </c>
      <c r="AF11" s="105" t="s">
        <v>42</v>
      </c>
      <c r="AG11" s="106" t="s">
        <v>43</v>
      </c>
      <c r="AH11" s="7" t="s">
        <v>9</v>
      </c>
      <c r="AI11" s="11" t="s">
        <v>35</v>
      </c>
      <c r="AJ11" s="552"/>
      <c r="AK11" s="7" t="s">
        <v>9</v>
      </c>
      <c r="AL11" s="11" t="s">
        <v>35</v>
      </c>
      <c r="AM11" s="7" t="s">
        <v>9</v>
      </c>
      <c r="AN11" s="11" t="s">
        <v>35</v>
      </c>
      <c r="AO11" s="520"/>
      <c r="AP11" s="523"/>
      <c r="AQ11" s="107" t="s">
        <v>16</v>
      </c>
      <c r="AR11" s="107" t="s">
        <v>10</v>
      </c>
      <c r="AS11" s="75" t="s">
        <v>84</v>
      </c>
      <c r="AT11" s="75" t="s">
        <v>85</v>
      </c>
      <c r="AU11" s="88" t="s">
        <v>86</v>
      </c>
    </row>
    <row r="12" spans="1:89" x14ac:dyDescent="0.2">
      <c r="A12" s="13" t="s">
        <v>87</v>
      </c>
      <c r="B12" s="108">
        <f>SUM(C12+D12+E12+F12+G12+H12+I12+J12+K12)</f>
        <v>233</v>
      </c>
      <c r="C12" s="15">
        <v>97</v>
      </c>
      <c r="D12" s="16">
        <v>79</v>
      </c>
      <c r="E12" s="17">
        <v>57</v>
      </c>
      <c r="F12" s="17"/>
      <c r="G12" s="109"/>
      <c r="H12" s="109"/>
      <c r="I12" s="109"/>
      <c r="J12" s="109"/>
      <c r="K12" s="109"/>
      <c r="L12" s="110"/>
      <c r="M12" s="110"/>
      <c r="N12" s="110"/>
      <c r="O12" s="110"/>
      <c r="P12" s="110"/>
      <c r="Q12" s="110"/>
      <c r="R12" s="110"/>
      <c r="S12" s="111"/>
      <c r="T12" s="18">
        <v>233</v>
      </c>
      <c r="U12" s="19"/>
      <c r="V12" s="18">
        <v>104</v>
      </c>
      <c r="W12" s="19">
        <v>129</v>
      </c>
      <c r="X12" s="112">
        <f t="shared" ref="X12:X37" si="0">SUM(Y12+Z12+AA12)</f>
        <v>91</v>
      </c>
      <c r="Y12" s="18">
        <v>91</v>
      </c>
      <c r="Z12" s="21"/>
      <c r="AA12" s="19"/>
      <c r="AB12" s="113">
        <f t="shared" ref="AB12:AB68" si="1">SUM(AC12+AD12+AE12)</f>
        <v>0</v>
      </c>
      <c r="AC12" s="18"/>
      <c r="AD12" s="21"/>
      <c r="AE12" s="19"/>
      <c r="AF12" s="30">
        <v>54</v>
      </c>
      <c r="AG12" s="73">
        <v>0</v>
      </c>
      <c r="AH12" s="24">
        <v>25</v>
      </c>
      <c r="AI12" s="25"/>
      <c r="AJ12" s="23">
        <v>1</v>
      </c>
      <c r="AK12" s="24"/>
      <c r="AL12" s="25"/>
      <c r="AM12" s="24">
        <v>17</v>
      </c>
      <c r="AN12" s="25"/>
      <c r="AO12" s="70"/>
      <c r="AP12" s="70"/>
      <c r="AQ12" s="114"/>
      <c r="AR12" s="114"/>
      <c r="AS12" s="70"/>
      <c r="AT12" s="70"/>
      <c r="AU12" s="70"/>
      <c r="AV12" s="115" t="s">
        <v>88</v>
      </c>
      <c r="CG12" s="102">
        <v>0</v>
      </c>
      <c r="CI12" s="102">
        <v>0</v>
      </c>
      <c r="CJ12" s="102">
        <v>0</v>
      </c>
      <c r="CK12" s="102">
        <v>0</v>
      </c>
    </row>
    <row r="13" spans="1:89" x14ac:dyDescent="0.2">
      <c r="A13" s="27" t="s">
        <v>89</v>
      </c>
      <c r="B13" s="108">
        <f>SUM(C13+D13+E13+F13+G13+H13+I13+J13+K13+L13+M13+N13+O13+P13+Q13+R13+S13)</f>
        <v>1002</v>
      </c>
      <c r="C13" s="18"/>
      <c r="D13" s="28"/>
      <c r="E13" s="29"/>
      <c r="F13" s="29">
        <v>13</v>
      </c>
      <c r="G13" s="29">
        <v>45</v>
      </c>
      <c r="H13" s="29">
        <v>81</v>
      </c>
      <c r="I13" s="29">
        <v>55</v>
      </c>
      <c r="J13" s="29">
        <v>54</v>
      </c>
      <c r="K13" s="29">
        <v>50</v>
      </c>
      <c r="L13" s="29">
        <v>63</v>
      </c>
      <c r="M13" s="29">
        <v>69</v>
      </c>
      <c r="N13" s="29">
        <v>67</v>
      </c>
      <c r="O13" s="29">
        <v>88</v>
      </c>
      <c r="P13" s="29">
        <v>110</v>
      </c>
      <c r="Q13" s="29">
        <v>108</v>
      </c>
      <c r="R13" s="29">
        <v>95</v>
      </c>
      <c r="S13" s="19">
        <v>104</v>
      </c>
      <c r="T13" s="18"/>
      <c r="U13" s="19">
        <v>1002</v>
      </c>
      <c r="V13" s="18">
        <v>385</v>
      </c>
      <c r="W13" s="19">
        <v>617</v>
      </c>
      <c r="X13" s="112">
        <f t="shared" si="0"/>
        <v>0</v>
      </c>
      <c r="Y13" s="18"/>
      <c r="Z13" s="21"/>
      <c r="AA13" s="19"/>
      <c r="AB13" s="116">
        <f t="shared" si="1"/>
        <v>521</v>
      </c>
      <c r="AC13" s="18">
        <v>502</v>
      </c>
      <c r="AD13" s="28"/>
      <c r="AE13" s="19">
        <v>19</v>
      </c>
      <c r="AF13" s="30">
        <v>333</v>
      </c>
      <c r="AG13" s="38">
        <v>0</v>
      </c>
      <c r="AH13" s="18"/>
      <c r="AI13" s="19">
        <v>178</v>
      </c>
      <c r="AJ13" s="23">
        <v>744</v>
      </c>
      <c r="AK13" s="24"/>
      <c r="AL13" s="19">
        <v>22</v>
      </c>
      <c r="AM13" s="24"/>
      <c r="AN13" s="19">
        <v>105</v>
      </c>
      <c r="AO13" s="70"/>
      <c r="AP13" s="70"/>
      <c r="AQ13" s="114"/>
      <c r="AR13" s="114"/>
      <c r="AS13" s="70"/>
      <c r="AT13" s="70"/>
      <c r="AU13" s="70"/>
      <c r="AV13" s="115" t="s">
        <v>88</v>
      </c>
      <c r="CG13" s="102">
        <v>0</v>
      </c>
      <c r="CI13" s="102">
        <v>0</v>
      </c>
      <c r="CJ13" s="102">
        <v>0</v>
      </c>
      <c r="CK13" s="102">
        <v>0</v>
      </c>
    </row>
    <row r="14" spans="1:89" x14ac:dyDescent="0.2">
      <c r="A14" s="27" t="s">
        <v>90</v>
      </c>
      <c r="B14" s="108">
        <f>SUM(C14)</f>
        <v>135</v>
      </c>
      <c r="C14" s="18">
        <v>135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8">
        <v>135</v>
      </c>
      <c r="U14" s="19"/>
      <c r="V14" s="18">
        <v>74</v>
      </c>
      <c r="W14" s="19">
        <v>61</v>
      </c>
      <c r="X14" s="112">
        <f t="shared" si="0"/>
        <v>40</v>
      </c>
      <c r="Y14" s="18">
        <v>40</v>
      </c>
      <c r="Z14" s="21"/>
      <c r="AA14" s="19"/>
      <c r="AB14" s="116">
        <f t="shared" si="1"/>
        <v>0</v>
      </c>
      <c r="AC14" s="18"/>
      <c r="AD14" s="28"/>
      <c r="AE14" s="19"/>
      <c r="AF14" s="30"/>
      <c r="AG14" s="30"/>
      <c r="AH14" s="18">
        <v>18</v>
      </c>
      <c r="AI14" s="19"/>
      <c r="AJ14" s="23"/>
      <c r="AK14" s="24"/>
      <c r="AL14" s="19"/>
      <c r="AM14" s="24">
        <v>14</v>
      </c>
      <c r="AN14" s="19"/>
      <c r="AO14" s="70"/>
      <c r="AP14" s="70"/>
      <c r="AQ14" s="114"/>
      <c r="AR14" s="114"/>
      <c r="AS14" s="70"/>
      <c r="AT14" s="70"/>
      <c r="AU14" s="70"/>
      <c r="AV14" s="115" t="s">
        <v>172</v>
      </c>
      <c r="CE14" s="102" t="s">
        <v>173</v>
      </c>
      <c r="CG14" s="102">
        <v>0</v>
      </c>
      <c r="CI14" s="102">
        <v>0</v>
      </c>
      <c r="CJ14" s="102">
        <v>0</v>
      </c>
      <c r="CK14" s="102">
        <v>1</v>
      </c>
    </row>
    <row r="15" spans="1:89" x14ac:dyDescent="0.2">
      <c r="A15" s="27" t="s">
        <v>93</v>
      </c>
      <c r="B15" s="108">
        <f>SUM(C15+D15+E15+F15+G15+H15+I15+J15+K15)</f>
        <v>73</v>
      </c>
      <c r="C15" s="18">
        <v>37</v>
      </c>
      <c r="D15" s="28">
        <v>21</v>
      </c>
      <c r="E15" s="29">
        <v>15</v>
      </c>
      <c r="F15" s="29"/>
      <c r="G15" s="29"/>
      <c r="H15" s="29"/>
      <c r="I15" s="29"/>
      <c r="J15" s="29"/>
      <c r="K15" s="29"/>
      <c r="L15" s="110"/>
      <c r="M15" s="110"/>
      <c r="N15" s="110"/>
      <c r="O15" s="110"/>
      <c r="P15" s="110"/>
      <c r="Q15" s="110"/>
      <c r="R15" s="110"/>
      <c r="S15" s="110"/>
      <c r="T15" s="18">
        <v>73</v>
      </c>
      <c r="U15" s="19"/>
      <c r="V15" s="18">
        <v>48</v>
      </c>
      <c r="W15" s="19">
        <v>25</v>
      </c>
      <c r="X15" s="112">
        <f t="shared" si="0"/>
        <v>29</v>
      </c>
      <c r="Y15" s="18">
        <v>29</v>
      </c>
      <c r="Z15" s="21"/>
      <c r="AA15" s="19"/>
      <c r="AB15" s="116">
        <f t="shared" si="1"/>
        <v>0</v>
      </c>
      <c r="AC15" s="18"/>
      <c r="AD15" s="28"/>
      <c r="AE15" s="19"/>
      <c r="AF15" s="30">
        <v>24</v>
      </c>
      <c r="AG15" s="30">
        <v>0</v>
      </c>
      <c r="AH15" s="18">
        <v>10</v>
      </c>
      <c r="AI15" s="19"/>
      <c r="AJ15" s="23"/>
      <c r="AK15" s="24"/>
      <c r="AL15" s="19"/>
      <c r="AM15" s="24"/>
      <c r="AN15" s="19"/>
      <c r="AO15" s="70"/>
      <c r="AP15" s="70"/>
      <c r="AQ15" s="114"/>
      <c r="AR15" s="114"/>
      <c r="AS15" s="70"/>
      <c r="AT15" s="70"/>
      <c r="AU15" s="70"/>
      <c r="AV15" s="115" t="s">
        <v>88</v>
      </c>
      <c r="CG15" s="102">
        <v>0</v>
      </c>
      <c r="CI15" s="102">
        <v>0</v>
      </c>
      <c r="CJ15" s="102">
        <v>0</v>
      </c>
      <c r="CK15" s="102">
        <v>0</v>
      </c>
    </row>
    <row r="16" spans="1:89" x14ac:dyDescent="0.2">
      <c r="A16" s="27" t="s">
        <v>94</v>
      </c>
      <c r="B16" s="108">
        <f>SUM(C16+D16+E16+F16+G16+H16+I16+J16+K16+L16+M16+N16+O16+P16+Q16+R16+S16)</f>
        <v>0</v>
      </c>
      <c r="C16" s="18"/>
      <c r="D16" s="28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19"/>
      <c r="T16" s="18"/>
      <c r="U16" s="19"/>
      <c r="V16" s="18"/>
      <c r="W16" s="19"/>
      <c r="X16" s="112">
        <f t="shared" si="0"/>
        <v>0</v>
      </c>
      <c r="Y16" s="18"/>
      <c r="Z16" s="21"/>
      <c r="AA16" s="19"/>
      <c r="AB16" s="113">
        <f t="shared" si="1"/>
        <v>0</v>
      </c>
      <c r="AC16" s="18"/>
      <c r="AD16" s="21"/>
      <c r="AE16" s="19"/>
      <c r="AF16" s="30"/>
      <c r="AG16" s="30"/>
      <c r="AH16" s="18"/>
      <c r="AI16" s="19"/>
      <c r="AJ16" s="23"/>
      <c r="AK16" s="24"/>
      <c r="AL16" s="19"/>
      <c r="AM16" s="24"/>
      <c r="AN16" s="19"/>
      <c r="AO16" s="70"/>
      <c r="AP16" s="70"/>
      <c r="AQ16" s="114"/>
      <c r="AR16" s="114"/>
      <c r="AS16" s="70"/>
      <c r="AT16" s="70"/>
      <c r="AU16" s="70"/>
      <c r="AV16" s="115" t="s">
        <v>88</v>
      </c>
      <c r="CG16" s="102">
        <v>0</v>
      </c>
      <c r="CI16" s="102">
        <v>0</v>
      </c>
      <c r="CJ16" s="102">
        <v>0</v>
      </c>
      <c r="CK16" s="102">
        <v>0</v>
      </c>
    </row>
    <row r="17" spans="1:89" x14ac:dyDescent="0.2">
      <c r="A17" s="27" t="s">
        <v>95</v>
      </c>
      <c r="B17" s="108">
        <f>SUM(C17+D17+E17+F17+G17+H17+I17+J17+K17)</f>
        <v>84</v>
      </c>
      <c r="C17" s="18">
        <v>54</v>
      </c>
      <c r="D17" s="28">
        <v>12</v>
      </c>
      <c r="E17" s="21">
        <v>18</v>
      </c>
      <c r="F17" s="21"/>
      <c r="G17" s="21"/>
      <c r="H17" s="21"/>
      <c r="I17" s="21"/>
      <c r="J17" s="21"/>
      <c r="K17" s="21"/>
      <c r="L17" s="110"/>
      <c r="M17" s="110"/>
      <c r="N17" s="110"/>
      <c r="O17" s="110"/>
      <c r="P17" s="110"/>
      <c r="Q17" s="110"/>
      <c r="R17" s="110"/>
      <c r="S17" s="110"/>
      <c r="T17" s="18">
        <v>84</v>
      </c>
      <c r="U17" s="19"/>
      <c r="V17" s="18">
        <v>47</v>
      </c>
      <c r="W17" s="19">
        <v>37</v>
      </c>
      <c r="X17" s="112">
        <f t="shared" si="0"/>
        <v>45</v>
      </c>
      <c r="Y17" s="18">
        <v>45</v>
      </c>
      <c r="Z17" s="21"/>
      <c r="AA17" s="19"/>
      <c r="AB17" s="113">
        <f t="shared" si="1"/>
        <v>0</v>
      </c>
      <c r="AC17" s="18"/>
      <c r="AD17" s="21"/>
      <c r="AE17" s="19"/>
      <c r="AF17" s="30">
        <v>47</v>
      </c>
      <c r="AG17" s="30">
        <v>0</v>
      </c>
      <c r="AH17" s="18">
        <v>4</v>
      </c>
      <c r="AI17" s="19"/>
      <c r="AJ17" s="23">
        <v>21</v>
      </c>
      <c r="AK17" s="24"/>
      <c r="AL17" s="19"/>
      <c r="AM17" s="24">
        <v>2</v>
      </c>
      <c r="AN17" s="19"/>
      <c r="AO17" s="70">
        <v>84</v>
      </c>
      <c r="AP17" s="70"/>
      <c r="AQ17" s="114"/>
      <c r="AR17" s="114"/>
      <c r="AS17" s="70"/>
      <c r="AT17" s="70"/>
      <c r="AU17" s="70"/>
      <c r="AV17" s="115" t="s">
        <v>88</v>
      </c>
      <c r="CG17" s="102">
        <v>0</v>
      </c>
      <c r="CI17" s="102">
        <v>0</v>
      </c>
      <c r="CJ17" s="102">
        <v>0</v>
      </c>
      <c r="CK17" s="102">
        <v>0</v>
      </c>
    </row>
    <row r="18" spans="1:89" x14ac:dyDescent="0.2">
      <c r="A18" s="27" t="s">
        <v>96</v>
      </c>
      <c r="B18" s="108">
        <f>SUM(C18+D18+E18+F18+G18+H18+I18+J18+K18+L18+M18+N18+O18+P18+Q18+R18+S18)</f>
        <v>402</v>
      </c>
      <c r="C18" s="18"/>
      <c r="D18" s="28"/>
      <c r="E18" s="21"/>
      <c r="F18" s="21">
        <v>7</v>
      </c>
      <c r="G18" s="21">
        <v>4</v>
      </c>
      <c r="H18" s="21">
        <v>3</v>
      </c>
      <c r="I18" s="21">
        <v>3</v>
      </c>
      <c r="J18" s="21">
        <v>8</v>
      </c>
      <c r="K18" s="21">
        <v>8</v>
      </c>
      <c r="L18" s="21">
        <v>17</v>
      </c>
      <c r="M18" s="21">
        <v>29</v>
      </c>
      <c r="N18" s="21">
        <v>45</v>
      </c>
      <c r="O18" s="21">
        <v>59</v>
      </c>
      <c r="P18" s="21">
        <v>55</v>
      </c>
      <c r="Q18" s="21">
        <v>59</v>
      </c>
      <c r="R18" s="21">
        <v>50</v>
      </c>
      <c r="S18" s="19">
        <v>55</v>
      </c>
      <c r="T18" s="18"/>
      <c r="U18" s="19">
        <v>402</v>
      </c>
      <c r="V18" s="18">
        <v>219</v>
      </c>
      <c r="W18" s="19">
        <v>183</v>
      </c>
      <c r="X18" s="112">
        <f t="shared" si="0"/>
        <v>0</v>
      </c>
      <c r="Y18" s="18"/>
      <c r="Z18" s="21"/>
      <c r="AA18" s="19"/>
      <c r="AB18" s="113">
        <f t="shared" si="1"/>
        <v>102</v>
      </c>
      <c r="AC18" s="18">
        <v>102</v>
      </c>
      <c r="AD18" s="21"/>
      <c r="AE18" s="19"/>
      <c r="AF18" s="30">
        <v>87</v>
      </c>
      <c r="AG18" s="30">
        <v>17</v>
      </c>
      <c r="AH18" s="18"/>
      <c r="AI18" s="19">
        <v>88</v>
      </c>
      <c r="AJ18" s="23"/>
      <c r="AK18" s="24"/>
      <c r="AL18" s="19">
        <v>48</v>
      </c>
      <c r="AM18" s="24"/>
      <c r="AN18" s="19">
        <v>87</v>
      </c>
      <c r="AO18" s="70"/>
      <c r="AP18" s="70"/>
      <c r="AQ18" s="114"/>
      <c r="AR18" s="114"/>
      <c r="AS18" s="70"/>
      <c r="AT18" s="70"/>
      <c r="AU18" s="70"/>
      <c r="AV18" s="115" t="s">
        <v>88</v>
      </c>
      <c r="CG18" s="102">
        <v>0</v>
      </c>
      <c r="CI18" s="102">
        <v>0</v>
      </c>
      <c r="CJ18" s="102">
        <v>0</v>
      </c>
      <c r="CK18" s="102">
        <v>0</v>
      </c>
    </row>
    <row r="19" spans="1:89" x14ac:dyDescent="0.2">
      <c r="A19" s="27" t="s">
        <v>97</v>
      </c>
      <c r="B19" s="108">
        <f>SUM(C19+D19+E19+F19+G19+H19+I19+J19+K19)</f>
        <v>0</v>
      </c>
      <c r="C19" s="18"/>
      <c r="D19" s="28"/>
      <c r="E19" s="21"/>
      <c r="F19" s="21"/>
      <c r="G19" s="21"/>
      <c r="H19" s="21"/>
      <c r="I19" s="21"/>
      <c r="J19" s="21"/>
      <c r="K19" s="21"/>
      <c r="L19" s="110"/>
      <c r="M19" s="110"/>
      <c r="N19" s="110"/>
      <c r="O19" s="110"/>
      <c r="P19" s="110"/>
      <c r="Q19" s="110"/>
      <c r="R19" s="110"/>
      <c r="S19" s="110"/>
      <c r="T19" s="18"/>
      <c r="U19" s="19"/>
      <c r="V19" s="18"/>
      <c r="W19" s="19"/>
      <c r="X19" s="112">
        <f t="shared" si="0"/>
        <v>0</v>
      </c>
      <c r="Y19" s="18"/>
      <c r="Z19" s="21"/>
      <c r="AA19" s="19"/>
      <c r="AB19" s="113">
        <f t="shared" si="1"/>
        <v>0</v>
      </c>
      <c r="AC19" s="18"/>
      <c r="AD19" s="21"/>
      <c r="AE19" s="19"/>
      <c r="AF19" s="30"/>
      <c r="AG19" s="30"/>
      <c r="AH19" s="18"/>
      <c r="AI19" s="19"/>
      <c r="AJ19" s="23"/>
      <c r="AK19" s="24"/>
      <c r="AL19" s="19"/>
      <c r="AM19" s="24"/>
      <c r="AN19" s="19"/>
      <c r="AO19" s="70"/>
      <c r="AP19" s="70"/>
      <c r="AQ19" s="114"/>
      <c r="AR19" s="114"/>
      <c r="AS19" s="70"/>
      <c r="AT19" s="70"/>
      <c r="AU19" s="70"/>
      <c r="AV19" s="115" t="s">
        <v>88</v>
      </c>
      <c r="CG19" s="102">
        <v>0</v>
      </c>
      <c r="CI19" s="102">
        <v>0</v>
      </c>
      <c r="CJ19" s="102">
        <v>0</v>
      </c>
      <c r="CK19" s="102">
        <v>0</v>
      </c>
    </row>
    <row r="20" spans="1:89" x14ac:dyDescent="0.2">
      <c r="A20" s="27" t="s">
        <v>98</v>
      </c>
      <c r="B20" s="108">
        <f>SUM(C20+D20+E20+F20+G20+H20+I20+J20+K20+L20+M20+N20+O20+P20+Q20+R20+S20)</f>
        <v>153</v>
      </c>
      <c r="C20" s="18"/>
      <c r="D20" s="28"/>
      <c r="E20" s="21"/>
      <c r="F20" s="21">
        <v>9</v>
      </c>
      <c r="G20" s="21">
        <v>7</v>
      </c>
      <c r="H20" s="21">
        <v>6</v>
      </c>
      <c r="I20" s="21">
        <v>7</v>
      </c>
      <c r="J20" s="21">
        <v>13</v>
      </c>
      <c r="K20" s="21">
        <v>11</v>
      </c>
      <c r="L20" s="21">
        <v>16</v>
      </c>
      <c r="M20" s="21">
        <v>20</v>
      </c>
      <c r="N20" s="21">
        <v>19</v>
      </c>
      <c r="O20" s="21">
        <v>8</v>
      </c>
      <c r="P20" s="21">
        <v>10</v>
      </c>
      <c r="Q20" s="21">
        <v>11</v>
      </c>
      <c r="R20" s="21">
        <v>11</v>
      </c>
      <c r="S20" s="19">
        <v>5</v>
      </c>
      <c r="T20" s="18"/>
      <c r="U20" s="19">
        <v>153</v>
      </c>
      <c r="V20" s="18">
        <v>20</v>
      </c>
      <c r="W20" s="19">
        <v>133</v>
      </c>
      <c r="X20" s="112">
        <f t="shared" si="0"/>
        <v>0</v>
      </c>
      <c r="Y20" s="18"/>
      <c r="Z20" s="21"/>
      <c r="AA20" s="19"/>
      <c r="AB20" s="113">
        <f t="shared" si="1"/>
        <v>91</v>
      </c>
      <c r="AC20" s="18">
        <v>91</v>
      </c>
      <c r="AD20" s="21"/>
      <c r="AE20" s="19"/>
      <c r="AF20" s="30">
        <v>88</v>
      </c>
      <c r="AG20" s="30">
        <v>0</v>
      </c>
      <c r="AH20" s="18"/>
      <c r="AI20" s="19">
        <v>24</v>
      </c>
      <c r="AJ20" s="23"/>
      <c r="AK20" s="24"/>
      <c r="AL20" s="19"/>
      <c r="AM20" s="24"/>
      <c r="AN20" s="19">
        <v>6</v>
      </c>
      <c r="AO20" s="70"/>
      <c r="AP20" s="70"/>
      <c r="AQ20" s="114"/>
      <c r="AR20" s="114"/>
      <c r="AS20" s="70"/>
      <c r="AT20" s="70"/>
      <c r="AU20" s="70"/>
      <c r="AV20" s="115" t="s">
        <v>88</v>
      </c>
      <c r="CG20" s="102">
        <v>0</v>
      </c>
      <c r="CI20" s="102">
        <v>0</v>
      </c>
      <c r="CJ20" s="102">
        <v>0</v>
      </c>
      <c r="CK20" s="102">
        <v>0</v>
      </c>
    </row>
    <row r="21" spans="1:89" x14ac:dyDescent="0.2">
      <c r="A21" s="27" t="s">
        <v>99</v>
      </c>
      <c r="B21" s="108">
        <f>SUM(C21+D21+E21+F21+G21+H21+I21+J21+K21)</f>
        <v>0</v>
      </c>
      <c r="C21" s="18"/>
      <c r="D21" s="28"/>
      <c r="E21" s="21"/>
      <c r="F21" s="21"/>
      <c r="G21" s="21"/>
      <c r="H21" s="21"/>
      <c r="I21" s="21"/>
      <c r="J21" s="21"/>
      <c r="K21" s="21"/>
      <c r="L21" s="110"/>
      <c r="M21" s="110"/>
      <c r="N21" s="110"/>
      <c r="O21" s="110"/>
      <c r="P21" s="110"/>
      <c r="Q21" s="110"/>
      <c r="R21" s="110"/>
      <c r="S21" s="110"/>
      <c r="T21" s="18"/>
      <c r="U21" s="19"/>
      <c r="V21" s="18"/>
      <c r="W21" s="19"/>
      <c r="X21" s="112">
        <f t="shared" si="0"/>
        <v>0</v>
      </c>
      <c r="Y21" s="18"/>
      <c r="Z21" s="21"/>
      <c r="AA21" s="19"/>
      <c r="AB21" s="113">
        <f t="shared" si="1"/>
        <v>0</v>
      </c>
      <c r="AC21" s="18"/>
      <c r="AD21" s="21"/>
      <c r="AE21" s="19"/>
      <c r="AF21" s="30"/>
      <c r="AG21" s="30"/>
      <c r="AH21" s="18"/>
      <c r="AI21" s="19"/>
      <c r="AJ21" s="23"/>
      <c r="AK21" s="24"/>
      <c r="AL21" s="19"/>
      <c r="AM21" s="24"/>
      <c r="AN21" s="19"/>
      <c r="AO21" s="70"/>
      <c r="AP21" s="70"/>
      <c r="AQ21" s="114"/>
      <c r="AR21" s="114"/>
      <c r="AS21" s="70"/>
      <c r="AT21" s="70"/>
      <c r="AU21" s="70"/>
      <c r="AV21" s="115" t="s">
        <v>88</v>
      </c>
      <c r="CG21" s="102">
        <v>0</v>
      </c>
      <c r="CI21" s="102">
        <v>0</v>
      </c>
      <c r="CJ21" s="102">
        <v>0</v>
      </c>
      <c r="CK21" s="102">
        <v>0</v>
      </c>
    </row>
    <row r="22" spans="1:89" x14ac:dyDescent="0.2">
      <c r="A22" s="27" t="s">
        <v>100</v>
      </c>
      <c r="B22" s="108">
        <f>SUM(C22+D22+E22+F22+G22+H22+I22+J22+K22+L22+M22+N22+O22+P22+Q22+R22+S22)</f>
        <v>178</v>
      </c>
      <c r="C22" s="18"/>
      <c r="D22" s="28"/>
      <c r="E22" s="21"/>
      <c r="F22" s="21">
        <v>4</v>
      </c>
      <c r="G22" s="21">
        <v>4</v>
      </c>
      <c r="H22" s="21">
        <v>7</v>
      </c>
      <c r="I22" s="21">
        <v>4</v>
      </c>
      <c r="J22" s="21">
        <v>13</v>
      </c>
      <c r="K22" s="21">
        <v>19</v>
      </c>
      <c r="L22" s="21">
        <v>13</v>
      </c>
      <c r="M22" s="21">
        <v>17</v>
      </c>
      <c r="N22" s="21">
        <v>22</v>
      </c>
      <c r="O22" s="21">
        <v>18</v>
      </c>
      <c r="P22" s="21">
        <v>18</v>
      </c>
      <c r="Q22" s="21">
        <v>16</v>
      </c>
      <c r="R22" s="21">
        <v>12</v>
      </c>
      <c r="S22" s="19">
        <v>11</v>
      </c>
      <c r="T22" s="18"/>
      <c r="U22" s="19">
        <v>178</v>
      </c>
      <c r="V22" s="18">
        <v>74</v>
      </c>
      <c r="W22" s="19">
        <v>104</v>
      </c>
      <c r="X22" s="112">
        <f t="shared" si="0"/>
        <v>0</v>
      </c>
      <c r="Y22" s="18"/>
      <c r="Z22" s="21"/>
      <c r="AA22" s="19"/>
      <c r="AB22" s="113">
        <f t="shared" si="1"/>
        <v>101</v>
      </c>
      <c r="AC22" s="18">
        <v>101</v>
      </c>
      <c r="AD22" s="21"/>
      <c r="AE22" s="19"/>
      <c r="AF22" s="30">
        <v>82</v>
      </c>
      <c r="AG22" s="30">
        <v>0</v>
      </c>
      <c r="AH22" s="18"/>
      <c r="AI22" s="19">
        <v>38</v>
      </c>
      <c r="AJ22" s="23"/>
      <c r="AK22" s="24"/>
      <c r="AL22" s="19">
        <v>47</v>
      </c>
      <c r="AM22" s="24"/>
      <c r="AN22" s="19">
        <v>35</v>
      </c>
      <c r="AO22" s="70"/>
      <c r="AP22" s="70"/>
      <c r="AQ22" s="114"/>
      <c r="AR22" s="114"/>
      <c r="AS22" s="70"/>
      <c r="AT22" s="70"/>
      <c r="AU22" s="70"/>
      <c r="AV22" s="115" t="s">
        <v>88</v>
      </c>
      <c r="CG22" s="102">
        <v>0</v>
      </c>
      <c r="CI22" s="102">
        <v>0</v>
      </c>
      <c r="CJ22" s="102">
        <v>0</v>
      </c>
      <c r="CK22" s="102">
        <v>0</v>
      </c>
    </row>
    <row r="23" spans="1:89" x14ac:dyDescent="0.2">
      <c r="A23" s="27" t="s">
        <v>101</v>
      </c>
      <c r="B23" s="108">
        <f>SUM(C23+D23+E23+F23+G23+H23+I23+J23+K23+L23+M23+N23+O23+P23+Q23+R23+S23)</f>
        <v>0</v>
      </c>
      <c r="C23" s="18"/>
      <c r="D23" s="28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19"/>
      <c r="T23" s="18"/>
      <c r="U23" s="19"/>
      <c r="V23" s="18"/>
      <c r="W23" s="19"/>
      <c r="X23" s="112">
        <f t="shared" si="0"/>
        <v>0</v>
      </c>
      <c r="Y23" s="18"/>
      <c r="Z23" s="21"/>
      <c r="AA23" s="19"/>
      <c r="AB23" s="113">
        <f t="shared" si="1"/>
        <v>0</v>
      </c>
      <c r="AC23" s="18"/>
      <c r="AD23" s="21"/>
      <c r="AE23" s="19"/>
      <c r="AF23" s="30"/>
      <c r="AG23" s="30"/>
      <c r="AH23" s="18"/>
      <c r="AI23" s="19"/>
      <c r="AJ23" s="23"/>
      <c r="AK23" s="24"/>
      <c r="AL23" s="19"/>
      <c r="AM23" s="24"/>
      <c r="AN23" s="19"/>
      <c r="AO23" s="70"/>
      <c r="AP23" s="70"/>
      <c r="AQ23" s="114"/>
      <c r="AR23" s="114"/>
      <c r="AS23" s="70"/>
      <c r="AT23" s="70"/>
      <c r="AU23" s="70"/>
      <c r="AV23" s="115" t="s">
        <v>88</v>
      </c>
      <c r="CG23" s="102">
        <v>0</v>
      </c>
      <c r="CH23" s="102">
        <v>0</v>
      </c>
      <c r="CI23" s="102">
        <v>0</v>
      </c>
      <c r="CJ23" s="102">
        <v>0</v>
      </c>
      <c r="CK23" s="102">
        <v>0</v>
      </c>
    </row>
    <row r="24" spans="1:89" x14ac:dyDescent="0.2">
      <c r="A24" s="27" t="s">
        <v>102</v>
      </c>
      <c r="B24" s="108">
        <f>SUM(C24+D24+E24+F24+G24+H24+I24+J24+K24)</f>
        <v>0</v>
      </c>
      <c r="C24" s="18"/>
      <c r="D24" s="28"/>
      <c r="E24" s="21"/>
      <c r="F24" s="21"/>
      <c r="G24" s="21"/>
      <c r="H24" s="21"/>
      <c r="I24" s="21"/>
      <c r="J24" s="21"/>
      <c r="K24" s="21"/>
      <c r="L24" s="110"/>
      <c r="M24" s="110"/>
      <c r="N24" s="110"/>
      <c r="O24" s="110"/>
      <c r="P24" s="110"/>
      <c r="Q24" s="110"/>
      <c r="R24" s="110"/>
      <c r="S24" s="110"/>
      <c r="T24" s="18"/>
      <c r="U24" s="19"/>
      <c r="V24" s="18"/>
      <c r="W24" s="19"/>
      <c r="X24" s="112">
        <f t="shared" si="0"/>
        <v>0</v>
      </c>
      <c r="Y24" s="18"/>
      <c r="Z24" s="21"/>
      <c r="AA24" s="19"/>
      <c r="AB24" s="113">
        <f t="shared" si="1"/>
        <v>0</v>
      </c>
      <c r="AC24" s="18"/>
      <c r="AD24" s="21"/>
      <c r="AE24" s="19"/>
      <c r="AF24" s="30"/>
      <c r="AG24" s="30"/>
      <c r="AH24" s="18"/>
      <c r="AI24" s="19"/>
      <c r="AJ24" s="23"/>
      <c r="AK24" s="24"/>
      <c r="AL24" s="19"/>
      <c r="AM24" s="24"/>
      <c r="AN24" s="19"/>
      <c r="AO24" s="70"/>
      <c r="AP24" s="70"/>
      <c r="AQ24" s="114"/>
      <c r="AR24" s="114"/>
      <c r="AS24" s="70"/>
      <c r="AT24" s="70"/>
      <c r="AU24" s="70"/>
      <c r="AV24" s="115" t="s">
        <v>88</v>
      </c>
      <c r="CG24" s="102">
        <v>0</v>
      </c>
      <c r="CI24" s="102">
        <v>0</v>
      </c>
      <c r="CJ24" s="102">
        <v>0</v>
      </c>
      <c r="CK24" s="102">
        <v>0</v>
      </c>
    </row>
    <row r="25" spans="1:89" x14ac:dyDescent="0.2">
      <c r="A25" s="27" t="s">
        <v>103</v>
      </c>
      <c r="B25" s="108">
        <f>SUM(C25+D25+E25+F25+G25+H25+I25+J25+K25+L25+M25+N25+O25+P25+Q25+R25+S25)</f>
        <v>0</v>
      </c>
      <c r="C25" s="18"/>
      <c r="D25" s="28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9"/>
      <c r="T25" s="18"/>
      <c r="U25" s="19"/>
      <c r="V25" s="18"/>
      <c r="W25" s="19"/>
      <c r="X25" s="112">
        <f t="shared" si="0"/>
        <v>0</v>
      </c>
      <c r="Y25" s="18"/>
      <c r="Z25" s="21"/>
      <c r="AA25" s="19"/>
      <c r="AB25" s="113">
        <f t="shared" si="1"/>
        <v>0</v>
      </c>
      <c r="AC25" s="18"/>
      <c r="AD25" s="21"/>
      <c r="AE25" s="19"/>
      <c r="AF25" s="30"/>
      <c r="AG25" s="30"/>
      <c r="AH25" s="18"/>
      <c r="AI25" s="19"/>
      <c r="AJ25" s="23"/>
      <c r="AK25" s="24"/>
      <c r="AL25" s="19"/>
      <c r="AM25" s="24"/>
      <c r="AN25" s="19"/>
      <c r="AO25" s="70"/>
      <c r="AP25" s="70"/>
      <c r="AQ25" s="114"/>
      <c r="AR25" s="114"/>
      <c r="AS25" s="70"/>
      <c r="AT25" s="70"/>
      <c r="AU25" s="70"/>
      <c r="AV25" s="115" t="s">
        <v>88</v>
      </c>
      <c r="CG25" s="102">
        <v>0</v>
      </c>
      <c r="CI25" s="102">
        <v>0</v>
      </c>
      <c r="CJ25" s="102">
        <v>0</v>
      </c>
      <c r="CK25" s="102">
        <v>0</v>
      </c>
    </row>
    <row r="26" spans="1:89" x14ac:dyDescent="0.2">
      <c r="A26" s="27" t="s">
        <v>104</v>
      </c>
      <c r="B26" s="108">
        <f>SUM(C26+D26+E26+F26+G26+H26+I26+J26+K26)</f>
        <v>0</v>
      </c>
      <c r="C26" s="18"/>
      <c r="D26" s="28"/>
      <c r="E26" s="21"/>
      <c r="F26" s="21"/>
      <c r="G26" s="21"/>
      <c r="H26" s="21"/>
      <c r="I26" s="21"/>
      <c r="J26" s="21"/>
      <c r="K26" s="21"/>
      <c r="L26" s="110"/>
      <c r="M26" s="110"/>
      <c r="N26" s="110"/>
      <c r="O26" s="110"/>
      <c r="P26" s="110"/>
      <c r="Q26" s="110"/>
      <c r="R26" s="110"/>
      <c r="S26" s="110"/>
      <c r="T26" s="18"/>
      <c r="U26" s="19"/>
      <c r="V26" s="18"/>
      <c r="W26" s="19"/>
      <c r="X26" s="112">
        <f t="shared" si="0"/>
        <v>0</v>
      </c>
      <c r="Y26" s="18"/>
      <c r="Z26" s="21"/>
      <c r="AA26" s="19"/>
      <c r="AB26" s="113">
        <f t="shared" si="1"/>
        <v>0</v>
      </c>
      <c r="AC26" s="18"/>
      <c r="AD26" s="21"/>
      <c r="AE26" s="19"/>
      <c r="AF26" s="30"/>
      <c r="AG26" s="30"/>
      <c r="AH26" s="18"/>
      <c r="AI26" s="19"/>
      <c r="AJ26" s="23"/>
      <c r="AK26" s="24"/>
      <c r="AL26" s="19"/>
      <c r="AM26" s="24"/>
      <c r="AN26" s="19"/>
      <c r="AO26" s="70"/>
      <c r="AP26" s="70"/>
      <c r="AQ26" s="114"/>
      <c r="AR26" s="114"/>
      <c r="AS26" s="70"/>
      <c r="AT26" s="70"/>
      <c r="AU26" s="70"/>
      <c r="AV26" s="115" t="s">
        <v>88</v>
      </c>
      <c r="CG26" s="102">
        <v>0</v>
      </c>
      <c r="CI26" s="102">
        <v>0</v>
      </c>
      <c r="CJ26" s="102">
        <v>0</v>
      </c>
      <c r="CK26" s="102">
        <v>0</v>
      </c>
    </row>
    <row r="27" spans="1:89" x14ac:dyDescent="0.2">
      <c r="A27" s="27" t="s">
        <v>105</v>
      </c>
      <c r="B27" s="108">
        <f>SUM(C27+D27+E27+F27+G27+H27+I27+J27+K27+L27+M27+N27+O27+P27+Q27+R27+S27)</f>
        <v>47</v>
      </c>
      <c r="C27" s="18"/>
      <c r="D27" s="28"/>
      <c r="E27" s="21"/>
      <c r="F27" s="21"/>
      <c r="G27" s="21">
        <v>1</v>
      </c>
      <c r="H27" s="21"/>
      <c r="I27" s="21">
        <v>1</v>
      </c>
      <c r="J27" s="21"/>
      <c r="K27" s="21"/>
      <c r="L27" s="21">
        <v>2</v>
      </c>
      <c r="M27" s="21">
        <v>1</v>
      </c>
      <c r="N27" s="21">
        <v>4</v>
      </c>
      <c r="O27" s="21">
        <v>3</v>
      </c>
      <c r="P27" s="21">
        <v>7</v>
      </c>
      <c r="Q27" s="21">
        <v>7</v>
      </c>
      <c r="R27" s="21">
        <v>12</v>
      </c>
      <c r="S27" s="19">
        <v>9</v>
      </c>
      <c r="T27" s="18"/>
      <c r="U27" s="19">
        <v>47</v>
      </c>
      <c r="V27" s="18">
        <v>22</v>
      </c>
      <c r="W27" s="19">
        <v>25</v>
      </c>
      <c r="X27" s="112">
        <f t="shared" si="0"/>
        <v>0</v>
      </c>
      <c r="Y27" s="18"/>
      <c r="Z27" s="21"/>
      <c r="AA27" s="19"/>
      <c r="AB27" s="113">
        <f t="shared" si="1"/>
        <v>33</v>
      </c>
      <c r="AC27" s="18">
        <v>33</v>
      </c>
      <c r="AD27" s="21"/>
      <c r="AE27" s="19"/>
      <c r="AF27" s="30">
        <v>7</v>
      </c>
      <c r="AG27" s="30">
        <v>0</v>
      </c>
      <c r="AH27" s="18"/>
      <c r="AI27" s="19">
        <v>3</v>
      </c>
      <c r="AJ27" s="23">
        <v>72</v>
      </c>
      <c r="AK27" s="24"/>
      <c r="AL27" s="19"/>
      <c r="AM27" s="24"/>
      <c r="AN27" s="19">
        <v>26</v>
      </c>
      <c r="AO27" s="70"/>
      <c r="AP27" s="70"/>
      <c r="AQ27" s="114"/>
      <c r="AR27" s="114"/>
      <c r="AS27" s="70"/>
      <c r="AT27" s="70"/>
      <c r="AU27" s="70"/>
      <c r="AV27" s="115" t="s">
        <v>88</v>
      </c>
      <c r="CG27" s="102">
        <v>0</v>
      </c>
      <c r="CI27" s="102">
        <v>0</v>
      </c>
      <c r="CJ27" s="102">
        <v>0</v>
      </c>
      <c r="CK27" s="102">
        <v>0</v>
      </c>
    </row>
    <row r="28" spans="1:89" x14ac:dyDescent="0.2">
      <c r="A28" s="27" t="s">
        <v>106</v>
      </c>
      <c r="B28" s="108">
        <f>SUM(C28+D28+E28+F28+G28+H28+I28+J28+K28)</f>
        <v>0</v>
      </c>
      <c r="C28" s="18"/>
      <c r="D28" s="28"/>
      <c r="E28" s="21"/>
      <c r="F28" s="21"/>
      <c r="G28" s="21"/>
      <c r="H28" s="21"/>
      <c r="I28" s="21"/>
      <c r="J28" s="21"/>
      <c r="K28" s="21"/>
      <c r="L28" s="110"/>
      <c r="M28" s="110"/>
      <c r="N28" s="110"/>
      <c r="O28" s="110"/>
      <c r="P28" s="110"/>
      <c r="Q28" s="110"/>
      <c r="R28" s="110"/>
      <c r="S28" s="110"/>
      <c r="T28" s="18"/>
      <c r="U28" s="19"/>
      <c r="V28" s="18"/>
      <c r="W28" s="19"/>
      <c r="X28" s="112">
        <f t="shared" si="0"/>
        <v>0</v>
      </c>
      <c r="Y28" s="18"/>
      <c r="Z28" s="21"/>
      <c r="AA28" s="19"/>
      <c r="AB28" s="113">
        <f t="shared" si="1"/>
        <v>0</v>
      </c>
      <c r="AC28" s="18"/>
      <c r="AD28" s="21"/>
      <c r="AE28" s="19"/>
      <c r="AF28" s="30"/>
      <c r="AG28" s="30"/>
      <c r="AH28" s="18"/>
      <c r="AI28" s="19"/>
      <c r="AJ28" s="23"/>
      <c r="AK28" s="24"/>
      <c r="AL28" s="19"/>
      <c r="AM28" s="24"/>
      <c r="AN28" s="19"/>
      <c r="AO28" s="70"/>
      <c r="AP28" s="70"/>
      <c r="AQ28" s="114"/>
      <c r="AR28" s="114"/>
      <c r="AS28" s="70"/>
      <c r="AT28" s="70"/>
      <c r="AU28" s="70"/>
      <c r="AV28" s="115" t="s">
        <v>88</v>
      </c>
      <c r="CG28" s="102">
        <v>0</v>
      </c>
      <c r="CI28" s="102">
        <v>0</v>
      </c>
      <c r="CJ28" s="102">
        <v>0</v>
      </c>
      <c r="CK28" s="102">
        <v>0</v>
      </c>
    </row>
    <row r="29" spans="1:89" x14ac:dyDescent="0.2">
      <c r="A29" s="27" t="s">
        <v>107</v>
      </c>
      <c r="B29" s="108">
        <f>SUM(C29+D29+E29+F29+G29+H29+I29+J29+K29+L29+M29+N29+O29+P29+Q29+R29+S29)</f>
        <v>0</v>
      </c>
      <c r="C29" s="18"/>
      <c r="D29" s="28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19"/>
      <c r="T29" s="18"/>
      <c r="U29" s="19"/>
      <c r="V29" s="18"/>
      <c r="W29" s="19"/>
      <c r="X29" s="112">
        <f t="shared" si="0"/>
        <v>0</v>
      </c>
      <c r="Y29" s="18"/>
      <c r="Z29" s="21"/>
      <c r="AA29" s="19"/>
      <c r="AB29" s="113">
        <f t="shared" si="1"/>
        <v>0</v>
      </c>
      <c r="AC29" s="18"/>
      <c r="AD29" s="21"/>
      <c r="AE29" s="19"/>
      <c r="AF29" s="30"/>
      <c r="AG29" s="30"/>
      <c r="AH29" s="18"/>
      <c r="AI29" s="19"/>
      <c r="AJ29" s="23"/>
      <c r="AK29" s="24"/>
      <c r="AL29" s="19"/>
      <c r="AM29" s="24"/>
      <c r="AN29" s="19"/>
      <c r="AO29" s="70"/>
      <c r="AP29" s="70"/>
      <c r="AQ29" s="114"/>
      <c r="AR29" s="114"/>
      <c r="AS29" s="70"/>
      <c r="AT29" s="70"/>
      <c r="AU29" s="70"/>
      <c r="AV29" s="115" t="s">
        <v>88</v>
      </c>
      <c r="CG29" s="102">
        <v>0</v>
      </c>
      <c r="CI29" s="102">
        <v>0</v>
      </c>
      <c r="CJ29" s="102">
        <v>0</v>
      </c>
      <c r="CK29" s="102">
        <v>0</v>
      </c>
    </row>
    <row r="30" spans="1:89" x14ac:dyDescent="0.2">
      <c r="A30" s="27" t="s">
        <v>108</v>
      </c>
      <c r="B30" s="108">
        <f>SUM(C30+D30+E30+F30+G30+H30+I30+J30+K30)</f>
        <v>0</v>
      </c>
      <c r="C30" s="18"/>
      <c r="D30" s="28"/>
      <c r="E30" s="21"/>
      <c r="F30" s="21"/>
      <c r="G30" s="21"/>
      <c r="H30" s="21"/>
      <c r="I30" s="21"/>
      <c r="J30" s="21"/>
      <c r="K30" s="21"/>
      <c r="L30" s="110"/>
      <c r="M30" s="110"/>
      <c r="N30" s="110"/>
      <c r="O30" s="110"/>
      <c r="P30" s="110"/>
      <c r="Q30" s="110"/>
      <c r="R30" s="110"/>
      <c r="S30" s="110"/>
      <c r="T30" s="18"/>
      <c r="U30" s="19"/>
      <c r="V30" s="18"/>
      <c r="W30" s="19"/>
      <c r="X30" s="112">
        <f t="shared" si="0"/>
        <v>0</v>
      </c>
      <c r="Y30" s="18"/>
      <c r="Z30" s="21"/>
      <c r="AA30" s="19"/>
      <c r="AB30" s="113">
        <f t="shared" si="1"/>
        <v>0</v>
      </c>
      <c r="AC30" s="18"/>
      <c r="AD30" s="21"/>
      <c r="AE30" s="19"/>
      <c r="AF30" s="30"/>
      <c r="AG30" s="30"/>
      <c r="AH30" s="18"/>
      <c r="AI30" s="19"/>
      <c r="AJ30" s="23"/>
      <c r="AK30" s="24"/>
      <c r="AL30" s="19"/>
      <c r="AM30" s="24"/>
      <c r="AN30" s="19"/>
      <c r="AO30" s="70"/>
      <c r="AP30" s="70"/>
      <c r="AQ30" s="114"/>
      <c r="AR30" s="114"/>
      <c r="AS30" s="70"/>
      <c r="AT30" s="70"/>
      <c r="AU30" s="70"/>
      <c r="AV30" s="115" t="s">
        <v>88</v>
      </c>
      <c r="CG30" s="102">
        <v>0</v>
      </c>
      <c r="CI30" s="102">
        <v>0</v>
      </c>
      <c r="CJ30" s="102">
        <v>0</v>
      </c>
      <c r="CK30" s="102">
        <v>0</v>
      </c>
    </row>
    <row r="31" spans="1:89" x14ac:dyDescent="0.2">
      <c r="A31" s="27" t="s">
        <v>109</v>
      </c>
      <c r="B31" s="108">
        <f>SUM(C31+D31+E31+F31+G31+H31+I31+J31+K31+L31+M31+N31+O31+P31+Q31+R31+S31)</f>
        <v>0</v>
      </c>
      <c r="C31" s="18"/>
      <c r="D31" s="28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9"/>
      <c r="T31" s="18"/>
      <c r="U31" s="19"/>
      <c r="V31" s="18"/>
      <c r="W31" s="19"/>
      <c r="X31" s="112">
        <f t="shared" si="0"/>
        <v>0</v>
      </c>
      <c r="Y31" s="18"/>
      <c r="Z31" s="21"/>
      <c r="AA31" s="19"/>
      <c r="AB31" s="113">
        <f t="shared" si="1"/>
        <v>0</v>
      </c>
      <c r="AC31" s="18"/>
      <c r="AD31" s="21"/>
      <c r="AE31" s="19"/>
      <c r="AF31" s="30"/>
      <c r="AG31" s="30"/>
      <c r="AH31" s="18"/>
      <c r="AI31" s="19"/>
      <c r="AJ31" s="23"/>
      <c r="AK31" s="24"/>
      <c r="AL31" s="19"/>
      <c r="AM31" s="24"/>
      <c r="AN31" s="19"/>
      <c r="AO31" s="70"/>
      <c r="AP31" s="70"/>
      <c r="AQ31" s="114"/>
      <c r="AR31" s="114"/>
      <c r="AS31" s="70"/>
      <c r="AT31" s="70"/>
      <c r="AU31" s="70"/>
      <c r="AV31" s="115" t="s">
        <v>88</v>
      </c>
      <c r="CG31" s="102">
        <v>0</v>
      </c>
      <c r="CI31" s="102">
        <v>0</v>
      </c>
      <c r="CJ31" s="102">
        <v>0</v>
      </c>
      <c r="CK31" s="102">
        <v>0</v>
      </c>
    </row>
    <row r="32" spans="1:89" x14ac:dyDescent="0.2">
      <c r="A32" s="27" t="s">
        <v>110</v>
      </c>
      <c r="B32" s="108">
        <f>SUM(C32+D32+E32+F32+G32+H32+I32+J32+K32+L32+M32+N32+O32+P32+Q32+R32+S32)</f>
        <v>0</v>
      </c>
      <c r="C32" s="18"/>
      <c r="D32" s="2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19"/>
      <c r="T32" s="18"/>
      <c r="U32" s="19"/>
      <c r="V32" s="18"/>
      <c r="W32" s="19"/>
      <c r="X32" s="112">
        <f t="shared" si="0"/>
        <v>0</v>
      </c>
      <c r="Y32" s="18"/>
      <c r="Z32" s="21"/>
      <c r="AA32" s="19"/>
      <c r="AB32" s="113">
        <f t="shared" si="1"/>
        <v>0</v>
      </c>
      <c r="AC32" s="18"/>
      <c r="AD32" s="21"/>
      <c r="AE32" s="19"/>
      <c r="AF32" s="30"/>
      <c r="AG32" s="30"/>
      <c r="AH32" s="18"/>
      <c r="AI32" s="19"/>
      <c r="AJ32" s="23"/>
      <c r="AK32" s="24"/>
      <c r="AL32" s="19"/>
      <c r="AM32" s="24"/>
      <c r="AN32" s="19"/>
      <c r="AO32" s="70"/>
      <c r="AP32" s="70"/>
      <c r="AQ32" s="114"/>
      <c r="AR32" s="114"/>
      <c r="AS32" s="70"/>
      <c r="AT32" s="70"/>
      <c r="AU32" s="70"/>
      <c r="AV32" s="115" t="s">
        <v>88</v>
      </c>
      <c r="CG32" s="102">
        <v>0</v>
      </c>
      <c r="CI32" s="102">
        <v>0</v>
      </c>
      <c r="CJ32" s="102">
        <v>0</v>
      </c>
      <c r="CK32" s="102">
        <v>0</v>
      </c>
    </row>
    <row r="33" spans="1:89" x14ac:dyDescent="0.2">
      <c r="A33" s="27" t="s">
        <v>111</v>
      </c>
      <c r="B33" s="108">
        <f>SUM(C33+D33+E33+F33+G33+H33+I33+J33+K33)</f>
        <v>0</v>
      </c>
      <c r="C33" s="18"/>
      <c r="D33" s="28"/>
      <c r="E33" s="21"/>
      <c r="F33" s="21"/>
      <c r="G33" s="21"/>
      <c r="H33" s="21"/>
      <c r="I33" s="21"/>
      <c r="J33" s="21"/>
      <c r="K33" s="21"/>
      <c r="L33" s="110"/>
      <c r="M33" s="110"/>
      <c r="N33" s="110"/>
      <c r="O33" s="110"/>
      <c r="P33" s="110"/>
      <c r="Q33" s="110"/>
      <c r="R33" s="110"/>
      <c r="S33" s="110"/>
      <c r="T33" s="18"/>
      <c r="U33" s="38"/>
      <c r="V33" s="18"/>
      <c r="W33" s="19"/>
      <c r="X33" s="112">
        <f t="shared" si="0"/>
        <v>0</v>
      </c>
      <c r="Y33" s="18"/>
      <c r="Z33" s="21"/>
      <c r="AA33" s="19"/>
      <c r="AB33" s="113">
        <f t="shared" si="1"/>
        <v>0</v>
      </c>
      <c r="AC33" s="18"/>
      <c r="AD33" s="21"/>
      <c r="AE33" s="19"/>
      <c r="AF33" s="30"/>
      <c r="AG33" s="30"/>
      <c r="AH33" s="18"/>
      <c r="AI33" s="19"/>
      <c r="AJ33" s="23"/>
      <c r="AK33" s="24"/>
      <c r="AL33" s="19"/>
      <c r="AM33" s="24"/>
      <c r="AN33" s="19"/>
      <c r="AO33" s="70"/>
      <c r="AP33" s="70"/>
      <c r="AQ33" s="114"/>
      <c r="AR33" s="114"/>
      <c r="AS33" s="70"/>
      <c r="AT33" s="70"/>
      <c r="AU33" s="70"/>
      <c r="AV33" s="115" t="s">
        <v>88</v>
      </c>
      <c r="CG33" s="102">
        <v>0</v>
      </c>
      <c r="CI33" s="102">
        <v>0</v>
      </c>
      <c r="CJ33" s="102">
        <v>0</v>
      </c>
      <c r="CK33" s="102">
        <v>0</v>
      </c>
    </row>
    <row r="34" spans="1:89" x14ac:dyDescent="0.2">
      <c r="A34" s="27" t="s">
        <v>112</v>
      </c>
      <c r="B34" s="108">
        <f>SUM(C34+D34+E34+F34+G34+H34+I34+J34+K34+L34+M34+N34+O34+P34+Q34+R34+S34)</f>
        <v>0</v>
      </c>
      <c r="C34" s="18"/>
      <c r="D34" s="2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19"/>
      <c r="T34" s="18"/>
      <c r="U34" s="38"/>
      <c r="V34" s="18"/>
      <c r="W34" s="19"/>
      <c r="X34" s="112">
        <f t="shared" si="0"/>
        <v>0</v>
      </c>
      <c r="Y34" s="18"/>
      <c r="Z34" s="21"/>
      <c r="AA34" s="19"/>
      <c r="AB34" s="113">
        <f t="shared" si="1"/>
        <v>0</v>
      </c>
      <c r="AC34" s="18"/>
      <c r="AD34" s="21"/>
      <c r="AE34" s="19"/>
      <c r="AF34" s="30"/>
      <c r="AG34" s="30"/>
      <c r="AH34" s="18"/>
      <c r="AI34" s="19"/>
      <c r="AJ34" s="23"/>
      <c r="AK34" s="24"/>
      <c r="AL34" s="19"/>
      <c r="AM34" s="24"/>
      <c r="AN34" s="19"/>
      <c r="AO34" s="70"/>
      <c r="AP34" s="70"/>
      <c r="AQ34" s="114"/>
      <c r="AR34" s="114"/>
      <c r="AS34" s="70"/>
      <c r="AT34" s="70"/>
      <c r="AU34" s="70"/>
      <c r="AV34" s="115" t="s">
        <v>88</v>
      </c>
      <c r="CG34" s="102">
        <v>0</v>
      </c>
      <c r="CI34" s="102">
        <v>0</v>
      </c>
      <c r="CJ34" s="102">
        <v>0</v>
      </c>
      <c r="CK34" s="102">
        <v>0</v>
      </c>
    </row>
    <row r="35" spans="1:89" x14ac:dyDescent="0.2">
      <c r="A35" s="27" t="s">
        <v>113</v>
      </c>
      <c r="B35" s="108">
        <f>SUM(C35+D35+E35+F35+G35+H35+I35+J35+K35+L35+M35+N35+O35+P35+Q35+R35+S35)</f>
        <v>0</v>
      </c>
      <c r="C35" s="18"/>
      <c r="D35" s="28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9"/>
      <c r="T35" s="18"/>
      <c r="U35" s="38"/>
      <c r="V35" s="18"/>
      <c r="W35" s="19"/>
      <c r="X35" s="112">
        <f t="shared" si="0"/>
        <v>0</v>
      </c>
      <c r="Y35" s="18"/>
      <c r="Z35" s="21"/>
      <c r="AA35" s="19"/>
      <c r="AB35" s="113">
        <f t="shared" si="1"/>
        <v>0</v>
      </c>
      <c r="AC35" s="18"/>
      <c r="AD35" s="21"/>
      <c r="AE35" s="19"/>
      <c r="AF35" s="30"/>
      <c r="AG35" s="30"/>
      <c r="AH35" s="18"/>
      <c r="AI35" s="19"/>
      <c r="AJ35" s="23"/>
      <c r="AK35" s="24"/>
      <c r="AL35" s="19"/>
      <c r="AM35" s="24"/>
      <c r="AN35" s="19"/>
      <c r="AO35" s="70"/>
      <c r="AP35" s="70"/>
      <c r="AQ35" s="114"/>
      <c r="AR35" s="114"/>
      <c r="AS35" s="70"/>
      <c r="AT35" s="70"/>
      <c r="AU35" s="70"/>
      <c r="AV35" s="115" t="s">
        <v>88</v>
      </c>
      <c r="CG35" s="102">
        <v>0</v>
      </c>
      <c r="CI35" s="102">
        <v>0</v>
      </c>
      <c r="CJ35" s="102">
        <v>0</v>
      </c>
      <c r="CK35" s="102">
        <v>0</v>
      </c>
    </row>
    <row r="36" spans="1:89" x14ac:dyDescent="0.2">
      <c r="A36" s="27" t="s">
        <v>114</v>
      </c>
      <c r="B36" s="108">
        <f>SUM(O36+P36+Q36+R36+S36)</f>
        <v>0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21"/>
      <c r="P36" s="21"/>
      <c r="Q36" s="21"/>
      <c r="R36" s="21"/>
      <c r="S36" s="19"/>
      <c r="T36" s="18"/>
      <c r="U36" s="38"/>
      <c r="V36" s="18"/>
      <c r="W36" s="19"/>
      <c r="X36" s="112">
        <f t="shared" si="0"/>
        <v>0</v>
      </c>
      <c r="Y36" s="34"/>
      <c r="Z36" s="32"/>
      <c r="AA36" s="33"/>
      <c r="AB36" s="113">
        <f t="shared" si="1"/>
        <v>0</v>
      </c>
      <c r="AC36" s="18"/>
      <c r="AD36" s="21"/>
      <c r="AE36" s="19"/>
      <c r="AF36" s="30"/>
      <c r="AG36" s="30"/>
      <c r="AH36" s="33"/>
      <c r="AI36" s="19"/>
      <c r="AJ36" s="23"/>
      <c r="AK36" s="33"/>
      <c r="AL36" s="19"/>
      <c r="AM36" s="33"/>
      <c r="AN36" s="19"/>
      <c r="AO36" s="70"/>
      <c r="AP36" s="70"/>
      <c r="AQ36" s="33"/>
      <c r="AR36" s="114"/>
      <c r="AS36" s="70"/>
      <c r="AT36" s="70"/>
      <c r="AU36" s="70"/>
      <c r="AV36" s="115" t="s">
        <v>88</v>
      </c>
      <c r="CG36" s="102">
        <v>0</v>
      </c>
      <c r="CI36" s="102">
        <v>0</v>
      </c>
      <c r="CJ36" s="102">
        <v>0</v>
      </c>
      <c r="CK36" s="102">
        <v>0</v>
      </c>
    </row>
    <row r="37" spans="1:89" x14ac:dyDescent="0.2">
      <c r="A37" s="27" t="s">
        <v>115</v>
      </c>
      <c r="B37" s="108">
        <f>SUM(C37+D37+E37+F37+G37+H37+I37+J37+K37)</f>
        <v>0</v>
      </c>
      <c r="C37" s="18"/>
      <c r="D37" s="28"/>
      <c r="E37" s="21"/>
      <c r="F37" s="109"/>
      <c r="G37" s="109"/>
      <c r="H37" s="109"/>
      <c r="I37" s="109"/>
      <c r="J37" s="109"/>
      <c r="K37" s="109"/>
      <c r="L37" s="32"/>
      <c r="M37" s="32"/>
      <c r="N37" s="32"/>
      <c r="O37" s="32"/>
      <c r="P37" s="32"/>
      <c r="Q37" s="32"/>
      <c r="R37" s="32"/>
      <c r="S37" s="33"/>
      <c r="T37" s="18"/>
      <c r="U37" s="38"/>
      <c r="V37" s="18"/>
      <c r="W37" s="19"/>
      <c r="X37" s="112">
        <f t="shared" si="0"/>
        <v>0</v>
      </c>
      <c r="Y37" s="18"/>
      <c r="Z37" s="21"/>
      <c r="AA37" s="19"/>
      <c r="AB37" s="113">
        <f t="shared" si="1"/>
        <v>0</v>
      </c>
      <c r="AC37" s="18"/>
      <c r="AD37" s="21"/>
      <c r="AE37" s="19"/>
      <c r="AF37" s="30"/>
      <c r="AG37" s="30"/>
      <c r="AH37" s="18"/>
      <c r="AI37" s="19"/>
      <c r="AJ37" s="23"/>
      <c r="AK37" s="24"/>
      <c r="AL37" s="19"/>
      <c r="AM37" s="24"/>
      <c r="AN37" s="19"/>
      <c r="AO37" s="70"/>
      <c r="AP37" s="70"/>
      <c r="AQ37" s="114"/>
      <c r="AR37" s="114"/>
      <c r="AS37" s="70"/>
      <c r="AT37" s="70"/>
      <c r="AU37" s="70"/>
      <c r="AV37" s="115" t="s">
        <v>88</v>
      </c>
      <c r="CG37" s="102">
        <v>0</v>
      </c>
      <c r="CI37" s="102">
        <v>0</v>
      </c>
      <c r="CJ37" s="102">
        <v>0</v>
      </c>
      <c r="CK37" s="102">
        <v>0</v>
      </c>
    </row>
    <row r="38" spans="1:89" x14ac:dyDescent="0.2">
      <c r="A38" s="27" t="s">
        <v>116</v>
      </c>
      <c r="B38" s="108">
        <f>SUM(C38+D38+E38+F38+G38+H38+I38+J38+K38+L38+M38+N38+O38+P38+Q38+R38+S38)</f>
        <v>0</v>
      </c>
      <c r="C38" s="109"/>
      <c r="D38" s="109"/>
      <c r="E38" s="109"/>
      <c r="F38" s="109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19"/>
      <c r="T38" s="18"/>
      <c r="U38" s="19"/>
      <c r="V38" s="18"/>
      <c r="W38" s="19"/>
      <c r="X38" s="37"/>
      <c r="Y38" s="34"/>
      <c r="Z38" s="32"/>
      <c r="AA38" s="33"/>
      <c r="AB38" s="113">
        <f t="shared" si="1"/>
        <v>0</v>
      </c>
      <c r="AC38" s="18"/>
      <c r="AD38" s="21"/>
      <c r="AE38" s="19"/>
      <c r="AF38" s="30"/>
      <c r="AG38" s="30"/>
      <c r="AH38" s="18"/>
      <c r="AI38" s="19"/>
      <c r="AJ38" s="23"/>
      <c r="AK38" s="24"/>
      <c r="AL38" s="19"/>
      <c r="AM38" s="24"/>
      <c r="AN38" s="19"/>
      <c r="AO38" s="70"/>
      <c r="AP38" s="70"/>
      <c r="AQ38" s="114"/>
      <c r="AR38" s="114"/>
      <c r="AS38" s="70"/>
      <c r="AT38" s="70"/>
      <c r="AU38" s="70"/>
      <c r="AV38" s="115" t="s">
        <v>88</v>
      </c>
      <c r="CG38" s="102">
        <v>0</v>
      </c>
      <c r="CI38" s="102">
        <v>0</v>
      </c>
      <c r="CJ38" s="102">
        <v>0</v>
      </c>
      <c r="CK38" s="102">
        <v>0</v>
      </c>
    </row>
    <row r="39" spans="1:89" x14ac:dyDescent="0.2">
      <c r="A39" s="27" t="s">
        <v>117</v>
      </c>
      <c r="B39" s="108">
        <f>SUM(C39+D39+E39+F39+G39+H39+I39+J39+K39)</f>
        <v>245</v>
      </c>
      <c r="C39" s="109">
        <v>57</v>
      </c>
      <c r="D39" s="109">
        <v>104</v>
      </c>
      <c r="E39" s="109">
        <v>84</v>
      </c>
      <c r="F39" s="109"/>
      <c r="G39" s="109"/>
      <c r="H39" s="109"/>
      <c r="I39" s="109"/>
      <c r="J39" s="109"/>
      <c r="K39" s="109"/>
      <c r="L39" s="110"/>
      <c r="M39" s="110"/>
      <c r="N39" s="110"/>
      <c r="O39" s="110"/>
      <c r="P39" s="110"/>
      <c r="Q39" s="110"/>
      <c r="R39" s="110"/>
      <c r="S39" s="110"/>
      <c r="T39" s="18">
        <v>245</v>
      </c>
      <c r="U39" s="19"/>
      <c r="V39" s="18">
        <v>173</v>
      </c>
      <c r="W39" s="19">
        <v>72</v>
      </c>
      <c r="X39" s="112">
        <f t="shared" ref="X39:X68" si="2">SUM(Y39+Z39+AA39)</f>
        <v>102</v>
      </c>
      <c r="Y39" s="18">
        <v>102</v>
      </c>
      <c r="Z39" s="21"/>
      <c r="AA39" s="19"/>
      <c r="AB39" s="113">
        <f t="shared" si="1"/>
        <v>0</v>
      </c>
      <c r="AC39" s="18"/>
      <c r="AD39" s="21"/>
      <c r="AE39" s="19"/>
      <c r="AF39" s="30">
        <v>100</v>
      </c>
      <c r="AG39" s="19">
        <v>0</v>
      </c>
      <c r="AH39" s="18">
        <v>40</v>
      </c>
      <c r="AI39" s="19"/>
      <c r="AJ39" s="23">
        <v>198</v>
      </c>
      <c r="AK39" s="24">
        <v>8</v>
      </c>
      <c r="AL39" s="19"/>
      <c r="AM39" s="24"/>
      <c r="AN39" s="19"/>
      <c r="AO39" s="70"/>
      <c r="AP39" s="70"/>
      <c r="AQ39" s="114"/>
      <c r="AR39" s="114"/>
      <c r="AS39" s="70"/>
      <c r="AT39" s="70"/>
      <c r="AU39" s="70"/>
      <c r="AV39" s="115" t="s">
        <v>88</v>
      </c>
      <c r="CG39" s="102">
        <v>0</v>
      </c>
      <c r="CI39" s="102">
        <v>0</v>
      </c>
      <c r="CJ39" s="102">
        <v>0</v>
      </c>
      <c r="CK39" s="102">
        <v>0</v>
      </c>
    </row>
    <row r="40" spans="1:89" x14ac:dyDescent="0.2">
      <c r="A40" s="27" t="s">
        <v>118</v>
      </c>
      <c r="B40" s="108">
        <f>SUM(C40+D40+E40+F40+G40+H40+I40+J40+K40+L40+M40+N40+O40+P40+Q40+R40+S40)</f>
        <v>228</v>
      </c>
      <c r="C40" s="109"/>
      <c r="D40" s="109"/>
      <c r="E40" s="109"/>
      <c r="F40" s="21">
        <v>15</v>
      </c>
      <c r="G40" s="21">
        <v>6</v>
      </c>
      <c r="H40" s="21">
        <v>12</v>
      </c>
      <c r="I40" s="21">
        <v>11</v>
      </c>
      <c r="J40" s="21">
        <v>12</v>
      </c>
      <c r="K40" s="21">
        <v>12</v>
      </c>
      <c r="L40" s="21">
        <v>20</v>
      </c>
      <c r="M40" s="21">
        <v>16</v>
      </c>
      <c r="N40" s="21">
        <v>19</v>
      </c>
      <c r="O40" s="21">
        <v>22</v>
      </c>
      <c r="P40" s="21">
        <v>18</v>
      </c>
      <c r="Q40" s="21">
        <v>18</v>
      </c>
      <c r="R40" s="21">
        <v>22</v>
      </c>
      <c r="S40" s="19">
        <v>25</v>
      </c>
      <c r="T40" s="18"/>
      <c r="U40" s="19">
        <v>228</v>
      </c>
      <c r="V40" s="18">
        <v>100</v>
      </c>
      <c r="W40" s="19">
        <v>128</v>
      </c>
      <c r="X40" s="112">
        <f>SUM(Y40+Z40+AA40)</f>
        <v>0</v>
      </c>
      <c r="Y40" s="18"/>
      <c r="Z40" s="21"/>
      <c r="AA40" s="19"/>
      <c r="AB40" s="113">
        <f t="shared" si="1"/>
        <v>122</v>
      </c>
      <c r="AC40" s="18">
        <v>122</v>
      </c>
      <c r="AD40" s="21"/>
      <c r="AE40" s="19"/>
      <c r="AF40" s="30">
        <v>49</v>
      </c>
      <c r="AG40" s="41">
        <v>0</v>
      </c>
      <c r="AH40" s="18"/>
      <c r="AI40" s="19">
        <v>48</v>
      </c>
      <c r="AJ40" s="23">
        <v>25</v>
      </c>
      <c r="AK40" s="24"/>
      <c r="AL40" s="19">
        <v>38</v>
      </c>
      <c r="AM40" s="24"/>
      <c r="AN40" s="19">
        <v>43</v>
      </c>
      <c r="AO40" s="70">
        <v>37</v>
      </c>
      <c r="AP40" s="70"/>
      <c r="AQ40" s="114"/>
      <c r="AR40" s="114"/>
      <c r="AS40" s="70"/>
      <c r="AT40" s="70"/>
      <c r="AU40" s="70"/>
      <c r="AV40" s="115" t="s">
        <v>88</v>
      </c>
      <c r="CG40" s="102">
        <v>0</v>
      </c>
      <c r="CI40" s="102">
        <v>0</v>
      </c>
      <c r="CJ40" s="102">
        <v>0</v>
      </c>
      <c r="CK40" s="102">
        <v>0</v>
      </c>
    </row>
    <row r="41" spans="1:89" x14ac:dyDescent="0.2">
      <c r="A41" s="27" t="s">
        <v>119</v>
      </c>
      <c r="B41" s="108">
        <f>SUM(C41+D41+E41+F41+G41+H41+I41+J41+K41+L41+M41+N41+O41+P41+Q41+R41+S41)</f>
        <v>0</v>
      </c>
      <c r="C41" s="109"/>
      <c r="D41" s="109"/>
      <c r="E41" s="109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19"/>
      <c r="T41" s="18"/>
      <c r="U41" s="19"/>
      <c r="V41" s="18"/>
      <c r="W41" s="19"/>
      <c r="X41" s="112">
        <f>SUM(Y41+Z41+AA41)</f>
        <v>0</v>
      </c>
      <c r="Y41" s="18"/>
      <c r="Z41" s="21"/>
      <c r="AA41" s="19"/>
      <c r="AB41" s="113">
        <f t="shared" si="1"/>
        <v>0</v>
      </c>
      <c r="AC41" s="18"/>
      <c r="AD41" s="21"/>
      <c r="AE41" s="19"/>
      <c r="AF41" s="30"/>
      <c r="AG41" s="19"/>
      <c r="AH41" s="18"/>
      <c r="AI41" s="19"/>
      <c r="AJ41" s="23"/>
      <c r="AK41" s="24"/>
      <c r="AL41" s="19"/>
      <c r="AM41" s="24"/>
      <c r="AN41" s="19"/>
      <c r="AO41" s="70"/>
      <c r="AP41" s="70"/>
      <c r="AQ41" s="114"/>
      <c r="AR41" s="114"/>
      <c r="AS41" s="70"/>
      <c r="AT41" s="70"/>
      <c r="AU41" s="70"/>
      <c r="AV41" s="115" t="s">
        <v>88</v>
      </c>
      <c r="CG41" s="102">
        <v>0</v>
      </c>
      <c r="CI41" s="102">
        <v>0</v>
      </c>
      <c r="CJ41" s="102">
        <v>0</v>
      </c>
      <c r="CK41" s="102">
        <v>0</v>
      </c>
    </row>
    <row r="42" spans="1:89" x14ac:dyDescent="0.2">
      <c r="A42" s="27" t="s">
        <v>120</v>
      </c>
      <c r="B42" s="108">
        <f>SUM(C42+D42+E42+F42+G42+H42+I42+J42+K42)</f>
        <v>0</v>
      </c>
      <c r="C42" s="109"/>
      <c r="D42" s="109"/>
      <c r="E42" s="109"/>
      <c r="F42" s="21"/>
      <c r="G42" s="21"/>
      <c r="H42" s="21"/>
      <c r="I42" s="21"/>
      <c r="J42" s="21"/>
      <c r="K42" s="21"/>
      <c r="L42" s="110"/>
      <c r="M42" s="110"/>
      <c r="N42" s="110"/>
      <c r="O42" s="110"/>
      <c r="P42" s="110"/>
      <c r="Q42" s="110"/>
      <c r="R42" s="110"/>
      <c r="S42" s="110"/>
      <c r="T42" s="18"/>
      <c r="U42" s="19"/>
      <c r="V42" s="18"/>
      <c r="W42" s="19"/>
      <c r="X42" s="112">
        <f t="shared" si="2"/>
        <v>0</v>
      </c>
      <c r="Y42" s="18"/>
      <c r="Z42" s="21"/>
      <c r="AA42" s="19"/>
      <c r="AB42" s="113">
        <f t="shared" si="1"/>
        <v>0</v>
      </c>
      <c r="AC42" s="18"/>
      <c r="AD42" s="21"/>
      <c r="AE42" s="19"/>
      <c r="AF42" s="30"/>
      <c r="AG42" s="19"/>
      <c r="AH42" s="18"/>
      <c r="AI42" s="19"/>
      <c r="AJ42" s="23"/>
      <c r="AK42" s="24"/>
      <c r="AL42" s="19"/>
      <c r="AM42" s="24"/>
      <c r="AN42" s="19"/>
      <c r="AO42" s="70"/>
      <c r="AP42" s="70"/>
      <c r="AQ42" s="114"/>
      <c r="AR42" s="114"/>
      <c r="AS42" s="70"/>
      <c r="AT42" s="70"/>
      <c r="AU42" s="70"/>
      <c r="AV42" s="115" t="s">
        <v>88</v>
      </c>
      <c r="CG42" s="102">
        <v>0</v>
      </c>
      <c r="CI42" s="102">
        <v>0</v>
      </c>
      <c r="CJ42" s="102">
        <v>0</v>
      </c>
      <c r="CK42" s="102">
        <v>0</v>
      </c>
    </row>
    <row r="43" spans="1:89" x14ac:dyDescent="0.2">
      <c r="A43" s="27" t="s">
        <v>121</v>
      </c>
      <c r="B43" s="108">
        <f>SUM(C43+D43+E43+F43+G43+H43+I43+J43+K43+L43+M43+N43+O43+P43+Q43+R43+S43)</f>
        <v>394</v>
      </c>
      <c r="C43" s="18">
        <v>1</v>
      </c>
      <c r="D43" s="28">
        <v>7</v>
      </c>
      <c r="E43" s="21">
        <v>9</v>
      </c>
      <c r="F43" s="21">
        <v>18</v>
      </c>
      <c r="G43" s="21">
        <v>20</v>
      </c>
      <c r="H43" s="21">
        <v>30</v>
      </c>
      <c r="I43" s="21">
        <v>28</v>
      </c>
      <c r="J43" s="21">
        <v>31</v>
      </c>
      <c r="K43" s="21">
        <v>47</v>
      </c>
      <c r="L43" s="21">
        <v>40</v>
      </c>
      <c r="M43" s="21">
        <v>45</v>
      </c>
      <c r="N43" s="21">
        <v>37</v>
      </c>
      <c r="O43" s="21">
        <v>42</v>
      </c>
      <c r="P43" s="21">
        <v>18</v>
      </c>
      <c r="Q43" s="21">
        <v>8</v>
      </c>
      <c r="R43" s="21">
        <v>7</v>
      </c>
      <c r="S43" s="19">
        <v>6</v>
      </c>
      <c r="T43" s="18">
        <v>17</v>
      </c>
      <c r="U43" s="19">
        <v>377</v>
      </c>
      <c r="V43" s="18">
        <v>155</v>
      </c>
      <c r="W43" s="19">
        <v>239</v>
      </c>
      <c r="X43" s="112">
        <f t="shared" si="2"/>
        <v>17</v>
      </c>
      <c r="Y43" s="18">
        <v>17</v>
      </c>
      <c r="Z43" s="21"/>
      <c r="AA43" s="19"/>
      <c r="AB43" s="113">
        <f t="shared" si="1"/>
        <v>29</v>
      </c>
      <c r="AC43" s="18">
        <v>29</v>
      </c>
      <c r="AD43" s="21"/>
      <c r="AE43" s="19"/>
      <c r="AF43" s="30">
        <v>26</v>
      </c>
      <c r="AG43" s="19">
        <v>5</v>
      </c>
      <c r="AH43" s="18">
        <v>5</v>
      </c>
      <c r="AI43" s="39">
        <v>137</v>
      </c>
      <c r="AJ43" s="23">
        <v>416</v>
      </c>
      <c r="AK43" s="24"/>
      <c r="AL43" s="19"/>
      <c r="AM43" s="24"/>
      <c r="AN43" s="19">
        <v>9</v>
      </c>
      <c r="AO43" s="70">
        <v>22</v>
      </c>
      <c r="AP43" s="70"/>
      <c r="AQ43" s="114"/>
      <c r="AR43" s="114"/>
      <c r="AS43" s="70"/>
      <c r="AT43" s="70"/>
      <c r="AU43" s="70"/>
      <c r="AV43" s="115" t="s">
        <v>88</v>
      </c>
      <c r="CG43" s="102">
        <v>0</v>
      </c>
      <c r="CI43" s="102">
        <v>0</v>
      </c>
      <c r="CJ43" s="102">
        <v>0</v>
      </c>
      <c r="CK43" s="102">
        <v>0</v>
      </c>
    </row>
    <row r="44" spans="1:89" x14ac:dyDescent="0.2">
      <c r="A44" s="27" t="s">
        <v>122</v>
      </c>
      <c r="B44" s="108">
        <f>SUM(C44+D44+E44+F44+G44+H44+I44+J44+K44)</f>
        <v>156</v>
      </c>
      <c r="C44" s="18">
        <v>66</v>
      </c>
      <c r="D44" s="28">
        <v>50</v>
      </c>
      <c r="E44" s="21">
        <v>40</v>
      </c>
      <c r="F44" s="21"/>
      <c r="G44" s="21"/>
      <c r="H44" s="21"/>
      <c r="I44" s="21"/>
      <c r="J44" s="21"/>
      <c r="K44" s="21"/>
      <c r="L44" s="110"/>
      <c r="M44" s="110"/>
      <c r="N44" s="110"/>
      <c r="O44" s="110"/>
      <c r="P44" s="110"/>
      <c r="Q44" s="110"/>
      <c r="R44" s="110"/>
      <c r="S44" s="110"/>
      <c r="T44" s="18">
        <v>156</v>
      </c>
      <c r="U44" s="19"/>
      <c r="V44" s="18">
        <v>116</v>
      </c>
      <c r="W44" s="19">
        <v>40</v>
      </c>
      <c r="X44" s="112">
        <f t="shared" si="2"/>
        <v>110</v>
      </c>
      <c r="Y44" s="18">
        <v>110</v>
      </c>
      <c r="Z44" s="21"/>
      <c r="AA44" s="19"/>
      <c r="AB44" s="113">
        <f t="shared" si="1"/>
        <v>0</v>
      </c>
      <c r="AC44" s="18"/>
      <c r="AD44" s="21"/>
      <c r="AE44" s="19"/>
      <c r="AF44" s="30">
        <v>68</v>
      </c>
      <c r="AG44" s="70">
        <v>0</v>
      </c>
      <c r="AH44" s="18">
        <v>28</v>
      </c>
      <c r="AI44" s="39"/>
      <c r="AJ44" s="23"/>
      <c r="AK44" s="24">
        <v>10</v>
      </c>
      <c r="AL44" s="19"/>
      <c r="AM44" s="24">
        <v>60</v>
      </c>
      <c r="AN44" s="19"/>
      <c r="AO44" s="70"/>
      <c r="AP44" s="70"/>
      <c r="AQ44" s="114"/>
      <c r="AR44" s="114"/>
      <c r="AS44" s="70"/>
      <c r="AT44" s="70"/>
      <c r="AU44" s="70"/>
      <c r="AV44" s="115" t="s">
        <v>88</v>
      </c>
      <c r="CG44" s="102">
        <v>0</v>
      </c>
      <c r="CI44" s="102">
        <v>0</v>
      </c>
      <c r="CJ44" s="102">
        <v>0</v>
      </c>
      <c r="CK44" s="102">
        <v>0</v>
      </c>
    </row>
    <row r="45" spans="1:89" x14ac:dyDescent="0.2">
      <c r="A45" s="27" t="s">
        <v>123</v>
      </c>
      <c r="B45" s="108">
        <f>SUM(C45+D45+E45+F45+G45+H45+I45+J45+K45+L45+M45+N45+O45+P45+Q45+R45+S45)</f>
        <v>749</v>
      </c>
      <c r="C45" s="18"/>
      <c r="D45" s="28"/>
      <c r="E45" s="21"/>
      <c r="F45" s="21">
        <v>20</v>
      </c>
      <c r="G45" s="21">
        <v>18</v>
      </c>
      <c r="H45" s="21">
        <v>17</v>
      </c>
      <c r="I45" s="21">
        <v>33</v>
      </c>
      <c r="J45" s="21">
        <v>46</v>
      </c>
      <c r="K45" s="21">
        <v>68</v>
      </c>
      <c r="L45" s="21">
        <v>70</v>
      </c>
      <c r="M45" s="21">
        <v>84</v>
      </c>
      <c r="N45" s="21">
        <v>89</v>
      </c>
      <c r="O45" s="21">
        <v>77</v>
      </c>
      <c r="P45" s="21">
        <v>71</v>
      </c>
      <c r="Q45" s="21">
        <v>70</v>
      </c>
      <c r="R45" s="21">
        <v>43</v>
      </c>
      <c r="S45" s="19">
        <v>43</v>
      </c>
      <c r="T45" s="18"/>
      <c r="U45" s="19">
        <v>749</v>
      </c>
      <c r="V45" s="18">
        <v>217</v>
      </c>
      <c r="W45" s="19">
        <v>532</v>
      </c>
      <c r="X45" s="112">
        <f t="shared" si="2"/>
        <v>0</v>
      </c>
      <c r="Y45" s="18"/>
      <c r="Z45" s="21"/>
      <c r="AA45" s="19"/>
      <c r="AB45" s="113">
        <f t="shared" si="1"/>
        <v>422</v>
      </c>
      <c r="AC45" s="18">
        <v>422</v>
      </c>
      <c r="AD45" s="21"/>
      <c r="AE45" s="19"/>
      <c r="AF45" s="30">
        <v>215</v>
      </c>
      <c r="AG45" s="41">
        <v>41</v>
      </c>
      <c r="AH45" s="34"/>
      <c r="AI45" s="39">
        <v>149</v>
      </c>
      <c r="AJ45" s="39">
        <v>102</v>
      </c>
      <c r="AK45" s="37"/>
      <c r="AL45" s="19">
        <v>27</v>
      </c>
      <c r="AM45" s="37"/>
      <c r="AN45" s="19">
        <v>63</v>
      </c>
      <c r="AO45" s="70"/>
      <c r="AP45" s="70"/>
      <c r="AQ45" s="114"/>
      <c r="AR45" s="114"/>
      <c r="AS45" s="70"/>
      <c r="AT45" s="70"/>
      <c r="AU45" s="70"/>
      <c r="AV45" s="115" t="s">
        <v>88</v>
      </c>
      <c r="CG45" s="102">
        <v>0</v>
      </c>
      <c r="CI45" s="102">
        <v>0</v>
      </c>
      <c r="CJ45" s="102">
        <v>0</v>
      </c>
      <c r="CK45" s="102">
        <v>0</v>
      </c>
    </row>
    <row r="46" spans="1:89" x14ac:dyDescent="0.2">
      <c r="A46" s="117" t="s">
        <v>124</v>
      </c>
      <c r="B46" s="108">
        <f>SUM(C46+D46+E46+F46+G46+H46+I46+J46+K46+L46+M46+N46+O46+P46+Q46+R46+S46)</f>
        <v>0</v>
      </c>
      <c r="C46" s="109"/>
      <c r="D46" s="109"/>
      <c r="E46" s="109"/>
      <c r="F46" s="109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19"/>
      <c r="T46" s="18"/>
      <c r="U46" s="19"/>
      <c r="V46" s="18"/>
      <c r="W46" s="19"/>
      <c r="X46" s="112">
        <f t="shared" si="2"/>
        <v>0</v>
      </c>
      <c r="Y46" s="18"/>
      <c r="Z46" s="21"/>
      <c r="AA46" s="19"/>
      <c r="AB46" s="113">
        <f t="shared" si="1"/>
        <v>0</v>
      </c>
      <c r="AC46" s="18"/>
      <c r="AD46" s="21"/>
      <c r="AE46" s="19"/>
      <c r="AF46" s="30"/>
      <c r="AG46" s="19"/>
      <c r="AH46" s="18"/>
      <c r="AI46" s="19"/>
      <c r="AJ46" s="23"/>
      <c r="AK46" s="24"/>
      <c r="AL46" s="19"/>
      <c r="AM46" s="24"/>
      <c r="AN46" s="19"/>
      <c r="AO46" s="70"/>
      <c r="AP46" s="70"/>
      <c r="AQ46" s="114"/>
      <c r="AR46" s="114"/>
      <c r="AS46" s="70"/>
      <c r="AT46" s="70"/>
      <c r="AU46" s="70"/>
      <c r="AV46" s="115" t="s">
        <v>88</v>
      </c>
      <c r="CG46" s="102">
        <v>0</v>
      </c>
      <c r="CI46" s="102">
        <v>0</v>
      </c>
      <c r="CJ46" s="102">
        <v>0</v>
      </c>
      <c r="CK46" s="102">
        <v>0</v>
      </c>
    </row>
    <row r="47" spans="1:89" x14ac:dyDescent="0.2">
      <c r="A47" s="36" t="s">
        <v>125</v>
      </c>
      <c r="B47" s="108">
        <f>SUM(C47+D47+E47+F47+G47+H47+I47+J47+K47+L47+M47+N47+O47+P47+Q47+R47+S47)</f>
        <v>0</v>
      </c>
      <c r="C47" s="109"/>
      <c r="D47" s="109"/>
      <c r="E47" s="109"/>
      <c r="F47" s="109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19"/>
      <c r="T47" s="18"/>
      <c r="U47" s="19"/>
      <c r="V47" s="18"/>
      <c r="W47" s="19"/>
      <c r="X47" s="112">
        <f t="shared" si="2"/>
        <v>0</v>
      </c>
      <c r="Y47" s="18"/>
      <c r="Z47" s="21"/>
      <c r="AA47" s="19"/>
      <c r="AB47" s="113">
        <f t="shared" si="1"/>
        <v>0</v>
      </c>
      <c r="AC47" s="18"/>
      <c r="AD47" s="21"/>
      <c r="AE47" s="19"/>
      <c r="AF47" s="30"/>
      <c r="AG47" s="41"/>
      <c r="AH47" s="34"/>
      <c r="AI47" s="19"/>
      <c r="AJ47" s="23"/>
      <c r="AK47" s="37"/>
      <c r="AL47" s="19"/>
      <c r="AM47" s="37"/>
      <c r="AN47" s="19"/>
      <c r="AO47" s="70"/>
      <c r="AP47" s="70"/>
      <c r="AQ47" s="114"/>
      <c r="AR47" s="114"/>
      <c r="AS47" s="70"/>
      <c r="AT47" s="70"/>
      <c r="AU47" s="70"/>
      <c r="AV47" s="115" t="s">
        <v>88</v>
      </c>
      <c r="CG47" s="102">
        <v>0</v>
      </c>
      <c r="CI47" s="102">
        <v>0</v>
      </c>
      <c r="CJ47" s="102">
        <v>0</v>
      </c>
      <c r="CK47" s="102">
        <v>0</v>
      </c>
    </row>
    <row r="48" spans="1:89" x14ac:dyDescent="0.2">
      <c r="A48" s="27" t="s">
        <v>126</v>
      </c>
      <c r="B48" s="108">
        <f>SUM(C48+D48+E48+F48+G48+H48+I48+J48+K48)</f>
        <v>0</v>
      </c>
      <c r="C48" s="109"/>
      <c r="D48" s="109"/>
      <c r="E48" s="109"/>
      <c r="F48" s="109"/>
      <c r="G48" s="109"/>
      <c r="H48" s="109"/>
      <c r="I48" s="109"/>
      <c r="J48" s="109"/>
      <c r="K48" s="109"/>
      <c r="L48" s="110"/>
      <c r="M48" s="110"/>
      <c r="N48" s="110"/>
      <c r="O48" s="110"/>
      <c r="P48" s="110"/>
      <c r="Q48" s="110"/>
      <c r="R48" s="110"/>
      <c r="S48" s="110"/>
      <c r="T48" s="18"/>
      <c r="U48" s="19"/>
      <c r="V48" s="18"/>
      <c r="W48" s="19"/>
      <c r="X48" s="112">
        <f t="shared" si="2"/>
        <v>0</v>
      </c>
      <c r="Y48" s="18"/>
      <c r="Z48" s="21"/>
      <c r="AA48" s="19"/>
      <c r="AB48" s="113">
        <f t="shared" si="1"/>
        <v>0</v>
      </c>
      <c r="AC48" s="18"/>
      <c r="AD48" s="21"/>
      <c r="AE48" s="19"/>
      <c r="AF48" s="30"/>
      <c r="AG48" s="19"/>
      <c r="AH48" s="18"/>
      <c r="AI48" s="19"/>
      <c r="AJ48" s="23"/>
      <c r="AK48" s="24"/>
      <c r="AL48" s="19"/>
      <c r="AM48" s="19"/>
      <c r="AN48" s="19"/>
      <c r="AO48" s="70"/>
      <c r="AP48" s="70"/>
      <c r="AQ48" s="114"/>
      <c r="AR48" s="110"/>
      <c r="AS48" s="70"/>
      <c r="AT48" s="70"/>
      <c r="AU48" s="70"/>
      <c r="AV48" s="115" t="s">
        <v>88</v>
      </c>
      <c r="CG48" s="102">
        <v>0</v>
      </c>
      <c r="CI48" s="102">
        <v>0</v>
      </c>
      <c r="CJ48" s="102">
        <v>0</v>
      </c>
      <c r="CK48" s="102">
        <v>0</v>
      </c>
    </row>
    <row r="49" spans="1:89" x14ac:dyDescent="0.2">
      <c r="A49" s="27" t="s">
        <v>127</v>
      </c>
      <c r="B49" s="108">
        <f t="shared" ref="B49:B56" si="3">SUM(C49+D49+E49+F49+G49+H49+I49+J49+K49+L49+M49+N49+O49+P49+Q49+R49+S49)</f>
        <v>0</v>
      </c>
      <c r="C49" s="109"/>
      <c r="D49" s="109"/>
      <c r="E49" s="109"/>
      <c r="F49" s="109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19"/>
      <c r="T49" s="18"/>
      <c r="U49" s="19"/>
      <c r="V49" s="18"/>
      <c r="W49" s="19"/>
      <c r="X49" s="112">
        <f t="shared" si="2"/>
        <v>0</v>
      </c>
      <c r="Y49" s="18"/>
      <c r="Z49" s="21"/>
      <c r="AA49" s="19"/>
      <c r="AB49" s="113">
        <f t="shared" si="1"/>
        <v>0</v>
      </c>
      <c r="AC49" s="18"/>
      <c r="AD49" s="21"/>
      <c r="AE49" s="19"/>
      <c r="AF49" s="30"/>
      <c r="AG49" s="19"/>
      <c r="AH49" s="34"/>
      <c r="AI49" s="19"/>
      <c r="AJ49" s="23"/>
      <c r="AK49" s="37"/>
      <c r="AL49" s="19"/>
      <c r="AM49" s="37"/>
      <c r="AN49" s="19"/>
      <c r="AO49" s="70"/>
      <c r="AP49" s="70"/>
      <c r="AQ49" s="114"/>
      <c r="AR49" s="114"/>
      <c r="AS49" s="70"/>
      <c r="AT49" s="70"/>
      <c r="AU49" s="70"/>
      <c r="AV49" s="115" t="s">
        <v>88</v>
      </c>
      <c r="CG49" s="102">
        <v>0</v>
      </c>
      <c r="CI49" s="102">
        <v>0</v>
      </c>
      <c r="CJ49" s="102">
        <v>0</v>
      </c>
      <c r="CK49" s="102">
        <v>0</v>
      </c>
    </row>
    <row r="50" spans="1:89" x14ac:dyDescent="0.2">
      <c r="A50" s="27" t="s">
        <v>128</v>
      </c>
      <c r="B50" s="108">
        <f t="shared" si="3"/>
        <v>0</v>
      </c>
      <c r="C50" s="18"/>
      <c r="D50" s="2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19"/>
      <c r="T50" s="18"/>
      <c r="U50" s="19"/>
      <c r="V50" s="18"/>
      <c r="W50" s="19"/>
      <c r="X50" s="112">
        <f t="shared" si="2"/>
        <v>0</v>
      </c>
      <c r="Y50" s="18"/>
      <c r="Z50" s="21"/>
      <c r="AA50" s="19"/>
      <c r="AB50" s="113">
        <f t="shared" si="1"/>
        <v>0</v>
      </c>
      <c r="AC50" s="18"/>
      <c r="AD50" s="21"/>
      <c r="AE50" s="19"/>
      <c r="AF50" s="30"/>
      <c r="AG50" s="41"/>
      <c r="AH50" s="34"/>
      <c r="AI50" s="19"/>
      <c r="AJ50" s="23"/>
      <c r="AK50" s="37"/>
      <c r="AL50" s="19"/>
      <c r="AM50" s="37"/>
      <c r="AN50" s="19"/>
      <c r="AO50" s="70"/>
      <c r="AP50" s="70"/>
      <c r="AQ50" s="114"/>
      <c r="AR50" s="114"/>
      <c r="AS50" s="70"/>
      <c r="AT50" s="70"/>
      <c r="AU50" s="70"/>
      <c r="AV50" s="115" t="s">
        <v>88</v>
      </c>
      <c r="CG50" s="102">
        <v>0</v>
      </c>
      <c r="CI50" s="102">
        <v>0</v>
      </c>
      <c r="CJ50" s="102">
        <v>0</v>
      </c>
      <c r="CK50" s="102">
        <v>0</v>
      </c>
    </row>
    <row r="51" spans="1:89" x14ac:dyDescent="0.2">
      <c r="A51" s="27" t="s">
        <v>129</v>
      </c>
      <c r="B51" s="108">
        <f t="shared" si="3"/>
        <v>0</v>
      </c>
      <c r="C51" s="18"/>
      <c r="D51" s="2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19"/>
      <c r="T51" s="18"/>
      <c r="U51" s="19"/>
      <c r="V51" s="18"/>
      <c r="W51" s="19"/>
      <c r="X51" s="112">
        <f t="shared" si="2"/>
        <v>0</v>
      </c>
      <c r="Y51" s="18"/>
      <c r="Z51" s="21"/>
      <c r="AA51" s="19"/>
      <c r="AB51" s="113">
        <f t="shared" si="1"/>
        <v>0</v>
      </c>
      <c r="AC51" s="18"/>
      <c r="AD51" s="21"/>
      <c r="AE51" s="19"/>
      <c r="AF51" s="30"/>
      <c r="AG51" s="19"/>
      <c r="AH51" s="34"/>
      <c r="AI51" s="19"/>
      <c r="AJ51" s="23"/>
      <c r="AK51" s="37"/>
      <c r="AL51" s="19"/>
      <c r="AM51" s="37"/>
      <c r="AN51" s="19"/>
      <c r="AO51" s="70"/>
      <c r="AP51" s="70"/>
      <c r="AQ51" s="114"/>
      <c r="AR51" s="114"/>
      <c r="AS51" s="70"/>
      <c r="AT51" s="70"/>
      <c r="AU51" s="70"/>
      <c r="AV51" s="115" t="s">
        <v>88</v>
      </c>
      <c r="CG51" s="102">
        <v>0</v>
      </c>
      <c r="CI51" s="102">
        <v>0</v>
      </c>
      <c r="CJ51" s="102">
        <v>0</v>
      </c>
      <c r="CK51" s="102">
        <v>0</v>
      </c>
    </row>
    <row r="52" spans="1:89" x14ac:dyDescent="0.2">
      <c r="A52" s="27" t="s">
        <v>130</v>
      </c>
      <c r="B52" s="108">
        <f t="shared" si="3"/>
        <v>0</v>
      </c>
      <c r="C52" s="18"/>
      <c r="D52" s="2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19"/>
      <c r="T52" s="18"/>
      <c r="U52" s="19"/>
      <c r="V52" s="18"/>
      <c r="W52" s="19"/>
      <c r="X52" s="112">
        <f t="shared" si="2"/>
        <v>0</v>
      </c>
      <c r="Y52" s="18"/>
      <c r="Z52" s="21"/>
      <c r="AA52" s="19"/>
      <c r="AB52" s="113">
        <f t="shared" si="1"/>
        <v>0</v>
      </c>
      <c r="AC52" s="18"/>
      <c r="AD52" s="21"/>
      <c r="AE52" s="19"/>
      <c r="AF52" s="30"/>
      <c r="AG52" s="38"/>
      <c r="AH52" s="18"/>
      <c r="AI52" s="19"/>
      <c r="AJ52" s="23"/>
      <c r="AK52" s="24"/>
      <c r="AL52" s="19"/>
      <c r="AM52" s="118"/>
      <c r="AN52" s="38"/>
      <c r="AO52" s="70"/>
      <c r="AP52" s="70"/>
      <c r="AQ52" s="114"/>
      <c r="AR52" s="114"/>
      <c r="AS52" s="70"/>
      <c r="AT52" s="70"/>
      <c r="AU52" s="70"/>
      <c r="AV52" s="115" t="s">
        <v>88</v>
      </c>
      <c r="CG52" s="102">
        <v>0</v>
      </c>
      <c r="CI52" s="102">
        <v>0</v>
      </c>
      <c r="CJ52" s="102">
        <v>0</v>
      </c>
      <c r="CK52" s="102">
        <v>0</v>
      </c>
    </row>
    <row r="53" spans="1:89" x14ac:dyDescent="0.2">
      <c r="A53" s="27" t="s">
        <v>131</v>
      </c>
      <c r="B53" s="108">
        <f t="shared" si="3"/>
        <v>0</v>
      </c>
      <c r="C53" s="18"/>
      <c r="D53" s="2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19"/>
      <c r="T53" s="18"/>
      <c r="U53" s="19"/>
      <c r="V53" s="18"/>
      <c r="W53" s="19"/>
      <c r="X53" s="112">
        <f t="shared" si="2"/>
        <v>0</v>
      </c>
      <c r="Y53" s="18"/>
      <c r="Z53" s="21"/>
      <c r="AA53" s="19"/>
      <c r="AB53" s="113">
        <f t="shared" si="1"/>
        <v>0</v>
      </c>
      <c r="AC53" s="18"/>
      <c r="AD53" s="21"/>
      <c r="AE53" s="19"/>
      <c r="AF53" s="30"/>
      <c r="AG53" s="38"/>
      <c r="AH53" s="18"/>
      <c r="AI53" s="19"/>
      <c r="AJ53" s="23"/>
      <c r="AK53" s="24"/>
      <c r="AL53" s="19"/>
      <c r="AM53" s="118"/>
      <c r="AN53" s="38"/>
      <c r="AO53" s="70"/>
      <c r="AP53" s="70"/>
      <c r="AQ53" s="114"/>
      <c r="AR53" s="114"/>
      <c r="AS53" s="70"/>
      <c r="AT53" s="70"/>
      <c r="AU53" s="70"/>
      <c r="AV53" s="115" t="s">
        <v>88</v>
      </c>
      <c r="CG53" s="102">
        <v>0</v>
      </c>
      <c r="CI53" s="102">
        <v>0</v>
      </c>
      <c r="CJ53" s="102">
        <v>0</v>
      </c>
      <c r="CK53" s="102">
        <v>0</v>
      </c>
    </row>
    <row r="54" spans="1:89" x14ac:dyDescent="0.2">
      <c r="A54" s="27" t="s">
        <v>132</v>
      </c>
      <c r="B54" s="108">
        <f t="shared" si="3"/>
        <v>0</v>
      </c>
      <c r="C54" s="18"/>
      <c r="D54" s="2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19"/>
      <c r="T54" s="18"/>
      <c r="U54" s="19"/>
      <c r="V54" s="18"/>
      <c r="W54" s="19"/>
      <c r="X54" s="112">
        <f t="shared" si="2"/>
        <v>0</v>
      </c>
      <c r="Y54" s="18"/>
      <c r="Z54" s="21"/>
      <c r="AA54" s="19"/>
      <c r="AB54" s="113">
        <f t="shared" si="1"/>
        <v>0</v>
      </c>
      <c r="AC54" s="18"/>
      <c r="AD54" s="21"/>
      <c r="AE54" s="19"/>
      <c r="AF54" s="30"/>
      <c r="AG54" s="38"/>
      <c r="AH54" s="18"/>
      <c r="AI54" s="19"/>
      <c r="AJ54" s="23"/>
      <c r="AK54" s="24"/>
      <c r="AL54" s="19"/>
      <c r="AM54" s="118"/>
      <c r="AN54" s="38"/>
      <c r="AO54" s="70"/>
      <c r="AP54" s="70"/>
      <c r="AQ54" s="114"/>
      <c r="AR54" s="114"/>
      <c r="AS54" s="70"/>
      <c r="AT54" s="70"/>
      <c r="AU54" s="70"/>
      <c r="AV54" s="115" t="s">
        <v>88</v>
      </c>
      <c r="CG54" s="102">
        <v>0</v>
      </c>
      <c r="CI54" s="102">
        <v>0</v>
      </c>
      <c r="CJ54" s="102">
        <v>0</v>
      </c>
      <c r="CK54" s="102">
        <v>0</v>
      </c>
    </row>
    <row r="55" spans="1:89" x14ac:dyDescent="0.2">
      <c r="A55" s="13" t="s">
        <v>133</v>
      </c>
      <c r="B55" s="108">
        <f t="shared" si="3"/>
        <v>167</v>
      </c>
      <c r="C55" s="18"/>
      <c r="D55" s="28"/>
      <c r="E55" s="21"/>
      <c r="F55" s="21">
        <v>1</v>
      </c>
      <c r="G55" s="21"/>
      <c r="H55" s="21">
        <v>1</v>
      </c>
      <c r="I55" s="21">
        <v>1</v>
      </c>
      <c r="J55" s="21">
        <v>1</v>
      </c>
      <c r="K55" s="21">
        <v>2</v>
      </c>
      <c r="L55" s="21">
        <v>3</v>
      </c>
      <c r="M55" s="21">
        <v>18</v>
      </c>
      <c r="N55" s="21">
        <v>15</v>
      </c>
      <c r="O55" s="21">
        <v>21</v>
      </c>
      <c r="P55" s="21">
        <v>18</v>
      </c>
      <c r="Q55" s="21">
        <v>28</v>
      </c>
      <c r="R55" s="21">
        <v>17</v>
      </c>
      <c r="S55" s="19">
        <v>41</v>
      </c>
      <c r="T55" s="18"/>
      <c r="U55" s="19">
        <v>167</v>
      </c>
      <c r="V55" s="18">
        <v>78</v>
      </c>
      <c r="W55" s="19">
        <v>89</v>
      </c>
      <c r="X55" s="112">
        <f t="shared" si="2"/>
        <v>0</v>
      </c>
      <c r="Y55" s="18"/>
      <c r="Z55" s="21"/>
      <c r="AA55" s="19"/>
      <c r="AB55" s="113">
        <f t="shared" si="1"/>
        <v>36</v>
      </c>
      <c r="AC55" s="18">
        <v>36</v>
      </c>
      <c r="AD55" s="21"/>
      <c r="AE55" s="19"/>
      <c r="AF55" s="30">
        <v>30</v>
      </c>
      <c r="AG55" s="38">
        <v>0</v>
      </c>
      <c r="AH55" s="18"/>
      <c r="AI55" s="19">
        <v>21</v>
      </c>
      <c r="AJ55" s="23"/>
      <c r="AK55" s="24"/>
      <c r="AL55" s="19"/>
      <c r="AM55" s="118"/>
      <c r="AN55" s="38">
        <v>3</v>
      </c>
      <c r="AO55" s="70"/>
      <c r="AP55" s="70"/>
      <c r="AQ55" s="114"/>
      <c r="AR55" s="114"/>
      <c r="AS55" s="70"/>
      <c r="AT55" s="70"/>
      <c r="AU55" s="70"/>
      <c r="AV55" s="115" t="s">
        <v>88</v>
      </c>
      <c r="CG55" s="102">
        <v>0</v>
      </c>
      <c r="CI55" s="102">
        <v>0</v>
      </c>
      <c r="CJ55" s="102">
        <v>0</v>
      </c>
      <c r="CK55" s="102">
        <v>0</v>
      </c>
    </row>
    <row r="56" spans="1:89" x14ac:dyDescent="0.2">
      <c r="A56" s="36" t="s">
        <v>134</v>
      </c>
      <c r="B56" s="108">
        <f t="shared" si="3"/>
        <v>326</v>
      </c>
      <c r="C56" s="18"/>
      <c r="D56" s="28"/>
      <c r="E56" s="21">
        <v>3</v>
      </c>
      <c r="F56" s="21">
        <v>22</v>
      </c>
      <c r="G56" s="21">
        <v>53</v>
      </c>
      <c r="H56" s="21">
        <v>88</v>
      </c>
      <c r="I56" s="21">
        <v>90</v>
      </c>
      <c r="J56" s="21">
        <v>47</v>
      </c>
      <c r="K56" s="21">
        <v>22</v>
      </c>
      <c r="L56" s="21">
        <v>1</v>
      </c>
      <c r="M56" s="21"/>
      <c r="N56" s="21"/>
      <c r="O56" s="21"/>
      <c r="P56" s="21"/>
      <c r="Q56" s="21"/>
      <c r="R56" s="21"/>
      <c r="S56" s="19"/>
      <c r="T56" s="18">
        <v>3</v>
      </c>
      <c r="U56" s="19">
        <v>323</v>
      </c>
      <c r="V56" s="18"/>
      <c r="W56" s="19">
        <v>326</v>
      </c>
      <c r="X56" s="112">
        <f t="shared" si="2"/>
        <v>0</v>
      </c>
      <c r="Y56" s="18"/>
      <c r="Z56" s="21"/>
      <c r="AA56" s="19"/>
      <c r="AB56" s="113">
        <f t="shared" si="1"/>
        <v>128</v>
      </c>
      <c r="AC56" s="18">
        <v>128</v>
      </c>
      <c r="AD56" s="21"/>
      <c r="AE56" s="19"/>
      <c r="AF56" s="30">
        <v>29</v>
      </c>
      <c r="AG56" s="38">
        <v>0</v>
      </c>
      <c r="AH56" s="18"/>
      <c r="AI56" s="19">
        <v>45</v>
      </c>
      <c r="AJ56" s="23"/>
      <c r="AK56" s="24"/>
      <c r="AL56" s="19"/>
      <c r="AM56" s="118"/>
      <c r="AN56" s="38">
        <v>19</v>
      </c>
      <c r="AO56" s="70"/>
      <c r="AP56" s="70"/>
      <c r="AQ56" s="114"/>
      <c r="AR56" s="114"/>
      <c r="AS56" s="70"/>
      <c r="AT56" s="70"/>
      <c r="AU56" s="70"/>
      <c r="AV56" s="115" t="s">
        <v>88</v>
      </c>
      <c r="CG56" s="102">
        <v>0</v>
      </c>
      <c r="CI56" s="102">
        <v>0</v>
      </c>
      <c r="CJ56" s="102">
        <v>0</v>
      </c>
      <c r="CK56" s="102">
        <v>0</v>
      </c>
    </row>
    <row r="57" spans="1:89" x14ac:dyDescent="0.2">
      <c r="A57" s="36" t="s">
        <v>135</v>
      </c>
      <c r="B57" s="108">
        <f>SUM(C57+D57+E57+F57+G57+H57+I57+J57+K57)</f>
        <v>0</v>
      </c>
      <c r="C57" s="18"/>
      <c r="D57" s="28"/>
      <c r="E57" s="21"/>
      <c r="F57" s="21"/>
      <c r="G57" s="21"/>
      <c r="H57" s="21"/>
      <c r="I57" s="21"/>
      <c r="J57" s="21"/>
      <c r="K57" s="21"/>
      <c r="L57" s="110"/>
      <c r="M57" s="110"/>
      <c r="N57" s="110"/>
      <c r="O57" s="110"/>
      <c r="P57" s="110"/>
      <c r="Q57" s="110"/>
      <c r="R57" s="110"/>
      <c r="S57" s="110"/>
      <c r="T57" s="18"/>
      <c r="U57" s="19"/>
      <c r="V57" s="18"/>
      <c r="W57" s="19"/>
      <c r="X57" s="112">
        <f t="shared" si="2"/>
        <v>0</v>
      </c>
      <c r="Y57" s="18"/>
      <c r="Z57" s="21"/>
      <c r="AA57" s="19"/>
      <c r="AB57" s="113">
        <f t="shared" si="1"/>
        <v>0</v>
      </c>
      <c r="AC57" s="18"/>
      <c r="AD57" s="21"/>
      <c r="AE57" s="19"/>
      <c r="AF57" s="30"/>
      <c r="AG57" s="38"/>
      <c r="AH57" s="18"/>
      <c r="AI57" s="19"/>
      <c r="AJ57" s="23"/>
      <c r="AK57" s="24"/>
      <c r="AL57" s="19"/>
      <c r="AM57" s="118"/>
      <c r="AN57" s="38"/>
      <c r="AO57" s="70"/>
      <c r="AP57" s="70"/>
      <c r="AQ57" s="114"/>
      <c r="AR57" s="114"/>
      <c r="AS57" s="70"/>
      <c r="AT57" s="70"/>
      <c r="AU57" s="70"/>
      <c r="AV57" s="115" t="s">
        <v>88</v>
      </c>
      <c r="CG57" s="102">
        <v>0</v>
      </c>
      <c r="CI57" s="102">
        <v>0</v>
      </c>
      <c r="CJ57" s="102">
        <v>0</v>
      </c>
      <c r="CK57" s="102">
        <v>0</v>
      </c>
    </row>
    <row r="58" spans="1:89" x14ac:dyDescent="0.2">
      <c r="A58" s="36" t="s">
        <v>136</v>
      </c>
      <c r="B58" s="108">
        <f>SUM(C58+D58+E58+F58+G58+H58+I58+J58+K58+L58+M58+N58+O58+P58+Q58+R58+S58)</f>
        <v>585</v>
      </c>
      <c r="C58" s="18">
        <v>5</v>
      </c>
      <c r="D58" s="28">
        <v>8</v>
      </c>
      <c r="E58" s="21">
        <v>14</v>
      </c>
      <c r="F58" s="21">
        <v>19</v>
      </c>
      <c r="G58" s="21">
        <v>26</v>
      </c>
      <c r="H58" s="21">
        <v>48</v>
      </c>
      <c r="I58" s="21">
        <v>56</v>
      </c>
      <c r="J58" s="21">
        <v>61</v>
      </c>
      <c r="K58" s="21">
        <v>71</v>
      </c>
      <c r="L58" s="21">
        <v>71</v>
      </c>
      <c r="M58" s="21">
        <v>91</v>
      </c>
      <c r="N58" s="21">
        <v>39</v>
      </c>
      <c r="O58" s="21">
        <v>25</v>
      </c>
      <c r="P58" s="21">
        <v>24</v>
      </c>
      <c r="Q58" s="21">
        <v>13</v>
      </c>
      <c r="R58" s="21">
        <v>6</v>
      </c>
      <c r="S58" s="19">
        <v>8</v>
      </c>
      <c r="T58" s="18">
        <v>27</v>
      </c>
      <c r="U58" s="19">
        <v>558</v>
      </c>
      <c r="V58" s="18"/>
      <c r="W58" s="19">
        <v>585</v>
      </c>
      <c r="X58" s="112">
        <f t="shared" si="2"/>
        <v>24</v>
      </c>
      <c r="Y58" s="18">
        <v>24</v>
      </c>
      <c r="Z58" s="21"/>
      <c r="AA58" s="19"/>
      <c r="AB58" s="113">
        <f t="shared" si="1"/>
        <v>342</v>
      </c>
      <c r="AC58" s="18">
        <v>339</v>
      </c>
      <c r="AD58" s="21">
        <v>3</v>
      </c>
      <c r="AE58" s="19"/>
      <c r="AF58" s="30">
        <v>133</v>
      </c>
      <c r="AG58" s="38">
        <v>0</v>
      </c>
      <c r="AH58" s="18">
        <v>1</v>
      </c>
      <c r="AI58" s="19">
        <v>134</v>
      </c>
      <c r="AJ58" s="23">
        <v>1</v>
      </c>
      <c r="AK58" s="24"/>
      <c r="AL58" s="19">
        <v>2</v>
      </c>
      <c r="AM58" s="118">
        <v>4</v>
      </c>
      <c r="AN58" s="38">
        <v>50</v>
      </c>
      <c r="AO58" s="70"/>
      <c r="AP58" s="70"/>
      <c r="AQ58" s="114"/>
      <c r="AR58" s="114"/>
      <c r="AS58" s="70"/>
      <c r="AT58" s="70"/>
      <c r="AU58" s="70"/>
      <c r="AV58" s="115" t="s">
        <v>88</v>
      </c>
      <c r="CG58" s="102">
        <v>0</v>
      </c>
      <c r="CI58" s="102">
        <v>0</v>
      </c>
      <c r="CJ58" s="102">
        <v>0</v>
      </c>
      <c r="CK58" s="102">
        <v>0</v>
      </c>
    </row>
    <row r="59" spans="1:89" x14ac:dyDescent="0.2">
      <c r="A59" s="27" t="s">
        <v>137</v>
      </c>
      <c r="B59" s="108">
        <f>SUM(C59+D59+E59+F59+G59+H59+I59+J59+K59+L59+M59+N59+O59+P59+Q59+R59+S59)</f>
        <v>725</v>
      </c>
      <c r="C59" s="18">
        <v>42</v>
      </c>
      <c r="D59" s="28">
        <v>11</v>
      </c>
      <c r="E59" s="21">
        <v>11</v>
      </c>
      <c r="F59" s="21">
        <v>4</v>
      </c>
      <c r="G59" s="21">
        <v>11</v>
      </c>
      <c r="H59" s="21">
        <v>14</v>
      </c>
      <c r="I59" s="21">
        <v>12</v>
      </c>
      <c r="J59" s="21">
        <v>13</v>
      </c>
      <c r="K59" s="21">
        <v>26</v>
      </c>
      <c r="L59" s="21">
        <v>18</v>
      </c>
      <c r="M59" s="21">
        <v>59</v>
      </c>
      <c r="N59" s="21">
        <v>42</v>
      </c>
      <c r="O59" s="21">
        <v>76</v>
      </c>
      <c r="P59" s="21">
        <v>91</v>
      </c>
      <c r="Q59" s="21">
        <v>94</v>
      </c>
      <c r="R59" s="21">
        <v>87</v>
      </c>
      <c r="S59" s="19">
        <v>114</v>
      </c>
      <c r="T59" s="18">
        <v>64</v>
      </c>
      <c r="U59" s="19">
        <v>661</v>
      </c>
      <c r="V59" s="18">
        <v>309</v>
      </c>
      <c r="W59" s="19">
        <v>416</v>
      </c>
      <c r="X59" s="112">
        <f t="shared" si="2"/>
        <v>42</v>
      </c>
      <c r="Y59" s="18">
        <v>42</v>
      </c>
      <c r="Z59" s="21"/>
      <c r="AA59" s="19"/>
      <c r="AB59" s="113">
        <f t="shared" si="1"/>
        <v>381</v>
      </c>
      <c r="AC59" s="18">
        <v>381</v>
      </c>
      <c r="AD59" s="21"/>
      <c r="AE59" s="19"/>
      <c r="AF59" s="30">
        <v>353</v>
      </c>
      <c r="AG59" s="38">
        <v>33</v>
      </c>
      <c r="AH59" s="18"/>
      <c r="AI59" s="19">
        <v>7</v>
      </c>
      <c r="AJ59" s="23">
        <v>114</v>
      </c>
      <c r="AK59" s="24"/>
      <c r="AL59" s="19"/>
      <c r="AM59" s="118">
        <v>8</v>
      </c>
      <c r="AN59" s="38">
        <v>85</v>
      </c>
      <c r="AO59" s="70"/>
      <c r="AP59" s="70"/>
      <c r="AQ59" s="114"/>
      <c r="AR59" s="114"/>
      <c r="AS59" s="70"/>
      <c r="AT59" s="70"/>
      <c r="AU59" s="70"/>
      <c r="AV59" s="115" t="s">
        <v>88</v>
      </c>
      <c r="CG59" s="102">
        <v>0</v>
      </c>
      <c r="CI59" s="102">
        <v>0</v>
      </c>
      <c r="CJ59" s="102">
        <v>0</v>
      </c>
      <c r="CK59" s="102">
        <v>0</v>
      </c>
    </row>
    <row r="60" spans="1:89" x14ac:dyDescent="0.2">
      <c r="A60" s="27" t="s">
        <v>138</v>
      </c>
      <c r="B60" s="108">
        <f>SUM(C60+D60+E60+F60+G60+H60+I60+J60+K60+L60+M60+N60+O60+P60+Q60+R60+S60)</f>
        <v>364</v>
      </c>
      <c r="C60" s="18">
        <v>31</v>
      </c>
      <c r="D60" s="28">
        <v>71</v>
      </c>
      <c r="E60" s="21">
        <v>29</v>
      </c>
      <c r="F60" s="21">
        <v>15</v>
      </c>
      <c r="G60" s="21">
        <v>12</v>
      </c>
      <c r="H60" s="21">
        <v>4</v>
      </c>
      <c r="I60" s="21">
        <v>9</v>
      </c>
      <c r="J60" s="21">
        <v>13</v>
      </c>
      <c r="K60" s="21">
        <v>11</v>
      </c>
      <c r="L60" s="21">
        <v>10</v>
      </c>
      <c r="M60" s="21">
        <v>22</v>
      </c>
      <c r="N60" s="21">
        <v>16</v>
      </c>
      <c r="O60" s="21">
        <v>13</v>
      </c>
      <c r="P60" s="21">
        <v>34</v>
      </c>
      <c r="Q60" s="21">
        <v>28</v>
      </c>
      <c r="R60" s="21">
        <v>13</v>
      </c>
      <c r="S60" s="19">
        <v>33</v>
      </c>
      <c r="T60" s="18">
        <v>131</v>
      </c>
      <c r="U60" s="19">
        <v>233</v>
      </c>
      <c r="V60" s="18">
        <v>184</v>
      </c>
      <c r="W60" s="19">
        <v>180</v>
      </c>
      <c r="X60" s="112">
        <f t="shared" si="2"/>
        <v>71</v>
      </c>
      <c r="Y60" s="18">
        <v>71</v>
      </c>
      <c r="Z60" s="21"/>
      <c r="AA60" s="19"/>
      <c r="AB60" s="113">
        <f t="shared" si="1"/>
        <v>149</v>
      </c>
      <c r="AC60" s="18">
        <v>149</v>
      </c>
      <c r="AD60" s="21"/>
      <c r="AE60" s="19"/>
      <c r="AF60" s="30">
        <v>195</v>
      </c>
      <c r="AG60" s="19">
        <v>0</v>
      </c>
      <c r="AH60" s="18">
        <v>30</v>
      </c>
      <c r="AI60" s="19">
        <v>51</v>
      </c>
      <c r="AJ60" s="23"/>
      <c r="AK60" s="24">
        <v>1</v>
      </c>
      <c r="AL60" s="19"/>
      <c r="AM60" s="118">
        <v>17</v>
      </c>
      <c r="AN60" s="38">
        <v>38</v>
      </c>
      <c r="AO60" s="70"/>
      <c r="AP60" s="70"/>
      <c r="AQ60" s="114"/>
      <c r="AR60" s="114"/>
      <c r="AS60" s="70"/>
      <c r="AT60" s="70"/>
      <c r="AU60" s="70"/>
      <c r="AV60" s="115" t="s">
        <v>88</v>
      </c>
      <c r="CG60" s="102">
        <v>0</v>
      </c>
      <c r="CI60" s="102">
        <v>0</v>
      </c>
      <c r="CJ60" s="102">
        <v>0</v>
      </c>
      <c r="CK60" s="102">
        <v>0</v>
      </c>
    </row>
    <row r="61" spans="1:89" x14ac:dyDescent="0.2">
      <c r="A61" s="27" t="s">
        <v>139</v>
      </c>
      <c r="B61" s="108">
        <f>SUM(C61+D61+E61+F61+G61+H61+I61+J61+K61)</f>
        <v>331</v>
      </c>
      <c r="C61" s="18">
        <v>113</v>
      </c>
      <c r="D61" s="28">
        <v>122</v>
      </c>
      <c r="E61" s="21">
        <v>95</v>
      </c>
      <c r="F61" s="21">
        <v>1</v>
      </c>
      <c r="G61" s="21"/>
      <c r="H61" s="21"/>
      <c r="I61" s="21"/>
      <c r="J61" s="21"/>
      <c r="K61" s="21"/>
      <c r="L61" s="110"/>
      <c r="M61" s="110"/>
      <c r="N61" s="110"/>
      <c r="O61" s="110"/>
      <c r="P61" s="110"/>
      <c r="Q61" s="110"/>
      <c r="R61" s="110"/>
      <c r="S61" s="110"/>
      <c r="T61" s="18">
        <v>330</v>
      </c>
      <c r="U61" s="19">
        <v>1</v>
      </c>
      <c r="V61" s="18">
        <v>155</v>
      </c>
      <c r="W61" s="19">
        <v>176</v>
      </c>
      <c r="X61" s="112">
        <f t="shared" si="2"/>
        <v>191</v>
      </c>
      <c r="Y61" s="18">
        <v>191</v>
      </c>
      <c r="Z61" s="21"/>
      <c r="AA61" s="19"/>
      <c r="AB61" s="113">
        <f t="shared" si="1"/>
        <v>0</v>
      </c>
      <c r="AC61" s="18"/>
      <c r="AD61" s="21"/>
      <c r="AE61" s="19"/>
      <c r="AF61" s="30">
        <v>120</v>
      </c>
      <c r="AG61" s="19">
        <v>0</v>
      </c>
      <c r="AH61" s="18">
        <v>57</v>
      </c>
      <c r="AI61" s="19"/>
      <c r="AJ61" s="23"/>
      <c r="AK61" s="24"/>
      <c r="AL61" s="19"/>
      <c r="AM61" s="118">
        <v>113</v>
      </c>
      <c r="AN61" s="38"/>
      <c r="AO61" s="70"/>
      <c r="AP61" s="70"/>
      <c r="AQ61" s="114"/>
      <c r="AR61" s="114"/>
      <c r="AS61" s="70"/>
      <c r="AT61" s="70"/>
      <c r="AU61" s="70"/>
      <c r="AV61" s="115" t="s">
        <v>88</v>
      </c>
      <c r="CG61" s="102">
        <v>0</v>
      </c>
      <c r="CI61" s="102">
        <v>0</v>
      </c>
      <c r="CJ61" s="102">
        <v>0</v>
      </c>
      <c r="CK61" s="102">
        <v>0</v>
      </c>
    </row>
    <row r="62" spans="1:89" x14ac:dyDescent="0.2">
      <c r="A62" s="27" t="s">
        <v>140</v>
      </c>
      <c r="B62" s="108">
        <f>SUM(C62+D62+E62+F62+G62+H62+I62+J62+K62+L62+M62+N62+O62+P62+Q62+R62+S62)</f>
        <v>798</v>
      </c>
      <c r="C62" s="18"/>
      <c r="D62" s="28"/>
      <c r="E62" s="21">
        <v>2</v>
      </c>
      <c r="F62" s="21">
        <v>54</v>
      </c>
      <c r="G62" s="21">
        <v>35</v>
      </c>
      <c r="H62" s="21">
        <v>25</v>
      </c>
      <c r="I62" s="21">
        <v>40</v>
      </c>
      <c r="J62" s="21">
        <v>33</v>
      </c>
      <c r="K62" s="21">
        <v>47</v>
      </c>
      <c r="L62" s="21">
        <v>54</v>
      </c>
      <c r="M62" s="21">
        <v>92</v>
      </c>
      <c r="N62" s="21">
        <v>84</v>
      </c>
      <c r="O62" s="21">
        <v>82</v>
      </c>
      <c r="P62" s="21">
        <v>87</v>
      </c>
      <c r="Q62" s="21">
        <v>67</v>
      </c>
      <c r="R62" s="21">
        <v>45</v>
      </c>
      <c r="S62" s="19">
        <v>51</v>
      </c>
      <c r="T62" s="18">
        <v>2</v>
      </c>
      <c r="U62" s="19">
        <v>796</v>
      </c>
      <c r="V62" s="18">
        <v>312</v>
      </c>
      <c r="W62" s="19">
        <v>486</v>
      </c>
      <c r="X62" s="112">
        <f t="shared" si="2"/>
        <v>0</v>
      </c>
      <c r="Y62" s="18"/>
      <c r="Z62" s="21"/>
      <c r="AA62" s="19"/>
      <c r="AB62" s="113">
        <f t="shared" si="1"/>
        <v>482</v>
      </c>
      <c r="AC62" s="18">
        <v>482</v>
      </c>
      <c r="AD62" s="21"/>
      <c r="AE62" s="19"/>
      <c r="AF62" s="30">
        <v>365</v>
      </c>
      <c r="AG62" s="41">
        <v>45</v>
      </c>
      <c r="AH62" s="18"/>
      <c r="AI62" s="19">
        <v>153</v>
      </c>
      <c r="AJ62" s="23">
        <v>1</v>
      </c>
      <c r="AK62" s="24"/>
      <c r="AL62" s="19">
        <v>14</v>
      </c>
      <c r="AM62" s="118"/>
      <c r="AN62" s="38">
        <v>203</v>
      </c>
      <c r="AO62" s="70"/>
      <c r="AP62" s="70"/>
      <c r="AQ62" s="114"/>
      <c r="AR62" s="114"/>
      <c r="AS62" s="70"/>
      <c r="AT62" s="70"/>
      <c r="AU62" s="70"/>
      <c r="AV62" s="115" t="s">
        <v>88</v>
      </c>
      <c r="CG62" s="102">
        <v>0</v>
      </c>
      <c r="CI62" s="102">
        <v>0</v>
      </c>
      <c r="CJ62" s="102">
        <v>0</v>
      </c>
      <c r="CK62" s="102">
        <v>0</v>
      </c>
    </row>
    <row r="63" spans="1:89" x14ac:dyDescent="0.2">
      <c r="A63" s="27" t="s">
        <v>141</v>
      </c>
      <c r="B63" s="108">
        <f>SUM(C63+D63+E63+F63+G63+H63+I63+J63+K63)</f>
        <v>0</v>
      </c>
      <c r="C63" s="18"/>
      <c r="D63" s="28"/>
      <c r="E63" s="21"/>
      <c r="F63" s="21"/>
      <c r="G63" s="21"/>
      <c r="H63" s="21"/>
      <c r="I63" s="21"/>
      <c r="J63" s="21"/>
      <c r="K63" s="21"/>
      <c r="L63" s="110"/>
      <c r="M63" s="110"/>
      <c r="N63" s="110"/>
      <c r="O63" s="110"/>
      <c r="P63" s="110"/>
      <c r="Q63" s="110"/>
      <c r="R63" s="110"/>
      <c r="S63" s="110"/>
      <c r="T63" s="18"/>
      <c r="U63" s="19"/>
      <c r="V63" s="18"/>
      <c r="W63" s="19"/>
      <c r="X63" s="112">
        <f t="shared" si="2"/>
        <v>0</v>
      </c>
      <c r="Y63" s="18"/>
      <c r="Z63" s="21"/>
      <c r="AA63" s="19"/>
      <c r="AB63" s="113">
        <f t="shared" si="1"/>
        <v>0</v>
      </c>
      <c r="AC63" s="18"/>
      <c r="AD63" s="21"/>
      <c r="AE63" s="19"/>
      <c r="AF63" s="30"/>
      <c r="AG63" s="38"/>
      <c r="AH63" s="18"/>
      <c r="AI63" s="19"/>
      <c r="AJ63" s="23"/>
      <c r="AK63" s="24"/>
      <c r="AL63" s="19"/>
      <c r="AM63" s="118"/>
      <c r="AN63" s="38"/>
      <c r="AO63" s="70"/>
      <c r="AP63" s="70"/>
      <c r="AQ63" s="114"/>
      <c r="AR63" s="114"/>
      <c r="AS63" s="70"/>
      <c r="AT63" s="70"/>
      <c r="AU63" s="70"/>
      <c r="AV63" s="115" t="s">
        <v>88</v>
      </c>
      <c r="CG63" s="102">
        <v>0</v>
      </c>
      <c r="CI63" s="102">
        <v>0</v>
      </c>
      <c r="CJ63" s="102">
        <v>0</v>
      </c>
      <c r="CK63" s="102">
        <v>0</v>
      </c>
    </row>
    <row r="64" spans="1:89" x14ac:dyDescent="0.2">
      <c r="A64" s="27" t="s">
        <v>142</v>
      </c>
      <c r="B64" s="108">
        <f>SUM(C64+D64+E64+F64+G64+H64+I64+J64+K64+L64+M64+N64+O64+P64+Q64+R64+S64)</f>
        <v>414</v>
      </c>
      <c r="C64" s="18"/>
      <c r="D64" s="28"/>
      <c r="E64" s="21"/>
      <c r="F64" s="21">
        <v>5</v>
      </c>
      <c r="G64" s="21">
        <v>2</v>
      </c>
      <c r="H64" s="21">
        <v>8</v>
      </c>
      <c r="I64" s="21">
        <v>4</v>
      </c>
      <c r="J64" s="21">
        <v>7</v>
      </c>
      <c r="K64" s="21">
        <v>12</v>
      </c>
      <c r="L64" s="21">
        <v>16</v>
      </c>
      <c r="M64" s="21">
        <v>22</v>
      </c>
      <c r="N64" s="21">
        <v>43</v>
      </c>
      <c r="O64" s="21">
        <v>29</v>
      </c>
      <c r="P64" s="21">
        <v>64</v>
      </c>
      <c r="Q64" s="21">
        <v>63</v>
      </c>
      <c r="R64" s="21">
        <v>70</v>
      </c>
      <c r="S64" s="19">
        <v>69</v>
      </c>
      <c r="T64" s="18"/>
      <c r="U64" s="19">
        <v>414</v>
      </c>
      <c r="V64" s="18">
        <v>347</v>
      </c>
      <c r="W64" s="19">
        <v>67</v>
      </c>
      <c r="X64" s="112">
        <f t="shared" si="2"/>
        <v>0</v>
      </c>
      <c r="Y64" s="18"/>
      <c r="Z64" s="21"/>
      <c r="AA64" s="19"/>
      <c r="AB64" s="113">
        <f t="shared" si="1"/>
        <v>155</v>
      </c>
      <c r="AC64" s="18">
        <v>155</v>
      </c>
      <c r="AD64" s="21"/>
      <c r="AE64" s="19"/>
      <c r="AF64" s="30">
        <v>148</v>
      </c>
      <c r="AG64" s="38">
        <v>14</v>
      </c>
      <c r="AH64" s="18"/>
      <c r="AI64" s="19">
        <v>46</v>
      </c>
      <c r="AJ64" s="23">
        <v>2</v>
      </c>
      <c r="AK64" s="24"/>
      <c r="AL64" s="19">
        <v>6</v>
      </c>
      <c r="AM64" s="118"/>
      <c r="AN64" s="38">
        <v>19</v>
      </c>
      <c r="AO64" s="70"/>
      <c r="AP64" s="70"/>
      <c r="AQ64" s="114"/>
      <c r="AR64" s="114"/>
      <c r="AS64" s="70"/>
      <c r="AT64" s="70"/>
      <c r="AU64" s="70"/>
      <c r="AV64" s="115" t="s">
        <v>88</v>
      </c>
      <c r="CG64" s="102">
        <v>0</v>
      </c>
      <c r="CI64" s="102">
        <v>0</v>
      </c>
      <c r="CJ64" s="102">
        <v>0</v>
      </c>
      <c r="CK64" s="102">
        <v>0</v>
      </c>
    </row>
    <row r="65" spans="1:96" x14ac:dyDescent="0.2">
      <c r="A65" s="27" t="s">
        <v>143</v>
      </c>
      <c r="B65" s="108">
        <f>SUM(C65+D65+E65+F65+G65+H65+I65+J65+K65)</f>
        <v>0</v>
      </c>
      <c r="C65" s="18"/>
      <c r="D65" s="28"/>
      <c r="E65" s="21"/>
      <c r="F65" s="21"/>
      <c r="G65" s="21"/>
      <c r="H65" s="21"/>
      <c r="I65" s="21"/>
      <c r="J65" s="21"/>
      <c r="K65" s="21"/>
      <c r="L65" s="110"/>
      <c r="M65" s="110"/>
      <c r="N65" s="110"/>
      <c r="O65" s="110"/>
      <c r="P65" s="110"/>
      <c r="Q65" s="110"/>
      <c r="R65" s="110"/>
      <c r="S65" s="110"/>
      <c r="T65" s="18"/>
      <c r="U65" s="19"/>
      <c r="V65" s="18"/>
      <c r="W65" s="19"/>
      <c r="X65" s="112">
        <f t="shared" si="2"/>
        <v>0</v>
      </c>
      <c r="Y65" s="18"/>
      <c r="Z65" s="21"/>
      <c r="AA65" s="19"/>
      <c r="AB65" s="113">
        <f t="shared" si="1"/>
        <v>0</v>
      </c>
      <c r="AC65" s="18"/>
      <c r="AD65" s="21"/>
      <c r="AE65" s="19"/>
      <c r="AF65" s="30"/>
      <c r="AG65" s="38"/>
      <c r="AH65" s="18"/>
      <c r="AI65" s="19"/>
      <c r="AJ65" s="23"/>
      <c r="AK65" s="24"/>
      <c r="AL65" s="19"/>
      <c r="AM65" s="118"/>
      <c r="AN65" s="38"/>
      <c r="AO65" s="70"/>
      <c r="AP65" s="70"/>
      <c r="AQ65" s="114"/>
      <c r="AR65" s="114"/>
      <c r="AS65" s="70"/>
      <c r="AT65" s="70"/>
      <c r="AU65" s="70"/>
      <c r="AV65" s="115" t="s">
        <v>88</v>
      </c>
      <c r="CG65" s="102">
        <v>0</v>
      </c>
      <c r="CI65" s="102">
        <v>0</v>
      </c>
      <c r="CJ65" s="102">
        <v>0</v>
      </c>
      <c r="CK65" s="102">
        <v>0</v>
      </c>
    </row>
    <row r="66" spans="1:96" x14ac:dyDescent="0.2">
      <c r="A66" s="27" t="s">
        <v>144</v>
      </c>
      <c r="B66" s="108">
        <f>SUM(C66+D66+E66+F66+G66+H66+I66+J66+K66+L66+M66+N66+O66+P66+Q66+R66+S66)</f>
        <v>0</v>
      </c>
      <c r="C66" s="18"/>
      <c r="D66" s="2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19"/>
      <c r="T66" s="18"/>
      <c r="U66" s="19"/>
      <c r="V66" s="18"/>
      <c r="W66" s="19"/>
      <c r="X66" s="112">
        <f t="shared" si="2"/>
        <v>0</v>
      </c>
      <c r="Y66" s="18"/>
      <c r="Z66" s="21"/>
      <c r="AA66" s="19"/>
      <c r="AB66" s="113">
        <f t="shared" si="1"/>
        <v>0</v>
      </c>
      <c r="AC66" s="18"/>
      <c r="AD66" s="21"/>
      <c r="AE66" s="19"/>
      <c r="AF66" s="30"/>
      <c r="AG66" s="19"/>
      <c r="AH66" s="18"/>
      <c r="AI66" s="19"/>
      <c r="AJ66" s="23"/>
      <c r="AK66" s="24"/>
      <c r="AL66" s="19"/>
      <c r="AM66" s="118"/>
      <c r="AN66" s="38"/>
      <c r="AO66" s="70"/>
      <c r="AP66" s="70"/>
      <c r="AQ66" s="114"/>
      <c r="AR66" s="114"/>
      <c r="AS66" s="70"/>
      <c r="AT66" s="70"/>
      <c r="AU66" s="70"/>
      <c r="AV66" s="115" t="s">
        <v>88</v>
      </c>
      <c r="CG66" s="102">
        <v>0</v>
      </c>
      <c r="CI66" s="102">
        <v>0</v>
      </c>
      <c r="CJ66" s="102">
        <v>0</v>
      </c>
      <c r="CK66" s="102">
        <v>0</v>
      </c>
    </row>
    <row r="67" spans="1:96" x14ac:dyDescent="0.2">
      <c r="A67" s="27" t="s">
        <v>145</v>
      </c>
      <c r="B67" s="108">
        <f>SUM(C67+D67+E67+F67+G67+H67+I67+J67+K67+L67+M67+N67+O67+P67+Q67+R67+S67)</f>
        <v>0</v>
      </c>
      <c r="C67" s="18"/>
      <c r="D67" s="28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19"/>
      <c r="T67" s="18"/>
      <c r="U67" s="19"/>
      <c r="V67" s="18"/>
      <c r="W67" s="19"/>
      <c r="X67" s="112">
        <f t="shared" si="2"/>
        <v>0</v>
      </c>
      <c r="Y67" s="18"/>
      <c r="Z67" s="21"/>
      <c r="AA67" s="19"/>
      <c r="AB67" s="113">
        <f t="shared" si="1"/>
        <v>0</v>
      </c>
      <c r="AC67" s="18"/>
      <c r="AD67" s="21"/>
      <c r="AE67" s="19"/>
      <c r="AF67" s="30"/>
      <c r="AG67" s="19"/>
      <c r="AH67" s="18"/>
      <c r="AI67" s="19"/>
      <c r="AJ67" s="23"/>
      <c r="AK67" s="24"/>
      <c r="AL67" s="19"/>
      <c r="AM67" s="118"/>
      <c r="AN67" s="38"/>
      <c r="AO67" s="70"/>
      <c r="AP67" s="70"/>
      <c r="AQ67" s="114"/>
      <c r="AR67" s="114"/>
      <c r="AS67" s="70"/>
      <c r="AT67" s="70"/>
      <c r="AU67" s="70"/>
      <c r="AV67" s="115" t="s">
        <v>88</v>
      </c>
      <c r="CG67" s="102">
        <v>0</v>
      </c>
      <c r="CI67" s="102">
        <v>0</v>
      </c>
      <c r="CJ67" s="102">
        <v>0</v>
      </c>
      <c r="CK67" s="102">
        <v>0</v>
      </c>
    </row>
    <row r="68" spans="1:96" x14ac:dyDescent="0.2">
      <c r="A68" s="27" t="s">
        <v>146</v>
      </c>
      <c r="B68" s="108">
        <f>SUM(C68+D68+E68+F68+G68+H68+I68+J68+K68+L68+M68+N68+O68+P68+Q68+R68+S68)</f>
        <v>0</v>
      </c>
      <c r="C68" s="18"/>
      <c r="D68" s="28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19"/>
      <c r="T68" s="18"/>
      <c r="U68" s="19"/>
      <c r="V68" s="18"/>
      <c r="W68" s="19"/>
      <c r="X68" s="112">
        <f t="shared" si="2"/>
        <v>0</v>
      </c>
      <c r="Y68" s="18"/>
      <c r="Z68" s="21"/>
      <c r="AA68" s="19"/>
      <c r="AB68" s="113">
        <f t="shared" si="1"/>
        <v>0</v>
      </c>
      <c r="AC68" s="18"/>
      <c r="AD68" s="21"/>
      <c r="AE68" s="19"/>
      <c r="AF68" s="30"/>
      <c r="AG68" s="119">
        <v>9</v>
      </c>
      <c r="AH68" s="18"/>
      <c r="AI68" s="19"/>
      <c r="AJ68" s="23"/>
      <c r="AK68" s="24"/>
      <c r="AL68" s="19"/>
      <c r="AM68" s="118"/>
      <c r="AN68" s="38"/>
      <c r="AO68" s="41"/>
      <c r="AP68" s="41"/>
      <c r="AQ68" s="120"/>
      <c r="AR68" s="120"/>
      <c r="AS68" s="41"/>
      <c r="AT68" s="41"/>
      <c r="AU68" s="41"/>
      <c r="AV68" s="115" t="s">
        <v>88</v>
      </c>
      <c r="CG68" s="102">
        <v>0</v>
      </c>
      <c r="CI68" s="102">
        <v>0</v>
      </c>
      <c r="CJ68" s="102">
        <v>0</v>
      </c>
      <c r="CK68" s="102">
        <v>0</v>
      </c>
    </row>
    <row r="69" spans="1:96" s="133" customFormat="1" ht="13.5" customHeight="1" x14ac:dyDescent="0.15">
      <c r="A69" s="121" t="s">
        <v>38</v>
      </c>
      <c r="B69" s="122">
        <f t="shared" ref="B69:AU69" si="4">SUM(B12:B68)</f>
        <v>7789</v>
      </c>
      <c r="C69" s="123">
        <f t="shared" si="4"/>
        <v>638</v>
      </c>
      <c r="D69" s="124">
        <f t="shared" si="4"/>
        <v>485</v>
      </c>
      <c r="E69" s="125">
        <f t="shared" si="4"/>
        <v>377</v>
      </c>
      <c r="F69" s="125">
        <f t="shared" si="4"/>
        <v>207</v>
      </c>
      <c r="G69" s="125">
        <f t="shared" si="4"/>
        <v>244</v>
      </c>
      <c r="H69" s="125">
        <f t="shared" si="4"/>
        <v>344</v>
      </c>
      <c r="I69" s="125">
        <f t="shared" si="4"/>
        <v>354</v>
      </c>
      <c r="J69" s="125">
        <f t="shared" si="4"/>
        <v>352</v>
      </c>
      <c r="K69" s="125">
        <f t="shared" si="4"/>
        <v>406</v>
      </c>
      <c r="L69" s="125">
        <f t="shared" si="4"/>
        <v>414</v>
      </c>
      <c r="M69" s="125">
        <f t="shared" si="4"/>
        <v>585</v>
      </c>
      <c r="N69" s="125">
        <f t="shared" si="4"/>
        <v>541</v>
      </c>
      <c r="O69" s="125">
        <f t="shared" si="4"/>
        <v>563</v>
      </c>
      <c r="P69" s="125">
        <f t="shared" si="4"/>
        <v>625</v>
      </c>
      <c r="Q69" s="125">
        <f t="shared" si="4"/>
        <v>590</v>
      </c>
      <c r="R69" s="125">
        <f t="shared" si="4"/>
        <v>490</v>
      </c>
      <c r="S69" s="126">
        <f t="shared" si="4"/>
        <v>574</v>
      </c>
      <c r="T69" s="127">
        <f t="shared" si="4"/>
        <v>1500</v>
      </c>
      <c r="U69" s="126">
        <f t="shared" si="4"/>
        <v>6289</v>
      </c>
      <c r="V69" s="127">
        <f t="shared" si="4"/>
        <v>3139</v>
      </c>
      <c r="W69" s="126">
        <f t="shared" si="4"/>
        <v>4650</v>
      </c>
      <c r="X69" s="127">
        <f t="shared" si="4"/>
        <v>762</v>
      </c>
      <c r="Y69" s="127">
        <f t="shared" si="4"/>
        <v>762</v>
      </c>
      <c r="Z69" s="125">
        <f t="shared" si="4"/>
        <v>0</v>
      </c>
      <c r="AA69" s="128">
        <f t="shared" si="4"/>
        <v>0</v>
      </c>
      <c r="AB69" s="123">
        <f t="shared" si="4"/>
        <v>3094</v>
      </c>
      <c r="AC69" s="127">
        <f t="shared" si="4"/>
        <v>3072</v>
      </c>
      <c r="AD69" s="125">
        <f t="shared" si="4"/>
        <v>3</v>
      </c>
      <c r="AE69" s="126">
        <f t="shared" si="4"/>
        <v>19</v>
      </c>
      <c r="AF69" s="127">
        <f t="shared" si="4"/>
        <v>2553</v>
      </c>
      <c r="AG69" s="126">
        <f t="shared" si="4"/>
        <v>164</v>
      </c>
      <c r="AH69" s="128">
        <f t="shared" si="4"/>
        <v>218</v>
      </c>
      <c r="AI69" s="127">
        <f t="shared" si="4"/>
        <v>1122</v>
      </c>
      <c r="AJ69" s="126">
        <f t="shared" si="4"/>
        <v>1697</v>
      </c>
      <c r="AK69" s="127">
        <f t="shared" si="4"/>
        <v>19</v>
      </c>
      <c r="AL69" s="126">
        <f t="shared" si="4"/>
        <v>204</v>
      </c>
      <c r="AM69" s="127">
        <f t="shared" si="4"/>
        <v>235</v>
      </c>
      <c r="AN69" s="129">
        <f t="shared" si="4"/>
        <v>791</v>
      </c>
      <c r="AO69" s="129">
        <f t="shared" si="4"/>
        <v>143</v>
      </c>
      <c r="AP69" s="130">
        <f t="shared" si="4"/>
        <v>0</v>
      </c>
      <c r="AQ69" s="130">
        <f t="shared" si="4"/>
        <v>0</v>
      </c>
      <c r="AR69" s="131">
        <f t="shared" si="4"/>
        <v>0</v>
      </c>
      <c r="AS69" s="132">
        <f t="shared" si="4"/>
        <v>0</v>
      </c>
      <c r="AT69" s="132">
        <f t="shared" si="4"/>
        <v>0</v>
      </c>
      <c r="AU69" s="130">
        <f t="shared" si="4"/>
        <v>0</v>
      </c>
      <c r="AV69" s="115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</row>
    <row r="70" spans="1:96" x14ac:dyDescent="0.2">
      <c r="A70" s="135" t="s">
        <v>147</v>
      </c>
      <c r="B70" s="136"/>
    </row>
    <row r="71" spans="1:96" ht="41.25" customHeight="1" x14ac:dyDescent="0.2">
      <c r="A71" s="137" t="s">
        <v>148</v>
      </c>
      <c r="B71" s="138" t="s">
        <v>38</v>
      </c>
      <c r="C71" s="7" t="s">
        <v>18</v>
      </c>
      <c r="D71" s="54" t="s">
        <v>19</v>
      </c>
      <c r="E71" s="8" t="s">
        <v>20</v>
      </c>
      <c r="F71" s="8" t="s">
        <v>21</v>
      </c>
      <c r="G71" s="8" t="s">
        <v>22</v>
      </c>
      <c r="H71" s="9" t="s">
        <v>23</v>
      </c>
      <c r="I71" s="9" t="s">
        <v>24</v>
      </c>
      <c r="J71" s="9" t="s">
        <v>25</v>
      </c>
      <c r="K71" s="9" t="s">
        <v>26</v>
      </c>
      <c r="L71" s="9" t="s">
        <v>27</v>
      </c>
      <c r="M71" s="9" t="s">
        <v>28</v>
      </c>
      <c r="N71" s="9" t="s">
        <v>29</v>
      </c>
      <c r="O71" s="9" t="s">
        <v>30</v>
      </c>
      <c r="P71" s="9" t="s">
        <v>31</v>
      </c>
      <c r="Q71" s="9" t="s">
        <v>32</v>
      </c>
      <c r="R71" s="9" t="s">
        <v>33</v>
      </c>
      <c r="S71" s="10" t="s">
        <v>34</v>
      </c>
      <c r="T71" s="102"/>
    </row>
    <row r="72" spans="1:96" x14ac:dyDescent="0.2">
      <c r="A72" s="139" t="s">
        <v>149</v>
      </c>
      <c r="B72" s="140">
        <f t="shared" ref="B72:B87" si="5">SUM(C72:S72)</f>
        <v>0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102"/>
    </row>
    <row r="73" spans="1:96" x14ac:dyDescent="0.2">
      <c r="A73" s="141" t="s">
        <v>150</v>
      </c>
      <c r="B73" s="142">
        <f t="shared" si="5"/>
        <v>49</v>
      </c>
      <c r="C73" s="39"/>
      <c r="D73" s="39"/>
      <c r="E73" s="39"/>
      <c r="F73" s="39"/>
      <c r="G73" s="39">
        <v>2</v>
      </c>
      <c r="H73" s="39"/>
      <c r="I73" s="39">
        <v>2</v>
      </c>
      <c r="J73" s="39">
        <v>5</v>
      </c>
      <c r="K73" s="39">
        <v>2</v>
      </c>
      <c r="L73" s="39">
        <v>3</v>
      </c>
      <c r="M73" s="39">
        <v>2</v>
      </c>
      <c r="N73" s="39">
        <v>5</v>
      </c>
      <c r="O73" s="39">
        <v>7</v>
      </c>
      <c r="P73" s="39">
        <v>6</v>
      </c>
      <c r="Q73" s="39">
        <v>8</v>
      </c>
      <c r="R73" s="39">
        <v>5</v>
      </c>
      <c r="S73" s="39">
        <v>2</v>
      </c>
      <c r="T73" s="102"/>
    </row>
    <row r="74" spans="1:96" x14ac:dyDescent="0.2">
      <c r="A74" s="143" t="s">
        <v>151</v>
      </c>
      <c r="B74" s="142">
        <f t="shared" si="5"/>
        <v>230</v>
      </c>
      <c r="C74" s="39"/>
      <c r="D74" s="39"/>
      <c r="E74" s="39"/>
      <c r="F74" s="39">
        <v>3</v>
      </c>
      <c r="G74" s="39">
        <v>3</v>
      </c>
      <c r="H74" s="39">
        <v>2</v>
      </c>
      <c r="I74" s="39">
        <v>11</v>
      </c>
      <c r="J74" s="39">
        <v>7</v>
      </c>
      <c r="K74" s="39">
        <v>19</v>
      </c>
      <c r="L74" s="39">
        <v>24</v>
      </c>
      <c r="M74" s="39">
        <v>34</v>
      </c>
      <c r="N74" s="39">
        <v>34</v>
      </c>
      <c r="O74" s="39">
        <v>23</v>
      </c>
      <c r="P74" s="39">
        <v>19</v>
      </c>
      <c r="Q74" s="39">
        <v>25</v>
      </c>
      <c r="R74" s="39">
        <v>11</v>
      </c>
      <c r="S74" s="39">
        <v>15</v>
      </c>
      <c r="T74" s="102"/>
    </row>
    <row r="75" spans="1:96" x14ac:dyDescent="0.2">
      <c r="A75" s="143" t="s">
        <v>152</v>
      </c>
      <c r="B75" s="142">
        <f t="shared" si="5"/>
        <v>326</v>
      </c>
      <c r="C75" s="39"/>
      <c r="D75" s="39"/>
      <c r="E75" s="39">
        <v>3</v>
      </c>
      <c r="F75" s="39">
        <v>22</v>
      </c>
      <c r="G75" s="39">
        <v>53</v>
      </c>
      <c r="H75" s="39">
        <v>88</v>
      </c>
      <c r="I75" s="39">
        <v>90</v>
      </c>
      <c r="J75" s="39">
        <v>47</v>
      </c>
      <c r="K75" s="39">
        <v>22</v>
      </c>
      <c r="L75" s="39">
        <v>1</v>
      </c>
      <c r="M75" s="39"/>
      <c r="N75" s="39"/>
      <c r="O75" s="39"/>
      <c r="P75" s="39"/>
      <c r="Q75" s="39"/>
      <c r="R75" s="39"/>
      <c r="S75" s="39"/>
      <c r="T75" s="102"/>
    </row>
    <row r="76" spans="1:96" x14ac:dyDescent="0.2">
      <c r="A76" s="143" t="s">
        <v>153</v>
      </c>
      <c r="B76" s="142">
        <f t="shared" si="5"/>
        <v>49</v>
      </c>
      <c r="C76" s="39"/>
      <c r="D76" s="39"/>
      <c r="E76" s="39"/>
      <c r="F76" s="39"/>
      <c r="G76" s="39"/>
      <c r="H76" s="39">
        <v>2</v>
      </c>
      <c r="I76" s="39"/>
      <c r="J76" s="39">
        <v>2</v>
      </c>
      <c r="K76" s="39"/>
      <c r="L76" s="39">
        <v>1</v>
      </c>
      <c r="M76" s="39">
        <v>4</v>
      </c>
      <c r="N76" s="39">
        <v>5</v>
      </c>
      <c r="O76" s="39">
        <v>1</v>
      </c>
      <c r="P76" s="39">
        <v>9</v>
      </c>
      <c r="Q76" s="39">
        <v>9</v>
      </c>
      <c r="R76" s="39">
        <v>7</v>
      </c>
      <c r="S76" s="39">
        <v>9</v>
      </c>
      <c r="T76" s="102"/>
    </row>
    <row r="77" spans="1:96" x14ac:dyDescent="0.2">
      <c r="A77" s="143" t="s">
        <v>154</v>
      </c>
      <c r="B77" s="142">
        <f t="shared" si="5"/>
        <v>158</v>
      </c>
      <c r="C77" s="39"/>
      <c r="D77" s="39"/>
      <c r="E77" s="39"/>
      <c r="F77" s="39">
        <v>1</v>
      </c>
      <c r="G77" s="39"/>
      <c r="H77" s="39"/>
      <c r="I77" s="39">
        <v>1</v>
      </c>
      <c r="J77" s="39">
        <v>1</v>
      </c>
      <c r="K77" s="39">
        <v>2</v>
      </c>
      <c r="L77" s="39">
        <v>3</v>
      </c>
      <c r="M77" s="39">
        <v>17</v>
      </c>
      <c r="N77" s="39">
        <v>15</v>
      </c>
      <c r="O77" s="39">
        <v>21</v>
      </c>
      <c r="P77" s="39">
        <v>16</v>
      </c>
      <c r="Q77" s="39">
        <v>26</v>
      </c>
      <c r="R77" s="39">
        <v>16</v>
      </c>
      <c r="S77" s="39">
        <v>39</v>
      </c>
      <c r="T77" s="102"/>
    </row>
    <row r="78" spans="1:96" x14ac:dyDescent="0.2">
      <c r="A78" s="143" t="s">
        <v>54</v>
      </c>
      <c r="B78" s="142">
        <f t="shared" si="5"/>
        <v>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102"/>
    </row>
    <row r="79" spans="1:96" x14ac:dyDescent="0.2">
      <c r="A79" s="143" t="s">
        <v>155</v>
      </c>
      <c r="B79" s="142">
        <f t="shared" si="5"/>
        <v>0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102"/>
    </row>
    <row r="80" spans="1:96" x14ac:dyDescent="0.2">
      <c r="A80" s="143" t="s">
        <v>156</v>
      </c>
      <c r="B80" s="142">
        <f t="shared" si="5"/>
        <v>202</v>
      </c>
      <c r="C80" s="39"/>
      <c r="D80" s="39"/>
      <c r="E80" s="39"/>
      <c r="F80" s="39"/>
      <c r="G80" s="39">
        <v>11</v>
      </c>
      <c r="H80" s="39">
        <v>23</v>
      </c>
      <c r="I80" s="39">
        <v>26</v>
      </c>
      <c r="J80" s="39">
        <v>26</v>
      </c>
      <c r="K80" s="39">
        <v>29</v>
      </c>
      <c r="L80" s="39">
        <v>26</v>
      </c>
      <c r="M80" s="39">
        <v>32</v>
      </c>
      <c r="N80" s="39">
        <v>13</v>
      </c>
      <c r="O80" s="39">
        <v>10</v>
      </c>
      <c r="P80" s="39">
        <v>5</v>
      </c>
      <c r="Q80" s="39">
        <v>1</v>
      </c>
      <c r="R80" s="39"/>
      <c r="S80" s="39"/>
      <c r="T80" s="144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88" ht="13.5" customHeight="1" x14ac:dyDescent="0.2">
      <c r="A81" s="143" t="s">
        <v>157</v>
      </c>
      <c r="B81" s="142">
        <f t="shared" si="5"/>
        <v>0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102"/>
    </row>
    <row r="82" spans="1:88" x14ac:dyDescent="0.2">
      <c r="A82" s="143" t="s">
        <v>158</v>
      </c>
      <c r="B82" s="142">
        <f t="shared" si="5"/>
        <v>0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102"/>
    </row>
    <row r="83" spans="1:88" x14ac:dyDescent="0.2">
      <c r="A83" s="143" t="s">
        <v>159</v>
      </c>
      <c r="B83" s="142">
        <f t="shared" si="5"/>
        <v>0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102"/>
    </row>
    <row r="84" spans="1:88" x14ac:dyDescent="0.2">
      <c r="A84" s="145" t="s">
        <v>160</v>
      </c>
      <c r="B84" s="142">
        <f t="shared" si="5"/>
        <v>0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102"/>
    </row>
    <row r="85" spans="1:88" x14ac:dyDescent="0.2">
      <c r="A85" s="145" t="s">
        <v>161</v>
      </c>
      <c r="B85" s="142">
        <f t="shared" si="5"/>
        <v>29</v>
      </c>
      <c r="C85" s="39"/>
      <c r="D85" s="39"/>
      <c r="E85" s="39"/>
      <c r="F85" s="39">
        <v>1</v>
      </c>
      <c r="G85" s="39">
        <v>4</v>
      </c>
      <c r="H85" s="39">
        <v>4</v>
      </c>
      <c r="I85" s="39">
        <v>7</v>
      </c>
      <c r="J85" s="39">
        <v>2</v>
      </c>
      <c r="K85" s="39">
        <v>2</v>
      </c>
      <c r="L85" s="39">
        <v>2</v>
      </c>
      <c r="M85" s="39">
        <v>7</v>
      </c>
      <c r="N85" s="39"/>
      <c r="O85" s="39"/>
      <c r="P85" s="39"/>
      <c r="Q85" s="39"/>
      <c r="R85" s="39"/>
      <c r="S85" s="39"/>
      <c r="T85" s="102"/>
    </row>
    <row r="86" spans="1:88" x14ac:dyDescent="0.2">
      <c r="A86" s="145" t="s">
        <v>44</v>
      </c>
      <c r="B86" s="142">
        <f t="shared" si="5"/>
        <v>49</v>
      </c>
      <c r="C86" s="39"/>
      <c r="D86" s="39"/>
      <c r="E86" s="39"/>
      <c r="F86" s="39">
        <v>2</v>
      </c>
      <c r="G86" s="39">
        <v>6</v>
      </c>
      <c r="H86" s="39">
        <v>9</v>
      </c>
      <c r="I86" s="39">
        <v>3</v>
      </c>
      <c r="J86" s="39">
        <v>6</v>
      </c>
      <c r="K86" s="39">
        <v>11</v>
      </c>
      <c r="L86" s="39">
        <v>2</v>
      </c>
      <c r="M86" s="39">
        <v>4</v>
      </c>
      <c r="N86" s="39">
        <v>2</v>
      </c>
      <c r="O86" s="39">
        <v>1</v>
      </c>
      <c r="P86" s="39">
        <v>1</v>
      </c>
      <c r="Q86" s="39">
        <v>2</v>
      </c>
      <c r="R86" s="39"/>
      <c r="S86" s="39"/>
      <c r="T86" s="102"/>
    </row>
    <row r="87" spans="1:88" x14ac:dyDescent="0.2">
      <c r="A87" s="146" t="s">
        <v>162</v>
      </c>
      <c r="B87" s="108">
        <f t="shared" si="5"/>
        <v>286</v>
      </c>
      <c r="C87" s="147"/>
      <c r="D87" s="147"/>
      <c r="E87" s="147"/>
      <c r="F87" s="147">
        <v>3</v>
      </c>
      <c r="G87" s="147">
        <v>29</v>
      </c>
      <c r="H87" s="147">
        <v>55</v>
      </c>
      <c r="I87" s="147">
        <v>37</v>
      </c>
      <c r="J87" s="147">
        <v>21</v>
      </c>
      <c r="K87" s="147">
        <v>20</v>
      </c>
      <c r="L87" s="147">
        <v>25</v>
      </c>
      <c r="M87" s="147">
        <v>16</v>
      </c>
      <c r="N87" s="147">
        <v>11</v>
      </c>
      <c r="O87" s="147">
        <v>13</v>
      </c>
      <c r="P87" s="147">
        <v>16</v>
      </c>
      <c r="Q87" s="147">
        <v>11</v>
      </c>
      <c r="R87" s="147">
        <v>13</v>
      </c>
      <c r="S87" s="147">
        <v>16</v>
      </c>
      <c r="T87" s="102"/>
    </row>
    <row r="88" spans="1:88" x14ac:dyDescent="0.2">
      <c r="A88" s="148" t="s">
        <v>46</v>
      </c>
      <c r="B88" s="122">
        <f t="shared" ref="B88:S88" si="6">SUM(B72:B87)</f>
        <v>1378</v>
      </c>
      <c r="C88" s="136">
        <f t="shared" si="6"/>
        <v>0</v>
      </c>
      <c r="D88" s="136">
        <f t="shared" si="6"/>
        <v>0</v>
      </c>
      <c r="E88" s="136">
        <f t="shared" si="6"/>
        <v>3</v>
      </c>
      <c r="F88" s="136">
        <f t="shared" si="6"/>
        <v>32</v>
      </c>
      <c r="G88" s="136">
        <f t="shared" si="6"/>
        <v>108</v>
      </c>
      <c r="H88" s="136">
        <f t="shared" si="6"/>
        <v>183</v>
      </c>
      <c r="I88" s="136">
        <f t="shared" si="6"/>
        <v>177</v>
      </c>
      <c r="J88" s="136">
        <f t="shared" si="6"/>
        <v>117</v>
      </c>
      <c r="K88" s="136">
        <f t="shared" si="6"/>
        <v>107</v>
      </c>
      <c r="L88" s="136">
        <f t="shared" si="6"/>
        <v>87</v>
      </c>
      <c r="M88" s="136">
        <f t="shared" si="6"/>
        <v>116</v>
      </c>
      <c r="N88" s="136">
        <f t="shared" si="6"/>
        <v>85</v>
      </c>
      <c r="O88" s="136">
        <f t="shared" si="6"/>
        <v>76</v>
      </c>
      <c r="P88" s="136">
        <f t="shared" si="6"/>
        <v>72</v>
      </c>
      <c r="Q88" s="136">
        <f t="shared" si="6"/>
        <v>82</v>
      </c>
      <c r="R88" s="136">
        <f t="shared" si="6"/>
        <v>52</v>
      </c>
      <c r="S88" s="136">
        <f t="shared" si="6"/>
        <v>81</v>
      </c>
      <c r="T88" s="102"/>
    </row>
    <row r="89" spans="1:88" x14ac:dyDescent="0.2">
      <c r="A89" s="52" t="s">
        <v>163</v>
      </c>
      <c r="B89" s="52"/>
      <c r="C89" s="52"/>
      <c r="D89" s="52"/>
      <c r="E89" s="52"/>
      <c r="F89" s="52"/>
      <c r="G89" s="1"/>
      <c r="H89" s="1"/>
      <c r="I89" s="1"/>
      <c r="J89" s="1"/>
      <c r="K89" s="1"/>
      <c r="L89" s="1"/>
      <c r="M89" s="1"/>
      <c r="N89" s="1"/>
      <c r="O89" s="1"/>
      <c r="P89" s="53"/>
      <c r="Q89" s="1"/>
      <c r="R89" s="1"/>
      <c r="S89" s="53"/>
      <c r="T89" s="1"/>
      <c r="U89" s="1"/>
      <c r="V89" s="53"/>
      <c r="W89" s="1"/>
      <c r="X89" s="1"/>
      <c r="Y89" s="53"/>
      <c r="Z89" s="53"/>
      <c r="AA89" s="53"/>
      <c r="AB89" s="149"/>
      <c r="AC89" s="149"/>
    </row>
    <row r="90" spans="1:88" ht="14.25" customHeight="1" x14ac:dyDescent="0.2">
      <c r="A90" s="504" t="s">
        <v>45</v>
      </c>
      <c r="B90" s="505"/>
      <c r="C90" s="504" t="s">
        <v>46</v>
      </c>
      <c r="D90" s="510"/>
      <c r="E90" s="505"/>
      <c r="F90" s="512" t="s">
        <v>47</v>
      </c>
      <c r="G90" s="513"/>
      <c r="H90" s="513"/>
      <c r="I90" s="513"/>
      <c r="J90" s="513"/>
      <c r="K90" s="513"/>
      <c r="L90" s="513"/>
      <c r="M90" s="513"/>
      <c r="N90" s="513"/>
      <c r="O90" s="513"/>
      <c r="P90" s="513"/>
      <c r="Q90" s="513"/>
      <c r="R90" s="513"/>
      <c r="S90" s="513"/>
      <c r="T90" s="513"/>
      <c r="U90" s="513"/>
      <c r="V90" s="513"/>
      <c r="W90" s="513"/>
      <c r="X90" s="513"/>
      <c r="Y90" s="513"/>
      <c r="Z90" s="513"/>
      <c r="AA90" s="513"/>
      <c r="AB90" s="513"/>
      <c r="AC90" s="513"/>
      <c r="AD90" s="513"/>
      <c r="AE90" s="513"/>
      <c r="AF90" s="513"/>
      <c r="AG90" s="513"/>
      <c r="AH90" s="513"/>
      <c r="AI90" s="513"/>
      <c r="AJ90" s="513"/>
      <c r="AK90" s="513"/>
      <c r="AL90" s="513"/>
      <c r="AM90" s="514"/>
      <c r="AN90" s="528" t="s">
        <v>48</v>
      </c>
      <c r="AO90" s="531" t="s">
        <v>49</v>
      </c>
      <c r="AP90" s="553" t="s">
        <v>164</v>
      </c>
      <c r="AQ90" s="553" t="s">
        <v>165</v>
      </c>
      <c r="AR90" s="102"/>
    </row>
    <row r="91" spans="1:88" x14ac:dyDescent="0.2">
      <c r="A91" s="506"/>
      <c r="B91" s="507"/>
      <c r="C91" s="508"/>
      <c r="D91" s="511"/>
      <c r="E91" s="509"/>
      <c r="F91" s="556" t="s">
        <v>18</v>
      </c>
      <c r="G91" s="557"/>
      <c r="H91" s="558" t="s">
        <v>19</v>
      </c>
      <c r="I91" s="559"/>
      <c r="J91" s="556" t="s">
        <v>20</v>
      </c>
      <c r="K91" s="557"/>
      <c r="L91" s="556" t="s">
        <v>21</v>
      </c>
      <c r="M91" s="557"/>
      <c r="N91" s="556" t="s">
        <v>22</v>
      </c>
      <c r="O91" s="557"/>
      <c r="P91" s="515" t="s">
        <v>23</v>
      </c>
      <c r="Q91" s="516"/>
      <c r="R91" s="515" t="s">
        <v>24</v>
      </c>
      <c r="S91" s="516"/>
      <c r="T91" s="515" t="s">
        <v>25</v>
      </c>
      <c r="U91" s="516"/>
      <c r="V91" s="515" t="s">
        <v>26</v>
      </c>
      <c r="W91" s="516"/>
      <c r="X91" s="515" t="s">
        <v>27</v>
      </c>
      <c r="Y91" s="516"/>
      <c r="Z91" s="515" t="s">
        <v>28</v>
      </c>
      <c r="AA91" s="516"/>
      <c r="AB91" s="515" t="s">
        <v>29</v>
      </c>
      <c r="AC91" s="516"/>
      <c r="AD91" s="515" t="s">
        <v>30</v>
      </c>
      <c r="AE91" s="516"/>
      <c r="AF91" s="515" t="s">
        <v>31</v>
      </c>
      <c r="AG91" s="516"/>
      <c r="AH91" s="515" t="s">
        <v>32</v>
      </c>
      <c r="AI91" s="516"/>
      <c r="AJ91" s="515" t="s">
        <v>33</v>
      </c>
      <c r="AK91" s="516"/>
      <c r="AL91" s="515" t="s">
        <v>34</v>
      </c>
      <c r="AM91" s="516"/>
      <c r="AN91" s="529"/>
      <c r="AO91" s="532"/>
      <c r="AP91" s="554"/>
      <c r="AQ91" s="554"/>
      <c r="AR91" s="102"/>
    </row>
    <row r="92" spans="1:88" x14ac:dyDescent="0.2">
      <c r="A92" s="508"/>
      <c r="B92" s="509"/>
      <c r="C92" s="137" t="s">
        <v>166</v>
      </c>
      <c r="D92" s="87" t="s">
        <v>36</v>
      </c>
      <c r="E92" s="137" t="s">
        <v>37</v>
      </c>
      <c r="F92" s="82" t="s">
        <v>36</v>
      </c>
      <c r="G92" s="84" t="s">
        <v>37</v>
      </c>
      <c r="H92" s="82" t="s">
        <v>36</v>
      </c>
      <c r="I92" s="84" t="s">
        <v>37</v>
      </c>
      <c r="J92" s="82" t="s">
        <v>36</v>
      </c>
      <c r="K92" s="84" t="s">
        <v>37</v>
      </c>
      <c r="L92" s="82" t="s">
        <v>36</v>
      </c>
      <c r="M92" s="84" t="s">
        <v>37</v>
      </c>
      <c r="N92" s="82" t="s">
        <v>36</v>
      </c>
      <c r="O92" s="84" t="s">
        <v>37</v>
      </c>
      <c r="P92" s="82" t="s">
        <v>36</v>
      </c>
      <c r="Q92" s="84" t="s">
        <v>37</v>
      </c>
      <c r="R92" s="82" t="s">
        <v>36</v>
      </c>
      <c r="S92" s="84" t="s">
        <v>37</v>
      </c>
      <c r="T92" s="82" t="s">
        <v>36</v>
      </c>
      <c r="U92" s="84" t="s">
        <v>37</v>
      </c>
      <c r="V92" s="82" t="s">
        <v>36</v>
      </c>
      <c r="W92" s="84" t="s">
        <v>37</v>
      </c>
      <c r="X92" s="82" t="s">
        <v>36</v>
      </c>
      <c r="Y92" s="84" t="s">
        <v>37</v>
      </c>
      <c r="Z92" s="82" t="s">
        <v>36</v>
      </c>
      <c r="AA92" s="84" t="s">
        <v>37</v>
      </c>
      <c r="AB92" s="82" t="s">
        <v>36</v>
      </c>
      <c r="AC92" s="84" t="s">
        <v>37</v>
      </c>
      <c r="AD92" s="82" t="s">
        <v>36</v>
      </c>
      <c r="AE92" s="84" t="s">
        <v>37</v>
      </c>
      <c r="AF92" s="82" t="s">
        <v>36</v>
      </c>
      <c r="AG92" s="84" t="s">
        <v>37</v>
      </c>
      <c r="AH92" s="82" t="s">
        <v>36</v>
      </c>
      <c r="AI92" s="84" t="s">
        <v>37</v>
      </c>
      <c r="AJ92" s="82" t="s">
        <v>36</v>
      </c>
      <c r="AK92" s="84" t="s">
        <v>37</v>
      </c>
      <c r="AL92" s="82" t="s">
        <v>36</v>
      </c>
      <c r="AM92" s="84" t="s">
        <v>37</v>
      </c>
      <c r="AN92" s="530"/>
      <c r="AO92" s="533"/>
      <c r="AP92" s="555"/>
      <c r="AQ92" s="555"/>
      <c r="AR92" s="102"/>
    </row>
    <row r="93" spans="1:88" x14ac:dyDescent="0.2">
      <c r="A93" s="560" t="s">
        <v>50</v>
      </c>
      <c r="B93" s="561"/>
      <c r="C93" s="150">
        <f>SUM(D93+E93)</f>
        <v>1049</v>
      </c>
      <c r="D93" s="151">
        <f>SUM(F93+H93+J93+L93+N93+P93+R93+T93+V93+X93+Z93+AB93+AD93+AF93+AH93+AJ93+AL93)</f>
        <v>461</v>
      </c>
      <c r="E93" s="150">
        <f>SUM(G93+I93+K93+M93+O93+Q93+S93+U93+W93+Y93+AA93+AC93+AE93+AG93+AI93+AK93+AM93)</f>
        <v>588</v>
      </c>
      <c r="F93" s="152">
        <v>2</v>
      </c>
      <c r="G93" s="153">
        <v>4</v>
      </c>
      <c r="H93" s="152">
        <v>9</v>
      </c>
      <c r="I93" s="153">
        <v>12</v>
      </c>
      <c r="J93" s="152">
        <v>15</v>
      </c>
      <c r="K93" s="73">
        <v>13</v>
      </c>
      <c r="L93" s="152">
        <v>3</v>
      </c>
      <c r="M93" s="73">
        <v>4</v>
      </c>
      <c r="N93" s="152">
        <v>10</v>
      </c>
      <c r="O93" s="73">
        <v>17</v>
      </c>
      <c r="P93" s="152">
        <v>35</v>
      </c>
      <c r="Q93" s="73">
        <v>47</v>
      </c>
      <c r="R93" s="152">
        <v>20</v>
      </c>
      <c r="S93" s="73">
        <v>25</v>
      </c>
      <c r="T93" s="152">
        <v>25</v>
      </c>
      <c r="U93" s="73">
        <v>32</v>
      </c>
      <c r="V93" s="152">
        <v>35</v>
      </c>
      <c r="W93" s="73">
        <v>37</v>
      </c>
      <c r="X93" s="152">
        <v>35</v>
      </c>
      <c r="Y93" s="73">
        <v>38</v>
      </c>
      <c r="Z93" s="152">
        <v>40</v>
      </c>
      <c r="AA93" s="73">
        <v>46</v>
      </c>
      <c r="AB93" s="152">
        <v>30</v>
      </c>
      <c r="AC93" s="73">
        <v>44</v>
      </c>
      <c r="AD93" s="152">
        <v>50</v>
      </c>
      <c r="AE93" s="73">
        <v>59</v>
      </c>
      <c r="AF93" s="152">
        <v>40</v>
      </c>
      <c r="AG93" s="73">
        <v>58</v>
      </c>
      <c r="AH93" s="152">
        <v>40</v>
      </c>
      <c r="AI93" s="73">
        <v>43</v>
      </c>
      <c r="AJ93" s="152">
        <v>32</v>
      </c>
      <c r="AK93" s="73">
        <v>50</v>
      </c>
      <c r="AL93" s="154">
        <v>40</v>
      </c>
      <c r="AM93" s="73">
        <v>59</v>
      </c>
      <c r="AN93" s="74">
        <v>1049</v>
      </c>
      <c r="AO93" s="153">
        <v>901</v>
      </c>
      <c r="AP93" s="155">
        <v>0</v>
      </c>
      <c r="AQ93" s="74">
        <v>0</v>
      </c>
      <c r="AR93" s="115" t="s">
        <v>167</v>
      </c>
      <c r="CG93" s="102">
        <v>0</v>
      </c>
      <c r="CH93" s="102">
        <v>0</v>
      </c>
      <c r="CI93" s="102">
        <v>0</v>
      </c>
      <c r="CJ93" s="102">
        <v>0</v>
      </c>
    </row>
    <row r="94" spans="1:88" x14ac:dyDescent="0.2">
      <c r="A94" s="528" t="s">
        <v>51</v>
      </c>
      <c r="B94" s="156" t="s">
        <v>52</v>
      </c>
      <c r="C94" s="150">
        <f>SUM(G94+I94+K94+M94+O94+Q94+S94+U94+W94+Y94+AA94+AC94+AE94+AG94+AI94+AK94)</f>
        <v>314</v>
      </c>
      <c r="D94" s="157"/>
      <c r="E94" s="150">
        <f>SUM(G94+I94+K94+M94+O94+Q94+S94+U94+W94+Y94+AA94+AC94+AE94+AG94+AI94+AK94+AM94)</f>
        <v>314</v>
      </c>
      <c r="F94" s="158"/>
      <c r="G94" s="159"/>
      <c r="H94" s="158"/>
      <c r="I94" s="159"/>
      <c r="J94" s="158"/>
      <c r="K94" s="25">
        <v>2</v>
      </c>
      <c r="L94" s="158"/>
      <c r="M94" s="25">
        <v>21</v>
      </c>
      <c r="N94" s="158"/>
      <c r="O94" s="25">
        <v>55</v>
      </c>
      <c r="P94" s="158"/>
      <c r="Q94" s="25">
        <v>82</v>
      </c>
      <c r="R94" s="158"/>
      <c r="S94" s="25">
        <v>83</v>
      </c>
      <c r="T94" s="158"/>
      <c r="U94" s="25">
        <v>48</v>
      </c>
      <c r="V94" s="158"/>
      <c r="W94" s="25">
        <v>22</v>
      </c>
      <c r="X94" s="158"/>
      <c r="Y94" s="25">
        <v>1</v>
      </c>
      <c r="Z94" s="158"/>
      <c r="AA94" s="25"/>
      <c r="AB94" s="158"/>
      <c r="AC94" s="25"/>
      <c r="AD94" s="158"/>
      <c r="AE94" s="25"/>
      <c r="AF94" s="158"/>
      <c r="AG94" s="25"/>
      <c r="AH94" s="158"/>
      <c r="AI94" s="25"/>
      <c r="AJ94" s="158"/>
      <c r="AK94" s="25"/>
      <c r="AL94" s="158"/>
      <c r="AM94" s="25"/>
      <c r="AN94" s="56">
        <v>292</v>
      </c>
      <c r="AO94" s="160">
        <v>314</v>
      </c>
      <c r="AP94" s="58">
        <v>0</v>
      </c>
      <c r="AQ94" s="56">
        <v>0</v>
      </c>
      <c r="AR94" s="115" t="s">
        <v>167</v>
      </c>
      <c r="CG94" s="102">
        <v>0</v>
      </c>
      <c r="CH94" s="102">
        <v>0</v>
      </c>
      <c r="CI94" s="102">
        <v>0</v>
      </c>
      <c r="CJ94" s="102">
        <v>0</v>
      </c>
    </row>
    <row r="95" spans="1:88" ht="21.75" x14ac:dyDescent="0.2">
      <c r="A95" s="529"/>
      <c r="B95" s="36" t="s">
        <v>53</v>
      </c>
      <c r="C95" s="161">
        <f t="shared" ref="C95:C103" si="7">SUM(D95+E95)</f>
        <v>469</v>
      </c>
      <c r="D95" s="162">
        <f>SUM(F95+H95+J95+L95+N95+P95+R95+T95+V95+X95+Z95+AB95+AD95+AF95+AH95+AJ95+AL95)</f>
        <v>38</v>
      </c>
      <c r="E95" s="163">
        <f>SUM(G95+I95+K95+M95+O95+Q95+S95+U95+W95+Y95+AA95+AC95+AE95+AG95+AI95+AK95+AM95)</f>
        <v>431</v>
      </c>
      <c r="F95" s="18"/>
      <c r="G95" s="19"/>
      <c r="H95" s="18"/>
      <c r="I95" s="19"/>
      <c r="J95" s="18"/>
      <c r="K95" s="19">
        <v>2</v>
      </c>
      <c r="L95" s="18">
        <v>2</v>
      </c>
      <c r="M95" s="19">
        <v>23</v>
      </c>
      <c r="N95" s="18">
        <v>4</v>
      </c>
      <c r="O95" s="19">
        <v>58</v>
      </c>
      <c r="P95" s="18">
        <v>9</v>
      </c>
      <c r="Q95" s="19">
        <v>101</v>
      </c>
      <c r="R95" s="18">
        <v>2</v>
      </c>
      <c r="S95" s="19">
        <v>91</v>
      </c>
      <c r="T95" s="18">
        <v>1</v>
      </c>
      <c r="U95" s="19">
        <v>66</v>
      </c>
      <c r="V95" s="18">
        <v>8</v>
      </c>
      <c r="W95" s="19">
        <v>38</v>
      </c>
      <c r="X95" s="18">
        <v>5</v>
      </c>
      <c r="Y95" s="19">
        <v>14</v>
      </c>
      <c r="Z95" s="18">
        <v>1</v>
      </c>
      <c r="AA95" s="19">
        <v>20</v>
      </c>
      <c r="AB95" s="18">
        <v>2</v>
      </c>
      <c r="AC95" s="19">
        <v>9</v>
      </c>
      <c r="AD95" s="18">
        <v>2</v>
      </c>
      <c r="AE95" s="19">
        <v>7</v>
      </c>
      <c r="AF95" s="18">
        <v>1</v>
      </c>
      <c r="AG95" s="19">
        <v>1</v>
      </c>
      <c r="AH95" s="18">
        <v>1</v>
      </c>
      <c r="AI95" s="19">
        <v>1</v>
      </c>
      <c r="AJ95" s="18"/>
      <c r="AK95" s="19"/>
      <c r="AL95" s="24"/>
      <c r="AM95" s="19"/>
      <c r="AN95" s="59">
        <v>469</v>
      </c>
      <c r="AO95" s="39">
        <v>443</v>
      </c>
      <c r="AP95" s="31">
        <v>0</v>
      </c>
      <c r="AQ95" s="59">
        <v>0</v>
      </c>
      <c r="AR95" s="115" t="s">
        <v>167</v>
      </c>
      <c r="CG95" s="102">
        <v>0</v>
      </c>
      <c r="CH95" s="102">
        <v>0</v>
      </c>
      <c r="CI95" s="102">
        <v>0</v>
      </c>
      <c r="CJ95" s="102">
        <v>0</v>
      </c>
    </row>
    <row r="96" spans="1:88" x14ac:dyDescent="0.2">
      <c r="A96" s="530"/>
      <c r="B96" s="164" t="s">
        <v>54</v>
      </c>
      <c r="C96" s="165">
        <f t="shared" si="7"/>
        <v>0</v>
      </c>
      <c r="D96" s="166">
        <f>SUM(N96+P96+R96+T96+V96+X96+Z96)</f>
        <v>0</v>
      </c>
      <c r="E96" s="165">
        <f>SUM(O96+Q96+S96+U96+W96+Y96+AA96)</f>
        <v>0</v>
      </c>
      <c r="F96" s="167"/>
      <c r="G96" s="168"/>
      <c r="H96" s="167"/>
      <c r="I96" s="168"/>
      <c r="J96" s="167"/>
      <c r="K96" s="168"/>
      <c r="L96" s="167"/>
      <c r="M96" s="168"/>
      <c r="N96" s="42"/>
      <c r="O96" s="43"/>
      <c r="P96" s="42"/>
      <c r="Q96" s="43"/>
      <c r="R96" s="42"/>
      <c r="S96" s="43"/>
      <c r="T96" s="42"/>
      <c r="U96" s="43"/>
      <c r="V96" s="42"/>
      <c r="W96" s="43"/>
      <c r="X96" s="42"/>
      <c r="Y96" s="43"/>
      <c r="Z96" s="42"/>
      <c r="AA96" s="147"/>
      <c r="AB96" s="167"/>
      <c r="AC96" s="168"/>
      <c r="AD96" s="167"/>
      <c r="AE96" s="168"/>
      <c r="AF96" s="167"/>
      <c r="AG96" s="168"/>
      <c r="AH96" s="167"/>
      <c r="AI96" s="168"/>
      <c r="AJ96" s="167"/>
      <c r="AK96" s="168"/>
      <c r="AL96" s="167"/>
      <c r="AM96" s="168"/>
      <c r="AN96" s="60"/>
      <c r="AO96" s="147"/>
      <c r="AP96" s="61"/>
      <c r="AQ96" s="60"/>
      <c r="AR96" s="115" t="s">
        <v>167</v>
      </c>
      <c r="CG96" s="102">
        <v>0</v>
      </c>
      <c r="CH96" s="102">
        <v>0</v>
      </c>
      <c r="CI96" s="102">
        <v>0</v>
      </c>
      <c r="CJ96" s="102">
        <v>0</v>
      </c>
    </row>
    <row r="97" spans="1:88" x14ac:dyDescent="0.2">
      <c r="A97" s="502" t="s">
        <v>55</v>
      </c>
      <c r="B97" s="503"/>
      <c r="C97" s="169">
        <f t="shared" si="7"/>
        <v>597</v>
      </c>
      <c r="D97" s="170">
        <f t="shared" ref="D97:E103" si="8">SUM(F97+H97+J97+L97+N97+P97+R97+T97+V97+X97+Z97+AB97+AD97+AF97+AH97+AJ97+AL97)</f>
        <v>253</v>
      </c>
      <c r="E97" s="169">
        <f t="shared" si="8"/>
        <v>344</v>
      </c>
      <c r="F97" s="171">
        <v>55</v>
      </c>
      <c r="G97" s="172">
        <v>85</v>
      </c>
      <c r="H97" s="171">
        <v>28</v>
      </c>
      <c r="I97" s="172">
        <v>30</v>
      </c>
      <c r="J97" s="171">
        <v>17</v>
      </c>
      <c r="K97" s="70">
        <v>17</v>
      </c>
      <c r="L97" s="171">
        <v>10</v>
      </c>
      <c r="M97" s="70">
        <v>19</v>
      </c>
      <c r="N97" s="171">
        <v>3</v>
      </c>
      <c r="O97" s="70">
        <v>4</v>
      </c>
      <c r="P97" s="171">
        <v>5</v>
      </c>
      <c r="Q97" s="70">
        <v>7</v>
      </c>
      <c r="R97" s="171">
        <v>5</v>
      </c>
      <c r="S97" s="70">
        <v>6</v>
      </c>
      <c r="T97" s="171">
        <v>7</v>
      </c>
      <c r="U97" s="70">
        <v>7</v>
      </c>
      <c r="V97" s="171">
        <v>7</v>
      </c>
      <c r="W97" s="70">
        <v>10</v>
      </c>
      <c r="X97" s="171">
        <v>8</v>
      </c>
      <c r="Y97" s="70">
        <v>11</v>
      </c>
      <c r="Z97" s="171">
        <v>14</v>
      </c>
      <c r="AA97" s="70">
        <v>14</v>
      </c>
      <c r="AB97" s="171">
        <v>15</v>
      </c>
      <c r="AC97" s="70">
        <v>14</v>
      </c>
      <c r="AD97" s="171">
        <v>15</v>
      </c>
      <c r="AE97" s="70">
        <v>25</v>
      </c>
      <c r="AF97" s="171">
        <v>17</v>
      </c>
      <c r="AG97" s="70">
        <v>20</v>
      </c>
      <c r="AH97" s="171">
        <v>22</v>
      </c>
      <c r="AI97" s="172">
        <v>19</v>
      </c>
      <c r="AJ97" s="171">
        <v>17</v>
      </c>
      <c r="AK97" s="172">
        <v>16</v>
      </c>
      <c r="AL97" s="77">
        <v>8</v>
      </c>
      <c r="AM97" s="70">
        <v>40</v>
      </c>
      <c r="AN97" s="71">
        <v>597</v>
      </c>
      <c r="AO97" s="172">
        <v>297</v>
      </c>
      <c r="AP97" s="26">
        <v>0</v>
      </c>
      <c r="AQ97" s="71">
        <v>0</v>
      </c>
      <c r="AR97" s="115" t="s">
        <v>167</v>
      </c>
      <c r="CG97" s="102">
        <v>0</v>
      </c>
      <c r="CH97" s="102">
        <v>0</v>
      </c>
      <c r="CI97" s="102">
        <v>0</v>
      </c>
      <c r="CJ97" s="102">
        <v>0</v>
      </c>
    </row>
    <row r="98" spans="1:88" x14ac:dyDescent="0.2">
      <c r="A98" s="565" t="s">
        <v>56</v>
      </c>
      <c r="B98" s="566"/>
      <c r="C98" s="163">
        <f t="shared" si="7"/>
        <v>0</v>
      </c>
      <c r="D98" s="162">
        <f t="shared" si="8"/>
        <v>0</v>
      </c>
      <c r="E98" s="163">
        <f t="shared" si="8"/>
        <v>0</v>
      </c>
      <c r="F98" s="18"/>
      <c r="G98" s="39"/>
      <c r="H98" s="18"/>
      <c r="I98" s="39"/>
      <c r="J98" s="18"/>
      <c r="K98" s="19"/>
      <c r="L98" s="18"/>
      <c r="M98" s="19"/>
      <c r="N98" s="18"/>
      <c r="O98" s="19"/>
      <c r="P98" s="18"/>
      <c r="Q98" s="19"/>
      <c r="R98" s="18"/>
      <c r="S98" s="19"/>
      <c r="T98" s="18"/>
      <c r="U98" s="19"/>
      <c r="V98" s="18"/>
      <c r="W98" s="19"/>
      <c r="X98" s="18"/>
      <c r="Y98" s="19"/>
      <c r="Z98" s="18"/>
      <c r="AA98" s="19"/>
      <c r="AB98" s="18"/>
      <c r="AC98" s="39"/>
      <c r="AD98" s="18"/>
      <c r="AE98" s="39"/>
      <c r="AF98" s="18"/>
      <c r="AG98" s="39"/>
      <c r="AH98" s="18"/>
      <c r="AI98" s="39"/>
      <c r="AJ98" s="18"/>
      <c r="AK98" s="39"/>
      <c r="AL98" s="24"/>
      <c r="AM98" s="19"/>
      <c r="AN98" s="59"/>
      <c r="AO98" s="39"/>
      <c r="AP98" s="31"/>
      <c r="AQ98" s="59"/>
      <c r="AR98" s="115" t="s">
        <v>167</v>
      </c>
      <c r="CG98" s="102">
        <v>0</v>
      </c>
      <c r="CH98" s="102">
        <v>0</v>
      </c>
      <c r="CI98" s="102">
        <v>0</v>
      </c>
      <c r="CJ98" s="102">
        <v>0</v>
      </c>
    </row>
    <row r="99" spans="1:88" x14ac:dyDescent="0.2">
      <c r="A99" s="567" t="s">
        <v>57</v>
      </c>
      <c r="B99" s="568"/>
      <c r="C99" s="173">
        <f t="shared" si="7"/>
        <v>169</v>
      </c>
      <c r="D99" s="174">
        <f t="shared" si="8"/>
        <v>107</v>
      </c>
      <c r="E99" s="163">
        <f t="shared" si="8"/>
        <v>62</v>
      </c>
      <c r="F99" s="18">
        <v>28</v>
      </c>
      <c r="G99" s="39">
        <v>21</v>
      </c>
      <c r="H99" s="18">
        <v>13</v>
      </c>
      <c r="I99" s="39">
        <v>10</v>
      </c>
      <c r="J99" s="18">
        <v>4</v>
      </c>
      <c r="K99" s="19">
        <v>1</v>
      </c>
      <c r="L99" s="18"/>
      <c r="M99" s="19"/>
      <c r="N99" s="18">
        <v>4</v>
      </c>
      <c r="O99" s="19">
        <v>1</v>
      </c>
      <c r="P99" s="18"/>
      <c r="Q99" s="19"/>
      <c r="R99" s="18"/>
      <c r="S99" s="19"/>
      <c r="T99" s="18"/>
      <c r="U99" s="19"/>
      <c r="V99" s="18">
        <v>5</v>
      </c>
      <c r="W99" s="19">
        <v>2</v>
      </c>
      <c r="X99" s="18">
        <v>7</v>
      </c>
      <c r="Y99" s="19">
        <v>4</v>
      </c>
      <c r="Z99" s="18"/>
      <c r="AA99" s="19"/>
      <c r="AB99" s="18">
        <v>8</v>
      </c>
      <c r="AC99" s="39">
        <v>5</v>
      </c>
      <c r="AD99" s="18">
        <v>3</v>
      </c>
      <c r="AE99" s="39">
        <v>1</v>
      </c>
      <c r="AF99" s="18">
        <v>7</v>
      </c>
      <c r="AG99" s="39">
        <v>5</v>
      </c>
      <c r="AH99" s="18">
        <v>8</v>
      </c>
      <c r="AI99" s="39">
        <v>1</v>
      </c>
      <c r="AJ99" s="18">
        <v>9</v>
      </c>
      <c r="AK99" s="39">
        <v>3</v>
      </c>
      <c r="AL99" s="24">
        <v>11</v>
      </c>
      <c r="AM99" s="19">
        <v>8</v>
      </c>
      <c r="AN99" s="59">
        <v>169</v>
      </c>
      <c r="AO99" s="39">
        <v>138</v>
      </c>
      <c r="AP99" s="31">
        <v>0</v>
      </c>
      <c r="AQ99" s="59">
        <v>0</v>
      </c>
      <c r="AR99" s="115" t="s">
        <v>167</v>
      </c>
      <c r="CG99" s="102">
        <v>0</v>
      </c>
      <c r="CH99" s="102">
        <v>0</v>
      </c>
      <c r="CI99" s="102">
        <v>0</v>
      </c>
      <c r="CJ99" s="102">
        <v>0</v>
      </c>
    </row>
    <row r="100" spans="1:88" x14ac:dyDescent="0.2">
      <c r="A100" s="569" t="s">
        <v>58</v>
      </c>
      <c r="B100" s="570"/>
      <c r="C100" s="163">
        <f t="shared" si="7"/>
        <v>0</v>
      </c>
      <c r="D100" s="162">
        <f t="shared" si="8"/>
        <v>0</v>
      </c>
      <c r="E100" s="163">
        <f t="shared" si="8"/>
        <v>0</v>
      </c>
      <c r="F100" s="18"/>
      <c r="G100" s="39"/>
      <c r="H100" s="18"/>
      <c r="I100" s="39"/>
      <c r="J100" s="18"/>
      <c r="K100" s="19"/>
      <c r="L100" s="18"/>
      <c r="M100" s="19"/>
      <c r="N100" s="18"/>
      <c r="O100" s="19"/>
      <c r="P100" s="18"/>
      <c r="Q100" s="19"/>
      <c r="R100" s="18"/>
      <c r="S100" s="19"/>
      <c r="T100" s="18"/>
      <c r="U100" s="19"/>
      <c r="V100" s="18"/>
      <c r="W100" s="19"/>
      <c r="X100" s="18"/>
      <c r="Y100" s="19"/>
      <c r="Z100" s="18"/>
      <c r="AA100" s="19"/>
      <c r="AB100" s="18"/>
      <c r="AC100" s="39"/>
      <c r="AD100" s="18"/>
      <c r="AE100" s="39"/>
      <c r="AF100" s="18"/>
      <c r="AG100" s="39"/>
      <c r="AH100" s="18"/>
      <c r="AI100" s="39"/>
      <c r="AJ100" s="18"/>
      <c r="AK100" s="39"/>
      <c r="AL100" s="24"/>
      <c r="AM100" s="19"/>
      <c r="AN100" s="59"/>
      <c r="AO100" s="39"/>
      <c r="AP100" s="31"/>
      <c r="AQ100" s="59"/>
      <c r="AR100" s="115" t="s">
        <v>167</v>
      </c>
      <c r="CG100" s="102">
        <v>0</v>
      </c>
      <c r="CH100" s="102">
        <v>0</v>
      </c>
      <c r="CI100" s="102">
        <v>0</v>
      </c>
      <c r="CJ100" s="102">
        <v>0</v>
      </c>
    </row>
    <row r="101" spans="1:88" x14ac:dyDescent="0.2">
      <c r="A101" s="565" t="s">
        <v>59</v>
      </c>
      <c r="B101" s="566"/>
      <c r="C101" s="163">
        <f t="shared" si="7"/>
        <v>0</v>
      </c>
      <c r="D101" s="162">
        <f t="shared" si="8"/>
        <v>0</v>
      </c>
      <c r="E101" s="163">
        <f t="shared" si="8"/>
        <v>0</v>
      </c>
      <c r="F101" s="18"/>
      <c r="G101" s="39"/>
      <c r="H101" s="18"/>
      <c r="I101" s="39"/>
      <c r="J101" s="18"/>
      <c r="K101" s="19"/>
      <c r="L101" s="18"/>
      <c r="M101" s="19"/>
      <c r="N101" s="18"/>
      <c r="O101" s="19"/>
      <c r="P101" s="18"/>
      <c r="Q101" s="19"/>
      <c r="R101" s="18"/>
      <c r="S101" s="19"/>
      <c r="T101" s="18"/>
      <c r="U101" s="19"/>
      <c r="V101" s="18"/>
      <c r="W101" s="19"/>
      <c r="X101" s="18"/>
      <c r="Y101" s="19"/>
      <c r="Z101" s="18"/>
      <c r="AA101" s="19"/>
      <c r="AB101" s="18"/>
      <c r="AC101" s="39"/>
      <c r="AD101" s="18"/>
      <c r="AE101" s="39"/>
      <c r="AF101" s="18"/>
      <c r="AG101" s="39"/>
      <c r="AH101" s="18"/>
      <c r="AI101" s="39"/>
      <c r="AJ101" s="18"/>
      <c r="AK101" s="39"/>
      <c r="AL101" s="24"/>
      <c r="AM101" s="19"/>
      <c r="AN101" s="59"/>
      <c r="AO101" s="39"/>
      <c r="AP101" s="31"/>
      <c r="AQ101" s="59"/>
      <c r="AR101" s="115" t="s">
        <v>167</v>
      </c>
      <c r="CG101" s="102">
        <v>0</v>
      </c>
      <c r="CH101" s="102">
        <v>0</v>
      </c>
      <c r="CI101" s="102">
        <v>0</v>
      </c>
      <c r="CJ101" s="102">
        <v>0</v>
      </c>
    </row>
    <row r="102" spans="1:88" x14ac:dyDescent="0.2">
      <c r="A102" s="565" t="s">
        <v>60</v>
      </c>
      <c r="B102" s="566"/>
      <c r="C102" s="163">
        <f t="shared" si="7"/>
        <v>234</v>
      </c>
      <c r="D102" s="162">
        <f t="shared" si="8"/>
        <v>98</v>
      </c>
      <c r="E102" s="163">
        <f t="shared" si="8"/>
        <v>136</v>
      </c>
      <c r="F102" s="18"/>
      <c r="G102" s="39"/>
      <c r="H102" s="18"/>
      <c r="I102" s="39"/>
      <c r="J102" s="18"/>
      <c r="K102" s="19"/>
      <c r="L102" s="18"/>
      <c r="M102" s="19"/>
      <c r="N102" s="18"/>
      <c r="O102" s="19"/>
      <c r="P102" s="18"/>
      <c r="Q102" s="19"/>
      <c r="R102" s="18"/>
      <c r="S102" s="19"/>
      <c r="T102" s="18"/>
      <c r="U102" s="19"/>
      <c r="V102" s="18"/>
      <c r="W102" s="19"/>
      <c r="X102" s="18"/>
      <c r="Y102" s="19"/>
      <c r="Z102" s="18"/>
      <c r="AA102" s="19">
        <v>1</v>
      </c>
      <c r="AB102" s="18"/>
      <c r="AC102" s="19"/>
      <c r="AD102" s="18"/>
      <c r="AE102" s="19"/>
      <c r="AF102" s="18">
        <v>14</v>
      </c>
      <c r="AG102" s="19">
        <v>62</v>
      </c>
      <c r="AH102" s="18">
        <v>35</v>
      </c>
      <c r="AI102" s="39">
        <v>35</v>
      </c>
      <c r="AJ102" s="18">
        <v>25</v>
      </c>
      <c r="AK102" s="39">
        <v>24</v>
      </c>
      <c r="AL102" s="24">
        <v>24</v>
      </c>
      <c r="AM102" s="19">
        <v>14</v>
      </c>
      <c r="AN102" s="59">
        <v>234</v>
      </c>
      <c r="AO102" s="39">
        <v>38</v>
      </c>
      <c r="AP102" s="31">
        <v>0</v>
      </c>
      <c r="AQ102" s="59">
        <v>0</v>
      </c>
      <c r="AR102" s="115" t="s">
        <v>174</v>
      </c>
      <c r="CC102" s="102" t="s">
        <v>175</v>
      </c>
      <c r="CG102" s="102">
        <v>0</v>
      </c>
      <c r="CH102" s="102">
        <v>0</v>
      </c>
      <c r="CI102" s="102">
        <v>1</v>
      </c>
      <c r="CJ102" s="102">
        <v>0</v>
      </c>
    </row>
    <row r="103" spans="1:88" x14ac:dyDescent="0.2">
      <c r="A103" s="571" t="s">
        <v>61</v>
      </c>
      <c r="B103" s="572"/>
      <c r="C103" s="175">
        <f t="shared" si="7"/>
        <v>0</v>
      </c>
      <c r="D103" s="176">
        <f t="shared" si="8"/>
        <v>0</v>
      </c>
      <c r="E103" s="175">
        <f t="shared" si="8"/>
        <v>0</v>
      </c>
      <c r="F103" s="42"/>
      <c r="G103" s="147"/>
      <c r="H103" s="42"/>
      <c r="I103" s="147"/>
      <c r="J103" s="42"/>
      <c r="K103" s="43"/>
      <c r="L103" s="42"/>
      <c r="M103" s="43"/>
      <c r="N103" s="42"/>
      <c r="O103" s="43"/>
      <c r="P103" s="42"/>
      <c r="Q103" s="43"/>
      <c r="R103" s="42"/>
      <c r="S103" s="43"/>
      <c r="T103" s="42"/>
      <c r="U103" s="43"/>
      <c r="V103" s="42"/>
      <c r="W103" s="43"/>
      <c r="X103" s="42"/>
      <c r="Y103" s="43"/>
      <c r="Z103" s="42"/>
      <c r="AA103" s="43"/>
      <c r="AB103" s="42"/>
      <c r="AC103" s="43"/>
      <c r="AD103" s="42"/>
      <c r="AE103" s="43"/>
      <c r="AF103" s="42"/>
      <c r="AG103" s="43"/>
      <c r="AH103" s="42"/>
      <c r="AI103" s="43"/>
      <c r="AJ103" s="42"/>
      <c r="AK103" s="43"/>
      <c r="AL103" s="44"/>
      <c r="AM103" s="43"/>
      <c r="AN103" s="60"/>
      <c r="AO103" s="147"/>
      <c r="AP103" s="61"/>
      <c r="AQ103" s="60"/>
      <c r="AR103" s="115" t="s">
        <v>167</v>
      </c>
      <c r="CG103" s="102">
        <v>0</v>
      </c>
      <c r="CH103" s="102">
        <v>0</v>
      </c>
      <c r="CI103" s="102">
        <v>0</v>
      </c>
      <c r="CJ103" s="102">
        <v>0</v>
      </c>
    </row>
    <row r="104" spans="1:88" x14ac:dyDescent="0.2">
      <c r="A104" s="490" t="s">
        <v>38</v>
      </c>
      <c r="B104" s="491"/>
      <c r="C104" s="177">
        <f t="shared" ref="C104:AQ104" si="9">SUM(C93:C103)</f>
        <v>2832</v>
      </c>
      <c r="D104" s="178">
        <f t="shared" si="9"/>
        <v>957</v>
      </c>
      <c r="E104" s="165">
        <f t="shared" si="9"/>
        <v>1875</v>
      </c>
      <c r="F104" s="179">
        <f t="shared" si="9"/>
        <v>85</v>
      </c>
      <c r="G104" s="136">
        <f t="shared" si="9"/>
        <v>110</v>
      </c>
      <c r="H104" s="179">
        <f t="shared" si="9"/>
        <v>50</v>
      </c>
      <c r="I104" s="136">
        <f t="shared" si="9"/>
        <v>52</v>
      </c>
      <c r="J104" s="123">
        <f t="shared" si="9"/>
        <v>36</v>
      </c>
      <c r="K104" s="126">
        <f t="shared" si="9"/>
        <v>35</v>
      </c>
      <c r="L104" s="123">
        <f t="shared" si="9"/>
        <v>15</v>
      </c>
      <c r="M104" s="126">
        <f t="shared" si="9"/>
        <v>67</v>
      </c>
      <c r="N104" s="123">
        <f t="shared" si="9"/>
        <v>21</v>
      </c>
      <c r="O104" s="126">
        <f t="shared" si="9"/>
        <v>135</v>
      </c>
      <c r="P104" s="123">
        <f t="shared" si="9"/>
        <v>49</v>
      </c>
      <c r="Q104" s="126">
        <f t="shared" si="9"/>
        <v>237</v>
      </c>
      <c r="R104" s="123">
        <f t="shared" si="9"/>
        <v>27</v>
      </c>
      <c r="S104" s="126">
        <f t="shared" si="9"/>
        <v>205</v>
      </c>
      <c r="T104" s="123">
        <f t="shared" si="9"/>
        <v>33</v>
      </c>
      <c r="U104" s="126">
        <f t="shared" si="9"/>
        <v>153</v>
      </c>
      <c r="V104" s="123">
        <f t="shared" si="9"/>
        <v>55</v>
      </c>
      <c r="W104" s="126">
        <f t="shared" si="9"/>
        <v>109</v>
      </c>
      <c r="X104" s="123">
        <f t="shared" si="9"/>
        <v>55</v>
      </c>
      <c r="Y104" s="126">
        <f t="shared" si="9"/>
        <v>68</v>
      </c>
      <c r="Z104" s="123">
        <f t="shared" si="9"/>
        <v>55</v>
      </c>
      <c r="AA104" s="126">
        <f t="shared" si="9"/>
        <v>81</v>
      </c>
      <c r="AB104" s="123">
        <f t="shared" si="9"/>
        <v>55</v>
      </c>
      <c r="AC104" s="126">
        <f t="shared" si="9"/>
        <v>72</v>
      </c>
      <c r="AD104" s="123">
        <f t="shared" si="9"/>
        <v>70</v>
      </c>
      <c r="AE104" s="126">
        <f t="shared" si="9"/>
        <v>92</v>
      </c>
      <c r="AF104" s="123">
        <f t="shared" si="9"/>
        <v>79</v>
      </c>
      <c r="AG104" s="126">
        <f t="shared" si="9"/>
        <v>146</v>
      </c>
      <c r="AH104" s="123">
        <f t="shared" si="9"/>
        <v>106</v>
      </c>
      <c r="AI104" s="126">
        <f t="shared" si="9"/>
        <v>99</v>
      </c>
      <c r="AJ104" s="123">
        <f t="shared" si="9"/>
        <v>83</v>
      </c>
      <c r="AK104" s="126">
        <f t="shared" si="9"/>
        <v>93</v>
      </c>
      <c r="AL104" s="127">
        <f t="shared" si="9"/>
        <v>83</v>
      </c>
      <c r="AM104" s="126">
        <f t="shared" si="9"/>
        <v>121</v>
      </c>
      <c r="AN104" s="180">
        <f t="shared" si="9"/>
        <v>2810</v>
      </c>
      <c r="AO104" s="136">
        <f t="shared" si="9"/>
        <v>2131</v>
      </c>
      <c r="AP104" s="181">
        <f t="shared" si="9"/>
        <v>0</v>
      </c>
      <c r="AQ104" s="181">
        <f t="shared" si="9"/>
        <v>0</v>
      </c>
      <c r="AR104" s="115"/>
    </row>
    <row r="105" spans="1:88" x14ac:dyDescent="0.2">
      <c r="A105" s="65" t="s">
        <v>168</v>
      </c>
      <c r="B105" s="65"/>
      <c r="C105" s="65"/>
      <c r="D105" s="65"/>
      <c r="E105" s="65"/>
      <c r="F105" s="65"/>
      <c r="G105" s="66"/>
      <c r="H105" s="66"/>
      <c r="I105" s="66"/>
      <c r="J105" s="66"/>
      <c r="K105" s="35"/>
      <c r="L105" s="35"/>
      <c r="M105" s="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53"/>
      <c r="AE105" s="1"/>
      <c r="AF105" s="1"/>
      <c r="AG105" s="53"/>
      <c r="AH105" s="1"/>
      <c r="AI105" s="1"/>
      <c r="AJ105" s="53"/>
      <c r="AK105" s="1"/>
      <c r="AL105" s="1"/>
      <c r="AM105" s="53"/>
      <c r="AN105" s="53"/>
      <c r="AO105" s="53"/>
      <c r="AP105" s="1"/>
      <c r="AQ105" s="1"/>
    </row>
    <row r="106" spans="1:88" ht="14.25" customHeight="1" x14ac:dyDescent="0.2">
      <c r="A106" s="562" t="s">
        <v>62</v>
      </c>
      <c r="B106" s="528" t="s">
        <v>45</v>
      </c>
      <c r="C106" s="504" t="s">
        <v>46</v>
      </c>
      <c r="D106" s="510"/>
      <c r="E106" s="505"/>
      <c r="F106" s="512" t="s">
        <v>47</v>
      </c>
      <c r="G106" s="513"/>
      <c r="H106" s="513"/>
      <c r="I106" s="513"/>
      <c r="J106" s="513"/>
      <c r="K106" s="513"/>
      <c r="L106" s="513"/>
      <c r="M106" s="513"/>
      <c r="N106" s="513"/>
      <c r="O106" s="513"/>
      <c r="P106" s="513"/>
      <c r="Q106" s="513"/>
      <c r="R106" s="513"/>
      <c r="S106" s="513"/>
      <c r="T106" s="513"/>
      <c r="U106" s="513"/>
      <c r="V106" s="513"/>
      <c r="W106" s="513"/>
      <c r="X106" s="513"/>
      <c r="Y106" s="513"/>
      <c r="Z106" s="513"/>
      <c r="AA106" s="513"/>
      <c r="AB106" s="513"/>
      <c r="AC106" s="513"/>
      <c r="AD106" s="513"/>
      <c r="AE106" s="513"/>
      <c r="AF106" s="513"/>
      <c r="AG106" s="513"/>
      <c r="AH106" s="513"/>
      <c r="AI106" s="513"/>
      <c r="AJ106" s="513"/>
      <c r="AK106" s="513"/>
      <c r="AL106" s="513"/>
      <c r="AM106" s="514"/>
      <c r="AN106" s="528" t="s">
        <v>48</v>
      </c>
      <c r="AO106" s="528" t="s">
        <v>169</v>
      </c>
      <c r="AP106" s="573" t="s">
        <v>164</v>
      </c>
      <c r="AQ106" s="573" t="s">
        <v>165</v>
      </c>
    </row>
    <row r="107" spans="1:88" x14ac:dyDescent="0.2">
      <c r="A107" s="563"/>
      <c r="B107" s="529"/>
      <c r="C107" s="508"/>
      <c r="D107" s="511"/>
      <c r="E107" s="509"/>
      <c r="F107" s="556" t="s">
        <v>18</v>
      </c>
      <c r="G107" s="557"/>
      <c r="H107" s="558" t="s">
        <v>19</v>
      </c>
      <c r="I107" s="559"/>
      <c r="J107" s="556" t="s">
        <v>20</v>
      </c>
      <c r="K107" s="557"/>
      <c r="L107" s="556" t="s">
        <v>21</v>
      </c>
      <c r="M107" s="557"/>
      <c r="N107" s="556" t="s">
        <v>22</v>
      </c>
      <c r="O107" s="557"/>
      <c r="P107" s="515" t="s">
        <v>23</v>
      </c>
      <c r="Q107" s="516"/>
      <c r="R107" s="515" t="s">
        <v>24</v>
      </c>
      <c r="S107" s="516"/>
      <c r="T107" s="515" t="s">
        <v>25</v>
      </c>
      <c r="U107" s="516"/>
      <c r="V107" s="515" t="s">
        <v>26</v>
      </c>
      <c r="W107" s="516"/>
      <c r="X107" s="515" t="s">
        <v>27</v>
      </c>
      <c r="Y107" s="516"/>
      <c r="Z107" s="515" t="s">
        <v>28</v>
      </c>
      <c r="AA107" s="516"/>
      <c r="AB107" s="515" t="s">
        <v>29</v>
      </c>
      <c r="AC107" s="516"/>
      <c r="AD107" s="515" t="s">
        <v>30</v>
      </c>
      <c r="AE107" s="516"/>
      <c r="AF107" s="515" t="s">
        <v>31</v>
      </c>
      <c r="AG107" s="516"/>
      <c r="AH107" s="515" t="s">
        <v>32</v>
      </c>
      <c r="AI107" s="516"/>
      <c r="AJ107" s="515" t="s">
        <v>33</v>
      </c>
      <c r="AK107" s="516"/>
      <c r="AL107" s="515" t="s">
        <v>34</v>
      </c>
      <c r="AM107" s="516"/>
      <c r="AN107" s="529"/>
      <c r="AO107" s="529"/>
      <c r="AP107" s="574"/>
      <c r="AQ107" s="574"/>
      <c r="AR107" s="102"/>
    </row>
    <row r="108" spans="1:88" x14ac:dyDescent="0.2">
      <c r="A108" s="564"/>
      <c r="B108" s="530"/>
      <c r="C108" s="83" t="s">
        <v>166</v>
      </c>
      <c r="D108" s="83" t="s">
        <v>170</v>
      </c>
      <c r="E108" s="182" t="s">
        <v>171</v>
      </c>
      <c r="F108" s="82" t="s">
        <v>170</v>
      </c>
      <c r="G108" s="11" t="s">
        <v>171</v>
      </c>
      <c r="H108" s="7" t="s">
        <v>170</v>
      </c>
      <c r="I108" s="84" t="s">
        <v>171</v>
      </c>
      <c r="J108" s="82" t="s">
        <v>170</v>
      </c>
      <c r="K108" s="11" t="s">
        <v>171</v>
      </c>
      <c r="L108" s="82" t="s">
        <v>170</v>
      </c>
      <c r="M108" s="11" t="s">
        <v>171</v>
      </c>
      <c r="N108" s="82" t="s">
        <v>170</v>
      </c>
      <c r="O108" s="11" t="s">
        <v>171</v>
      </c>
      <c r="P108" s="7" t="s">
        <v>170</v>
      </c>
      <c r="Q108" s="84" t="s">
        <v>171</v>
      </c>
      <c r="R108" s="7" t="s">
        <v>170</v>
      </c>
      <c r="S108" s="84" t="s">
        <v>171</v>
      </c>
      <c r="T108" s="82" t="s">
        <v>170</v>
      </c>
      <c r="U108" s="11" t="s">
        <v>171</v>
      </c>
      <c r="V108" s="7" t="s">
        <v>170</v>
      </c>
      <c r="W108" s="84" t="s">
        <v>171</v>
      </c>
      <c r="X108" s="7" t="s">
        <v>170</v>
      </c>
      <c r="Y108" s="84" t="s">
        <v>171</v>
      </c>
      <c r="Z108" s="82" t="s">
        <v>170</v>
      </c>
      <c r="AA108" s="11" t="s">
        <v>171</v>
      </c>
      <c r="AB108" s="82" t="s">
        <v>170</v>
      </c>
      <c r="AC108" s="11" t="s">
        <v>171</v>
      </c>
      <c r="AD108" s="7" t="s">
        <v>170</v>
      </c>
      <c r="AE108" s="84" t="s">
        <v>171</v>
      </c>
      <c r="AF108" s="7" t="s">
        <v>170</v>
      </c>
      <c r="AG108" s="84" t="s">
        <v>171</v>
      </c>
      <c r="AH108" s="82" t="s">
        <v>170</v>
      </c>
      <c r="AI108" s="11" t="s">
        <v>171</v>
      </c>
      <c r="AJ108" s="7" t="s">
        <v>170</v>
      </c>
      <c r="AK108" s="84" t="s">
        <v>171</v>
      </c>
      <c r="AL108" s="82" t="s">
        <v>170</v>
      </c>
      <c r="AM108" s="11" t="s">
        <v>171</v>
      </c>
      <c r="AN108" s="530"/>
      <c r="AO108" s="530"/>
      <c r="AP108" s="575"/>
      <c r="AQ108" s="575"/>
      <c r="AR108" s="102"/>
    </row>
    <row r="109" spans="1:88" x14ac:dyDescent="0.2">
      <c r="A109" s="492" t="s">
        <v>63</v>
      </c>
      <c r="B109" s="67" t="s">
        <v>50</v>
      </c>
      <c r="C109" s="183">
        <f t="shared" ref="C109:C119" si="10">SUM(D109+E109)</f>
        <v>0</v>
      </c>
      <c r="D109" s="183">
        <f t="shared" ref="D109:D117" si="11">SUM(F109+H109+J109+L109+N109+P109+R109+T109+V109+X109+Z109+AB109+AD109+AF109+AH109+AJ109+AL109)</f>
        <v>0</v>
      </c>
      <c r="E109" s="183">
        <f t="shared" ref="E109:E117" si="12">SUM(G109+I109+K109+M109+O109+Q109+S109+U109+W109+Y109+AA109+AC109+AE109+AG109+AI109+AK109+AM109)</f>
        <v>0</v>
      </c>
      <c r="F109" s="15"/>
      <c r="G109" s="160"/>
      <c r="H109" s="15"/>
      <c r="I109" s="160"/>
      <c r="J109" s="15"/>
      <c r="K109" s="25"/>
      <c r="L109" s="15"/>
      <c r="M109" s="25"/>
      <c r="N109" s="15"/>
      <c r="O109" s="25"/>
      <c r="P109" s="15"/>
      <c r="Q109" s="25"/>
      <c r="R109" s="15"/>
      <c r="S109" s="25"/>
      <c r="T109" s="15"/>
      <c r="U109" s="25"/>
      <c r="V109" s="15"/>
      <c r="W109" s="25"/>
      <c r="X109" s="15"/>
      <c r="Y109" s="25"/>
      <c r="Z109" s="15"/>
      <c r="AA109" s="25"/>
      <c r="AB109" s="15"/>
      <c r="AC109" s="25"/>
      <c r="AD109" s="15"/>
      <c r="AE109" s="25"/>
      <c r="AF109" s="15"/>
      <c r="AG109" s="25"/>
      <c r="AH109" s="15"/>
      <c r="AI109" s="25"/>
      <c r="AJ109" s="15"/>
      <c r="AK109" s="25"/>
      <c r="AL109" s="57"/>
      <c r="AM109" s="25"/>
      <c r="AN109" s="56"/>
      <c r="AO109" s="56"/>
      <c r="AP109" s="56"/>
      <c r="AQ109" s="56"/>
      <c r="AR109" s="115" t="s">
        <v>167</v>
      </c>
      <c r="CG109" s="102">
        <v>0</v>
      </c>
      <c r="CH109" s="102">
        <v>0</v>
      </c>
      <c r="CI109" s="102">
        <v>0</v>
      </c>
    </row>
    <row r="110" spans="1:88" x14ac:dyDescent="0.2">
      <c r="A110" s="493"/>
      <c r="B110" s="68" t="s">
        <v>51</v>
      </c>
      <c r="C110" s="175">
        <f t="shared" si="10"/>
        <v>22</v>
      </c>
      <c r="D110" s="175">
        <f t="shared" si="11"/>
        <v>3</v>
      </c>
      <c r="E110" s="175">
        <f t="shared" si="12"/>
        <v>19</v>
      </c>
      <c r="F110" s="42"/>
      <c r="G110" s="147"/>
      <c r="H110" s="42"/>
      <c r="I110" s="147"/>
      <c r="J110" s="42"/>
      <c r="K110" s="43"/>
      <c r="L110" s="42"/>
      <c r="M110" s="43">
        <v>3</v>
      </c>
      <c r="N110" s="42"/>
      <c r="O110" s="43">
        <v>1</v>
      </c>
      <c r="P110" s="42">
        <v>1</v>
      </c>
      <c r="Q110" s="43">
        <v>5</v>
      </c>
      <c r="R110" s="42"/>
      <c r="S110" s="43"/>
      <c r="T110" s="42">
        <v>1</v>
      </c>
      <c r="U110" s="43">
        <v>3</v>
      </c>
      <c r="V110" s="42"/>
      <c r="W110" s="43">
        <v>2</v>
      </c>
      <c r="X110" s="42"/>
      <c r="Y110" s="43"/>
      <c r="Z110" s="42">
        <v>1</v>
      </c>
      <c r="AA110" s="43">
        <v>4</v>
      </c>
      <c r="AB110" s="42"/>
      <c r="AC110" s="43"/>
      <c r="AD110" s="42"/>
      <c r="AE110" s="43">
        <v>1</v>
      </c>
      <c r="AF110" s="42"/>
      <c r="AG110" s="43"/>
      <c r="AH110" s="42"/>
      <c r="AI110" s="43"/>
      <c r="AJ110" s="42"/>
      <c r="AK110" s="43"/>
      <c r="AL110" s="44"/>
      <c r="AM110" s="43"/>
      <c r="AN110" s="60">
        <v>22</v>
      </c>
      <c r="AO110" s="60">
        <v>0</v>
      </c>
      <c r="AP110" s="60">
        <v>0</v>
      </c>
      <c r="AQ110" s="60">
        <v>0</v>
      </c>
      <c r="AR110" s="115" t="s">
        <v>167</v>
      </c>
      <c r="CG110" s="102">
        <v>0</v>
      </c>
      <c r="CH110" s="102">
        <v>0</v>
      </c>
      <c r="CI110" s="102">
        <v>0</v>
      </c>
    </row>
    <row r="111" spans="1:88" x14ac:dyDescent="0.2">
      <c r="A111" s="494" t="s">
        <v>64</v>
      </c>
      <c r="B111" s="67" t="s">
        <v>50</v>
      </c>
      <c r="C111" s="183">
        <f t="shared" si="10"/>
        <v>0</v>
      </c>
      <c r="D111" s="183">
        <f t="shared" si="11"/>
        <v>0</v>
      </c>
      <c r="E111" s="183">
        <f t="shared" si="12"/>
        <v>0</v>
      </c>
      <c r="F111" s="15"/>
      <c r="G111" s="160"/>
      <c r="H111" s="15"/>
      <c r="I111" s="160"/>
      <c r="J111" s="15"/>
      <c r="K111" s="25"/>
      <c r="L111" s="15"/>
      <c r="M111" s="25"/>
      <c r="N111" s="15"/>
      <c r="O111" s="25"/>
      <c r="P111" s="15"/>
      <c r="Q111" s="25"/>
      <c r="R111" s="15"/>
      <c r="S111" s="25"/>
      <c r="T111" s="15"/>
      <c r="U111" s="25"/>
      <c r="V111" s="15"/>
      <c r="W111" s="25"/>
      <c r="X111" s="15"/>
      <c r="Y111" s="25"/>
      <c r="Z111" s="15"/>
      <c r="AA111" s="25"/>
      <c r="AB111" s="15"/>
      <c r="AC111" s="25"/>
      <c r="AD111" s="15"/>
      <c r="AE111" s="25"/>
      <c r="AF111" s="15"/>
      <c r="AG111" s="25"/>
      <c r="AH111" s="15"/>
      <c r="AI111" s="25"/>
      <c r="AJ111" s="15"/>
      <c r="AK111" s="25"/>
      <c r="AL111" s="57"/>
      <c r="AM111" s="25"/>
      <c r="AN111" s="56"/>
      <c r="AO111" s="56"/>
      <c r="AP111" s="56"/>
      <c r="AQ111" s="56"/>
      <c r="AR111" s="115" t="s">
        <v>167</v>
      </c>
      <c r="CG111" s="102">
        <v>0</v>
      </c>
      <c r="CH111" s="102">
        <v>0</v>
      </c>
      <c r="CI111" s="102">
        <v>0</v>
      </c>
    </row>
    <row r="112" spans="1:88" x14ac:dyDescent="0.2">
      <c r="A112" s="495"/>
      <c r="B112" s="69" t="s">
        <v>51</v>
      </c>
      <c r="C112" s="163">
        <f t="shared" si="10"/>
        <v>0</v>
      </c>
      <c r="D112" s="163">
        <f t="shared" si="11"/>
        <v>0</v>
      </c>
      <c r="E112" s="163">
        <f t="shared" si="12"/>
        <v>0</v>
      </c>
      <c r="F112" s="18"/>
      <c r="G112" s="39"/>
      <c r="H112" s="18"/>
      <c r="I112" s="39"/>
      <c r="J112" s="18"/>
      <c r="K112" s="19"/>
      <c r="L112" s="18"/>
      <c r="M112" s="19"/>
      <c r="N112" s="18"/>
      <c r="O112" s="19"/>
      <c r="P112" s="18"/>
      <c r="Q112" s="19"/>
      <c r="R112" s="18"/>
      <c r="S112" s="19"/>
      <c r="T112" s="18"/>
      <c r="U112" s="19"/>
      <c r="V112" s="18"/>
      <c r="W112" s="19"/>
      <c r="X112" s="18"/>
      <c r="Y112" s="19"/>
      <c r="Z112" s="18"/>
      <c r="AA112" s="19"/>
      <c r="AB112" s="18"/>
      <c r="AC112" s="19"/>
      <c r="AD112" s="18"/>
      <c r="AE112" s="19"/>
      <c r="AF112" s="18"/>
      <c r="AG112" s="19"/>
      <c r="AH112" s="18"/>
      <c r="AI112" s="19"/>
      <c r="AJ112" s="18"/>
      <c r="AK112" s="19"/>
      <c r="AL112" s="24"/>
      <c r="AM112" s="19"/>
      <c r="AN112" s="59"/>
      <c r="AO112" s="59"/>
      <c r="AP112" s="59"/>
      <c r="AQ112" s="59"/>
      <c r="AR112" s="115" t="s">
        <v>167</v>
      </c>
      <c r="CG112" s="102">
        <v>0</v>
      </c>
      <c r="CH112" s="102">
        <v>0</v>
      </c>
      <c r="CI112" s="102">
        <v>0</v>
      </c>
    </row>
    <row r="113" spans="1:87" x14ac:dyDescent="0.2">
      <c r="A113" s="496"/>
      <c r="B113" s="68" t="s">
        <v>65</v>
      </c>
      <c r="C113" s="175">
        <f t="shared" si="10"/>
        <v>0</v>
      </c>
      <c r="D113" s="175">
        <f t="shared" si="11"/>
        <v>0</v>
      </c>
      <c r="E113" s="175">
        <f t="shared" si="12"/>
        <v>0</v>
      </c>
      <c r="F113" s="42"/>
      <c r="G113" s="147"/>
      <c r="H113" s="42"/>
      <c r="I113" s="147"/>
      <c r="J113" s="42"/>
      <c r="K113" s="43"/>
      <c r="L113" s="42"/>
      <c r="M113" s="43"/>
      <c r="N113" s="42"/>
      <c r="O113" s="43"/>
      <c r="P113" s="42"/>
      <c r="Q113" s="43"/>
      <c r="R113" s="42"/>
      <c r="S113" s="43"/>
      <c r="T113" s="42"/>
      <c r="U113" s="43"/>
      <c r="V113" s="42"/>
      <c r="W113" s="43"/>
      <c r="X113" s="42"/>
      <c r="Y113" s="43"/>
      <c r="Z113" s="42"/>
      <c r="AA113" s="43"/>
      <c r="AB113" s="42"/>
      <c r="AC113" s="43"/>
      <c r="AD113" s="42"/>
      <c r="AE113" s="43"/>
      <c r="AF113" s="42"/>
      <c r="AG113" s="43"/>
      <c r="AH113" s="42"/>
      <c r="AI113" s="43"/>
      <c r="AJ113" s="42"/>
      <c r="AK113" s="43"/>
      <c r="AL113" s="44"/>
      <c r="AM113" s="43"/>
      <c r="AN113" s="60"/>
      <c r="AO113" s="60"/>
      <c r="AP113" s="60"/>
      <c r="AQ113" s="60"/>
      <c r="AR113" s="115" t="s">
        <v>167</v>
      </c>
      <c r="CG113" s="102">
        <v>0</v>
      </c>
      <c r="CH113" s="102">
        <v>0</v>
      </c>
      <c r="CI113" s="102">
        <v>0</v>
      </c>
    </row>
    <row r="114" spans="1:87" x14ac:dyDescent="0.2">
      <c r="A114" s="505" t="s">
        <v>66</v>
      </c>
      <c r="B114" s="67" t="s">
        <v>50</v>
      </c>
      <c r="C114" s="183">
        <f t="shared" si="10"/>
        <v>0</v>
      </c>
      <c r="D114" s="183">
        <f t="shared" si="11"/>
        <v>0</v>
      </c>
      <c r="E114" s="183">
        <f t="shared" si="12"/>
        <v>0</v>
      </c>
      <c r="F114" s="15"/>
      <c r="G114" s="160"/>
      <c r="H114" s="15"/>
      <c r="I114" s="160"/>
      <c r="J114" s="15"/>
      <c r="K114" s="25"/>
      <c r="L114" s="15"/>
      <c r="M114" s="25"/>
      <c r="N114" s="15"/>
      <c r="O114" s="25"/>
      <c r="P114" s="15"/>
      <c r="Q114" s="25"/>
      <c r="R114" s="15"/>
      <c r="S114" s="25"/>
      <c r="T114" s="15"/>
      <c r="U114" s="25"/>
      <c r="V114" s="15"/>
      <c r="W114" s="160"/>
      <c r="X114" s="15"/>
      <c r="Y114" s="25"/>
      <c r="Z114" s="15"/>
      <c r="AA114" s="25"/>
      <c r="AB114" s="15"/>
      <c r="AC114" s="25"/>
      <c r="AD114" s="15"/>
      <c r="AE114" s="25"/>
      <c r="AF114" s="15"/>
      <c r="AG114" s="25"/>
      <c r="AH114" s="15"/>
      <c r="AI114" s="25"/>
      <c r="AJ114" s="15"/>
      <c r="AK114" s="25"/>
      <c r="AL114" s="57"/>
      <c r="AM114" s="25"/>
      <c r="AN114" s="56"/>
      <c r="AO114" s="56"/>
      <c r="AP114" s="56"/>
      <c r="AQ114" s="56"/>
      <c r="AR114" s="115" t="s">
        <v>167</v>
      </c>
      <c r="CG114" s="102">
        <v>0</v>
      </c>
      <c r="CH114" s="102">
        <v>0</v>
      </c>
      <c r="CI114" s="102">
        <v>0</v>
      </c>
    </row>
    <row r="115" spans="1:87" x14ac:dyDescent="0.2">
      <c r="A115" s="507"/>
      <c r="B115" s="69" t="s">
        <v>51</v>
      </c>
      <c r="C115" s="163">
        <f t="shared" si="10"/>
        <v>36</v>
      </c>
      <c r="D115" s="163">
        <f t="shared" si="11"/>
        <v>26</v>
      </c>
      <c r="E115" s="163">
        <f t="shared" si="12"/>
        <v>10</v>
      </c>
      <c r="F115" s="42"/>
      <c r="G115" s="147"/>
      <c r="H115" s="42"/>
      <c r="I115" s="147"/>
      <c r="J115" s="42"/>
      <c r="K115" s="43"/>
      <c r="L115" s="42"/>
      <c r="M115" s="43"/>
      <c r="N115" s="42">
        <v>2</v>
      </c>
      <c r="O115" s="43">
        <v>2</v>
      </c>
      <c r="P115" s="42">
        <v>5</v>
      </c>
      <c r="Q115" s="43"/>
      <c r="R115" s="42">
        <v>2</v>
      </c>
      <c r="S115" s="43"/>
      <c r="T115" s="42">
        <v>3</v>
      </c>
      <c r="U115" s="43">
        <v>2</v>
      </c>
      <c r="V115" s="42">
        <v>4</v>
      </c>
      <c r="W115" s="43">
        <v>4</v>
      </c>
      <c r="X115" s="42">
        <v>2</v>
      </c>
      <c r="Y115" s="43">
        <v>2</v>
      </c>
      <c r="Z115" s="42">
        <v>3</v>
      </c>
      <c r="AA115" s="43"/>
      <c r="AB115" s="42">
        <v>1</v>
      </c>
      <c r="AC115" s="43"/>
      <c r="AD115" s="42">
        <v>3</v>
      </c>
      <c r="AE115" s="43"/>
      <c r="AF115" s="42"/>
      <c r="AG115" s="43"/>
      <c r="AH115" s="42">
        <v>1</v>
      </c>
      <c r="AI115" s="43"/>
      <c r="AJ115" s="42"/>
      <c r="AK115" s="43"/>
      <c r="AL115" s="44"/>
      <c r="AM115" s="43"/>
      <c r="AN115" s="60">
        <v>36</v>
      </c>
      <c r="AO115" s="60">
        <v>0</v>
      </c>
      <c r="AP115" s="60">
        <v>0</v>
      </c>
      <c r="AQ115" s="60">
        <v>0</v>
      </c>
      <c r="AR115" s="115" t="s">
        <v>167</v>
      </c>
      <c r="CG115" s="102">
        <v>0</v>
      </c>
      <c r="CH115" s="102">
        <v>0</v>
      </c>
      <c r="CI115" s="102">
        <v>0</v>
      </c>
    </row>
    <row r="116" spans="1:87" x14ac:dyDescent="0.2">
      <c r="A116" s="505" t="s">
        <v>67</v>
      </c>
      <c r="B116" s="67" t="s">
        <v>50</v>
      </c>
      <c r="C116" s="183">
        <f t="shared" si="10"/>
        <v>0</v>
      </c>
      <c r="D116" s="183">
        <f t="shared" si="11"/>
        <v>0</v>
      </c>
      <c r="E116" s="183">
        <f t="shared" si="12"/>
        <v>0</v>
      </c>
      <c r="F116" s="15"/>
      <c r="G116" s="160"/>
      <c r="H116" s="15"/>
      <c r="I116" s="160"/>
      <c r="J116" s="15"/>
      <c r="K116" s="25"/>
      <c r="L116" s="15"/>
      <c r="M116" s="25"/>
      <c r="N116" s="15"/>
      <c r="O116" s="25"/>
      <c r="P116" s="15"/>
      <c r="Q116" s="25"/>
      <c r="R116" s="15"/>
      <c r="S116" s="25"/>
      <c r="T116" s="15"/>
      <c r="U116" s="25"/>
      <c r="V116" s="171"/>
      <c r="W116" s="70"/>
      <c r="X116" s="171"/>
      <c r="Y116" s="70"/>
      <c r="Z116" s="171"/>
      <c r="AA116" s="70"/>
      <c r="AB116" s="171"/>
      <c r="AC116" s="70"/>
      <c r="AD116" s="171"/>
      <c r="AE116" s="70"/>
      <c r="AF116" s="171"/>
      <c r="AG116" s="70"/>
      <c r="AH116" s="171"/>
      <c r="AI116" s="70"/>
      <c r="AJ116" s="171"/>
      <c r="AK116" s="70"/>
      <c r="AL116" s="77"/>
      <c r="AM116" s="70"/>
      <c r="AN116" s="56"/>
      <c r="AO116" s="56"/>
      <c r="AP116" s="56"/>
      <c r="AQ116" s="56"/>
      <c r="AR116" s="115" t="s">
        <v>167</v>
      </c>
      <c r="CG116" s="102">
        <v>0</v>
      </c>
      <c r="CH116" s="102">
        <v>0</v>
      </c>
      <c r="CI116" s="102">
        <v>0</v>
      </c>
    </row>
    <row r="117" spans="1:87" x14ac:dyDescent="0.2">
      <c r="A117" s="507"/>
      <c r="B117" s="69" t="s">
        <v>51</v>
      </c>
      <c r="C117" s="163">
        <f t="shared" si="10"/>
        <v>13</v>
      </c>
      <c r="D117" s="163">
        <f t="shared" si="11"/>
        <v>9</v>
      </c>
      <c r="E117" s="163">
        <f t="shared" si="12"/>
        <v>4</v>
      </c>
      <c r="F117" s="42"/>
      <c r="G117" s="147"/>
      <c r="H117" s="42"/>
      <c r="I117" s="147"/>
      <c r="J117" s="42"/>
      <c r="K117" s="43"/>
      <c r="L117" s="42"/>
      <c r="M117" s="43"/>
      <c r="N117" s="42"/>
      <c r="O117" s="43"/>
      <c r="P117" s="42">
        <v>6</v>
      </c>
      <c r="Q117" s="43">
        <v>2</v>
      </c>
      <c r="R117" s="42">
        <v>1</v>
      </c>
      <c r="S117" s="43"/>
      <c r="T117" s="42">
        <v>2</v>
      </c>
      <c r="U117" s="43">
        <v>1</v>
      </c>
      <c r="V117" s="40"/>
      <c r="W117" s="172"/>
      <c r="X117" s="171"/>
      <c r="Y117" s="70"/>
      <c r="Z117" s="171"/>
      <c r="AA117" s="70">
        <v>1</v>
      </c>
      <c r="AB117" s="171"/>
      <c r="AC117" s="70"/>
      <c r="AD117" s="171"/>
      <c r="AE117" s="70"/>
      <c r="AF117" s="171"/>
      <c r="AG117" s="70"/>
      <c r="AH117" s="171"/>
      <c r="AI117" s="70"/>
      <c r="AJ117" s="171"/>
      <c r="AK117" s="70"/>
      <c r="AL117" s="77"/>
      <c r="AM117" s="70"/>
      <c r="AN117" s="71">
        <v>9</v>
      </c>
      <c r="AO117" s="71">
        <v>0</v>
      </c>
      <c r="AP117" s="71">
        <v>0</v>
      </c>
      <c r="AQ117" s="71">
        <v>0</v>
      </c>
      <c r="AR117" s="115" t="s">
        <v>167</v>
      </c>
      <c r="CG117" s="102">
        <v>0</v>
      </c>
      <c r="CH117" s="102">
        <v>0</v>
      </c>
      <c r="CI117" s="102">
        <v>0</v>
      </c>
    </row>
    <row r="118" spans="1:87" x14ac:dyDescent="0.2">
      <c r="A118" s="528" t="s">
        <v>68</v>
      </c>
      <c r="B118" s="72" t="s">
        <v>50</v>
      </c>
      <c r="C118" s="150">
        <f t="shared" si="10"/>
        <v>0</v>
      </c>
      <c r="D118" s="150">
        <f>SUM(L118+N118+P118+R118+T118+V118+X118+Z118+AB118+AD118+AF118+AH118+AJ118+AL118)</f>
        <v>0</v>
      </c>
      <c r="E118" s="150">
        <f>SUM(M118+O118+Q118+S118+U118+W118+Y118+AA118+AC118+AE118+AG118+AI118+AK118+AM118)</f>
        <v>0</v>
      </c>
      <c r="F118" s="184"/>
      <c r="G118" s="185"/>
      <c r="H118" s="184"/>
      <c r="I118" s="185"/>
      <c r="J118" s="184"/>
      <c r="K118" s="185"/>
      <c r="L118" s="109"/>
      <c r="M118" s="73"/>
      <c r="N118" s="152"/>
      <c r="O118" s="73"/>
      <c r="P118" s="152"/>
      <c r="Q118" s="73"/>
      <c r="R118" s="152"/>
      <c r="S118" s="73"/>
      <c r="T118" s="152"/>
      <c r="U118" s="73"/>
      <c r="V118" s="152"/>
      <c r="W118" s="73"/>
      <c r="X118" s="152"/>
      <c r="Y118" s="73"/>
      <c r="Z118" s="152"/>
      <c r="AA118" s="73"/>
      <c r="AB118" s="152"/>
      <c r="AC118" s="73"/>
      <c r="AD118" s="152"/>
      <c r="AE118" s="73"/>
      <c r="AF118" s="152"/>
      <c r="AG118" s="73"/>
      <c r="AH118" s="152"/>
      <c r="AI118" s="73"/>
      <c r="AJ118" s="152"/>
      <c r="AK118" s="73"/>
      <c r="AL118" s="154"/>
      <c r="AM118" s="73"/>
      <c r="AN118" s="74"/>
      <c r="AO118" s="74"/>
      <c r="AP118" s="74"/>
      <c r="AQ118" s="74"/>
      <c r="AR118" s="115" t="s">
        <v>167</v>
      </c>
      <c r="CG118" s="102">
        <v>0</v>
      </c>
      <c r="CH118" s="102">
        <v>0</v>
      </c>
      <c r="CI118" s="102">
        <v>0</v>
      </c>
    </row>
    <row r="119" spans="1:87" x14ac:dyDescent="0.2">
      <c r="A119" s="530"/>
      <c r="B119" s="68" t="s">
        <v>51</v>
      </c>
      <c r="C119" s="175">
        <f t="shared" si="10"/>
        <v>4</v>
      </c>
      <c r="D119" s="175">
        <f>SUM(L119+N119+P119+R119+T119+V119+X119+Z119+AB119+AD119+AF119+AH119+AJ119+AL119)</f>
        <v>0</v>
      </c>
      <c r="E119" s="175">
        <f>SUM(M119+O119+Q119+S119+U119+W119+Y119+AA119+AC119+AE119+AG119+AI119+AK119+AM119)</f>
        <v>4</v>
      </c>
      <c r="F119" s="167"/>
      <c r="G119" s="168"/>
      <c r="H119" s="167"/>
      <c r="I119" s="168"/>
      <c r="J119" s="167"/>
      <c r="K119" s="168"/>
      <c r="L119" s="186"/>
      <c r="M119" s="43">
        <v>1</v>
      </c>
      <c r="N119" s="42"/>
      <c r="O119" s="43"/>
      <c r="P119" s="42"/>
      <c r="Q119" s="43"/>
      <c r="R119" s="42"/>
      <c r="S119" s="43">
        <v>1</v>
      </c>
      <c r="T119" s="42"/>
      <c r="U119" s="43">
        <v>1</v>
      </c>
      <c r="V119" s="42"/>
      <c r="W119" s="43"/>
      <c r="X119" s="42"/>
      <c r="Y119" s="43"/>
      <c r="Z119" s="42"/>
      <c r="AA119" s="43"/>
      <c r="AB119" s="42"/>
      <c r="AC119" s="43">
        <v>1</v>
      </c>
      <c r="AD119" s="42"/>
      <c r="AE119" s="43"/>
      <c r="AF119" s="42"/>
      <c r="AG119" s="43"/>
      <c r="AH119" s="42"/>
      <c r="AI119" s="43"/>
      <c r="AJ119" s="42"/>
      <c r="AK119" s="43"/>
      <c r="AL119" s="44"/>
      <c r="AM119" s="43"/>
      <c r="AN119" s="60">
        <v>4</v>
      </c>
      <c r="AO119" s="60">
        <v>0</v>
      </c>
      <c r="AP119" s="60">
        <v>0</v>
      </c>
      <c r="AQ119" s="60">
        <v>0</v>
      </c>
      <c r="AR119" s="115" t="s">
        <v>167</v>
      </c>
      <c r="CG119" s="102">
        <v>0</v>
      </c>
      <c r="CH119" s="102">
        <v>0</v>
      </c>
      <c r="CI119" s="102">
        <v>0</v>
      </c>
    </row>
    <row r="120" spans="1:87" x14ac:dyDescent="0.2">
      <c r="AA120" s="1"/>
      <c r="AB120" s="53"/>
      <c r="AC120" s="1"/>
      <c r="AD120" s="1"/>
      <c r="AE120" s="1"/>
    </row>
    <row r="121" spans="1:87" ht="39" customHeight="1" x14ac:dyDescent="0.2">
      <c r="AA121" s="1"/>
      <c r="AB121" s="53"/>
      <c r="AC121" s="1"/>
      <c r="AD121" s="1"/>
      <c r="AE121" s="1"/>
    </row>
    <row r="122" spans="1:87" x14ac:dyDescent="0.2">
      <c r="AA122" s="1"/>
      <c r="AB122" s="53"/>
      <c r="AC122" s="1"/>
      <c r="AD122" s="1"/>
      <c r="AE122" s="1"/>
    </row>
    <row r="123" spans="1:87" x14ac:dyDescent="0.2">
      <c r="AA123" s="1"/>
      <c r="AB123" s="53"/>
      <c r="AC123" s="1"/>
      <c r="AD123" s="1"/>
      <c r="AE123" s="1"/>
    </row>
    <row r="124" spans="1:87" x14ac:dyDescent="0.2">
      <c r="AA124" s="1"/>
      <c r="AB124" s="53"/>
      <c r="AC124" s="1"/>
      <c r="AD124" s="1"/>
      <c r="AE124" s="1"/>
    </row>
    <row r="125" spans="1:87" x14ac:dyDescent="0.2">
      <c r="AA125" s="1"/>
      <c r="AB125" s="53"/>
      <c r="AC125" s="1"/>
      <c r="AD125" s="1"/>
      <c r="AE125" s="1"/>
    </row>
    <row r="126" spans="1:87" x14ac:dyDescent="0.2">
      <c r="AA126" s="1"/>
      <c r="AB126" s="53"/>
      <c r="AC126" s="1"/>
      <c r="AD126" s="1"/>
      <c r="AE126" s="1"/>
    </row>
    <row r="127" spans="1:87" x14ac:dyDescent="0.2">
      <c r="AA127" s="1"/>
      <c r="AB127" s="53"/>
      <c r="AC127" s="1"/>
      <c r="AD127" s="1"/>
      <c r="AE127" s="1"/>
    </row>
    <row r="128" spans="1:87" x14ac:dyDescent="0.2">
      <c r="AA128" s="1"/>
      <c r="AB128" s="1"/>
      <c r="AC128" s="1"/>
      <c r="AD128" s="53"/>
      <c r="AE128" s="1"/>
    </row>
    <row r="129" spans="1:43" x14ac:dyDescent="0.2">
      <c r="AA129" s="1"/>
      <c r="AB129" s="1"/>
      <c r="AC129" s="1"/>
      <c r="AD129" s="53"/>
      <c r="AE129" s="1"/>
    </row>
    <row r="130" spans="1:43" x14ac:dyDescent="0.2">
      <c r="AA130" s="53"/>
      <c r="AB130" s="53"/>
      <c r="AC130" s="53"/>
      <c r="AD130" s="53"/>
      <c r="AE130" s="53"/>
      <c r="AF130" s="53"/>
      <c r="AG130" s="1"/>
      <c r="AH130" s="1"/>
      <c r="AI130" s="1"/>
      <c r="AJ130" s="1"/>
      <c r="AK130" s="53"/>
      <c r="AL130" s="1"/>
    </row>
    <row r="131" spans="1:43" x14ac:dyDescent="0.2">
      <c r="AA131" s="53"/>
      <c r="AB131" s="53"/>
      <c r="AC131" s="53"/>
      <c r="AD131" s="53"/>
      <c r="AE131" s="53"/>
      <c r="AF131" s="53"/>
      <c r="AG131" s="1"/>
      <c r="AH131" s="1"/>
      <c r="AI131" s="1"/>
      <c r="AJ131" s="1"/>
      <c r="AK131" s="1"/>
      <c r="AL131" s="1"/>
    </row>
    <row r="132" spans="1:43" x14ac:dyDescent="0.2">
      <c r="AA132" s="53"/>
      <c r="AB132" s="53"/>
      <c r="AC132" s="53"/>
      <c r="AD132" s="53"/>
      <c r="AE132" s="53"/>
      <c r="AF132" s="53"/>
      <c r="AG132" s="1"/>
      <c r="AH132" s="1"/>
      <c r="AI132" s="1"/>
      <c r="AJ132" s="1"/>
      <c r="AK132" s="1"/>
      <c r="AL132" s="1"/>
    </row>
    <row r="133" spans="1:43" x14ac:dyDescent="0.2">
      <c r="AA133" s="53"/>
      <c r="AB133" s="53"/>
      <c r="AC133" s="53"/>
      <c r="AD133" s="53"/>
      <c r="AE133" s="53"/>
      <c r="AF133" s="53"/>
      <c r="AG133" s="1"/>
      <c r="AH133" s="1"/>
      <c r="AI133" s="1"/>
      <c r="AJ133" s="1"/>
      <c r="AK133" s="1"/>
      <c r="AL133" s="1"/>
    </row>
    <row r="134" spans="1:43" x14ac:dyDescent="0.2">
      <c r="AA134" s="53"/>
      <c r="AB134" s="53"/>
      <c r="AC134" s="53"/>
      <c r="AD134" s="53"/>
      <c r="AE134" s="53"/>
      <c r="AF134" s="53"/>
      <c r="AG134" s="1"/>
      <c r="AH134" s="1"/>
      <c r="AI134" s="1"/>
      <c r="AJ134" s="1"/>
      <c r="AK134" s="1"/>
      <c r="AL134" s="1"/>
    </row>
    <row r="135" spans="1:43" x14ac:dyDescent="0.2">
      <c r="AA135" s="53"/>
      <c r="AB135" s="53"/>
      <c r="AC135" s="53"/>
      <c r="AD135" s="53"/>
      <c r="AE135" s="53"/>
      <c r="AF135" s="53"/>
      <c r="AG135" s="1"/>
      <c r="AH135" s="1"/>
      <c r="AI135" s="1"/>
      <c r="AJ135" s="1"/>
      <c r="AK135" s="1"/>
      <c r="AL135" s="1"/>
    </row>
    <row r="136" spans="1:43" x14ac:dyDescent="0.2">
      <c r="AA136" s="53"/>
      <c r="AB136" s="53"/>
      <c r="AC136" s="53"/>
      <c r="AD136" s="53"/>
      <c r="AE136" s="53"/>
      <c r="AF136" s="53"/>
      <c r="AG136" s="1"/>
      <c r="AH136" s="1"/>
      <c r="AI136" s="1"/>
      <c r="AJ136" s="1"/>
      <c r="AK136" s="1"/>
      <c r="AL136" s="1"/>
    </row>
    <row r="137" spans="1:43" x14ac:dyDescent="0.2">
      <c r="AA137" s="53"/>
      <c r="AB137" s="53"/>
      <c r="AC137" s="53"/>
      <c r="AD137" s="53"/>
      <c r="AE137" s="53"/>
      <c r="AF137" s="53"/>
      <c r="AG137" s="1"/>
      <c r="AH137" s="1"/>
      <c r="AI137" s="1"/>
      <c r="AJ137" s="1"/>
      <c r="AK137" s="1"/>
      <c r="AL137" s="1"/>
    </row>
    <row r="138" spans="1:43" x14ac:dyDescent="0.2">
      <c r="A138" s="1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187"/>
      <c r="AJ138" s="53"/>
      <c r="AK138" s="53"/>
      <c r="AL138" s="1"/>
      <c r="AM138" s="1"/>
      <c r="AN138" s="1"/>
      <c r="AO138" s="1"/>
      <c r="AP138" s="53"/>
      <c r="AQ138" s="76"/>
    </row>
    <row r="195" spans="1:2" hidden="1" x14ac:dyDescent="0.2">
      <c r="A195" s="188">
        <f>SUM(B69,B88,C104,C109:C119,AU69)</f>
        <v>12074</v>
      </c>
      <c r="B195" s="101">
        <f>SUM(CG7:CK121)</f>
        <v>2</v>
      </c>
    </row>
    <row r="197" spans="1:2" ht="15" customHeight="1" x14ac:dyDescent="0.2"/>
  </sheetData>
  <mergeCells count="86">
    <mergeCell ref="A118:A119"/>
    <mergeCell ref="A102:B102"/>
    <mergeCell ref="A103:B103"/>
    <mergeCell ref="AO106:AO108"/>
    <mergeCell ref="AP106:AP108"/>
    <mergeCell ref="A104:B104"/>
    <mergeCell ref="A109:A110"/>
    <mergeCell ref="AN106:AN108"/>
    <mergeCell ref="AB107:AC107"/>
    <mergeCell ref="A111:A113"/>
    <mergeCell ref="A114:A115"/>
    <mergeCell ref="A116:A117"/>
    <mergeCell ref="AJ107:AK107"/>
    <mergeCell ref="AL107:AM107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F106:AM106"/>
    <mergeCell ref="AD107:AE107"/>
    <mergeCell ref="AF107:AG107"/>
    <mergeCell ref="AH107:AI107"/>
    <mergeCell ref="A93:B93"/>
    <mergeCell ref="A94:A96"/>
    <mergeCell ref="A106:A108"/>
    <mergeCell ref="B106:B108"/>
    <mergeCell ref="C106:E107"/>
    <mergeCell ref="A98:B98"/>
    <mergeCell ref="A99:B99"/>
    <mergeCell ref="A100:B100"/>
    <mergeCell ref="A101:B101"/>
    <mergeCell ref="AB91:AC91"/>
    <mergeCell ref="AF91:AG91"/>
    <mergeCell ref="AH91:AI91"/>
    <mergeCell ref="AJ91:AK91"/>
    <mergeCell ref="AL91:AM91"/>
    <mergeCell ref="R91:S91"/>
    <mergeCell ref="T91:U91"/>
    <mergeCell ref="V91:W91"/>
    <mergeCell ref="X91:Y91"/>
    <mergeCell ref="Z91:AA91"/>
    <mergeCell ref="H91:I91"/>
    <mergeCell ref="J91:K91"/>
    <mergeCell ref="L91:M91"/>
    <mergeCell ref="N91:O91"/>
    <mergeCell ref="P91:Q91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S9:AU10"/>
    <mergeCell ref="A97:B97"/>
    <mergeCell ref="A90:B92"/>
    <mergeCell ref="C90:E91"/>
    <mergeCell ref="F90:AM90"/>
    <mergeCell ref="AD91:AE91"/>
    <mergeCell ref="AK9:AL10"/>
    <mergeCell ref="AM9:AN10"/>
    <mergeCell ref="AO9:AO11"/>
    <mergeCell ref="AP9:AP11"/>
    <mergeCell ref="AQ9:AR10"/>
    <mergeCell ref="AN90:AN92"/>
    <mergeCell ref="AO90:AO92"/>
    <mergeCell ref="AP90:AP92"/>
    <mergeCell ref="AQ90:AQ92"/>
    <mergeCell ref="F91:G91"/>
  </mergeCells>
  <dataValidations count="1">
    <dataValidation type="whole" allowBlank="1" showInputMessage="1" showErrorMessage="1" errorTitle="ERROR" error="Por favor ingrese solo Números." sqref="AR50:AR1048576 AS1:XFD1048576 AR1:AR48 A1:AQ1048576">
      <formula1>0</formula1>
      <formula2>1000000000000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workbookViewId="0">
      <selection activeCell="C5" sqref="C5"/>
    </sheetView>
  </sheetViews>
  <sheetFormatPr baseColWidth="10" defaultRowHeight="14.25" x14ac:dyDescent="0.2"/>
  <cols>
    <col min="1" max="1" width="67.28515625" style="101" customWidth="1"/>
    <col min="2" max="2" width="20.85546875" style="101" customWidth="1"/>
    <col min="3" max="5" width="14.140625" style="101" customWidth="1"/>
    <col min="6" max="6" width="11.42578125" style="101"/>
    <col min="7" max="7" width="12.5703125" style="101" customWidth="1"/>
    <col min="8" max="35" width="11.42578125" style="101"/>
    <col min="36" max="36" width="14.28515625" style="101" customWidth="1"/>
    <col min="37" max="40" width="11.42578125" style="101"/>
    <col min="41" max="41" width="13.5703125" style="101" customWidth="1"/>
    <col min="42" max="42" width="14.42578125" style="101" customWidth="1"/>
    <col min="43" max="44" width="11.42578125" style="101"/>
    <col min="45" max="45" width="13.42578125" style="101" customWidth="1"/>
    <col min="46" max="46" width="17.28515625" style="101" customWidth="1"/>
    <col min="47" max="47" width="14.42578125" style="101" customWidth="1"/>
    <col min="48" max="48" width="11.42578125" style="101"/>
    <col min="49" max="49" width="14" style="101" customWidth="1"/>
    <col min="50" max="50" width="11.42578125" style="101"/>
    <col min="51" max="51" width="13.5703125" style="101" customWidth="1"/>
    <col min="52" max="75" width="11.42578125" style="101"/>
    <col min="76" max="96" width="21.5703125" style="102" customWidth="1"/>
    <col min="97" max="97" width="21.5703125" style="101" customWidth="1"/>
    <col min="98" max="16384" width="11.42578125" style="101"/>
  </cols>
  <sheetData>
    <row r="1" spans="1:98" x14ac:dyDescent="0.2">
      <c r="A1" s="100" t="s">
        <v>0</v>
      </c>
    </row>
    <row r="2" spans="1:98" x14ac:dyDescent="0.2">
      <c r="A2" s="100" t="str">
        <f>CONCATENATE("COMUNA: ",[4]NOMBRE!B2," - ","( ",[4]NOMBRE!C2,[4]NOMBRE!D2,[4]NOMBRE!E2,[4]NOMBRE!F2,[4]NOMBRE!G2," )")</f>
        <v>COMUNA: Linares - ( 07401 )</v>
      </c>
    </row>
    <row r="3" spans="1:98" x14ac:dyDescent="0.2">
      <c r="A3" s="100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98" x14ac:dyDescent="0.2">
      <c r="A4" s="100" t="str">
        <f>CONCATENATE("MES: ",[4]NOMBRE!B6," - ","( ",[4]NOMBRE!C6,[4]NOMBRE!D6," )")</f>
        <v>MES: ABRIL - ( 04 )</v>
      </c>
    </row>
    <row r="5" spans="1:98" ht="15" customHeight="1" x14ac:dyDescent="0.2">
      <c r="A5" s="100" t="str">
        <f>CONCATENATE("AÑO: ",[4]NOMBRE!B7)</f>
        <v>AÑO: 2017</v>
      </c>
      <c r="AP5" s="535"/>
      <c r="AQ5" s="537"/>
      <c r="AR5" s="537"/>
    </row>
    <row r="6" spans="1:98" ht="15" x14ac:dyDescent="0.2">
      <c r="A6" s="534" t="s">
        <v>1</v>
      </c>
      <c r="B6" s="534"/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534"/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34"/>
      <c r="AA6" s="534"/>
      <c r="AB6" s="534"/>
      <c r="AC6" s="534"/>
      <c r="AD6" s="534"/>
      <c r="AE6" s="1"/>
      <c r="AF6" s="1"/>
      <c r="AG6" s="1"/>
      <c r="AH6" s="200"/>
      <c r="AI6" s="1"/>
      <c r="AJ6" s="1"/>
      <c r="AK6" s="200"/>
      <c r="AL6" s="1"/>
      <c r="AM6" s="1"/>
      <c r="AN6" s="198"/>
      <c r="AP6" s="535"/>
      <c r="AQ6" s="537"/>
      <c r="AR6" s="537"/>
    </row>
    <row r="7" spans="1:98" ht="15" customHeight="1" x14ac:dyDescent="0.2">
      <c r="A7" s="192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9"/>
      <c r="AA7" s="199"/>
      <c r="AB7" s="199"/>
      <c r="AC7" s="199"/>
      <c r="AD7" s="199"/>
      <c r="AE7" s="1"/>
      <c r="AF7" s="1"/>
      <c r="AG7" s="1"/>
      <c r="AH7" s="200"/>
      <c r="AI7" s="1"/>
      <c r="AJ7" s="1"/>
      <c r="AK7" s="200"/>
      <c r="AL7" s="1"/>
      <c r="AM7" s="1"/>
      <c r="AN7" s="198"/>
      <c r="AP7" s="535"/>
      <c r="AQ7" s="537"/>
      <c r="AR7" s="537"/>
      <c r="AS7" s="539"/>
      <c r="AT7" s="540"/>
      <c r="AU7" s="540"/>
    </row>
    <row r="8" spans="1:98" x14ac:dyDescent="0.2">
      <c r="A8" s="103" t="s">
        <v>79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5"/>
      <c r="AF8" s="5"/>
      <c r="AG8" s="5"/>
      <c r="AH8" s="5"/>
      <c r="AI8" s="1"/>
      <c r="AJ8" s="1"/>
      <c r="AK8" s="200"/>
      <c r="AL8" s="1"/>
      <c r="AM8" s="1"/>
      <c r="AN8" s="198"/>
      <c r="AP8" s="536"/>
      <c r="AQ8" s="538"/>
      <c r="AR8" s="538"/>
      <c r="AS8" s="541"/>
      <c r="AT8" s="542"/>
      <c r="AU8" s="542"/>
    </row>
    <row r="9" spans="1:98" ht="39" customHeight="1" x14ac:dyDescent="0.2">
      <c r="A9" s="497" t="s">
        <v>2</v>
      </c>
      <c r="B9" s="544" t="s">
        <v>3</v>
      </c>
      <c r="C9" s="545"/>
      <c r="D9" s="545"/>
      <c r="E9" s="545"/>
      <c r="F9" s="545"/>
      <c r="G9" s="545"/>
      <c r="H9" s="545"/>
      <c r="I9" s="545"/>
      <c r="J9" s="545"/>
      <c r="K9" s="545"/>
      <c r="L9" s="545"/>
      <c r="M9" s="545"/>
      <c r="N9" s="545"/>
      <c r="O9" s="545"/>
      <c r="P9" s="545"/>
      <c r="Q9" s="545"/>
      <c r="R9" s="545"/>
      <c r="S9" s="545"/>
      <c r="T9" s="545"/>
      <c r="U9" s="545"/>
      <c r="V9" s="545"/>
      <c r="W9" s="545"/>
      <c r="X9" s="497" t="s">
        <v>15</v>
      </c>
      <c r="Y9" s="498"/>
      <c r="Z9" s="498"/>
      <c r="AA9" s="498"/>
      <c r="AB9" s="498"/>
      <c r="AC9" s="498"/>
      <c r="AD9" s="498"/>
      <c r="AE9" s="517"/>
      <c r="AF9" s="546" t="s">
        <v>4</v>
      </c>
      <c r="AG9" s="547"/>
      <c r="AH9" s="497" t="s">
        <v>5</v>
      </c>
      <c r="AI9" s="517"/>
      <c r="AJ9" s="550" t="s">
        <v>6</v>
      </c>
      <c r="AK9" s="497" t="s">
        <v>7</v>
      </c>
      <c r="AL9" s="517"/>
      <c r="AM9" s="497" t="s">
        <v>8</v>
      </c>
      <c r="AN9" s="517"/>
      <c r="AO9" s="589" t="s">
        <v>176</v>
      </c>
      <c r="AP9" s="589"/>
      <c r="AQ9" s="518" t="s">
        <v>80</v>
      </c>
      <c r="AR9" s="521" t="s">
        <v>81</v>
      </c>
      <c r="AS9" s="524" t="s">
        <v>82</v>
      </c>
      <c r="AT9" s="525"/>
      <c r="AU9" s="497" t="s">
        <v>83</v>
      </c>
      <c r="AV9" s="498"/>
      <c r="AW9" s="498"/>
      <c r="AX9" s="104"/>
      <c r="BX9" s="101"/>
      <c r="BY9" s="101"/>
      <c r="CS9" s="102"/>
      <c r="CT9" s="102"/>
    </row>
    <row r="10" spans="1:98" x14ac:dyDescent="0.2">
      <c r="A10" s="543"/>
      <c r="B10" s="528" t="s">
        <v>11</v>
      </c>
      <c r="C10" s="497" t="s">
        <v>12</v>
      </c>
      <c r="D10" s="498"/>
      <c r="E10" s="498"/>
      <c r="F10" s="498"/>
      <c r="G10" s="498"/>
      <c r="H10" s="498"/>
      <c r="I10" s="498"/>
      <c r="J10" s="498"/>
      <c r="K10" s="498"/>
      <c r="L10" s="498"/>
      <c r="M10" s="498"/>
      <c r="N10" s="498"/>
      <c r="O10" s="498"/>
      <c r="P10" s="498"/>
      <c r="Q10" s="498"/>
      <c r="R10" s="498"/>
      <c r="S10" s="517"/>
      <c r="T10" s="497" t="s">
        <v>13</v>
      </c>
      <c r="U10" s="517"/>
      <c r="V10" s="512" t="s">
        <v>14</v>
      </c>
      <c r="W10" s="514"/>
      <c r="X10" s="513" t="s">
        <v>16</v>
      </c>
      <c r="Y10" s="513"/>
      <c r="Z10" s="513"/>
      <c r="AA10" s="514"/>
      <c r="AB10" s="512" t="s">
        <v>17</v>
      </c>
      <c r="AC10" s="513"/>
      <c r="AD10" s="513"/>
      <c r="AE10" s="514"/>
      <c r="AF10" s="548"/>
      <c r="AG10" s="549"/>
      <c r="AH10" s="499"/>
      <c r="AI10" s="501"/>
      <c r="AJ10" s="551"/>
      <c r="AK10" s="499"/>
      <c r="AL10" s="501"/>
      <c r="AM10" s="499"/>
      <c r="AN10" s="501"/>
      <c r="AO10" s="589"/>
      <c r="AP10" s="589"/>
      <c r="AQ10" s="519"/>
      <c r="AR10" s="522"/>
      <c r="AS10" s="526"/>
      <c r="AT10" s="527"/>
      <c r="AU10" s="499"/>
      <c r="AV10" s="500"/>
      <c r="AW10" s="501"/>
      <c r="BX10" s="101"/>
      <c r="BY10" s="101"/>
      <c r="CS10" s="102"/>
      <c r="CT10" s="102"/>
    </row>
    <row r="11" spans="1:98" ht="63.75" customHeight="1" x14ac:dyDescent="0.2">
      <c r="A11" s="499"/>
      <c r="B11" s="530"/>
      <c r="C11" s="7" t="s">
        <v>18</v>
      </c>
      <c r="D11" s="54" t="s">
        <v>19</v>
      </c>
      <c r="E11" s="8" t="s">
        <v>20</v>
      </c>
      <c r="F11" s="8" t="s">
        <v>21</v>
      </c>
      <c r="G11" s="8" t="s">
        <v>22</v>
      </c>
      <c r="H11" s="9" t="s">
        <v>23</v>
      </c>
      <c r="I11" s="9" t="s">
        <v>24</v>
      </c>
      <c r="J11" s="9" t="s">
        <v>25</v>
      </c>
      <c r="K11" s="9" t="s">
        <v>26</v>
      </c>
      <c r="L11" s="9" t="s">
        <v>27</v>
      </c>
      <c r="M11" s="9" t="s">
        <v>28</v>
      </c>
      <c r="N11" s="9" t="s">
        <v>29</v>
      </c>
      <c r="O11" s="9" t="s">
        <v>30</v>
      </c>
      <c r="P11" s="9" t="s">
        <v>31</v>
      </c>
      <c r="Q11" s="9" t="s">
        <v>32</v>
      </c>
      <c r="R11" s="9" t="s">
        <v>33</v>
      </c>
      <c r="S11" s="10" t="s">
        <v>34</v>
      </c>
      <c r="T11" s="7" t="s">
        <v>9</v>
      </c>
      <c r="U11" s="11" t="s">
        <v>35</v>
      </c>
      <c r="V11" s="189" t="s">
        <v>36</v>
      </c>
      <c r="W11" s="11" t="s">
        <v>37</v>
      </c>
      <c r="X11" s="190" t="s">
        <v>38</v>
      </c>
      <c r="Y11" s="12" t="s">
        <v>39</v>
      </c>
      <c r="Z11" s="8" t="s">
        <v>40</v>
      </c>
      <c r="AA11" s="11" t="s">
        <v>41</v>
      </c>
      <c r="AB11" s="12" t="s">
        <v>38</v>
      </c>
      <c r="AC11" s="12" t="s">
        <v>39</v>
      </c>
      <c r="AD11" s="8" t="s">
        <v>40</v>
      </c>
      <c r="AE11" s="11" t="s">
        <v>41</v>
      </c>
      <c r="AF11" s="105" t="s">
        <v>42</v>
      </c>
      <c r="AG11" s="106" t="s">
        <v>43</v>
      </c>
      <c r="AH11" s="7" t="s">
        <v>9</v>
      </c>
      <c r="AI11" s="11" t="s">
        <v>35</v>
      </c>
      <c r="AJ11" s="552"/>
      <c r="AK11" s="7" t="s">
        <v>9</v>
      </c>
      <c r="AL11" s="11" t="s">
        <v>35</v>
      </c>
      <c r="AM11" s="7" t="s">
        <v>9</v>
      </c>
      <c r="AN11" s="11" t="s">
        <v>35</v>
      </c>
      <c r="AO11" s="202" t="s">
        <v>177</v>
      </c>
      <c r="AP11" s="202" t="s">
        <v>178</v>
      </c>
      <c r="AQ11" s="520"/>
      <c r="AR11" s="523"/>
      <c r="AS11" s="107" t="s">
        <v>16</v>
      </c>
      <c r="AT11" s="107" t="s">
        <v>10</v>
      </c>
      <c r="AU11" s="75" t="s">
        <v>84</v>
      </c>
      <c r="AV11" s="75" t="s">
        <v>85</v>
      </c>
      <c r="AW11" s="201" t="s">
        <v>86</v>
      </c>
      <c r="BX11" s="101"/>
      <c r="BY11" s="101"/>
      <c r="CS11" s="102"/>
      <c r="CT11" s="102"/>
    </row>
    <row r="12" spans="1:98" x14ac:dyDescent="0.2">
      <c r="A12" s="13" t="s">
        <v>87</v>
      </c>
      <c r="B12" s="14">
        <f>SUM(C12+D12+E12+F12+G12+H12+I12+J12+K12)</f>
        <v>269</v>
      </c>
      <c r="C12" s="15">
        <v>119</v>
      </c>
      <c r="D12" s="16">
        <v>77</v>
      </c>
      <c r="E12" s="17">
        <v>73</v>
      </c>
      <c r="F12" s="17"/>
      <c r="G12" s="109"/>
      <c r="H12" s="109"/>
      <c r="I12" s="109"/>
      <c r="J12" s="109"/>
      <c r="K12" s="109"/>
      <c r="L12" s="110"/>
      <c r="M12" s="110"/>
      <c r="N12" s="110"/>
      <c r="O12" s="110"/>
      <c r="P12" s="110"/>
      <c r="Q12" s="110"/>
      <c r="R12" s="110"/>
      <c r="S12" s="111"/>
      <c r="T12" s="18">
        <v>269</v>
      </c>
      <c r="U12" s="19"/>
      <c r="V12" s="18">
        <v>125</v>
      </c>
      <c r="W12" s="19">
        <v>144</v>
      </c>
      <c r="X12" s="20">
        <f t="shared" ref="X12:X37" si="0">SUM(Y12+Z12+AA12)</f>
        <v>112</v>
      </c>
      <c r="Y12" s="18">
        <v>112</v>
      </c>
      <c r="Z12" s="21"/>
      <c r="AA12" s="19"/>
      <c r="AB12" s="203">
        <f t="shared" ref="AB12:AB68" si="1">SUM(AC12+AD12+AE12)</f>
        <v>0</v>
      </c>
      <c r="AC12" s="18"/>
      <c r="AD12" s="21"/>
      <c r="AE12" s="19"/>
      <c r="AF12" s="30">
        <v>84</v>
      </c>
      <c r="AG12" s="73">
        <v>0</v>
      </c>
      <c r="AH12" s="24">
        <v>30</v>
      </c>
      <c r="AI12" s="25"/>
      <c r="AJ12" s="23">
        <v>20</v>
      </c>
      <c r="AK12" s="24"/>
      <c r="AL12" s="25"/>
      <c r="AM12" s="24">
        <v>14</v>
      </c>
      <c r="AN12" s="25"/>
      <c r="AO12" s="70"/>
      <c r="AP12" s="70"/>
      <c r="AQ12" s="70"/>
      <c r="AR12" s="70"/>
      <c r="AS12" s="114"/>
      <c r="AT12" s="114"/>
      <c r="AU12" s="70"/>
      <c r="AV12" s="70"/>
      <c r="AW12" s="70"/>
      <c r="AX12" s="115" t="s">
        <v>88</v>
      </c>
      <c r="BX12" s="101"/>
      <c r="BY12" s="101"/>
      <c r="CF12" s="102" t="s">
        <v>179</v>
      </c>
      <c r="CG12" s="102">
        <v>0</v>
      </c>
      <c r="CI12" s="102">
        <v>0</v>
      </c>
      <c r="CJ12" s="102">
        <v>0</v>
      </c>
      <c r="CK12" s="102">
        <v>0</v>
      </c>
      <c r="CL12" s="102">
        <v>1</v>
      </c>
      <c r="CM12" s="102">
        <v>0</v>
      </c>
      <c r="CS12" s="102"/>
      <c r="CT12" s="102"/>
    </row>
    <row r="13" spans="1:98" x14ac:dyDescent="0.2">
      <c r="A13" s="27" t="s">
        <v>89</v>
      </c>
      <c r="B13" s="14">
        <f>SUM(C13+D13+E13+F13+G13+H13+I13+J13+K13+L13+M13+N13+O13+P13+Q13+R13+S13)</f>
        <v>947</v>
      </c>
      <c r="C13" s="18"/>
      <c r="D13" s="28"/>
      <c r="E13" s="29"/>
      <c r="F13" s="29">
        <v>16</v>
      </c>
      <c r="G13" s="29">
        <v>25</v>
      </c>
      <c r="H13" s="29">
        <v>66</v>
      </c>
      <c r="I13" s="29">
        <v>37</v>
      </c>
      <c r="J13" s="29">
        <v>34</v>
      </c>
      <c r="K13" s="29">
        <v>40</v>
      </c>
      <c r="L13" s="29">
        <v>50</v>
      </c>
      <c r="M13" s="29">
        <v>64</v>
      </c>
      <c r="N13" s="29">
        <v>76</v>
      </c>
      <c r="O13" s="29">
        <v>98</v>
      </c>
      <c r="P13" s="29">
        <v>110</v>
      </c>
      <c r="Q13" s="29">
        <v>107</v>
      </c>
      <c r="R13" s="29">
        <v>94</v>
      </c>
      <c r="S13" s="19">
        <v>130</v>
      </c>
      <c r="T13" s="18"/>
      <c r="U13" s="19">
        <v>947</v>
      </c>
      <c r="V13" s="18">
        <v>381</v>
      </c>
      <c r="W13" s="19">
        <v>566</v>
      </c>
      <c r="X13" s="20">
        <f t="shared" si="0"/>
        <v>0</v>
      </c>
      <c r="Y13" s="18"/>
      <c r="Z13" s="21"/>
      <c r="AA13" s="19"/>
      <c r="AB13" s="203">
        <f t="shared" si="1"/>
        <v>459</v>
      </c>
      <c r="AC13" s="18">
        <v>451</v>
      </c>
      <c r="AD13" s="28"/>
      <c r="AE13" s="19">
        <v>8</v>
      </c>
      <c r="AF13" s="30">
        <v>280</v>
      </c>
      <c r="AG13" s="38">
        <v>0</v>
      </c>
      <c r="AH13" s="18"/>
      <c r="AI13" s="19">
        <v>109</v>
      </c>
      <c r="AJ13" s="23">
        <v>594</v>
      </c>
      <c r="AK13" s="24"/>
      <c r="AL13" s="19">
        <v>5</v>
      </c>
      <c r="AM13" s="24"/>
      <c r="AN13" s="19">
        <v>43</v>
      </c>
      <c r="AO13" s="70"/>
      <c r="AP13" s="70"/>
      <c r="AQ13" s="70"/>
      <c r="AR13" s="70"/>
      <c r="AS13" s="114"/>
      <c r="AT13" s="114"/>
      <c r="AU13" s="70"/>
      <c r="AV13" s="70"/>
      <c r="AW13" s="70"/>
      <c r="AX13" s="115" t="s">
        <v>88</v>
      </c>
      <c r="BX13" s="101"/>
      <c r="BY13" s="101"/>
      <c r="CG13" s="102">
        <v>0</v>
      </c>
      <c r="CI13" s="102">
        <v>0</v>
      </c>
      <c r="CJ13" s="102">
        <v>0</v>
      </c>
      <c r="CK13" s="102">
        <v>0</v>
      </c>
      <c r="CL13" s="102">
        <v>0</v>
      </c>
      <c r="CM13" s="102">
        <v>0</v>
      </c>
      <c r="CS13" s="102"/>
      <c r="CT13" s="102"/>
    </row>
    <row r="14" spans="1:98" x14ac:dyDescent="0.2">
      <c r="A14" s="27" t="s">
        <v>90</v>
      </c>
      <c r="B14" s="14">
        <f>SUM(C14)</f>
        <v>58</v>
      </c>
      <c r="C14" s="18">
        <v>58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8">
        <v>58</v>
      </c>
      <c r="U14" s="19"/>
      <c r="V14" s="18">
        <v>30</v>
      </c>
      <c r="W14" s="19">
        <v>28</v>
      </c>
      <c r="X14" s="20">
        <f t="shared" si="0"/>
        <v>19</v>
      </c>
      <c r="Y14" s="18">
        <v>19</v>
      </c>
      <c r="Z14" s="21"/>
      <c r="AA14" s="19"/>
      <c r="AB14" s="203">
        <f t="shared" si="1"/>
        <v>0</v>
      </c>
      <c r="AC14" s="18"/>
      <c r="AD14" s="28"/>
      <c r="AE14" s="19"/>
      <c r="AF14" s="30"/>
      <c r="AG14" s="30">
        <v>0</v>
      </c>
      <c r="AH14" s="18">
        <v>7</v>
      </c>
      <c r="AI14" s="19"/>
      <c r="AJ14" s="23"/>
      <c r="AK14" s="24"/>
      <c r="AL14" s="19"/>
      <c r="AM14" s="24">
        <v>7</v>
      </c>
      <c r="AN14" s="19"/>
      <c r="AO14" s="70"/>
      <c r="AP14" s="70"/>
      <c r="AQ14" s="70"/>
      <c r="AR14" s="70"/>
      <c r="AS14" s="114"/>
      <c r="AT14" s="114"/>
      <c r="AU14" s="70"/>
      <c r="AV14" s="70"/>
      <c r="AW14" s="70"/>
      <c r="AX14" s="115" t="s">
        <v>88</v>
      </c>
      <c r="BX14" s="101"/>
      <c r="BY14" s="101"/>
      <c r="CF14" s="102" t="s">
        <v>179</v>
      </c>
      <c r="CG14" s="102">
        <v>0</v>
      </c>
      <c r="CI14" s="102">
        <v>0</v>
      </c>
      <c r="CJ14" s="102">
        <v>0</v>
      </c>
      <c r="CK14" s="102">
        <v>0</v>
      </c>
      <c r="CL14" s="102">
        <v>1</v>
      </c>
      <c r="CM14" s="102">
        <v>1</v>
      </c>
      <c r="CS14" s="102"/>
      <c r="CT14" s="102"/>
    </row>
    <row r="15" spans="1:98" x14ac:dyDescent="0.2">
      <c r="A15" s="27" t="s">
        <v>93</v>
      </c>
      <c r="B15" s="14">
        <f>SUM(C15+D15+E15+F15+G15+H15+I15+J15+K15)</f>
        <v>67</v>
      </c>
      <c r="C15" s="18">
        <v>36</v>
      </c>
      <c r="D15" s="28">
        <v>16</v>
      </c>
      <c r="E15" s="29">
        <v>15</v>
      </c>
      <c r="F15" s="29"/>
      <c r="G15" s="29"/>
      <c r="H15" s="29"/>
      <c r="I15" s="29"/>
      <c r="J15" s="29"/>
      <c r="K15" s="29"/>
      <c r="L15" s="110"/>
      <c r="M15" s="110"/>
      <c r="N15" s="110"/>
      <c r="O15" s="110"/>
      <c r="P15" s="110"/>
      <c r="Q15" s="110"/>
      <c r="R15" s="110"/>
      <c r="S15" s="110"/>
      <c r="T15" s="18">
        <v>67</v>
      </c>
      <c r="U15" s="19"/>
      <c r="V15" s="18">
        <v>46</v>
      </c>
      <c r="W15" s="19">
        <v>21</v>
      </c>
      <c r="X15" s="20">
        <f t="shared" si="0"/>
        <v>27</v>
      </c>
      <c r="Y15" s="18">
        <v>27</v>
      </c>
      <c r="Z15" s="21"/>
      <c r="AA15" s="19"/>
      <c r="AB15" s="203">
        <f t="shared" si="1"/>
        <v>0</v>
      </c>
      <c r="AC15" s="18"/>
      <c r="AD15" s="28"/>
      <c r="AE15" s="19"/>
      <c r="AF15" s="30">
        <v>12</v>
      </c>
      <c r="AG15" s="30">
        <v>0</v>
      </c>
      <c r="AH15" s="18">
        <v>6</v>
      </c>
      <c r="AI15" s="19"/>
      <c r="AJ15" s="23"/>
      <c r="AK15" s="24"/>
      <c r="AL15" s="19"/>
      <c r="AM15" s="24"/>
      <c r="AN15" s="19"/>
      <c r="AO15" s="70"/>
      <c r="AP15" s="70"/>
      <c r="AQ15" s="70"/>
      <c r="AR15" s="70"/>
      <c r="AS15" s="114"/>
      <c r="AT15" s="114"/>
      <c r="AU15" s="70"/>
      <c r="AV15" s="70"/>
      <c r="AW15" s="70"/>
      <c r="AX15" s="115" t="s">
        <v>88</v>
      </c>
      <c r="BX15" s="101"/>
      <c r="BY15" s="101"/>
      <c r="CF15" s="102" t="s">
        <v>179</v>
      </c>
      <c r="CG15" s="102">
        <v>0</v>
      </c>
      <c r="CI15" s="102">
        <v>0</v>
      </c>
      <c r="CJ15" s="102">
        <v>0</v>
      </c>
      <c r="CK15" s="102">
        <v>0</v>
      </c>
      <c r="CL15" s="102">
        <v>1</v>
      </c>
      <c r="CM15" s="102">
        <v>0</v>
      </c>
      <c r="CS15" s="102"/>
      <c r="CT15" s="102"/>
    </row>
    <row r="16" spans="1:98" x14ac:dyDescent="0.2">
      <c r="A16" s="27" t="s">
        <v>94</v>
      </c>
      <c r="B16" s="14">
        <f>SUM(C16+D16+E16+F16+G16+H16+I16+J16+K16+L16+M16+N16+O16+P16+Q16+R16+S16)</f>
        <v>0</v>
      </c>
      <c r="C16" s="18"/>
      <c r="D16" s="28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19"/>
      <c r="T16" s="18"/>
      <c r="U16" s="19"/>
      <c r="V16" s="18"/>
      <c r="W16" s="19"/>
      <c r="X16" s="20">
        <f t="shared" si="0"/>
        <v>0</v>
      </c>
      <c r="Y16" s="18"/>
      <c r="Z16" s="21"/>
      <c r="AA16" s="19"/>
      <c r="AB16" s="22">
        <f t="shared" si="1"/>
        <v>0</v>
      </c>
      <c r="AC16" s="18"/>
      <c r="AD16" s="21"/>
      <c r="AE16" s="19"/>
      <c r="AF16" s="30"/>
      <c r="AG16" s="30">
        <v>0</v>
      </c>
      <c r="AH16" s="18"/>
      <c r="AI16" s="19"/>
      <c r="AJ16" s="23"/>
      <c r="AK16" s="24"/>
      <c r="AL16" s="19"/>
      <c r="AM16" s="24"/>
      <c r="AN16" s="19"/>
      <c r="AO16" s="70"/>
      <c r="AP16" s="70"/>
      <c r="AQ16" s="70"/>
      <c r="AR16" s="70"/>
      <c r="AS16" s="114"/>
      <c r="AT16" s="114"/>
      <c r="AU16" s="70"/>
      <c r="AV16" s="70"/>
      <c r="AW16" s="70"/>
      <c r="AX16" s="115" t="s">
        <v>88</v>
      </c>
      <c r="BX16" s="101"/>
      <c r="BY16" s="101"/>
      <c r="CG16" s="102">
        <v>0</v>
      </c>
      <c r="CI16" s="102">
        <v>0</v>
      </c>
      <c r="CJ16" s="102">
        <v>0</v>
      </c>
      <c r="CK16" s="102">
        <v>0</v>
      </c>
      <c r="CL16" s="102">
        <v>0</v>
      </c>
      <c r="CM16" s="102">
        <v>0</v>
      </c>
      <c r="CS16" s="102"/>
      <c r="CT16" s="102"/>
    </row>
    <row r="17" spans="1:98" x14ac:dyDescent="0.2">
      <c r="A17" s="27" t="s">
        <v>95</v>
      </c>
      <c r="B17" s="14">
        <f>SUM(C17+D17+E17+F17+G17+H17+I17+J17+K17)</f>
        <v>41</v>
      </c>
      <c r="C17" s="18">
        <v>30</v>
      </c>
      <c r="D17" s="28">
        <v>5</v>
      </c>
      <c r="E17" s="21">
        <v>6</v>
      </c>
      <c r="F17" s="21"/>
      <c r="G17" s="21"/>
      <c r="H17" s="21"/>
      <c r="I17" s="21"/>
      <c r="J17" s="21"/>
      <c r="K17" s="21"/>
      <c r="L17" s="110"/>
      <c r="M17" s="110"/>
      <c r="N17" s="110"/>
      <c r="O17" s="110"/>
      <c r="P17" s="110"/>
      <c r="Q17" s="110"/>
      <c r="R17" s="110"/>
      <c r="S17" s="110"/>
      <c r="T17" s="18">
        <v>41</v>
      </c>
      <c r="U17" s="19"/>
      <c r="V17" s="18">
        <v>24</v>
      </c>
      <c r="W17" s="19">
        <v>17</v>
      </c>
      <c r="X17" s="20">
        <f t="shared" si="0"/>
        <v>22</v>
      </c>
      <c r="Y17" s="18">
        <v>22</v>
      </c>
      <c r="Z17" s="21"/>
      <c r="AA17" s="19"/>
      <c r="AB17" s="22">
        <f t="shared" si="1"/>
        <v>0</v>
      </c>
      <c r="AC17" s="18"/>
      <c r="AD17" s="21"/>
      <c r="AE17" s="19"/>
      <c r="AF17" s="30">
        <v>16</v>
      </c>
      <c r="AG17" s="30">
        <v>0</v>
      </c>
      <c r="AH17" s="18">
        <v>1</v>
      </c>
      <c r="AI17" s="19"/>
      <c r="AJ17" s="23">
        <v>1</v>
      </c>
      <c r="AK17" s="24"/>
      <c r="AL17" s="19"/>
      <c r="AM17" s="24">
        <v>3</v>
      </c>
      <c r="AN17" s="19"/>
      <c r="AO17" s="70"/>
      <c r="AP17" s="70"/>
      <c r="AQ17" s="70">
        <v>41</v>
      </c>
      <c r="AR17" s="70"/>
      <c r="AS17" s="114"/>
      <c r="AT17" s="114"/>
      <c r="AU17" s="70"/>
      <c r="AV17" s="70"/>
      <c r="AW17" s="70"/>
      <c r="AX17" s="115" t="s">
        <v>88</v>
      </c>
      <c r="BX17" s="101"/>
      <c r="BY17" s="101"/>
      <c r="CF17" s="102" t="s">
        <v>179</v>
      </c>
      <c r="CG17" s="102">
        <v>0</v>
      </c>
      <c r="CI17" s="102">
        <v>0</v>
      </c>
      <c r="CJ17" s="102">
        <v>0</v>
      </c>
      <c r="CK17" s="102">
        <v>0</v>
      </c>
      <c r="CL17" s="102">
        <v>1</v>
      </c>
      <c r="CM17" s="102">
        <v>0</v>
      </c>
      <c r="CS17" s="102"/>
      <c r="CT17" s="102"/>
    </row>
    <row r="18" spans="1:98" x14ac:dyDescent="0.2">
      <c r="A18" s="27" t="s">
        <v>96</v>
      </c>
      <c r="B18" s="14">
        <f>SUM(C18+D18+E18+F18+G18+H18+I18+J18+K18+L18+M18+N18+O18+P18+Q18+R18+S18)</f>
        <v>325</v>
      </c>
      <c r="C18" s="18"/>
      <c r="D18" s="28"/>
      <c r="E18" s="21"/>
      <c r="F18" s="21">
        <v>3</v>
      </c>
      <c r="G18" s="21">
        <v>3</v>
      </c>
      <c r="H18" s="21">
        <v>3</v>
      </c>
      <c r="I18" s="21">
        <v>2</v>
      </c>
      <c r="J18" s="21">
        <v>5</v>
      </c>
      <c r="K18" s="21">
        <v>8</v>
      </c>
      <c r="L18" s="21">
        <v>12</v>
      </c>
      <c r="M18" s="21">
        <v>25</v>
      </c>
      <c r="N18" s="21">
        <v>32</v>
      </c>
      <c r="O18" s="21">
        <v>42</v>
      </c>
      <c r="P18" s="21">
        <v>55</v>
      </c>
      <c r="Q18" s="21">
        <v>42</v>
      </c>
      <c r="R18" s="21">
        <v>41</v>
      </c>
      <c r="S18" s="19">
        <v>52</v>
      </c>
      <c r="T18" s="18"/>
      <c r="U18" s="19">
        <v>325</v>
      </c>
      <c r="V18" s="18">
        <v>170</v>
      </c>
      <c r="W18" s="19">
        <v>155</v>
      </c>
      <c r="X18" s="20">
        <f t="shared" si="0"/>
        <v>0</v>
      </c>
      <c r="Y18" s="18"/>
      <c r="Z18" s="21"/>
      <c r="AA18" s="19"/>
      <c r="AB18" s="22">
        <f t="shared" si="1"/>
        <v>76</v>
      </c>
      <c r="AC18" s="18">
        <v>76</v>
      </c>
      <c r="AD18" s="21"/>
      <c r="AE18" s="19"/>
      <c r="AF18" s="30">
        <v>68</v>
      </c>
      <c r="AG18" s="30">
        <v>26</v>
      </c>
      <c r="AH18" s="18"/>
      <c r="AI18" s="19">
        <v>63</v>
      </c>
      <c r="AJ18" s="23"/>
      <c r="AK18" s="24"/>
      <c r="AL18" s="19">
        <v>58</v>
      </c>
      <c r="AM18" s="24"/>
      <c r="AN18" s="19">
        <v>56</v>
      </c>
      <c r="AO18" s="70"/>
      <c r="AP18" s="70"/>
      <c r="AQ18" s="70"/>
      <c r="AR18" s="70"/>
      <c r="AS18" s="114"/>
      <c r="AT18" s="114"/>
      <c r="AU18" s="70"/>
      <c r="AV18" s="70"/>
      <c r="AW18" s="70"/>
      <c r="AX18" s="115" t="s">
        <v>88</v>
      </c>
      <c r="BX18" s="101"/>
      <c r="BY18" s="101"/>
      <c r="CG18" s="102">
        <v>0</v>
      </c>
      <c r="CI18" s="102">
        <v>0</v>
      </c>
      <c r="CJ18" s="102">
        <v>0</v>
      </c>
      <c r="CK18" s="102">
        <v>0</v>
      </c>
      <c r="CL18" s="102">
        <v>0</v>
      </c>
      <c r="CM18" s="102">
        <v>0</v>
      </c>
      <c r="CS18" s="102"/>
      <c r="CT18" s="102"/>
    </row>
    <row r="19" spans="1:98" x14ac:dyDescent="0.2">
      <c r="A19" s="27" t="s">
        <v>97</v>
      </c>
      <c r="B19" s="14">
        <f>SUM(C19+D19+E19+F19+G19+H19+I19+J19+K19)</f>
        <v>0</v>
      </c>
      <c r="C19" s="18"/>
      <c r="D19" s="28"/>
      <c r="E19" s="21"/>
      <c r="F19" s="21"/>
      <c r="G19" s="21"/>
      <c r="H19" s="21"/>
      <c r="I19" s="21"/>
      <c r="J19" s="21"/>
      <c r="K19" s="21"/>
      <c r="L19" s="110"/>
      <c r="M19" s="110"/>
      <c r="N19" s="110"/>
      <c r="O19" s="110"/>
      <c r="P19" s="110"/>
      <c r="Q19" s="110"/>
      <c r="R19" s="110"/>
      <c r="S19" s="110"/>
      <c r="T19" s="18"/>
      <c r="U19" s="19"/>
      <c r="V19" s="18"/>
      <c r="W19" s="19"/>
      <c r="X19" s="20">
        <f t="shared" si="0"/>
        <v>0</v>
      </c>
      <c r="Y19" s="18"/>
      <c r="Z19" s="21"/>
      <c r="AA19" s="19"/>
      <c r="AB19" s="22">
        <f t="shared" si="1"/>
        <v>0</v>
      </c>
      <c r="AC19" s="18"/>
      <c r="AD19" s="21"/>
      <c r="AE19" s="19"/>
      <c r="AF19" s="30"/>
      <c r="AG19" s="30"/>
      <c r="AH19" s="18"/>
      <c r="AI19" s="19"/>
      <c r="AJ19" s="23"/>
      <c r="AK19" s="24"/>
      <c r="AL19" s="19"/>
      <c r="AM19" s="24"/>
      <c r="AN19" s="19"/>
      <c r="AO19" s="70"/>
      <c r="AP19" s="70"/>
      <c r="AQ19" s="70"/>
      <c r="AR19" s="70"/>
      <c r="AS19" s="114"/>
      <c r="AT19" s="114"/>
      <c r="AU19" s="70"/>
      <c r="AV19" s="70"/>
      <c r="AW19" s="70"/>
      <c r="AX19" s="115" t="s">
        <v>88</v>
      </c>
      <c r="BX19" s="101"/>
      <c r="BY19" s="101"/>
      <c r="CF19" s="102" t="s">
        <v>179</v>
      </c>
      <c r="CG19" s="102">
        <v>0</v>
      </c>
      <c r="CI19" s="102">
        <v>0</v>
      </c>
      <c r="CJ19" s="102">
        <v>0</v>
      </c>
      <c r="CK19" s="102">
        <v>0</v>
      </c>
      <c r="CL19" s="102">
        <v>1</v>
      </c>
      <c r="CM19" s="102">
        <v>0</v>
      </c>
      <c r="CS19" s="102"/>
      <c r="CT19" s="102"/>
    </row>
    <row r="20" spans="1:98" x14ac:dyDescent="0.2">
      <c r="A20" s="27" t="s">
        <v>98</v>
      </c>
      <c r="B20" s="14">
        <f>SUM(C20+D20+E20+F20+G20+H20+I20+J20+K20+L20+M20+N20+O20+P20+Q20+R20+S20)</f>
        <v>77</v>
      </c>
      <c r="C20" s="18"/>
      <c r="D20" s="28"/>
      <c r="E20" s="21"/>
      <c r="F20" s="21">
        <v>8</v>
      </c>
      <c r="G20" s="21">
        <v>4</v>
      </c>
      <c r="H20" s="21">
        <v>4</v>
      </c>
      <c r="I20" s="21">
        <v>8</v>
      </c>
      <c r="J20" s="21">
        <v>4</v>
      </c>
      <c r="K20" s="21">
        <v>3</v>
      </c>
      <c r="L20" s="21">
        <v>4</v>
      </c>
      <c r="M20" s="21">
        <v>8</v>
      </c>
      <c r="N20" s="21">
        <v>14</v>
      </c>
      <c r="O20" s="21">
        <v>5</v>
      </c>
      <c r="P20" s="21">
        <v>7</v>
      </c>
      <c r="Q20" s="21">
        <v>3</v>
      </c>
      <c r="R20" s="21">
        <v>3</v>
      </c>
      <c r="S20" s="19">
        <v>2</v>
      </c>
      <c r="T20" s="18"/>
      <c r="U20" s="19">
        <v>77</v>
      </c>
      <c r="V20" s="18">
        <v>11</v>
      </c>
      <c r="W20" s="19">
        <v>66</v>
      </c>
      <c r="X20" s="20">
        <f t="shared" si="0"/>
        <v>0</v>
      </c>
      <c r="Y20" s="18"/>
      <c r="Z20" s="21"/>
      <c r="AA20" s="19"/>
      <c r="AB20" s="22">
        <f t="shared" si="1"/>
        <v>48</v>
      </c>
      <c r="AC20" s="18">
        <v>48</v>
      </c>
      <c r="AD20" s="21"/>
      <c r="AE20" s="19"/>
      <c r="AF20" s="30">
        <v>42</v>
      </c>
      <c r="AG20" s="30">
        <v>0</v>
      </c>
      <c r="AH20" s="18"/>
      <c r="AI20" s="19">
        <v>14</v>
      </c>
      <c r="AJ20" s="23"/>
      <c r="AK20" s="24"/>
      <c r="AL20" s="19"/>
      <c r="AM20" s="24"/>
      <c r="AN20" s="19">
        <v>9</v>
      </c>
      <c r="AO20" s="70"/>
      <c r="AP20" s="70"/>
      <c r="AQ20" s="70"/>
      <c r="AR20" s="70"/>
      <c r="AS20" s="114"/>
      <c r="AT20" s="114"/>
      <c r="AU20" s="70"/>
      <c r="AV20" s="70"/>
      <c r="AW20" s="70"/>
      <c r="AX20" s="115" t="s">
        <v>88</v>
      </c>
      <c r="BX20" s="101"/>
      <c r="BY20" s="101"/>
      <c r="CG20" s="102">
        <v>0</v>
      </c>
      <c r="CI20" s="102">
        <v>0</v>
      </c>
      <c r="CJ20" s="102">
        <v>0</v>
      </c>
      <c r="CK20" s="102">
        <v>0</v>
      </c>
      <c r="CL20" s="102">
        <v>0</v>
      </c>
      <c r="CM20" s="102">
        <v>0</v>
      </c>
      <c r="CS20" s="102"/>
      <c r="CT20" s="102"/>
    </row>
    <row r="21" spans="1:98" x14ac:dyDescent="0.2">
      <c r="A21" s="27" t="s">
        <v>99</v>
      </c>
      <c r="B21" s="14">
        <f>SUM(C21+D21+E21+F21+G21+H21+I21+J21+K21)</f>
        <v>0</v>
      </c>
      <c r="C21" s="18"/>
      <c r="D21" s="28"/>
      <c r="E21" s="21"/>
      <c r="F21" s="21"/>
      <c r="G21" s="21"/>
      <c r="H21" s="21"/>
      <c r="I21" s="21"/>
      <c r="J21" s="21"/>
      <c r="K21" s="21"/>
      <c r="L21" s="110"/>
      <c r="M21" s="110"/>
      <c r="N21" s="110"/>
      <c r="O21" s="110"/>
      <c r="P21" s="110"/>
      <c r="Q21" s="110"/>
      <c r="R21" s="110"/>
      <c r="S21" s="110"/>
      <c r="T21" s="18"/>
      <c r="U21" s="19"/>
      <c r="V21" s="18"/>
      <c r="W21" s="19"/>
      <c r="X21" s="20">
        <f t="shared" si="0"/>
        <v>0</v>
      </c>
      <c r="Y21" s="18"/>
      <c r="Z21" s="21"/>
      <c r="AA21" s="19"/>
      <c r="AB21" s="22">
        <f t="shared" si="1"/>
        <v>0</v>
      </c>
      <c r="AC21" s="18"/>
      <c r="AD21" s="21"/>
      <c r="AE21" s="19"/>
      <c r="AF21" s="30"/>
      <c r="AG21" s="30"/>
      <c r="AH21" s="18"/>
      <c r="AI21" s="19"/>
      <c r="AJ21" s="23"/>
      <c r="AK21" s="24"/>
      <c r="AL21" s="19"/>
      <c r="AM21" s="24"/>
      <c r="AN21" s="19"/>
      <c r="AO21" s="70"/>
      <c r="AP21" s="70"/>
      <c r="AQ21" s="70"/>
      <c r="AR21" s="70"/>
      <c r="AS21" s="114"/>
      <c r="AT21" s="114"/>
      <c r="AU21" s="70"/>
      <c r="AV21" s="70"/>
      <c r="AW21" s="70"/>
      <c r="AX21" s="115" t="s">
        <v>88</v>
      </c>
      <c r="BX21" s="101"/>
      <c r="BY21" s="101"/>
      <c r="CF21" s="102" t="s">
        <v>179</v>
      </c>
      <c r="CG21" s="102">
        <v>0</v>
      </c>
      <c r="CI21" s="102">
        <v>0</v>
      </c>
      <c r="CJ21" s="102">
        <v>0</v>
      </c>
      <c r="CK21" s="102">
        <v>0</v>
      </c>
      <c r="CL21" s="102">
        <v>1</v>
      </c>
      <c r="CM21" s="102">
        <v>0</v>
      </c>
      <c r="CS21" s="102"/>
      <c r="CT21" s="102"/>
    </row>
    <row r="22" spans="1:98" x14ac:dyDescent="0.2">
      <c r="A22" s="27" t="s">
        <v>100</v>
      </c>
      <c r="B22" s="14">
        <f>SUM(C22+D22+E22+F22+G22+H22+I22+J22+K22+L22+M22+N22+O22+P22+Q22+R22+S22)</f>
        <v>184</v>
      </c>
      <c r="C22" s="18"/>
      <c r="D22" s="28"/>
      <c r="E22" s="21"/>
      <c r="F22" s="21">
        <v>6</v>
      </c>
      <c r="G22" s="21">
        <v>9</v>
      </c>
      <c r="H22" s="21">
        <v>8</v>
      </c>
      <c r="I22" s="21">
        <v>11</v>
      </c>
      <c r="J22" s="21">
        <v>6</v>
      </c>
      <c r="K22" s="21">
        <v>12</v>
      </c>
      <c r="L22" s="21">
        <v>13</v>
      </c>
      <c r="M22" s="21">
        <v>22</v>
      </c>
      <c r="N22" s="21">
        <v>16</v>
      </c>
      <c r="O22" s="21">
        <v>22</v>
      </c>
      <c r="P22" s="21">
        <v>17</v>
      </c>
      <c r="Q22" s="21">
        <v>13</v>
      </c>
      <c r="R22" s="21">
        <v>15</v>
      </c>
      <c r="S22" s="19">
        <v>14</v>
      </c>
      <c r="T22" s="18"/>
      <c r="U22" s="19">
        <v>184</v>
      </c>
      <c r="V22" s="18">
        <v>85</v>
      </c>
      <c r="W22" s="19">
        <v>99</v>
      </c>
      <c r="X22" s="20">
        <f t="shared" si="0"/>
        <v>0</v>
      </c>
      <c r="Y22" s="18"/>
      <c r="Z22" s="21"/>
      <c r="AA22" s="19"/>
      <c r="AB22" s="22">
        <f t="shared" si="1"/>
        <v>97</v>
      </c>
      <c r="AC22" s="18">
        <v>97</v>
      </c>
      <c r="AD22" s="21"/>
      <c r="AE22" s="19"/>
      <c r="AF22" s="30">
        <v>85</v>
      </c>
      <c r="AG22" s="30">
        <v>0</v>
      </c>
      <c r="AH22" s="18"/>
      <c r="AI22" s="19">
        <v>46</v>
      </c>
      <c r="AJ22" s="23"/>
      <c r="AK22" s="24"/>
      <c r="AL22" s="19">
        <v>22</v>
      </c>
      <c r="AM22" s="24"/>
      <c r="AN22" s="19">
        <v>41</v>
      </c>
      <c r="AO22" s="70"/>
      <c r="AP22" s="70"/>
      <c r="AQ22" s="70"/>
      <c r="AR22" s="70"/>
      <c r="AS22" s="114"/>
      <c r="AT22" s="114"/>
      <c r="AU22" s="70"/>
      <c r="AV22" s="70"/>
      <c r="AW22" s="70"/>
      <c r="AX22" s="115" t="s">
        <v>88</v>
      </c>
      <c r="BX22" s="101"/>
      <c r="BY22" s="101"/>
      <c r="CG22" s="102">
        <v>0</v>
      </c>
      <c r="CI22" s="102">
        <v>0</v>
      </c>
      <c r="CJ22" s="102">
        <v>0</v>
      </c>
      <c r="CK22" s="102">
        <v>0</v>
      </c>
      <c r="CL22" s="102">
        <v>0</v>
      </c>
      <c r="CM22" s="102">
        <v>0</v>
      </c>
      <c r="CS22" s="102"/>
      <c r="CT22" s="102"/>
    </row>
    <row r="23" spans="1:98" x14ac:dyDescent="0.2">
      <c r="A23" s="27" t="s">
        <v>101</v>
      </c>
      <c r="B23" s="14">
        <f>SUM(C23+D23+E23+F23+G23+H23+I23+J23+K23+L23+M23+N23+O23+P23+Q23+R23+S23)</f>
        <v>0</v>
      </c>
      <c r="C23" s="18"/>
      <c r="D23" s="28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19"/>
      <c r="T23" s="18"/>
      <c r="U23" s="19"/>
      <c r="V23" s="18"/>
      <c r="W23" s="19"/>
      <c r="X23" s="20">
        <f t="shared" si="0"/>
        <v>0</v>
      </c>
      <c r="Y23" s="18"/>
      <c r="Z23" s="21"/>
      <c r="AA23" s="19"/>
      <c r="AB23" s="22">
        <f t="shared" si="1"/>
        <v>0</v>
      </c>
      <c r="AC23" s="18"/>
      <c r="AD23" s="21"/>
      <c r="AE23" s="19"/>
      <c r="AF23" s="30"/>
      <c r="AG23" s="30"/>
      <c r="AH23" s="18"/>
      <c r="AI23" s="19"/>
      <c r="AJ23" s="23"/>
      <c r="AK23" s="24"/>
      <c r="AL23" s="19"/>
      <c r="AM23" s="24"/>
      <c r="AN23" s="19"/>
      <c r="AO23" s="70"/>
      <c r="AP23" s="70"/>
      <c r="AQ23" s="70"/>
      <c r="AR23" s="70"/>
      <c r="AS23" s="114"/>
      <c r="AT23" s="114"/>
      <c r="AU23" s="70"/>
      <c r="AV23" s="70"/>
      <c r="AW23" s="70"/>
      <c r="AX23" s="115" t="s">
        <v>88</v>
      </c>
      <c r="BX23" s="101"/>
      <c r="BY23" s="101"/>
      <c r="CG23" s="102">
        <v>0</v>
      </c>
      <c r="CI23" s="102">
        <v>0</v>
      </c>
      <c r="CJ23" s="102">
        <v>0</v>
      </c>
      <c r="CK23" s="102">
        <v>0</v>
      </c>
      <c r="CL23" s="102">
        <v>0</v>
      </c>
      <c r="CM23" s="102">
        <v>0</v>
      </c>
      <c r="CS23" s="102"/>
      <c r="CT23" s="102"/>
    </row>
    <row r="24" spans="1:98" x14ac:dyDescent="0.2">
      <c r="A24" s="27" t="s">
        <v>102</v>
      </c>
      <c r="B24" s="14">
        <f>SUM(C24+D24+E24+F24+G24+H24+I24+J24+K24)</f>
        <v>0</v>
      </c>
      <c r="C24" s="18"/>
      <c r="D24" s="28"/>
      <c r="E24" s="21"/>
      <c r="F24" s="21"/>
      <c r="G24" s="21"/>
      <c r="H24" s="21"/>
      <c r="I24" s="21"/>
      <c r="J24" s="21"/>
      <c r="K24" s="21"/>
      <c r="L24" s="110"/>
      <c r="M24" s="110"/>
      <c r="N24" s="110"/>
      <c r="O24" s="110"/>
      <c r="P24" s="110"/>
      <c r="Q24" s="110"/>
      <c r="R24" s="110"/>
      <c r="S24" s="110"/>
      <c r="T24" s="18"/>
      <c r="U24" s="19"/>
      <c r="V24" s="18"/>
      <c r="W24" s="19"/>
      <c r="X24" s="20">
        <f t="shared" si="0"/>
        <v>0</v>
      </c>
      <c r="Y24" s="18"/>
      <c r="Z24" s="21"/>
      <c r="AA24" s="19"/>
      <c r="AB24" s="22">
        <f t="shared" si="1"/>
        <v>0</v>
      </c>
      <c r="AC24" s="18"/>
      <c r="AD24" s="21"/>
      <c r="AE24" s="19"/>
      <c r="AF24" s="30"/>
      <c r="AG24" s="30"/>
      <c r="AH24" s="18"/>
      <c r="AI24" s="19"/>
      <c r="AJ24" s="23"/>
      <c r="AK24" s="24"/>
      <c r="AL24" s="19"/>
      <c r="AM24" s="24"/>
      <c r="AN24" s="19"/>
      <c r="AO24" s="70"/>
      <c r="AP24" s="70"/>
      <c r="AQ24" s="70"/>
      <c r="AR24" s="70"/>
      <c r="AS24" s="114"/>
      <c r="AT24" s="114"/>
      <c r="AU24" s="70"/>
      <c r="AV24" s="70"/>
      <c r="AW24" s="70"/>
      <c r="AX24" s="115" t="s">
        <v>88</v>
      </c>
      <c r="BX24" s="101"/>
      <c r="BY24" s="101"/>
      <c r="CF24" s="102" t="s">
        <v>179</v>
      </c>
      <c r="CG24" s="102">
        <v>0</v>
      </c>
      <c r="CI24" s="102">
        <v>0</v>
      </c>
      <c r="CJ24" s="102">
        <v>0</v>
      </c>
      <c r="CK24" s="102">
        <v>0</v>
      </c>
      <c r="CL24" s="102">
        <v>1</v>
      </c>
      <c r="CM24" s="102">
        <v>0</v>
      </c>
      <c r="CS24" s="102"/>
      <c r="CT24" s="102"/>
    </row>
    <row r="25" spans="1:98" x14ac:dyDescent="0.2">
      <c r="A25" s="27" t="s">
        <v>103</v>
      </c>
      <c r="B25" s="14">
        <f>SUM(C25+D25+E25+F25+G25+H25+I25+J25+K25+L25+M25+N25+O25+P25+Q25+R25+S25)</f>
        <v>0</v>
      </c>
      <c r="C25" s="18"/>
      <c r="D25" s="28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9"/>
      <c r="T25" s="18"/>
      <c r="U25" s="19"/>
      <c r="V25" s="18"/>
      <c r="W25" s="19"/>
      <c r="X25" s="20">
        <f t="shared" si="0"/>
        <v>0</v>
      </c>
      <c r="Y25" s="18"/>
      <c r="Z25" s="21"/>
      <c r="AA25" s="19"/>
      <c r="AB25" s="22">
        <f t="shared" si="1"/>
        <v>0</v>
      </c>
      <c r="AC25" s="18"/>
      <c r="AD25" s="21"/>
      <c r="AE25" s="19"/>
      <c r="AF25" s="30"/>
      <c r="AG25" s="30"/>
      <c r="AH25" s="18"/>
      <c r="AI25" s="19"/>
      <c r="AJ25" s="23"/>
      <c r="AK25" s="24"/>
      <c r="AL25" s="19"/>
      <c r="AM25" s="24"/>
      <c r="AN25" s="19"/>
      <c r="AO25" s="70"/>
      <c r="AP25" s="70"/>
      <c r="AQ25" s="70"/>
      <c r="AR25" s="70"/>
      <c r="AS25" s="114"/>
      <c r="AT25" s="114"/>
      <c r="AU25" s="70"/>
      <c r="AV25" s="70"/>
      <c r="AW25" s="70"/>
      <c r="AX25" s="115" t="s">
        <v>88</v>
      </c>
      <c r="BX25" s="101"/>
      <c r="BY25" s="101"/>
      <c r="CG25" s="102">
        <v>0</v>
      </c>
      <c r="CI25" s="102">
        <v>0</v>
      </c>
      <c r="CJ25" s="102">
        <v>0</v>
      </c>
      <c r="CK25" s="102">
        <v>0</v>
      </c>
      <c r="CL25" s="102">
        <v>0</v>
      </c>
      <c r="CM25" s="102">
        <v>0</v>
      </c>
      <c r="CS25" s="102"/>
      <c r="CT25" s="102"/>
    </row>
    <row r="26" spans="1:98" x14ac:dyDescent="0.2">
      <c r="A26" s="27" t="s">
        <v>104</v>
      </c>
      <c r="B26" s="14">
        <f>SUM(C26+D26+E26+F26+G26+H26+I26+J26+K26)</f>
        <v>0</v>
      </c>
      <c r="C26" s="18"/>
      <c r="D26" s="28"/>
      <c r="E26" s="21"/>
      <c r="F26" s="21"/>
      <c r="G26" s="21"/>
      <c r="H26" s="21"/>
      <c r="I26" s="21"/>
      <c r="J26" s="21"/>
      <c r="K26" s="21"/>
      <c r="L26" s="110"/>
      <c r="M26" s="110"/>
      <c r="N26" s="110"/>
      <c r="O26" s="110"/>
      <c r="P26" s="110"/>
      <c r="Q26" s="110"/>
      <c r="R26" s="110"/>
      <c r="S26" s="110"/>
      <c r="T26" s="18"/>
      <c r="U26" s="19"/>
      <c r="V26" s="18"/>
      <c r="W26" s="19"/>
      <c r="X26" s="20">
        <f t="shared" si="0"/>
        <v>0</v>
      </c>
      <c r="Y26" s="18"/>
      <c r="Z26" s="21"/>
      <c r="AA26" s="19"/>
      <c r="AB26" s="22">
        <f t="shared" si="1"/>
        <v>0</v>
      </c>
      <c r="AC26" s="18"/>
      <c r="AD26" s="21"/>
      <c r="AE26" s="19"/>
      <c r="AF26" s="30"/>
      <c r="AG26" s="30"/>
      <c r="AH26" s="18"/>
      <c r="AI26" s="19"/>
      <c r="AJ26" s="23"/>
      <c r="AK26" s="24"/>
      <c r="AL26" s="19"/>
      <c r="AM26" s="24"/>
      <c r="AN26" s="19"/>
      <c r="AO26" s="70"/>
      <c r="AP26" s="70"/>
      <c r="AQ26" s="70"/>
      <c r="AR26" s="70"/>
      <c r="AS26" s="114"/>
      <c r="AT26" s="114"/>
      <c r="AU26" s="70"/>
      <c r="AV26" s="70"/>
      <c r="AW26" s="70"/>
      <c r="AX26" s="115" t="s">
        <v>88</v>
      </c>
      <c r="BX26" s="101"/>
      <c r="BY26" s="101"/>
      <c r="CF26" s="102" t="s">
        <v>179</v>
      </c>
      <c r="CG26" s="102">
        <v>0</v>
      </c>
      <c r="CI26" s="102">
        <v>0</v>
      </c>
      <c r="CJ26" s="102">
        <v>0</v>
      </c>
      <c r="CK26" s="102">
        <v>0</v>
      </c>
      <c r="CL26" s="102">
        <v>1</v>
      </c>
      <c r="CM26" s="102">
        <v>0</v>
      </c>
      <c r="CS26" s="102"/>
      <c r="CT26" s="102"/>
    </row>
    <row r="27" spans="1:98" x14ac:dyDescent="0.2">
      <c r="A27" s="27" t="s">
        <v>105</v>
      </c>
      <c r="B27" s="14">
        <f>SUM(C27+D27+E27+F27+G27+H27+I27+J27+K27+L27+M27+N27+O27+P27+Q27+R27+S27)</f>
        <v>26</v>
      </c>
      <c r="C27" s="18"/>
      <c r="D27" s="28"/>
      <c r="E27" s="21"/>
      <c r="F27" s="21"/>
      <c r="G27" s="21"/>
      <c r="H27" s="21"/>
      <c r="I27" s="21"/>
      <c r="J27" s="21"/>
      <c r="K27" s="21">
        <v>1</v>
      </c>
      <c r="L27" s="21">
        <v>1</v>
      </c>
      <c r="M27" s="21">
        <v>2</v>
      </c>
      <c r="N27" s="21">
        <v>2</v>
      </c>
      <c r="O27" s="21">
        <v>2</v>
      </c>
      <c r="P27" s="21">
        <v>3</v>
      </c>
      <c r="Q27" s="21">
        <v>3</v>
      </c>
      <c r="R27" s="21">
        <v>5</v>
      </c>
      <c r="S27" s="19">
        <v>7</v>
      </c>
      <c r="T27" s="18"/>
      <c r="U27" s="19">
        <v>26</v>
      </c>
      <c r="V27" s="18">
        <v>15</v>
      </c>
      <c r="W27" s="19">
        <v>11</v>
      </c>
      <c r="X27" s="20">
        <f t="shared" si="0"/>
        <v>0</v>
      </c>
      <c r="Y27" s="18"/>
      <c r="Z27" s="21"/>
      <c r="AA27" s="19"/>
      <c r="AB27" s="22">
        <f t="shared" si="1"/>
        <v>17</v>
      </c>
      <c r="AC27" s="18">
        <v>17</v>
      </c>
      <c r="AD27" s="21"/>
      <c r="AE27" s="19"/>
      <c r="AF27" s="30">
        <v>6</v>
      </c>
      <c r="AG27" s="30">
        <v>0</v>
      </c>
      <c r="AH27" s="18"/>
      <c r="AI27" s="19">
        <v>7</v>
      </c>
      <c r="AJ27" s="23">
        <v>54</v>
      </c>
      <c r="AK27" s="24"/>
      <c r="AL27" s="19"/>
      <c r="AM27" s="24"/>
      <c r="AN27" s="19">
        <v>13</v>
      </c>
      <c r="AO27" s="70"/>
      <c r="AP27" s="70"/>
      <c r="AQ27" s="70"/>
      <c r="AR27" s="70"/>
      <c r="AS27" s="114"/>
      <c r="AT27" s="114"/>
      <c r="AU27" s="70"/>
      <c r="AV27" s="70"/>
      <c r="AW27" s="70"/>
      <c r="AX27" s="115" t="s">
        <v>88</v>
      </c>
      <c r="BX27" s="101"/>
      <c r="BY27" s="101"/>
      <c r="CG27" s="102">
        <v>0</v>
      </c>
      <c r="CI27" s="102">
        <v>0</v>
      </c>
      <c r="CJ27" s="102">
        <v>0</v>
      </c>
      <c r="CK27" s="102">
        <v>0</v>
      </c>
      <c r="CL27" s="102">
        <v>0</v>
      </c>
      <c r="CM27" s="102">
        <v>0</v>
      </c>
      <c r="CS27" s="102"/>
      <c r="CT27" s="102"/>
    </row>
    <row r="28" spans="1:98" x14ac:dyDescent="0.2">
      <c r="A28" s="27" t="s">
        <v>106</v>
      </c>
      <c r="B28" s="14">
        <f>SUM(C28+D28+E28+F28+G28+H28+I28+J28+K28)</f>
        <v>0</v>
      </c>
      <c r="C28" s="18"/>
      <c r="D28" s="28"/>
      <c r="E28" s="21"/>
      <c r="F28" s="21"/>
      <c r="G28" s="21"/>
      <c r="H28" s="21"/>
      <c r="I28" s="21"/>
      <c r="J28" s="21"/>
      <c r="K28" s="21"/>
      <c r="L28" s="110"/>
      <c r="M28" s="110"/>
      <c r="N28" s="110"/>
      <c r="O28" s="110"/>
      <c r="P28" s="110"/>
      <c r="Q28" s="110"/>
      <c r="R28" s="110"/>
      <c r="S28" s="110"/>
      <c r="T28" s="18"/>
      <c r="U28" s="19"/>
      <c r="V28" s="18"/>
      <c r="W28" s="19"/>
      <c r="X28" s="20">
        <f t="shared" si="0"/>
        <v>0</v>
      </c>
      <c r="Y28" s="18"/>
      <c r="Z28" s="21"/>
      <c r="AA28" s="19"/>
      <c r="AB28" s="22">
        <f t="shared" si="1"/>
        <v>0</v>
      </c>
      <c r="AC28" s="18"/>
      <c r="AD28" s="21"/>
      <c r="AE28" s="19"/>
      <c r="AF28" s="30"/>
      <c r="AG28" s="30"/>
      <c r="AH28" s="18"/>
      <c r="AI28" s="19"/>
      <c r="AJ28" s="23"/>
      <c r="AK28" s="24"/>
      <c r="AL28" s="19"/>
      <c r="AM28" s="24"/>
      <c r="AN28" s="19"/>
      <c r="AO28" s="70"/>
      <c r="AP28" s="70"/>
      <c r="AQ28" s="70"/>
      <c r="AR28" s="70"/>
      <c r="AS28" s="114"/>
      <c r="AT28" s="114"/>
      <c r="AU28" s="70"/>
      <c r="AV28" s="70"/>
      <c r="AW28" s="70"/>
      <c r="AX28" s="115" t="s">
        <v>88</v>
      </c>
      <c r="BX28" s="101"/>
      <c r="BY28" s="101"/>
      <c r="CF28" s="102" t="s">
        <v>179</v>
      </c>
      <c r="CG28" s="102">
        <v>0</v>
      </c>
      <c r="CI28" s="102">
        <v>0</v>
      </c>
      <c r="CJ28" s="102">
        <v>0</v>
      </c>
      <c r="CK28" s="102">
        <v>0</v>
      </c>
      <c r="CL28" s="102">
        <v>1</v>
      </c>
      <c r="CM28" s="102">
        <v>0</v>
      </c>
      <c r="CS28" s="102"/>
      <c r="CT28" s="102"/>
    </row>
    <row r="29" spans="1:98" x14ac:dyDescent="0.2">
      <c r="A29" s="27" t="s">
        <v>107</v>
      </c>
      <c r="B29" s="14">
        <f>SUM(C29+D29+E29+F29+G29+H29+I29+J29+K29+L29+M29+N29+O29+P29+Q29+R29+S29)</f>
        <v>0</v>
      </c>
      <c r="C29" s="18"/>
      <c r="D29" s="28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19"/>
      <c r="T29" s="18"/>
      <c r="U29" s="19"/>
      <c r="V29" s="18"/>
      <c r="W29" s="19"/>
      <c r="X29" s="20">
        <f t="shared" si="0"/>
        <v>0</v>
      </c>
      <c r="Y29" s="18"/>
      <c r="Z29" s="21"/>
      <c r="AA29" s="19"/>
      <c r="AB29" s="22">
        <f t="shared" si="1"/>
        <v>0</v>
      </c>
      <c r="AC29" s="18"/>
      <c r="AD29" s="21"/>
      <c r="AE29" s="19"/>
      <c r="AF29" s="30"/>
      <c r="AG29" s="30"/>
      <c r="AH29" s="18"/>
      <c r="AI29" s="19"/>
      <c r="AJ29" s="23"/>
      <c r="AK29" s="24"/>
      <c r="AL29" s="19"/>
      <c r="AM29" s="24"/>
      <c r="AN29" s="19"/>
      <c r="AO29" s="70"/>
      <c r="AP29" s="70"/>
      <c r="AQ29" s="70"/>
      <c r="AR29" s="70"/>
      <c r="AS29" s="114"/>
      <c r="AT29" s="114"/>
      <c r="AU29" s="70"/>
      <c r="AV29" s="70"/>
      <c r="AW29" s="70"/>
      <c r="AX29" s="115" t="s">
        <v>88</v>
      </c>
      <c r="BX29" s="101"/>
      <c r="BY29" s="101"/>
      <c r="CG29" s="102">
        <v>0</v>
      </c>
      <c r="CI29" s="102">
        <v>0</v>
      </c>
      <c r="CJ29" s="102">
        <v>0</v>
      </c>
      <c r="CK29" s="102">
        <v>0</v>
      </c>
      <c r="CL29" s="102">
        <v>0</v>
      </c>
      <c r="CM29" s="102">
        <v>0</v>
      </c>
      <c r="CS29" s="102"/>
      <c r="CT29" s="102"/>
    </row>
    <row r="30" spans="1:98" x14ac:dyDescent="0.2">
      <c r="A30" s="27" t="s">
        <v>108</v>
      </c>
      <c r="B30" s="14">
        <f>SUM(C30+D30+E30+F30+G30+H30+I30+J30+K30)</f>
        <v>0</v>
      </c>
      <c r="C30" s="18"/>
      <c r="D30" s="28"/>
      <c r="E30" s="21"/>
      <c r="F30" s="21"/>
      <c r="G30" s="21"/>
      <c r="H30" s="21"/>
      <c r="I30" s="21"/>
      <c r="J30" s="21"/>
      <c r="K30" s="21"/>
      <c r="L30" s="110"/>
      <c r="M30" s="110"/>
      <c r="N30" s="110"/>
      <c r="O30" s="110"/>
      <c r="P30" s="110"/>
      <c r="Q30" s="110"/>
      <c r="R30" s="110"/>
      <c r="S30" s="110"/>
      <c r="T30" s="18"/>
      <c r="U30" s="19"/>
      <c r="V30" s="18"/>
      <c r="W30" s="19"/>
      <c r="X30" s="20">
        <f t="shared" si="0"/>
        <v>0</v>
      </c>
      <c r="Y30" s="18"/>
      <c r="Z30" s="21"/>
      <c r="AA30" s="19"/>
      <c r="AB30" s="22">
        <f t="shared" si="1"/>
        <v>0</v>
      </c>
      <c r="AC30" s="18"/>
      <c r="AD30" s="21"/>
      <c r="AE30" s="19"/>
      <c r="AF30" s="30"/>
      <c r="AG30" s="30"/>
      <c r="AH30" s="18"/>
      <c r="AI30" s="19"/>
      <c r="AJ30" s="23"/>
      <c r="AK30" s="24"/>
      <c r="AL30" s="19"/>
      <c r="AM30" s="24"/>
      <c r="AN30" s="19"/>
      <c r="AO30" s="70"/>
      <c r="AP30" s="70"/>
      <c r="AQ30" s="70"/>
      <c r="AR30" s="70"/>
      <c r="AS30" s="114"/>
      <c r="AT30" s="114"/>
      <c r="AU30" s="70"/>
      <c r="AV30" s="70"/>
      <c r="AW30" s="70"/>
      <c r="AX30" s="115" t="s">
        <v>88</v>
      </c>
      <c r="BX30" s="101"/>
      <c r="BY30" s="101"/>
      <c r="CF30" s="102" t="s">
        <v>179</v>
      </c>
      <c r="CG30" s="102">
        <v>0</v>
      </c>
      <c r="CI30" s="102">
        <v>0</v>
      </c>
      <c r="CJ30" s="102">
        <v>0</v>
      </c>
      <c r="CK30" s="102">
        <v>0</v>
      </c>
      <c r="CL30" s="102">
        <v>1</v>
      </c>
      <c r="CM30" s="102">
        <v>0</v>
      </c>
      <c r="CS30" s="102"/>
      <c r="CT30" s="102"/>
    </row>
    <row r="31" spans="1:98" x14ac:dyDescent="0.2">
      <c r="A31" s="27" t="s">
        <v>109</v>
      </c>
      <c r="B31" s="14">
        <f>SUM(C31+D31+E31+F31+G31+H31+I31+J31+K31+L31+M31+N31+O31+P31+Q31+R31+S31)</f>
        <v>0</v>
      </c>
      <c r="C31" s="18"/>
      <c r="D31" s="28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9"/>
      <c r="T31" s="18"/>
      <c r="U31" s="19"/>
      <c r="V31" s="18"/>
      <c r="W31" s="19"/>
      <c r="X31" s="20">
        <f t="shared" si="0"/>
        <v>0</v>
      </c>
      <c r="Y31" s="18"/>
      <c r="Z31" s="21"/>
      <c r="AA31" s="19"/>
      <c r="AB31" s="22">
        <f t="shared" si="1"/>
        <v>0</v>
      </c>
      <c r="AC31" s="18"/>
      <c r="AD31" s="21"/>
      <c r="AE31" s="19"/>
      <c r="AF31" s="30"/>
      <c r="AG31" s="30"/>
      <c r="AH31" s="18"/>
      <c r="AI31" s="19"/>
      <c r="AJ31" s="23"/>
      <c r="AK31" s="24"/>
      <c r="AL31" s="19"/>
      <c r="AM31" s="24"/>
      <c r="AN31" s="19"/>
      <c r="AO31" s="70"/>
      <c r="AP31" s="70"/>
      <c r="AQ31" s="70"/>
      <c r="AR31" s="70"/>
      <c r="AS31" s="114"/>
      <c r="AT31" s="114"/>
      <c r="AU31" s="70"/>
      <c r="AV31" s="70"/>
      <c r="AW31" s="70"/>
      <c r="AX31" s="115" t="s">
        <v>88</v>
      </c>
      <c r="BX31" s="101"/>
      <c r="BY31" s="101"/>
      <c r="CG31" s="102">
        <v>0</v>
      </c>
      <c r="CI31" s="102">
        <v>0</v>
      </c>
      <c r="CJ31" s="102">
        <v>0</v>
      </c>
      <c r="CK31" s="102">
        <v>0</v>
      </c>
      <c r="CL31" s="102">
        <v>0</v>
      </c>
      <c r="CM31" s="102">
        <v>0</v>
      </c>
      <c r="CS31" s="102"/>
      <c r="CT31" s="102"/>
    </row>
    <row r="32" spans="1:98" x14ac:dyDescent="0.2">
      <c r="A32" s="27" t="s">
        <v>110</v>
      </c>
      <c r="B32" s="14">
        <f>SUM(C32+D32+E32+F32+G32+H32+I32+J32+K32+L32+M32+N32+O32+P32+Q32+R32+S32)</f>
        <v>0</v>
      </c>
      <c r="C32" s="18"/>
      <c r="D32" s="2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19"/>
      <c r="T32" s="18"/>
      <c r="U32" s="19"/>
      <c r="V32" s="18"/>
      <c r="W32" s="19"/>
      <c r="X32" s="20">
        <f t="shared" si="0"/>
        <v>0</v>
      </c>
      <c r="Y32" s="18"/>
      <c r="Z32" s="21"/>
      <c r="AA32" s="19"/>
      <c r="AB32" s="22">
        <f t="shared" si="1"/>
        <v>0</v>
      </c>
      <c r="AC32" s="18"/>
      <c r="AD32" s="21"/>
      <c r="AE32" s="19"/>
      <c r="AF32" s="30"/>
      <c r="AG32" s="30"/>
      <c r="AH32" s="18"/>
      <c r="AI32" s="19"/>
      <c r="AJ32" s="23"/>
      <c r="AK32" s="24"/>
      <c r="AL32" s="19"/>
      <c r="AM32" s="24"/>
      <c r="AN32" s="19"/>
      <c r="AO32" s="70"/>
      <c r="AP32" s="70"/>
      <c r="AQ32" s="70"/>
      <c r="AR32" s="70"/>
      <c r="AS32" s="114"/>
      <c r="AT32" s="114"/>
      <c r="AU32" s="70"/>
      <c r="AV32" s="70"/>
      <c r="AW32" s="70"/>
      <c r="AX32" s="115" t="s">
        <v>88</v>
      </c>
      <c r="BX32" s="101"/>
      <c r="BY32" s="101"/>
      <c r="CG32" s="102">
        <v>0</v>
      </c>
      <c r="CI32" s="102">
        <v>0</v>
      </c>
      <c r="CJ32" s="102">
        <v>0</v>
      </c>
      <c r="CK32" s="102">
        <v>0</v>
      </c>
      <c r="CL32" s="102">
        <v>0</v>
      </c>
      <c r="CM32" s="102">
        <v>0</v>
      </c>
      <c r="CS32" s="102"/>
      <c r="CT32" s="102"/>
    </row>
    <row r="33" spans="1:98" x14ac:dyDescent="0.2">
      <c r="A33" s="27" t="s">
        <v>111</v>
      </c>
      <c r="B33" s="14">
        <f>SUM(C33+D33+E33+F33+G33+H33+I33+J33+K33)</f>
        <v>0</v>
      </c>
      <c r="C33" s="18"/>
      <c r="D33" s="28"/>
      <c r="E33" s="21"/>
      <c r="F33" s="21"/>
      <c r="G33" s="21"/>
      <c r="H33" s="21"/>
      <c r="I33" s="21"/>
      <c r="J33" s="21"/>
      <c r="K33" s="21"/>
      <c r="L33" s="110"/>
      <c r="M33" s="110"/>
      <c r="N33" s="110"/>
      <c r="O33" s="110"/>
      <c r="P33" s="110"/>
      <c r="Q33" s="110"/>
      <c r="R33" s="110"/>
      <c r="S33" s="110"/>
      <c r="T33" s="18"/>
      <c r="U33" s="38"/>
      <c r="V33" s="18"/>
      <c r="W33" s="19"/>
      <c r="X33" s="20">
        <f t="shared" si="0"/>
        <v>0</v>
      </c>
      <c r="Y33" s="18"/>
      <c r="Z33" s="21"/>
      <c r="AA33" s="19"/>
      <c r="AB33" s="22">
        <f t="shared" si="1"/>
        <v>0</v>
      </c>
      <c r="AC33" s="18"/>
      <c r="AD33" s="21"/>
      <c r="AE33" s="19"/>
      <c r="AF33" s="30"/>
      <c r="AG33" s="30"/>
      <c r="AH33" s="18"/>
      <c r="AI33" s="19"/>
      <c r="AJ33" s="23"/>
      <c r="AK33" s="24"/>
      <c r="AL33" s="19"/>
      <c r="AM33" s="24"/>
      <c r="AN33" s="19"/>
      <c r="AO33" s="70"/>
      <c r="AP33" s="70"/>
      <c r="AQ33" s="70"/>
      <c r="AR33" s="70"/>
      <c r="AS33" s="114"/>
      <c r="AT33" s="114"/>
      <c r="AU33" s="70"/>
      <c r="AV33" s="70"/>
      <c r="AW33" s="70"/>
      <c r="AX33" s="115" t="s">
        <v>88</v>
      </c>
      <c r="BX33" s="101"/>
      <c r="BY33" s="101"/>
      <c r="CF33" s="102" t="s">
        <v>179</v>
      </c>
      <c r="CG33" s="102">
        <v>0</v>
      </c>
      <c r="CI33" s="102">
        <v>0</v>
      </c>
      <c r="CJ33" s="102">
        <v>0</v>
      </c>
      <c r="CK33" s="102">
        <v>0</v>
      </c>
      <c r="CL33" s="102">
        <v>1</v>
      </c>
      <c r="CM33" s="102">
        <v>0</v>
      </c>
      <c r="CS33" s="102"/>
      <c r="CT33" s="102"/>
    </row>
    <row r="34" spans="1:98" x14ac:dyDescent="0.2">
      <c r="A34" s="27" t="s">
        <v>112</v>
      </c>
      <c r="B34" s="14">
        <f>SUM(C34+D34+E34+F34+G34+H34+I34+J34+K34+L34+M34+N34+O34+P34+Q34+R34+S34)</f>
        <v>0</v>
      </c>
      <c r="C34" s="18"/>
      <c r="D34" s="2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19"/>
      <c r="T34" s="18"/>
      <c r="U34" s="38"/>
      <c r="V34" s="18"/>
      <c r="W34" s="19"/>
      <c r="X34" s="20">
        <f t="shared" si="0"/>
        <v>0</v>
      </c>
      <c r="Y34" s="18"/>
      <c r="Z34" s="21"/>
      <c r="AA34" s="19"/>
      <c r="AB34" s="22">
        <f t="shared" si="1"/>
        <v>0</v>
      </c>
      <c r="AC34" s="18"/>
      <c r="AD34" s="21"/>
      <c r="AE34" s="19"/>
      <c r="AF34" s="30"/>
      <c r="AG34" s="30"/>
      <c r="AH34" s="18"/>
      <c r="AI34" s="19"/>
      <c r="AJ34" s="23"/>
      <c r="AK34" s="24"/>
      <c r="AL34" s="19"/>
      <c r="AM34" s="24"/>
      <c r="AN34" s="19"/>
      <c r="AO34" s="70"/>
      <c r="AP34" s="70"/>
      <c r="AQ34" s="70"/>
      <c r="AR34" s="70"/>
      <c r="AS34" s="114"/>
      <c r="AT34" s="114"/>
      <c r="AU34" s="70"/>
      <c r="AV34" s="70"/>
      <c r="AW34" s="70"/>
      <c r="AX34" s="115" t="s">
        <v>88</v>
      </c>
      <c r="BX34" s="101"/>
      <c r="BY34" s="101"/>
      <c r="CG34" s="102">
        <v>0</v>
      </c>
      <c r="CI34" s="102">
        <v>0</v>
      </c>
      <c r="CJ34" s="102">
        <v>0</v>
      </c>
      <c r="CK34" s="102">
        <v>0</v>
      </c>
      <c r="CL34" s="102">
        <v>0</v>
      </c>
      <c r="CM34" s="102">
        <v>0</v>
      </c>
      <c r="CS34" s="102"/>
      <c r="CT34" s="102"/>
    </row>
    <row r="35" spans="1:98" x14ac:dyDescent="0.2">
      <c r="A35" s="27" t="s">
        <v>113</v>
      </c>
      <c r="B35" s="14">
        <f>SUM(C35+D35+E35+F35+G35+H35+I35+J35+K35+L35+M35+N35+O35+P35+Q35+R35+S35)</f>
        <v>0</v>
      </c>
      <c r="C35" s="18"/>
      <c r="D35" s="28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9"/>
      <c r="T35" s="18"/>
      <c r="U35" s="38"/>
      <c r="V35" s="18"/>
      <c r="W35" s="19"/>
      <c r="X35" s="20">
        <f t="shared" si="0"/>
        <v>0</v>
      </c>
      <c r="Y35" s="18"/>
      <c r="Z35" s="21"/>
      <c r="AA35" s="19"/>
      <c r="AB35" s="22">
        <f t="shared" si="1"/>
        <v>0</v>
      </c>
      <c r="AC35" s="18"/>
      <c r="AD35" s="21"/>
      <c r="AE35" s="19"/>
      <c r="AF35" s="30"/>
      <c r="AG35" s="30"/>
      <c r="AH35" s="18"/>
      <c r="AI35" s="19"/>
      <c r="AJ35" s="23"/>
      <c r="AK35" s="24"/>
      <c r="AL35" s="19"/>
      <c r="AM35" s="24"/>
      <c r="AN35" s="19"/>
      <c r="AO35" s="70"/>
      <c r="AP35" s="70"/>
      <c r="AQ35" s="70"/>
      <c r="AR35" s="70"/>
      <c r="AS35" s="114"/>
      <c r="AT35" s="114"/>
      <c r="AU35" s="70"/>
      <c r="AV35" s="70"/>
      <c r="AW35" s="70"/>
      <c r="AX35" s="115" t="s">
        <v>88</v>
      </c>
      <c r="BX35" s="101"/>
      <c r="BY35" s="101"/>
      <c r="CG35" s="102">
        <v>0</v>
      </c>
      <c r="CI35" s="102">
        <v>0</v>
      </c>
      <c r="CJ35" s="102">
        <v>0</v>
      </c>
      <c r="CK35" s="102">
        <v>0</v>
      </c>
      <c r="CL35" s="102">
        <v>0</v>
      </c>
      <c r="CM35" s="102">
        <v>0</v>
      </c>
      <c r="CS35" s="102"/>
      <c r="CT35" s="102"/>
    </row>
    <row r="36" spans="1:98" x14ac:dyDescent="0.2">
      <c r="A36" s="27" t="s">
        <v>114</v>
      </c>
      <c r="B36" s="14">
        <f>SUM(O36+P36+Q36+R36+S36)</f>
        <v>0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21"/>
      <c r="P36" s="21"/>
      <c r="Q36" s="21"/>
      <c r="R36" s="21"/>
      <c r="S36" s="19"/>
      <c r="T36" s="18"/>
      <c r="U36" s="38"/>
      <c r="V36" s="18"/>
      <c r="W36" s="19"/>
      <c r="X36" s="20">
        <f t="shared" si="0"/>
        <v>0</v>
      </c>
      <c r="Y36" s="34"/>
      <c r="Z36" s="32"/>
      <c r="AA36" s="33"/>
      <c r="AB36" s="22">
        <f t="shared" si="1"/>
        <v>0</v>
      </c>
      <c r="AC36" s="18"/>
      <c r="AD36" s="21"/>
      <c r="AE36" s="19"/>
      <c r="AF36" s="30"/>
      <c r="AG36" s="30"/>
      <c r="AH36" s="34"/>
      <c r="AI36" s="39"/>
      <c r="AJ36" s="23"/>
      <c r="AK36" s="34"/>
      <c r="AL36" s="39"/>
      <c r="AM36" s="34"/>
      <c r="AN36" s="39"/>
      <c r="AO36" s="70"/>
      <c r="AP36" s="70"/>
      <c r="AQ36" s="70"/>
      <c r="AR36" s="70"/>
      <c r="AS36" s="33"/>
      <c r="AT36" s="114"/>
      <c r="AU36" s="70"/>
      <c r="AV36" s="70"/>
      <c r="AW36" s="70"/>
      <c r="AX36" s="115" t="s">
        <v>88</v>
      </c>
      <c r="BX36" s="101"/>
      <c r="BY36" s="101"/>
      <c r="CF36" s="102" t="s">
        <v>179</v>
      </c>
      <c r="CG36" s="102">
        <v>0</v>
      </c>
      <c r="CI36" s="102">
        <v>0</v>
      </c>
      <c r="CJ36" s="102">
        <v>0</v>
      </c>
      <c r="CK36" s="102">
        <v>0</v>
      </c>
      <c r="CL36" s="102">
        <v>1</v>
      </c>
      <c r="CM36" s="102">
        <v>0</v>
      </c>
      <c r="CS36" s="102"/>
      <c r="CT36" s="102"/>
    </row>
    <row r="37" spans="1:98" x14ac:dyDescent="0.2">
      <c r="A37" s="27" t="s">
        <v>115</v>
      </c>
      <c r="B37" s="14">
        <f>SUM(C37+D37+E37+F37+G37+H37+I37+J37+K37)</f>
        <v>0</v>
      </c>
      <c r="C37" s="18"/>
      <c r="D37" s="28"/>
      <c r="E37" s="21"/>
      <c r="F37" s="109"/>
      <c r="G37" s="109"/>
      <c r="H37" s="109"/>
      <c r="I37" s="109"/>
      <c r="J37" s="109"/>
      <c r="K37" s="109"/>
      <c r="L37" s="32"/>
      <c r="M37" s="32"/>
      <c r="N37" s="32"/>
      <c r="O37" s="32"/>
      <c r="P37" s="32"/>
      <c r="Q37" s="32"/>
      <c r="R37" s="32"/>
      <c r="S37" s="33"/>
      <c r="T37" s="18"/>
      <c r="U37" s="38"/>
      <c r="V37" s="18"/>
      <c r="W37" s="19"/>
      <c r="X37" s="20">
        <f t="shared" si="0"/>
        <v>0</v>
      </c>
      <c r="Y37" s="18"/>
      <c r="Z37" s="21"/>
      <c r="AA37" s="19"/>
      <c r="AB37" s="22">
        <f t="shared" si="1"/>
        <v>0</v>
      </c>
      <c r="AC37" s="18"/>
      <c r="AD37" s="21"/>
      <c r="AE37" s="19"/>
      <c r="AF37" s="30"/>
      <c r="AG37" s="30"/>
      <c r="AH37" s="18"/>
      <c r="AI37" s="19"/>
      <c r="AJ37" s="23"/>
      <c r="AK37" s="24"/>
      <c r="AL37" s="19"/>
      <c r="AM37" s="24"/>
      <c r="AN37" s="19"/>
      <c r="AO37" s="70"/>
      <c r="AP37" s="70"/>
      <c r="AQ37" s="70"/>
      <c r="AR37" s="70"/>
      <c r="AS37" s="114"/>
      <c r="AT37" s="114"/>
      <c r="AU37" s="70"/>
      <c r="AV37" s="70"/>
      <c r="AW37" s="70"/>
      <c r="AX37" s="115" t="s">
        <v>88</v>
      </c>
      <c r="BX37" s="101"/>
      <c r="BY37" s="101"/>
      <c r="CF37" s="102" t="s">
        <v>179</v>
      </c>
      <c r="CG37" s="102">
        <v>0</v>
      </c>
      <c r="CI37" s="102">
        <v>0</v>
      </c>
      <c r="CJ37" s="102">
        <v>0</v>
      </c>
      <c r="CK37" s="102">
        <v>0</v>
      </c>
      <c r="CL37" s="102">
        <v>1</v>
      </c>
      <c r="CM37" s="102">
        <v>0</v>
      </c>
      <c r="CS37" s="102"/>
      <c r="CT37" s="102"/>
    </row>
    <row r="38" spans="1:98" x14ac:dyDescent="0.2">
      <c r="A38" s="27" t="s">
        <v>116</v>
      </c>
      <c r="B38" s="14">
        <f>SUM(C38+D38+E38+F38+G38+H38+I38+J38+K38+L38+M38+N38+O38+P38+Q38+R38+S38)</f>
        <v>0</v>
      </c>
      <c r="C38" s="109"/>
      <c r="D38" s="109"/>
      <c r="E38" s="109"/>
      <c r="F38" s="109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19"/>
      <c r="T38" s="18"/>
      <c r="U38" s="19"/>
      <c r="V38" s="18"/>
      <c r="W38" s="19"/>
      <c r="X38" s="37"/>
      <c r="Y38" s="34"/>
      <c r="Z38" s="32"/>
      <c r="AA38" s="33"/>
      <c r="AB38" s="22">
        <f t="shared" si="1"/>
        <v>0</v>
      </c>
      <c r="AC38" s="18"/>
      <c r="AD38" s="21"/>
      <c r="AE38" s="19"/>
      <c r="AF38" s="30"/>
      <c r="AG38" s="30"/>
      <c r="AH38" s="18"/>
      <c r="AI38" s="19"/>
      <c r="AJ38" s="23"/>
      <c r="AK38" s="24"/>
      <c r="AL38" s="19"/>
      <c r="AM38" s="24"/>
      <c r="AN38" s="19"/>
      <c r="AO38" s="70"/>
      <c r="AP38" s="70"/>
      <c r="AQ38" s="70"/>
      <c r="AR38" s="70"/>
      <c r="AS38" s="114"/>
      <c r="AT38" s="114"/>
      <c r="AU38" s="70"/>
      <c r="AV38" s="70"/>
      <c r="AW38" s="70"/>
      <c r="AX38" s="115" t="s">
        <v>88</v>
      </c>
      <c r="BX38" s="101"/>
      <c r="BY38" s="101"/>
      <c r="CG38" s="102">
        <v>0</v>
      </c>
      <c r="CI38" s="102">
        <v>0</v>
      </c>
      <c r="CJ38" s="102">
        <v>0</v>
      </c>
      <c r="CK38" s="102">
        <v>0</v>
      </c>
      <c r="CL38" s="102">
        <v>0</v>
      </c>
      <c r="CM38" s="102">
        <v>0</v>
      </c>
      <c r="CS38" s="102"/>
      <c r="CT38" s="102"/>
    </row>
    <row r="39" spans="1:98" x14ac:dyDescent="0.2">
      <c r="A39" s="27" t="s">
        <v>117</v>
      </c>
      <c r="B39" s="14">
        <f>SUM(C39+D39+E39+F39+G39+H39+I39+J39+K39)</f>
        <v>192</v>
      </c>
      <c r="C39" s="109">
        <v>38</v>
      </c>
      <c r="D39" s="109">
        <v>74</v>
      </c>
      <c r="E39" s="109">
        <v>80</v>
      </c>
      <c r="F39" s="109"/>
      <c r="G39" s="109"/>
      <c r="H39" s="109"/>
      <c r="I39" s="109"/>
      <c r="J39" s="109"/>
      <c r="K39" s="109"/>
      <c r="L39" s="110"/>
      <c r="M39" s="110"/>
      <c r="N39" s="110"/>
      <c r="O39" s="110"/>
      <c r="P39" s="110"/>
      <c r="Q39" s="110"/>
      <c r="R39" s="110"/>
      <c r="S39" s="110"/>
      <c r="T39" s="18">
        <v>192</v>
      </c>
      <c r="U39" s="19"/>
      <c r="V39" s="18">
        <v>138</v>
      </c>
      <c r="W39" s="19">
        <v>54</v>
      </c>
      <c r="X39" s="20">
        <f t="shared" ref="X39:X68" si="2">SUM(Y39+Z39+AA39)</f>
        <v>82</v>
      </c>
      <c r="Y39" s="18">
        <v>82</v>
      </c>
      <c r="Z39" s="21"/>
      <c r="AA39" s="19"/>
      <c r="AB39" s="22">
        <f t="shared" si="1"/>
        <v>0</v>
      </c>
      <c r="AC39" s="18"/>
      <c r="AD39" s="21"/>
      <c r="AE39" s="19"/>
      <c r="AF39" s="30">
        <v>78</v>
      </c>
      <c r="AG39" s="19">
        <v>0</v>
      </c>
      <c r="AH39" s="18">
        <v>20</v>
      </c>
      <c r="AI39" s="19"/>
      <c r="AJ39" s="23">
        <v>130</v>
      </c>
      <c r="AK39" s="24">
        <v>11</v>
      </c>
      <c r="AL39" s="19"/>
      <c r="AM39" s="24">
        <v>3</v>
      </c>
      <c r="AN39" s="19"/>
      <c r="AO39" s="70"/>
      <c r="AP39" s="70"/>
      <c r="AQ39" s="70"/>
      <c r="AR39" s="70"/>
      <c r="AS39" s="114"/>
      <c r="AT39" s="114"/>
      <c r="AU39" s="70"/>
      <c r="AV39" s="70"/>
      <c r="AW39" s="70"/>
      <c r="AX39" s="115" t="s">
        <v>88</v>
      </c>
      <c r="BX39" s="101"/>
      <c r="BY39" s="101"/>
      <c r="CF39" s="102" t="s">
        <v>179</v>
      </c>
      <c r="CG39" s="102">
        <v>0</v>
      </c>
      <c r="CI39" s="102">
        <v>0</v>
      </c>
      <c r="CJ39" s="102">
        <v>0</v>
      </c>
      <c r="CK39" s="102">
        <v>0</v>
      </c>
      <c r="CL39" s="102">
        <v>1</v>
      </c>
      <c r="CM39" s="102">
        <v>0</v>
      </c>
      <c r="CS39" s="102"/>
      <c r="CT39" s="102"/>
    </row>
    <row r="40" spans="1:98" x14ac:dyDescent="0.2">
      <c r="A40" s="27" t="s">
        <v>118</v>
      </c>
      <c r="B40" s="14">
        <f>SUM(C40+D40+E40+F40+G40+H40+I40+J40+K40+L40+M40+N40+O40+P40+Q40+R40+S40)</f>
        <v>162</v>
      </c>
      <c r="C40" s="109"/>
      <c r="D40" s="109"/>
      <c r="E40" s="109"/>
      <c r="F40" s="21">
        <v>9</v>
      </c>
      <c r="G40" s="21">
        <v>9</v>
      </c>
      <c r="H40" s="21">
        <v>7</v>
      </c>
      <c r="I40" s="21">
        <v>10</v>
      </c>
      <c r="J40" s="21">
        <v>7</v>
      </c>
      <c r="K40" s="21">
        <v>16</v>
      </c>
      <c r="L40" s="21">
        <v>12</v>
      </c>
      <c r="M40" s="21">
        <v>12</v>
      </c>
      <c r="N40" s="21">
        <v>16</v>
      </c>
      <c r="O40" s="21">
        <v>7</v>
      </c>
      <c r="P40" s="21">
        <v>17</v>
      </c>
      <c r="Q40" s="21">
        <v>14</v>
      </c>
      <c r="R40" s="21">
        <v>8</v>
      </c>
      <c r="S40" s="19">
        <v>18</v>
      </c>
      <c r="T40" s="18"/>
      <c r="U40" s="19">
        <v>162</v>
      </c>
      <c r="V40" s="18">
        <v>84</v>
      </c>
      <c r="W40" s="19">
        <v>78</v>
      </c>
      <c r="X40" s="20">
        <f>SUM(Y40+Z40+AA40)</f>
        <v>0</v>
      </c>
      <c r="Y40" s="18"/>
      <c r="Z40" s="21"/>
      <c r="AA40" s="19"/>
      <c r="AB40" s="22">
        <f t="shared" si="1"/>
        <v>86</v>
      </c>
      <c r="AC40" s="18">
        <v>86</v>
      </c>
      <c r="AD40" s="21"/>
      <c r="AE40" s="19"/>
      <c r="AF40" s="30">
        <v>61</v>
      </c>
      <c r="AG40" s="41">
        <v>0</v>
      </c>
      <c r="AH40" s="18"/>
      <c r="AI40" s="19">
        <v>22</v>
      </c>
      <c r="AJ40" s="23">
        <v>27</v>
      </c>
      <c r="AK40" s="24"/>
      <c r="AL40" s="19">
        <v>13</v>
      </c>
      <c r="AM40" s="24"/>
      <c r="AN40" s="19">
        <v>15</v>
      </c>
      <c r="AO40" s="70"/>
      <c r="AP40" s="70"/>
      <c r="AQ40" s="70">
        <v>21</v>
      </c>
      <c r="AR40" s="70"/>
      <c r="AS40" s="114"/>
      <c r="AT40" s="114"/>
      <c r="AU40" s="70"/>
      <c r="AV40" s="70"/>
      <c r="AW40" s="70"/>
      <c r="AX40" s="115" t="s">
        <v>88</v>
      </c>
      <c r="BX40" s="101"/>
      <c r="BY40" s="101"/>
      <c r="CG40" s="102">
        <v>0</v>
      </c>
      <c r="CI40" s="102">
        <v>0</v>
      </c>
      <c r="CJ40" s="102">
        <v>0</v>
      </c>
      <c r="CK40" s="102">
        <v>0</v>
      </c>
      <c r="CL40" s="102">
        <v>0</v>
      </c>
      <c r="CM40" s="102">
        <v>0</v>
      </c>
      <c r="CS40" s="102"/>
      <c r="CT40" s="102"/>
    </row>
    <row r="41" spans="1:98" x14ac:dyDescent="0.2">
      <c r="A41" s="27" t="s">
        <v>119</v>
      </c>
      <c r="B41" s="14">
        <f>SUM(C41+D41+E41+F41+G41+H41+I41+J41+K41+L41+M41+N41+O41+P41+Q41+R41+S41)</f>
        <v>0</v>
      </c>
      <c r="C41" s="109"/>
      <c r="D41" s="109"/>
      <c r="E41" s="109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19"/>
      <c r="T41" s="18"/>
      <c r="U41" s="19"/>
      <c r="V41" s="18"/>
      <c r="W41" s="19"/>
      <c r="X41" s="20">
        <f>SUM(Y41+Z41+AA41)</f>
        <v>0</v>
      </c>
      <c r="Y41" s="18"/>
      <c r="Z41" s="21"/>
      <c r="AA41" s="19"/>
      <c r="AB41" s="22">
        <f t="shared" si="1"/>
        <v>0</v>
      </c>
      <c r="AC41" s="18"/>
      <c r="AD41" s="21"/>
      <c r="AE41" s="19"/>
      <c r="AF41" s="30"/>
      <c r="AG41" s="19"/>
      <c r="AH41" s="18"/>
      <c r="AI41" s="19"/>
      <c r="AJ41" s="23"/>
      <c r="AK41" s="24"/>
      <c r="AL41" s="19"/>
      <c r="AM41" s="24"/>
      <c r="AN41" s="19"/>
      <c r="AO41" s="70"/>
      <c r="AP41" s="70"/>
      <c r="AQ41" s="70"/>
      <c r="AR41" s="70"/>
      <c r="AS41" s="114"/>
      <c r="AT41" s="114"/>
      <c r="AU41" s="70"/>
      <c r="AV41" s="70"/>
      <c r="AW41" s="70"/>
      <c r="AX41" s="115" t="s">
        <v>88</v>
      </c>
      <c r="BX41" s="101"/>
      <c r="BY41" s="101"/>
      <c r="CG41" s="102">
        <v>0</v>
      </c>
      <c r="CI41" s="102">
        <v>0</v>
      </c>
      <c r="CJ41" s="102">
        <v>0</v>
      </c>
      <c r="CK41" s="102">
        <v>0</v>
      </c>
      <c r="CL41" s="102">
        <v>0</v>
      </c>
      <c r="CM41" s="102">
        <v>0</v>
      </c>
      <c r="CS41" s="102"/>
      <c r="CT41" s="102"/>
    </row>
    <row r="42" spans="1:98" x14ac:dyDescent="0.2">
      <c r="A42" s="27" t="s">
        <v>120</v>
      </c>
      <c r="B42" s="14">
        <f>SUM(C42+D42+E42+F42+G42+H42+I42+J42+K42)</f>
        <v>0</v>
      </c>
      <c r="C42" s="109"/>
      <c r="D42" s="109"/>
      <c r="E42" s="109"/>
      <c r="F42" s="21"/>
      <c r="G42" s="21"/>
      <c r="H42" s="21"/>
      <c r="I42" s="21"/>
      <c r="J42" s="21"/>
      <c r="K42" s="21"/>
      <c r="L42" s="110"/>
      <c r="M42" s="110"/>
      <c r="N42" s="110"/>
      <c r="O42" s="110"/>
      <c r="P42" s="110"/>
      <c r="Q42" s="110"/>
      <c r="R42" s="110"/>
      <c r="S42" s="110"/>
      <c r="T42" s="18"/>
      <c r="U42" s="19"/>
      <c r="V42" s="18"/>
      <c r="W42" s="19"/>
      <c r="X42" s="20">
        <f t="shared" si="2"/>
        <v>0</v>
      </c>
      <c r="Y42" s="18"/>
      <c r="Z42" s="21"/>
      <c r="AA42" s="19"/>
      <c r="AB42" s="22">
        <f t="shared" si="1"/>
        <v>0</v>
      </c>
      <c r="AC42" s="18"/>
      <c r="AD42" s="21"/>
      <c r="AE42" s="19"/>
      <c r="AF42" s="30"/>
      <c r="AG42" s="19"/>
      <c r="AH42" s="18"/>
      <c r="AI42" s="19"/>
      <c r="AJ42" s="23"/>
      <c r="AK42" s="24"/>
      <c r="AL42" s="19"/>
      <c r="AM42" s="24"/>
      <c r="AN42" s="19"/>
      <c r="AO42" s="70"/>
      <c r="AP42" s="70"/>
      <c r="AQ42" s="70"/>
      <c r="AR42" s="70"/>
      <c r="AS42" s="114"/>
      <c r="AT42" s="114"/>
      <c r="AU42" s="70"/>
      <c r="AV42" s="70"/>
      <c r="AW42" s="70"/>
      <c r="AX42" s="115" t="s">
        <v>88</v>
      </c>
      <c r="BX42" s="101"/>
      <c r="BY42" s="101"/>
      <c r="CF42" s="102" t="s">
        <v>179</v>
      </c>
      <c r="CG42" s="102">
        <v>0</v>
      </c>
      <c r="CI42" s="102">
        <v>0</v>
      </c>
      <c r="CJ42" s="102">
        <v>0</v>
      </c>
      <c r="CK42" s="102">
        <v>0</v>
      </c>
      <c r="CL42" s="102">
        <v>1</v>
      </c>
      <c r="CM42" s="102">
        <v>0</v>
      </c>
      <c r="CS42" s="102"/>
      <c r="CT42" s="102"/>
    </row>
    <row r="43" spans="1:98" x14ac:dyDescent="0.2">
      <c r="A43" s="27" t="s">
        <v>121</v>
      </c>
      <c r="B43" s="14">
        <f>SUM(C43+D43+E43+F43+G43+H43+I43+J43+K43+L43+M43+N43+O43+P43+Q43+R43+S43)</f>
        <v>307</v>
      </c>
      <c r="C43" s="18"/>
      <c r="D43" s="28">
        <v>10</v>
      </c>
      <c r="E43" s="21">
        <v>12</v>
      </c>
      <c r="F43" s="21">
        <v>13</v>
      </c>
      <c r="G43" s="21">
        <v>17</v>
      </c>
      <c r="H43" s="21">
        <v>25</v>
      </c>
      <c r="I43" s="21">
        <v>27</v>
      </c>
      <c r="J43" s="21">
        <v>26</v>
      </c>
      <c r="K43" s="21">
        <v>32</v>
      </c>
      <c r="L43" s="21">
        <v>33</v>
      </c>
      <c r="M43" s="21">
        <v>38</v>
      </c>
      <c r="N43" s="21">
        <v>25</v>
      </c>
      <c r="O43" s="21">
        <v>22</v>
      </c>
      <c r="P43" s="21">
        <v>12</v>
      </c>
      <c r="Q43" s="21">
        <v>6</v>
      </c>
      <c r="R43" s="21">
        <v>5</v>
      </c>
      <c r="S43" s="19">
        <v>4</v>
      </c>
      <c r="T43" s="18">
        <v>22</v>
      </c>
      <c r="U43" s="19">
        <v>285</v>
      </c>
      <c r="V43" s="18">
        <v>125</v>
      </c>
      <c r="W43" s="19">
        <v>182</v>
      </c>
      <c r="X43" s="20">
        <f t="shared" si="2"/>
        <v>27</v>
      </c>
      <c r="Y43" s="18">
        <v>27</v>
      </c>
      <c r="Z43" s="21"/>
      <c r="AA43" s="19"/>
      <c r="AB43" s="22">
        <f t="shared" si="1"/>
        <v>36</v>
      </c>
      <c r="AC43" s="18">
        <v>35</v>
      </c>
      <c r="AD43" s="21"/>
      <c r="AE43" s="19">
        <v>1</v>
      </c>
      <c r="AF43" s="30">
        <v>118</v>
      </c>
      <c r="AG43" s="19">
        <v>3</v>
      </c>
      <c r="AH43" s="18">
        <v>5</v>
      </c>
      <c r="AI43" s="39">
        <v>61</v>
      </c>
      <c r="AJ43" s="23">
        <v>299</v>
      </c>
      <c r="AK43" s="24"/>
      <c r="AL43" s="19"/>
      <c r="AM43" s="24"/>
      <c r="AN43" s="19">
        <v>5</v>
      </c>
      <c r="AO43" s="70"/>
      <c r="AP43" s="70"/>
      <c r="AQ43" s="70">
        <v>27</v>
      </c>
      <c r="AR43" s="70"/>
      <c r="AS43" s="114"/>
      <c r="AT43" s="114"/>
      <c r="AU43" s="70"/>
      <c r="AV43" s="70"/>
      <c r="AW43" s="70"/>
      <c r="AX43" s="115" t="s">
        <v>88</v>
      </c>
      <c r="BX43" s="101"/>
      <c r="BY43" s="101"/>
      <c r="CG43" s="102">
        <v>0</v>
      </c>
      <c r="CI43" s="102">
        <v>0</v>
      </c>
      <c r="CJ43" s="102">
        <v>0</v>
      </c>
      <c r="CK43" s="102">
        <v>0</v>
      </c>
      <c r="CL43" s="102">
        <v>0</v>
      </c>
      <c r="CM43" s="102">
        <v>0</v>
      </c>
      <c r="CS43" s="102"/>
      <c r="CT43" s="102"/>
    </row>
    <row r="44" spans="1:98" x14ac:dyDescent="0.2">
      <c r="A44" s="27" t="s">
        <v>122</v>
      </c>
      <c r="B44" s="14">
        <f>SUM(C44+D44+E44+F44+G44+H44+I44+J44+K44)</f>
        <v>180</v>
      </c>
      <c r="C44" s="18">
        <v>98</v>
      </c>
      <c r="D44" s="28">
        <v>63</v>
      </c>
      <c r="E44" s="21">
        <v>19</v>
      </c>
      <c r="F44" s="21"/>
      <c r="G44" s="21"/>
      <c r="H44" s="21"/>
      <c r="I44" s="21"/>
      <c r="J44" s="21"/>
      <c r="K44" s="21"/>
      <c r="L44" s="110"/>
      <c r="M44" s="110"/>
      <c r="N44" s="110"/>
      <c r="O44" s="110"/>
      <c r="P44" s="110"/>
      <c r="Q44" s="110"/>
      <c r="R44" s="110"/>
      <c r="S44" s="110"/>
      <c r="T44" s="18">
        <v>180</v>
      </c>
      <c r="U44" s="19"/>
      <c r="V44" s="18">
        <v>141</v>
      </c>
      <c r="W44" s="19">
        <v>39</v>
      </c>
      <c r="X44" s="20">
        <f t="shared" si="2"/>
        <v>140</v>
      </c>
      <c r="Y44" s="18">
        <v>140</v>
      </c>
      <c r="Z44" s="21"/>
      <c r="AA44" s="19"/>
      <c r="AB44" s="22">
        <f t="shared" si="1"/>
        <v>0</v>
      </c>
      <c r="AC44" s="18"/>
      <c r="AD44" s="21"/>
      <c r="AE44" s="19"/>
      <c r="AF44" s="30">
        <v>89</v>
      </c>
      <c r="AG44" s="70">
        <v>0</v>
      </c>
      <c r="AH44" s="18">
        <v>19</v>
      </c>
      <c r="AI44" s="39"/>
      <c r="AJ44" s="23"/>
      <c r="AK44" s="24"/>
      <c r="AL44" s="19"/>
      <c r="AM44" s="24">
        <v>60</v>
      </c>
      <c r="AN44" s="19"/>
      <c r="AO44" s="70"/>
      <c r="AP44" s="70"/>
      <c r="AQ44" s="70"/>
      <c r="AR44" s="70"/>
      <c r="AS44" s="114"/>
      <c r="AT44" s="114"/>
      <c r="AU44" s="70"/>
      <c r="AV44" s="70"/>
      <c r="AW44" s="70"/>
      <c r="AX44" s="115" t="s">
        <v>88</v>
      </c>
      <c r="BX44" s="101"/>
      <c r="BY44" s="101"/>
      <c r="CF44" s="102" t="s">
        <v>179</v>
      </c>
      <c r="CG44" s="102">
        <v>0</v>
      </c>
      <c r="CI44" s="102">
        <v>0</v>
      </c>
      <c r="CJ44" s="102">
        <v>0</v>
      </c>
      <c r="CK44" s="102">
        <v>0</v>
      </c>
      <c r="CL44" s="102">
        <v>1</v>
      </c>
      <c r="CM44" s="102">
        <v>0</v>
      </c>
      <c r="CS44" s="102"/>
      <c r="CT44" s="102"/>
    </row>
    <row r="45" spans="1:98" x14ac:dyDescent="0.2">
      <c r="A45" s="27" t="s">
        <v>123</v>
      </c>
      <c r="B45" s="14">
        <f>SUM(C45+D45+E45+F45+G45+H45+I45+J45+K45+L45+M45+N45+O45+P45+Q45+R45+S45)</f>
        <v>518</v>
      </c>
      <c r="C45" s="18"/>
      <c r="D45" s="28"/>
      <c r="E45" s="21"/>
      <c r="F45" s="21">
        <v>10</v>
      </c>
      <c r="G45" s="21">
        <v>10</v>
      </c>
      <c r="H45" s="21">
        <v>17</v>
      </c>
      <c r="I45" s="21">
        <v>14</v>
      </c>
      <c r="J45" s="21">
        <v>31</v>
      </c>
      <c r="K45" s="21">
        <v>53</v>
      </c>
      <c r="L45" s="21">
        <v>41</v>
      </c>
      <c r="M45" s="21">
        <v>55</v>
      </c>
      <c r="N45" s="21">
        <v>60</v>
      </c>
      <c r="O45" s="21">
        <v>72</v>
      </c>
      <c r="P45" s="21">
        <v>45</v>
      </c>
      <c r="Q45" s="21">
        <v>55</v>
      </c>
      <c r="R45" s="21">
        <v>28</v>
      </c>
      <c r="S45" s="19">
        <v>27</v>
      </c>
      <c r="T45" s="18"/>
      <c r="U45" s="19">
        <v>518</v>
      </c>
      <c r="V45" s="18">
        <v>142</v>
      </c>
      <c r="W45" s="19">
        <v>376</v>
      </c>
      <c r="X45" s="20">
        <f t="shared" si="2"/>
        <v>0</v>
      </c>
      <c r="Y45" s="18"/>
      <c r="Z45" s="21"/>
      <c r="AA45" s="19"/>
      <c r="AB45" s="22">
        <f t="shared" si="1"/>
        <v>265</v>
      </c>
      <c r="AC45" s="18">
        <v>265</v>
      </c>
      <c r="AD45" s="21"/>
      <c r="AE45" s="19"/>
      <c r="AF45" s="30">
        <v>138</v>
      </c>
      <c r="AG45" s="41">
        <v>22</v>
      </c>
      <c r="AH45" s="34"/>
      <c r="AI45" s="39">
        <v>74</v>
      </c>
      <c r="AJ45" s="39">
        <v>94</v>
      </c>
      <c r="AK45" s="37"/>
      <c r="AL45" s="19">
        <v>13</v>
      </c>
      <c r="AM45" s="37"/>
      <c r="AN45" s="19">
        <v>39</v>
      </c>
      <c r="AO45" s="70"/>
      <c r="AP45" s="70"/>
      <c r="AQ45" s="70"/>
      <c r="AR45" s="70"/>
      <c r="AS45" s="114"/>
      <c r="AT45" s="114"/>
      <c r="AU45" s="70"/>
      <c r="AV45" s="70"/>
      <c r="AW45" s="70"/>
      <c r="AX45" s="115" t="s">
        <v>88</v>
      </c>
      <c r="BX45" s="101"/>
      <c r="BY45" s="101"/>
      <c r="CG45" s="102">
        <v>0</v>
      </c>
      <c r="CI45" s="102">
        <v>0</v>
      </c>
      <c r="CJ45" s="102">
        <v>0</v>
      </c>
      <c r="CK45" s="102">
        <v>0</v>
      </c>
      <c r="CL45" s="102">
        <v>0</v>
      </c>
      <c r="CM45" s="102">
        <v>0</v>
      </c>
      <c r="CS45" s="102"/>
      <c r="CT45" s="102"/>
    </row>
    <row r="46" spans="1:98" x14ac:dyDescent="0.2">
      <c r="A46" s="117" t="s">
        <v>124</v>
      </c>
      <c r="B46" s="14">
        <f>SUM(C46+D46+E46+F46+G46+H46+I46+J46+K46+L46+M46+N46+O46+P46+Q46+R46+S46)</f>
        <v>0</v>
      </c>
      <c r="C46" s="109"/>
      <c r="D46" s="109"/>
      <c r="E46" s="109"/>
      <c r="F46" s="109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19"/>
      <c r="T46" s="18"/>
      <c r="U46" s="19"/>
      <c r="V46" s="18"/>
      <c r="W46" s="19"/>
      <c r="X46" s="20">
        <f t="shared" si="2"/>
        <v>0</v>
      </c>
      <c r="Y46" s="18"/>
      <c r="Z46" s="21"/>
      <c r="AA46" s="19"/>
      <c r="AB46" s="22">
        <f t="shared" si="1"/>
        <v>0</v>
      </c>
      <c r="AC46" s="18"/>
      <c r="AD46" s="21"/>
      <c r="AE46" s="19"/>
      <c r="AF46" s="30"/>
      <c r="AG46" s="19"/>
      <c r="AH46" s="18"/>
      <c r="AI46" s="19"/>
      <c r="AJ46" s="23"/>
      <c r="AK46" s="24"/>
      <c r="AL46" s="19"/>
      <c r="AM46" s="24"/>
      <c r="AN46" s="19"/>
      <c r="AO46" s="70"/>
      <c r="AP46" s="70"/>
      <c r="AQ46" s="70"/>
      <c r="AR46" s="70"/>
      <c r="AS46" s="114"/>
      <c r="AT46" s="114"/>
      <c r="AU46" s="70"/>
      <c r="AV46" s="70"/>
      <c r="AW46" s="70"/>
      <c r="AX46" s="115" t="s">
        <v>88</v>
      </c>
      <c r="BX46" s="101"/>
      <c r="BY46" s="101"/>
      <c r="CG46" s="102">
        <v>0</v>
      </c>
      <c r="CI46" s="102">
        <v>0</v>
      </c>
      <c r="CJ46" s="102">
        <v>0</v>
      </c>
      <c r="CK46" s="102">
        <v>0</v>
      </c>
      <c r="CL46" s="102">
        <v>0</v>
      </c>
      <c r="CM46" s="102">
        <v>0</v>
      </c>
      <c r="CS46" s="102"/>
      <c r="CT46" s="102"/>
    </row>
    <row r="47" spans="1:98" x14ac:dyDescent="0.2">
      <c r="A47" s="36" t="s">
        <v>125</v>
      </c>
      <c r="B47" s="14">
        <f>SUM(C47+D47+E47+F47+G47+H47+I47+J47+K47+L47+M47+N47+O47+P47+Q47+R47+S47)</f>
        <v>0</v>
      </c>
      <c r="C47" s="109"/>
      <c r="D47" s="109"/>
      <c r="E47" s="109"/>
      <c r="F47" s="109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19"/>
      <c r="T47" s="18"/>
      <c r="U47" s="19"/>
      <c r="V47" s="18"/>
      <c r="W47" s="19"/>
      <c r="X47" s="20">
        <f t="shared" si="2"/>
        <v>0</v>
      </c>
      <c r="Y47" s="18"/>
      <c r="Z47" s="21"/>
      <c r="AA47" s="19"/>
      <c r="AB47" s="22">
        <f t="shared" si="1"/>
        <v>0</v>
      </c>
      <c r="AC47" s="18"/>
      <c r="AD47" s="21"/>
      <c r="AE47" s="19"/>
      <c r="AF47" s="30"/>
      <c r="AG47" s="41"/>
      <c r="AH47" s="34"/>
      <c r="AI47" s="19"/>
      <c r="AJ47" s="23"/>
      <c r="AK47" s="37"/>
      <c r="AL47" s="19"/>
      <c r="AM47" s="37"/>
      <c r="AN47" s="19"/>
      <c r="AO47" s="70"/>
      <c r="AP47" s="70"/>
      <c r="AQ47" s="70"/>
      <c r="AR47" s="70"/>
      <c r="AS47" s="114"/>
      <c r="AT47" s="114"/>
      <c r="AU47" s="70"/>
      <c r="AV47" s="70"/>
      <c r="AW47" s="70"/>
      <c r="AX47" s="115" t="s">
        <v>88</v>
      </c>
      <c r="BX47" s="101"/>
      <c r="BY47" s="101"/>
      <c r="CG47" s="102">
        <v>0</v>
      </c>
      <c r="CI47" s="102">
        <v>0</v>
      </c>
      <c r="CJ47" s="102">
        <v>0</v>
      </c>
      <c r="CK47" s="102">
        <v>0</v>
      </c>
      <c r="CL47" s="102">
        <v>0</v>
      </c>
      <c r="CM47" s="102">
        <v>0</v>
      </c>
      <c r="CS47" s="102"/>
      <c r="CT47" s="102"/>
    </row>
    <row r="48" spans="1:98" x14ac:dyDescent="0.2">
      <c r="A48" s="27" t="s">
        <v>126</v>
      </c>
      <c r="B48" s="14">
        <f>SUM(C48+D48+E48+F48+G48+H48+I48+J48+K48)</f>
        <v>0</v>
      </c>
      <c r="C48" s="109"/>
      <c r="D48" s="109"/>
      <c r="E48" s="109"/>
      <c r="F48" s="109"/>
      <c r="G48" s="109"/>
      <c r="H48" s="109"/>
      <c r="I48" s="109"/>
      <c r="J48" s="109"/>
      <c r="K48" s="109"/>
      <c r="L48" s="110"/>
      <c r="M48" s="110"/>
      <c r="N48" s="110"/>
      <c r="O48" s="110"/>
      <c r="P48" s="110"/>
      <c r="Q48" s="110"/>
      <c r="R48" s="110"/>
      <c r="S48" s="110"/>
      <c r="T48" s="18"/>
      <c r="U48" s="19"/>
      <c r="V48" s="18"/>
      <c r="W48" s="19"/>
      <c r="X48" s="20">
        <f t="shared" si="2"/>
        <v>0</v>
      </c>
      <c r="Y48" s="18"/>
      <c r="Z48" s="21"/>
      <c r="AA48" s="19"/>
      <c r="AB48" s="22">
        <f t="shared" si="1"/>
        <v>0</v>
      </c>
      <c r="AC48" s="18"/>
      <c r="AD48" s="21"/>
      <c r="AE48" s="19"/>
      <c r="AF48" s="30"/>
      <c r="AG48" s="19"/>
      <c r="AH48" s="18"/>
      <c r="AI48" s="19"/>
      <c r="AJ48" s="23"/>
      <c r="AK48" s="24"/>
      <c r="AL48" s="19"/>
      <c r="AM48" s="18"/>
      <c r="AN48" s="39"/>
      <c r="AO48" s="70"/>
      <c r="AP48" s="70"/>
      <c r="AQ48" s="70"/>
      <c r="AR48" s="70"/>
      <c r="AS48" s="114"/>
      <c r="AT48" s="204"/>
      <c r="AU48" s="172"/>
      <c r="AV48" s="70"/>
      <c r="AW48" s="70"/>
      <c r="AX48" s="115" t="s">
        <v>88</v>
      </c>
      <c r="BX48" s="101"/>
      <c r="BY48" s="101"/>
      <c r="CF48" s="102" t="s">
        <v>179</v>
      </c>
      <c r="CG48" s="102">
        <v>0</v>
      </c>
      <c r="CI48" s="102">
        <v>0</v>
      </c>
      <c r="CJ48" s="102">
        <v>0</v>
      </c>
      <c r="CK48" s="102">
        <v>0</v>
      </c>
      <c r="CL48" s="102">
        <v>1</v>
      </c>
      <c r="CM48" s="102">
        <v>0</v>
      </c>
      <c r="CS48" s="102"/>
      <c r="CT48" s="102"/>
    </row>
    <row r="49" spans="1:98" x14ac:dyDescent="0.2">
      <c r="A49" s="27" t="s">
        <v>127</v>
      </c>
      <c r="B49" s="14">
        <f t="shared" ref="B49:B56" si="3">SUM(C49+D49+E49+F49+G49+H49+I49+J49+K49+L49+M49+N49+O49+P49+Q49+R49+S49)</f>
        <v>0</v>
      </c>
      <c r="C49" s="109"/>
      <c r="D49" s="109"/>
      <c r="E49" s="109"/>
      <c r="F49" s="109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19"/>
      <c r="T49" s="18"/>
      <c r="U49" s="19"/>
      <c r="V49" s="18"/>
      <c r="W49" s="19"/>
      <c r="X49" s="20">
        <f t="shared" si="2"/>
        <v>0</v>
      </c>
      <c r="Y49" s="18"/>
      <c r="Z49" s="21"/>
      <c r="AA49" s="19"/>
      <c r="AB49" s="22">
        <f t="shared" si="1"/>
        <v>0</v>
      </c>
      <c r="AC49" s="18"/>
      <c r="AD49" s="21"/>
      <c r="AE49" s="19"/>
      <c r="AF49" s="30"/>
      <c r="AG49" s="19"/>
      <c r="AH49" s="34"/>
      <c r="AI49" s="19"/>
      <c r="AJ49" s="23"/>
      <c r="AK49" s="37"/>
      <c r="AL49" s="19"/>
      <c r="AM49" s="37"/>
      <c r="AN49" s="19"/>
      <c r="AO49" s="70"/>
      <c r="AP49" s="70"/>
      <c r="AQ49" s="70"/>
      <c r="AR49" s="70"/>
      <c r="AS49" s="114"/>
      <c r="AT49" s="114"/>
      <c r="AU49" s="70"/>
      <c r="AV49" s="70"/>
      <c r="AW49" s="70"/>
      <c r="AX49" s="115" t="s">
        <v>88</v>
      </c>
      <c r="BX49" s="101"/>
      <c r="BY49" s="101"/>
      <c r="CG49" s="102">
        <v>0</v>
      </c>
      <c r="CI49" s="102">
        <v>0</v>
      </c>
      <c r="CJ49" s="102">
        <v>0</v>
      </c>
      <c r="CK49" s="102">
        <v>0</v>
      </c>
      <c r="CL49" s="102">
        <v>0</v>
      </c>
      <c r="CM49" s="102">
        <v>0</v>
      </c>
      <c r="CS49" s="102"/>
      <c r="CT49" s="102"/>
    </row>
    <row r="50" spans="1:98" x14ac:dyDescent="0.2">
      <c r="A50" s="27" t="s">
        <v>128</v>
      </c>
      <c r="B50" s="14">
        <f t="shared" si="3"/>
        <v>0</v>
      </c>
      <c r="C50" s="18"/>
      <c r="D50" s="2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19"/>
      <c r="T50" s="18"/>
      <c r="U50" s="19"/>
      <c r="V50" s="18"/>
      <c r="W50" s="19"/>
      <c r="X50" s="20">
        <f t="shared" si="2"/>
        <v>0</v>
      </c>
      <c r="Y50" s="18"/>
      <c r="Z50" s="21"/>
      <c r="AA50" s="19"/>
      <c r="AB50" s="22">
        <f t="shared" si="1"/>
        <v>0</v>
      </c>
      <c r="AC50" s="18"/>
      <c r="AD50" s="21"/>
      <c r="AE50" s="19"/>
      <c r="AF50" s="30"/>
      <c r="AG50" s="41"/>
      <c r="AH50" s="34"/>
      <c r="AI50" s="19"/>
      <c r="AJ50" s="23"/>
      <c r="AK50" s="37"/>
      <c r="AL50" s="19"/>
      <c r="AM50" s="37"/>
      <c r="AN50" s="19"/>
      <c r="AO50" s="70"/>
      <c r="AP50" s="70"/>
      <c r="AQ50" s="70"/>
      <c r="AR50" s="70"/>
      <c r="AS50" s="114"/>
      <c r="AT50" s="114"/>
      <c r="AU50" s="70"/>
      <c r="AV50" s="70"/>
      <c r="AW50" s="70"/>
      <c r="AX50" s="115" t="s">
        <v>88</v>
      </c>
      <c r="BX50" s="101"/>
      <c r="BY50" s="101"/>
      <c r="CG50" s="102">
        <v>0</v>
      </c>
      <c r="CI50" s="102">
        <v>0</v>
      </c>
      <c r="CJ50" s="102">
        <v>0</v>
      </c>
      <c r="CK50" s="102">
        <v>0</v>
      </c>
      <c r="CL50" s="102">
        <v>0</v>
      </c>
      <c r="CM50" s="102">
        <v>0</v>
      </c>
      <c r="CS50" s="102"/>
      <c r="CT50" s="102"/>
    </row>
    <row r="51" spans="1:98" x14ac:dyDescent="0.2">
      <c r="A51" s="27" t="s">
        <v>129</v>
      </c>
      <c r="B51" s="14">
        <f t="shared" si="3"/>
        <v>0</v>
      </c>
      <c r="C51" s="18"/>
      <c r="D51" s="2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19"/>
      <c r="T51" s="18"/>
      <c r="U51" s="19"/>
      <c r="V51" s="18"/>
      <c r="W51" s="19"/>
      <c r="X51" s="20">
        <f t="shared" si="2"/>
        <v>0</v>
      </c>
      <c r="Y51" s="18"/>
      <c r="Z51" s="21"/>
      <c r="AA51" s="19"/>
      <c r="AB51" s="22">
        <f t="shared" si="1"/>
        <v>0</v>
      </c>
      <c r="AC51" s="18"/>
      <c r="AD51" s="21"/>
      <c r="AE51" s="19"/>
      <c r="AF51" s="30"/>
      <c r="AG51" s="19"/>
      <c r="AH51" s="34"/>
      <c r="AI51" s="19"/>
      <c r="AJ51" s="23"/>
      <c r="AK51" s="37"/>
      <c r="AL51" s="19"/>
      <c r="AM51" s="37"/>
      <c r="AN51" s="19"/>
      <c r="AO51" s="70"/>
      <c r="AP51" s="70"/>
      <c r="AQ51" s="70"/>
      <c r="AR51" s="70"/>
      <c r="AS51" s="114"/>
      <c r="AT51" s="114"/>
      <c r="AU51" s="70"/>
      <c r="AV51" s="70"/>
      <c r="AW51" s="70"/>
      <c r="AX51" s="115" t="s">
        <v>88</v>
      </c>
      <c r="BX51" s="101"/>
      <c r="BY51" s="101"/>
      <c r="CG51" s="102">
        <v>0</v>
      </c>
      <c r="CI51" s="102">
        <v>0</v>
      </c>
      <c r="CJ51" s="102">
        <v>0</v>
      </c>
      <c r="CK51" s="102">
        <v>0</v>
      </c>
      <c r="CL51" s="102">
        <v>0</v>
      </c>
      <c r="CM51" s="102">
        <v>0</v>
      </c>
      <c r="CS51" s="102"/>
      <c r="CT51" s="102"/>
    </row>
    <row r="52" spans="1:98" x14ac:dyDescent="0.2">
      <c r="A52" s="27" t="s">
        <v>130</v>
      </c>
      <c r="B52" s="14">
        <f t="shared" si="3"/>
        <v>0</v>
      </c>
      <c r="C52" s="18"/>
      <c r="D52" s="2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19"/>
      <c r="T52" s="18"/>
      <c r="U52" s="19"/>
      <c r="V52" s="18"/>
      <c r="W52" s="19"/>
      <c r="X52" s="20">
        <f t="shared" si="2"/>
        <v>0</v>
      </c>
      <c r="Y52" s="18"/>
      <c r="Z52" s="21"/>
      <c r="AA52" s="19"/>
      <c r="AB52" s="22">
        <f t="shared" si="1"/>
        <v>0</v>
      </c>
      <c r="AC52" s="18"/>
      <c r="AD52" s="21"/>
      <c r="AE52" s="19"/>
      <c r="AF52" s="30"/>
      <c r="AG52" s="38"/>
      <c r="AH52" s="18"/>
      <c r="AI52" s="19"/>
      <c r="AJ52" s="23"/>
      <c r="AK52" s="24"/>
      <c r="AL52" s="19"/>
      <c r="AM52" s="118"/>
      <c r="AN52" s="38"/>
      <c r="AO52" s="59"/>
      <c r="AP52" s="19"/>
      <c r="AQ52" s="70"/>
      <c r="AR52" s="70"/>
      <c r="AS52" s="114"/>
      <c r="AT52" s="114"/>
      <c r="AU52" s="70"/>
      <c r="AV52" s="70"/>
      <c r="AW52" s="70"/>
      <c r="AX52" s="115" t="s">
        <v>88</v>
      </c>
      <c r="BX52" s="101"/>
      <c r="BY52" s="101"/>
      <c r="CG52" s="102">
        <v>0</v>
      </c>
      <c r="CI52" s="102">
        <v>0</v>
      </c>
      <c r="CJ52" s="102">
        <v>0</v>
      </c>
      <c r="CK52" s="102">
        <v>0</v>
      </c>
      <c r="CL52" s="102">
        <v>0</v>
      </c>
      <c r="CM52" s="102">
        <v>0</v>
      </c>
      <c r="CS52" s="102"/>
      <c r="CT52" s="102"/>
    </row>
    <row r="53" spans="1:98" x14ac:dyDescent="0.2">
      <c r="A53" s="27" t="s">
        <v>131</v>
      </c>
      <c r="B53" s="14">
        <f t="shared" si="3"/>
        <v>0</v>
      </c>
      <c r="C53" s="18"/>
      <c r="D53" s="2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19"/>
      <c r="T53" s="18"/>
      <c r="U53" s="19"/>
      <c r="V53" s="18"/>
      <c r="W53" s="19"/>
      <c r="X53" s="20">
        <f t="shared" si="2"/>
        <v>0</v>
      </c>
      <c r="Y53" s="18"/>
      <c r="Z53" s="21"/>
      <c r="AA53" s="19"/>
      <c r="AB53" s="22">
        <f t="shared" si="1"/>
        <v>0</v>
      </c>
      <c r="AC53" s="18"/>
      <c r="AD53" s="21"/>
      <c r="AE53" s="19"/>
      <c r="AF53" s="30"/>
      <c r="AG53" s="38"/>
      <c r="AH53" s="18"/>
      <c r="AI53" s="19"/>
      <c r="AJ53" s="23"/>
      <c r="AK53" s="24"/>
      <c r="AL53" s="19"/>
      <c r="AM53" s="118"/>
      <c r="AN53" s="38"/>
      <c r="AO53" s="59"/>
      <c r="AP53" s="19"/>
      <c r="AQ53" s="70"/>
      <c r="AR53" s="70"/>
      <c r="AS53" s="114"/>
      <c r="AT53" s="114"/>
      <c r="AU53" s="70"/>
      <c r="AV53" s="70"/>
      <c r="AW53" s="70"/>
      <c r="AX53" s="115" t="s">
        <v>88</v>
      </c>
      <c r="BX53" s="101"/>
      <c r="BY53" s="101"/>
      <c r="CG53" s="102">
        <v>0</v>
      </c>
      <c r="CI53" s="102">
        <v>0</v>
      </c>
      <c r="CJ53" s="102">
        <v>0</v>
      </c>
      <c r="CK53" s="102">
        <v>0</v>
      </c>
      <c r="CL53" s="102">
        <v>0</v>
      </c>
      <c r="CM53" s="102">
        <v>0</v>
      </c>
      <c r="CS53" s="102"/>
      <c r="CT53" s="102"/>
    </row>
    <row r="54" spans="1:98" x14ac:dyDescent="0.2">
      <c r="A54" s="27" t="s">
        <v>132</v>
      </c>
      <c r="B54" s="14">
        <f t="shared" si="3"/>
        <v>0</v>
      </c>
      <c r="C54" s="18"/>
      <c r="D54" s="2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19"/>
      <c r="T54" s="18"/>
      <c r="U54" s="19"/>
      <c r="V54" s="18"/>
      <c r="W54" s="19"/>
      <c r="X54" s="20">
        <f t="shared" si="2"/>
        <v>0</v>
      </c>
      <c r="Y54" s="18"/>
      <c r="Z54" s="21"/>
      <c r="AA54" s="19"/>
      <c r="AB54" s="22">
        <f t="shared" si="1"/>
        <v>0</v>
      </c>
      <c r="AC54" s="18"/>
      <c r="AD54" s="21"/>
      <c r="AE54" s="19"/>
      <c r="AF54" s="30"/>
      <c r="AG54" s="38"/>
      <c r="AH54" s="18"/>
      <c r="AI54" s="19"/>
      <c r="AJ54" s="23"/>
      <c r="AK54" s="24"/>
      <c r="AL54" s="19"/>
      <c r="AM54" s="118"/>
      <c r="AN54" s="38"/>
      <c r="AO54" s="59"/>
      <c r="AP54" s="19"/>
      <c r="AQ54" s="70"/>
      <c r="AR54" s="70"/>
      <c r="AS54" s="114"/>
      <c r="AT54" s="114"/>
      <c r="AU54" s="70"/>
      <c r="AV54" s="70"/>
      <c r="AW54" s="70"/>
      <c r="AX54" s="115" t="s">
        <v>88</v>
      </c>
      <c r="BX54" s="101"/>
      <c r="BY54" s="101"/>
      <c r="CG54" s="102">
        <v>0</v>
      </c>
      <c r="CI54" s="102">
        <v>0</v>
      </c>
      <c r="CJ54" s="102">
        <v>0</v>
      </c>
      <c r="CK54" s="102">
        <v>0</v>
      </c>
      <c r="CL54" s="102">
        <v>0</v>
      </c>
      <c r="CM54" s="102">
        <v>0</v>
      </c>
      <c r="CS54" s="102"/>
      <c r="CT54" s="102"/>
    </row>
    <row r="55" spans="1:98" x14ac:dyDescent="0.2">
      <c r="A55" s="13" t="s">
        <v>133</v>
      </c>
      <c r="B55" s="14">
        <f t="shared" si="3"/>
        <v>175</v>
      </c>
      <c r="C55" s="18"/>
      <c r="D55" s="28"/>
      <c r="E55" s="21"/>
      <c r="F55" s="21">
        <v>1</v>
      </c>
      <c r="G55" s="21"/>
      <c r="H55" s="21">
        <v>4</v>
      </c>
      <c r="I55" s="21">
        <v>2</v>
      </c>
      <c r="J55" s="21">
        <v>2</v>
      </c>
      <c r="K55" s="21">
        <v>4</v>
      </c>
      <c r="L55" s="21">
        <v>4</v>
      </c>
      <c r="M55" s="21">
        <v>14</v>
      </c>
      <c r="N55" s="21">
        <v>18</v>
      </c>
      <c r="O55" s="21">
        <v>25</v>
      </c>
      <c r="P55" s="21">
        <v>22</v>
      </c>
      <c r="Q55" s="21">
        <v>30</v>
      </c>
      <c r="R55" s="21">
        <v>13</v>
      </c>
      <c r="S55" s="19">
        <v>36</v>
      </c>
      <c r="T55" s="18"/>
      <c r="U55" s="19">
        <v>175</v>
      </c>
      <c r="V55" s="18">
        <v>90</v>
      </c>
      <c r="W55" s="19">
        <v>85</v>
      </c>
      <c r="X55" s="20">
        <f t="shared" si="2"/>
        <v>0</v>
      </c>
      <c r="Y55" s="18"/>
      <c r="Z55" s="21"/>
      <c r="AA55" s="19"/>
      <c r="AB55" s="22">
        <f t="shared" si="1"/>
        <v>56</v>
      </c>
      <c r="AC55" s="18">
        <v>56</v>
      </c>
      <c r="AD55" s="21"/>
      <c r="AE55" s="19"/>
      <c r="AF55" s="30">
        <v>46</v>
      </c>
      <c r="AG55" s="38">
        <v>0</v>
      </c>
      <c r="AH55" s="18"/>
      <c r="AI55" s="19">
        <v>19</v>
      </c>
      <c r="AJ55" s="23"/>
      <c r="AK55" s="24"/>
      <c r="AL55" s="19"/>
      <c r="AM55" s="118"/>
      <c r="AN55" s="38">
        <v>2</v>
      </c>
      <c r="AO55" s="59"/>
      <c r="AP55" s="19"/>
      <c r="AQ55" s="70"/>
      <c r="AR55" s="70"/>
      <c r="AS55" s="114"/>
      <c r="AT55" s="114"/>
      <c r="AU55" s="70"/>
      <c r="AV55" s="70"/>
      <c r="AW55" s="70"/>
      <c r="AX55" s="115" t="s">
        <v>88</v>
      </c>
      <c r="BX55" s="101"/>
      <c r="BY55" s="101"/>
      <c r="CG55" s="102">
        <v>0</v>
      </c>
      <c r="CI55" s="102">
        <v>0</v>
      </c>
      <c r="CJ55" s="102">
        <v>0</v>
      </c>
      <c r="CK55" s="102">
        <v>0</v>
      </c>
      <c r="CL55" s="102">
        <v>0</v>
      </c>
      <c r="CM55" s="102">
        <v>0</v>
      </c>
      <c r="CS55" s="102"/>
      <c r="CT55" s="102"/>
    </row>
    <row r="56" spans="1:98" x14ac:dyDescent="0.2">
      <c r="A56" s="36" t="s">
        <v>134</v>
      </c>
      <c r="B56" s="14">
        <f t="shared" si="3"/>
        <v>254</v>
      </c>
      <c r="C56" s="18"/>
      <c r="D56" s="28"/>
      <c r="E56" s="21">
        <v>5</v>
      </c>
      <c r="F56" s="21">
        <v>11</v>
      </c>
      <c r="G56" s="21">
        <v>40</v>
      </c>
      <c r="H56" s="21">
        <v>64</v>
      </c>
      <c r="I56" s="21">
        <v>69</v>
      </c>
      <c r="J56" s="21">
        <v>42</v>
      </c>
      <c r="K56" s="21">
        <v>19</v>
      </c>
      <c r="L56" s="21">
        <v>4</v>
      </c>
      <c r="M56" s="21"/>
      <c r="N56" s="21"/>
      <c r="O56" s="21"/>
      <c r="P56" s="21"/>
      <c r="Q56" s="21"/>
      <c r="R56" s="21"/>
      <c r="S56" s="19"/>
      <c r="T56" s="18">
        <v>5</v>
      </c>
      <c r="U56" s="19">
        <v>249</v>
      </c>
      <c r="V56" s="18"/>
      <c r="W56" s="19">
        <v>254</v>
      </c>
      <c r="X56" s="20">
        <f t="shared" si="2"/>
        <v>0</v>
      </c>
      <c r="Y56" s="18"/>
      <c r="Z56" s="21"/>
      <c r="AA56" s="19"/>
      <c r="AB56" s="22">
        <f t="shared" si="1"/>
        <v>113</v>
      </c>
      <c r="AC56" s="18">
        <v>113</v>
      </c>
      <c r="AD56" s="21"/>
      <c r="AE56" s="19"/>
      <c r="AF56" s="30">
        <v>80</v>
      </c>
      <c r="AG56" s="38">
        <v>0</v>
      </c>
      <c r="AH56" s="18"/>
      <c r="AI56" s="19">
        <v>46</v>
      </c>
      <c r="AJ56" s="23"/>
      <c r="AK56" s="24"/>
      <c r="AL56" s="19">
        <v>2</v>
      </c>
      <c r="AM56" s="118"/>
      <c r="AN56" s="38">
        <v>61</v>
      </c>
      <c r="AO56" s="59"/>
      <c r="AP56" s="19"/>
      <c r="AQ56" s="70"/>
      <c r="AR56" s="70"/>
      <c r="AS56" s="114"/>
      <c r="AT56" s="114"/>
      <c r="AU56" s="70"/>
      <c r="AV56" s="70"/>
      <c r="AW56" s="70"/>
      <c r="AX56" s="115" t="s">
        <v>88</v>
      </c>
      <c r="BX56" s="101"/>
      <c r="BY56" s="101"/>
      <c r="CG56" s="102">
        <v>0</v>
      </c>
      <c r="CI56" s="102">
        <v>0</v>
      </c>
      <c r="CJ56" s="102">
        <v>0</v>
      </c>
      <c r="CK56" s="102">
        <v>0</v>
      </c>
      <c r="CL56" s="102">
        <v>0</v>
      </c>
      <c r="CM56" s="102">
        <v>0</v>
      </c>
      <c r="CS56" s="102"/>
      <c r="CT56" s="102"/>
    </row>
    <row r="57" spans="1:98" x14ac:dyDescent="0.2">
      <c r="A57" s="36" t="s">
        <v>135</v>
      </c>
      <c r="B57" s="14">
        <f>SUM(C57+D57+E57+F57+G57+H57+I57+J57+K57)</f>
        <v>0</v>
      </c>
      <c r="C57" s="18"/>
      <c r="D57" s="28"/>
      <c r="E57" s="21"/>
      <c r="F57" s="21"/>
      <c r="G57" s="21"/>
      <c r="H57" s="21"/>
      <c r="I57" s="21"/>
      <c r="J57" s="21"/>
      <c r="K57" s="21"/>
      <c r="L57" s="110"/>
      <c r="M57" s="110"/>
      <c r="N57" s="110"/>
      <c r="O57" s="110"/>
      <c r="P57" s="110"/>
      <c r="Q57" s="110"/>
      <c r="R57" s="110"/>
      <c r="S57" s="110"/>
      <c r="T57" s="18"/>
      <c r="U57" s="19"/>
      <c r="V57" s="18"/>
      <c r="W57" s="19"/>
      <c r="X57" s="20">
        <f t="shared" si="2"/>
        <v>0</v>
      </c>
      <c r="Y57" s="18"/>
      <c r="Z57" s="21"/>
      <c r="AA57" s="19"/>
      <c r="AB57" s="22">
        <f t="shared" si="1"/>
        <v>0</v>
      </c>
      <c r="AC57" s="18"/>
      <c r="AD57" s="21"/>
      <c r="AE57" s="19"/>
      <c r="AF57" s="30"/>
      <c r="AG57" s="38"/>
      <c r="AH57" s="18"/>
      <c r="AI57" s="19"/>
      <c r="AJ57" s="23"/>
      <c r="AK57" s="24"/>
      <c r="AL57" s="19"/>
      <c r="AM57" s="118"/>
      <c r="AN57" s="38"/>
      <c r="AO57" s="59"/>
      <c r="AP57" s="19"/>
      <c r="AQ57" s="70"/>
      <c r="AR57" s="70"/>
      <c r="AS57" s="114"/>
      <c r="AT57" s="114"/>
      <c r="AU57" s="70"/>
      <c r="AV57" s="70"/>
      <c r="AW57" s="70"/>
      <c r="AX57" s="115" t="s">
        <v>88</v>
      </c>
      <c r="BX57" s="101"/>
      <c r="BY57" s="101"/>
      <c r="CF57" s="102" t="s">
        <v>179</v>
      </c>
      <c r="CG57" s="102">
        <v>0</v>
      </c>
      <c r="CI57" s="102">
        <v>0</v>
      </c>
      <c r="CJ57" s="102">
        <v>0</v>
      </c>
      <c r="CK57" s="102">
        <v>0</v>
      </c>
      <c r="CL57" s="102">
        <v>1</v>
      </c>
      <c r="CM57" s="102">
        <v>0</v>
      </c>
      <c r="CS57" s="102"/>
      <c r="CT57" s="102"/>
    </row>
    <row r="58" spans="1:98" x14ac:dyDescent="0.2">
      <c r="A58" s="36" t="s">
        <v>136</v>
      </c>
      <c r="B58" s="14">
        <f>SUM(C58+D58+E58+F58+G58+H58+I58+J58+K58+L58+M58+N58+O58+P58+Q58+R58+S58)</f>
        <v>414</v>
      </c>
      <c r="C58" s="18">
        <v>5</v>
      </c>
      <c r="D58" s="28">
        <v>5</v>
      </c>
      <c r="E58" s="21">
        <v>15</v>
      </c>
      <c r="F58" s="21">
        <v>24</v>
      </c>
      <c r="G58" s="21">
        <v>16</v>
      </c>
      <c r="H58" s="21">
        <v>34</v>
      </c>
      <c r="I58" s="21">
        <v>48</v>
      </c>
      <c r="J58" s="21">
        <v>45</v>
      </c>
      <c r="K58" s="21">
        <v>39</v>
      </c>
      <c r="L58" s="21">
        <v>59</v>
      </c>
      <c r="M58" s="21">
        <v>49</v>
      </c>
      <c r="N58" s="21">
        <v>23</v>
      </c>
      <c r="O58" s="21">
        <v>20</v>
      </c>
      <c r="P58" s="21">
        <v>16</v>
      </c>
      <c r="Q58" s="21">
        <v>5</v>
      </c>
      <c r="R58" s="21">
        <v>10</v>
      </c>
      <c r="S58" s="19">
        <v>1</v>
      </c>
      <c r="T58" s="18">
        <v>25</v>
      </c>
      <c r="U58" s="19">
        <v>389</v>
      </c>
      <c r="V58" s="18"/>
      <c r="W58" s="19">
        <v>414</v>
      </c>
      <c r="X58" s="20">
        <f t="shared" si="2"/>
        <v>21</v>
      </c>
      <c r="Y58" s="18">
        <v>21</v>
      </c>
      <c r="Z58" s="21"/>
      <c r="AA58" s="19"/>
      <c r="AB58" s="22">
        <f t="shared" si="1"/>
        <v>208</v>
      </c>
      <c r="AC58" s="18">
        <v>208</v>
      </c>
      <c r="AD58" s="21"/>
      <c r="AE58" s="19"/>
      <c r="AF58" s="30">
        <v>149</v>
      </c>
      <c r="AG58" s="38">
        <v>0</v>
      </c>
      <c r="AH58" s="18">
        <v>4</v>
      </c>
      <c r="AI58" s="19">
        <v>75</v>
      </c>
      <c r="AJ58" s="23"/>
      <c r="AK58" s="24"/>
      <c r="AL58" s="19">
        <v>3</v>
      </c>
      <c r="AM58" s="118">
        <v>2</v>
      </c>
      <c r="AN58" s="38">
        <v>134</v>
      </c>
      <c r="AO58" s="59"/>
      <c r="AP58" s="19"/>
      <c r="AQ58" s="70"/>
      <c r="AR58" s="70"/>
      <c r="AS58" s="114"/>
      <c r="AT58" s="114"/>
      <c r="AU58" s="70"/>
      <c r="AV58" s="70"/>
      <c r="AW58" s="70"/>
      <c r="AX58" s="115" t="s">
        <v>88</v>
      </c>
      <c r="BX58" s="101"/>
      <c r="BY58" s="101"/>
      <c r="CG58" s="102">
        <v>0</v>
      </c>
      <c r="CI58" s="102">
        <v>0</v>
      </c>
      <c r="CJ58" s="102">
        <v>0</v>
      </c>
      <c r="CK58" s="102">
        <v>0</v>
      </c>
      <c r="CL58" s="102">
        <v>0</v>
      </c>
      <c r="CM58" s="102">
        <v>0</v>
      </c>
      <c r="CS58" s="102"/>
      <c r="CT58" s="102"/>
    </row>
    <row r="59" spans="1:98" x14ac:dyDescent="0.2">
      <c r="A59" s="27" t="s">
        <v>137</v>
      </c>
      <c r="B59" s="14">
        <f>SUM(C59+D59+E59+F59+G59+H59+I59+J59+K59+L59+M59+N59+O59+P59+Q59+R59+S59)</f>
        <v>567</v>
      </c>
      <c r="C59" s="18">
        <v>28</v>
      </c>
      <c r="D59" s="28">
        <v>12</v>
      </c>
      <c r="E59" s="21">
        <v>4</v>
      </c>
      <c r="F59" s="21">
        <v>13</v>
      </c>
      <c r="G59" s="21">
        <v>4</v>
      </c>
      <c r="H59" s="21">
        <v>5</v>
      </c>
      <c r="I59" s="21">
        <v>29</v>
      </c>
      <c r="J59" s="21">
        <v>12</v>
      </c>
      <c r="K59" s="21">
        <v>9</v>
      </c>
      <c r="L59" s="21">
        <v>21</v>
      </c>
      <c r="M59" s="21">
        <v>34</v>
      </c>
      <c r="N59" s="21">
        <v>40</v>
      </c>
      <c r="O59" s="21">
        <v>39</v>
      </c>
      <c r="P59" s="21">
        <v>67</v>
      </c>
      <c r="Q59" s="21">
        <v>75</v>
      </c>
      <c r="R59" s="21">
        <v>95</v>
      </c>
      <c r="S59" s="19">
        <v>80</v>
      </c>
      <c r="T59" s="18">
        <v>44</v>
      </c>
      <c r="U59" s="19">
        <v>523</v>
      </c>
      <c r="V59" s="18">
        <v>260</v>
      </c>
      <c r="W59" s="19">
        <v>307</v>
      </c>
      <c r="X59" s="20">
        <f t="shared" si="2"/>
        <v>26</v>
      </c>
      <c r="Y59" s="18">
        <v>26</v>
      </c>
      <c r="Z59" s="21"/>
      <c r="AA59" s="19"/>
      <c r="AB59" s="22">
        <f t="shared" si="1"/>
        <v>254</v>
      </c>
      <c r="AC59" s="18">
        <v>254</v>
      </c>
      <c r="AD59" s="21"/>
      <c r="AE59" s="19"/>
      <c r="AF59" s="30">
        <v>214</v>
      </c>
      <c r="AG59" s="38">
        <v>15</v>
      </c>
      <c r="AH59" s="18">
        <v>1</v>
      </c>
      <c r="AI59" s="19">
        <v>10</v>
      </c>
      <c r="AJ59" s="23">
        <v>77</v>
      </c>
      <c r="AK59" s="24">
        <v>1</v>
      </c>
      <c r="AL59" s="19"/>
      <c r="AM59" s="118">
        <v>3</v>
      </c>
      <c r="AN59" s="38">
        <v>64</v>
      </c>
      <c r="AO59" s="59"/>
      <c r="AP59" s="19"/>
      <c r="AQ59" s="70"/>
      <c r="AR59" s="70"/>
      <c r="AS59" s="114"/>
      <c r="AT59" s="114"/>
      <c r="AU59" s="70"/>
      <c r="AV59" s="70"/>
      <c r="AW59" s="70"/>
      <c r="AX59" s="115" t="s">
        <v>88</v>
      </c>
      <c r="BX59" s="101"/>
      <c r="BY59" s="101"/>
      <c r="CG59" s="102">
        <v>0</v>
      </c>
      <c r="CI59" s="102">
        <v>0</v>
      </c>
      <c r="CJ59" s="102">
        <v>0</v>
      </c>
      <c r="CK59" s="102">
        <v>0</v>
      </c>
      <c r="CL59" s="102">
        <v>0</v>
      </c>
      <c r="CM59" s="102">
        <v>0</v>
      </c>
      <c r="CS59" s="102"/>
      <c r="CT59" s="102"/>
    </row>
    <row r="60" spans="1:98" x14ac:dyDescent="0.2">
      <c r="A60" s="27" t="s">
        <v>138</v>
      </c>
      <c r="B60" s="14">
        <f>SUM(C60+D60+E60+F60+G60+H60+I60+J60+K60+L60+M60+N60+O60+P60+Q60+R60+S60)</f>
        <v>416</v>
      </c>
      <c r="C60" s="18">
        <v>38</v>
      </c>
      <c r="D60" s="28">
        <v>64</v>
      </c>
      <c r="E60" s="21">
        <v>34</v>
      </c>
      <c r="F60" s="21">
        <v>12</v>
      </c>
      <c r="G60" s="21">
        <v>12</v>
      </c>
      <c r="H60" s="21">
        <v>2</v>
      </c>
      <c r="I60" s="21">
        <v>8</v>
      </c>
      <c r="J60" s="21">
        <v>6</v>
      </c>
      <c r="K60" s="21">
        <v>17</v>
      </c>
      <c r="L60" s="21">
        <v>11</v>
      </c>
      <c r="M60" s="21">
        <v>26</v>
      </c>
      <c r="N60" s="21">
        <v>37</v>
      </c>
      <c r="O60" s="21">
        <v>39</v>
      </c>
      <c r="P60" s="21">
        <v>38</v>
      </c>
      <c r="Q60" s="21">
        <v>32</v>
      </c>
      <c r="R60" s="21">
        <v>25</v>
      </c>
      <c r="S60" s="19">
        <v>15</v>
      </c>
      <c r="T60" s="18">
        <v>136</v>
      </c>
      <c r="U60" s="19">
        <v>280</v>
      </c>
      <c r="V60" s="18">
        <v>195</v>
      </c>
      <c r="W60" s="19">
        <v>221</v>
      </c>
      <c r="X60" s="20">
        <f t="shared" si="2"/>
        <v>85</v>
      </c>
      <c r="Y60" s="18">
        <v>85</v>
      </c>
      <c r="Z60" s="21"/>
      <c r="AA60" s="19"/>
      <c r="AB60" s="22">
        <f t="shared" si="1"/>
        <v>189</v>
      </c>
      <c r="AC60" s="18">
        <v>188</v>
      </c>
      <c r="AD60" s="21"/>
      <c r="AE60" s="19">
        <v>1</v>
      </c>
      <c r="AF60" s="30">
        <v>244</v>
      </c>
      <c r="AG60" s="19">
        <v>0</v>
      </c>
      <c r="AH60" s="18">
        <v>7</v>
      </c>
      <c r="AI60" s="19">
        <v>35</v>
      </c>
      <c r="AJ60" s="23"/>
      <c r="AK60" s="24"/>
      <c r="AL60" s="19"/>
      <c r="AM60" s="118">
        <v>22</v>
      </c>
      <c r="AN60" s="38">
        <v>50</v>
      </c>
      <c r="AO60" s="59"/>
      <c r="AP60" s="19"/>
      <c r="AQ60" s="70">
        <v>76</v>
      </c>
      <c r="AR60" s="70"/>
      <c r="AS60" s="114"/>
      <c r="AT60" s="114"/>
      <c r="AU60" s="70"/>
      <c r="AV60" s="70"/>
      <c r="AW60" s="70"/>
      <c r="AX60" s="115" t="s">
        <v>88</v>
      </c>
      <c r="BX60" s="101"/>
      <c r="BY60" s="101"/>
      <c r="CG60" s="102">
        <v>0</v>
      </c>
      <c r="CI60" s="102">
        <v>0</v>
      </c>
      <c r="CJ60" s="102">
        <v>0</v>
      </c>
      <c r="CK60" s="102">
        <v>0</v>
      </c>
      <c r="CL60" s="102">
        <v>0</v>
      </c>
      <c r="CM60" s="102">
        <v>0</v>
      </c>
      <c r="CS60" s="102"/>
      <c r="CT60" s="102"/>
    </row>
    <row r="61" spans="1:98" x14ac:dyDescent="0.2">
      <c r="A61" s="27" t="s">
        <v>139</v>
      </c>
      <c r="B61" s="14">
        <f>SUM(C61+D61+E61+F61+G61+H61+I61+J61+K61)</f>
        <v>260</v>
      </c>
      <c r="C61" s="18">
        <v>97</v>
      </c>
      <c r="D61" s="28">
        <v>83</v>
      </c>
      <c r="E61" s="21">
        <v>80</v>
      </c>
      <c r="F61" s="21"/>
      <c r="G61" s="21"/>
      <c r="H61" s="21"/>
      <c r="I61" s="21"/>
      <c r="J61" s="21"/>
      <c r="K61" s="21"/>
      <c r="L61" s="110"/>
      <c r="M61" s="110"/>
      <c r="N61" s="110"/>
      <c r="O61" s="110"/>
      <c r="P61" s="110"/>
      <c r="Q61" s="110"/>
      <c r="R61" s="110"/>
      <c r="S61" s="110"/>
      <c r="T61" s="18">
        <v>260</v>
      </c>
      <c r="U61" s="19"/>
      <c r="V61" s="18">
        <v>127</v>
      </c>
      <c r="W61" s="19">
        <v>133</v>
      </c>
      <c r="X61" s="20">
        <f t="shared" si="2"/>
        <v>149</v>
      </c>
      <c r="Y61" s="18">
        <v>149</v>
      </c>
      <c r="Z61" s="21"/>
      <c r="AA61" s="19"/>
      <c r="AB61" s="22">
        <f t="shared" si="1"/>
        <v>0</v>
      </c>
      <c r="AC61" s="18"/>
      <c r="AD61" s="21"/>
      <c r="AE61" s="19"/>
      <c r="AF61" s="30">
        <v>104</v>
      </c>
      <c r="AG61" s="19">
        <v>0</v>
      </c>
      <c r="AH61" s="18">
        <v>37</v>
      </c>
      <c r="AI61" s="19"/>
      <c r="AJ61" s="23"/>
      <c r="AK61" s="24"/>
      <c r="AL61" s="19"/>
      <c r="AM61" s="118">
        <v>68</v>
      </c>
      <c r="AN61" s="38"/>
      <c r="AO61" s="59"/>
      <c r="AP61" s="19"/>
      <c r="AQ61" s="70"/>
      <c r="AR61" s="70"/>
      <c r="AS61" s="114"/>
      <c r="AT61" s="114"/>
      <c r="AU61" s="70"/>
      <c r="AV61" s="70"/>
      <c r="AW61" s="70"/>
      <c r="AX61" s="115" t="s">
        <v>88</v>
      </c>
      <c r="BX61" s="101"/>
      <c r="BY61" s="101"/>
      <c r="CF61" s="102" t="s">
        <v>179</v>
      </c>
      <c r="CG61" s="102">
        <v>0</v>
      </c>
      <c r="CI61" s="102">
        <v>0</v>
      </c>
      <c r="CJ61" s="102">
        <v>0</v>
      </c>
      <c r="CK61" s="102">
        <v>0</v>
      </c>
      <c r="CL61" s="102">
        <v>1</v>
      </c>
      <c r="CM61" s="102">
        <v>0</v>
      </c>
      <c r="CS61" s="102"/>
      <c r="CT61" s="102"/>
    </row>
    <row r="62" spans="1:98" x14ac:dyDescent="0.2">
      <c r="A62" s="27" t="s">
        <v>140</v>
      </c>
      <c r="B62" s="14">
        <f>SUM(C62+D62+E62+F62+G62+H62+I62+J62+K62+L62+M62+N62+O62+P62+Q62+R62+S62)</f>
        <v>727</v>
      </c>
      <c r="C62" s="18"/>
      <c r="D62" s="28"/>
      <c r="E62" s="21">
        <v>1</v>
      </c>
      <c r="F62" s="21">
        <v>47</v>
      </c>
      <c r="G62" s="21">
        <v>35</v>
      </c>
      <c r="H62" s="21">
        <v>29</v>
      </c>
      <c r="I62" s="21">
        <v>31</v>
      </c>
      <c r="J62" s="21">
        <v>26</v>
      </c>
      <c r="K62" s="21">
        <v>56</v>
      </c>
      <c r="L62" s="21">
        <v>57</v>
      </c>
      <c r="M62" s="21">
        <v>86</v>
      </c>
      <c r="N62" s="21">
        <v>92</v>
      </c>
      <c r="O62" s="21">
        <v>64</v>
      </c>
      <c r="P62" s="21">
        <v>79</v>
      </c>
      <c r="Q62" s="21">
        <v>65</v>
      </c>
      <c r="R62" s="21">
        <v>29</v>
      </c>
      <c r="S62" s="19">
        <v>30</v>
      </c>
      <c r="T62" s="18">
        <v>1</v>
      </c>
      <c r="U62" s="19">
        <v>726</v>
      </c>
      <c r="V62" s="18">
        <v>321</v>
      </c>
      <c r="W62" s="19">
        <v>406</v>
      </c>
      <c r="X62" s="20">
        <f t="shared" si="2"/>
        <v>0</v>
      </c>
      <c r="Y62" s="18"/>
      <c r="Z62" s="21"/>
      <c r="AA62" s="19"/>
      <c r="AB62" s="22">
        <f t="shared" si="1"/>
        <v>440</v>
      </c>
      <c r="AC62" s="18">
        <v>439</v>
      </c>
      <c r="AD62" s="21">
        <v>1</v>
      </c>
      <c r="AE62" s="19"/>
      <c r="AF62" s="30">
        <v>335</v>
      </c>
      <c r="AG62" s="41">
        <v>31</v>
      </c>
      <c r="AH62" s="18"/>
      <c r="AI62" s="19">
        <v>117</v>
      </c>
      <c r="AJ62" s="23"/>
      <c r="AK62" s="24"/>
      <c r="AL62" s="19">
        <v>4</v>
      </c>
      <c r="AM62" s="118"/>
      <c r="AN62" s="38">
        <v>178</v>
      </c>
      <c r="AO62" s="59"/>
      <c r="AP62" s="19"/>
      <c r="AQ62" s="70">
        <v>16</v>
      </c>
      <c r="AR62" s="70"/>
      <c r="AS62" s="114"/>
      <c r="AT62" s="114"/>
      <c r="AU62" s="70"/>
      <c r="AV62" s="70"/>
      <c r="AW62" s="70"/>
      <c r="AX62" s="115" t="s">
        <v>88</v>
      </c>
      <c r="BX62" s="101"/>
      <c r="BY62" s="101"/>
      <c r="CG62" s="102">
        <v>0</v>
      </c>
      <c r="CI62" s="102">
        <v>0</v>
      </c>
      <c r="CJ62" s="102">
        <v>0</v>
      </c>
      <c r="CK62" s="102">
        <v>0</v>
      </c>
      <c r="CL62" s="102">
        <v>0</v>
      </c>
      <c r="CM62" s="102">
        <v>0</v>
      </c>
      <c r="CS62" s="102"/>
      <c r="CT62" s="102"/>
    </row>
    <row r="63" spans="1:98" x14ac:dyDescent="0.2">
      <c r="A63" s="27" t="s">
        <v>141</v>
      </c>
      <c r="B63" s="14">
        <f>SUM(C63+D63+E63+F63+G63+H63+I63+J63+K63)</f>
        <v>0</v>
      </c>
      <c r="C63" s="18"/>
      <c r="D63" s="28"/>
      <c r="E63" s="21"/>
      <c r="F63" s="21"/>
      <c r="G63" s="21"/>
      <c r="H63" s="21"/>
      <c r="I63" s="21"/>
      <c r="J63" s="21"/>
      <c r="K63" s="21"/>
      <c r="L63" s="110"/>
      <c r="M63" s="110"/>
      <c r="N63" s="110"/>
      <c r="O63" s="110"/>
      <c r="P63" s="110"/>
      <c r="Q63" s="110"/>
      <c r="R63" s="110"/>
      <c r="S63" s="110"/>
      <c r="T63" s="18"/>
      <c r="U63" s="19"/>
      <c r="V63" s="18"/>
      <c r="W63" s="19"/>
      <c r="X63" s="20">
        <f t="shared" si="2"/>
        <v>0</v>
      </c>
      <c r="Y63" s="18"/>
      <c r="Z63" s="21"/>
      <c r="AA63" s="19"/>
      <c r="AB63" s="22">
        <f t="shared" si="1"/>
        <v>0</v>
      </c>
      <c r="AC63" s="18"/>
      <c r="AD63" s="21"/>
      <c r="AE63" s="19"/>
      <c r="AF63" s="30"/>
      <c r="AG63" s="38"/>
      <c r="AH63" s="18"/>
      <c r="AI63" s="19"/>
      <c r="AJ63" s="23"/>
      <c r="AK63" s="24"/>
      <c r="AL63" s="19"/>
      <c r="AM63" s="118"/>
      <c r="AN63" s="38"/>
      <c r="AO63" s="59"/>
      <c r="AP63" s="19"/>
      <c r="AQ63" s="70"/>
      <c r="AR63" s="70"/>
      <c r="AS63" s="114"/>
      <c r="AT63" s="114"/>
      <c r="AU63" s="70"/>
      <c r="AV63" s="70"/>
      <c r="AW63" s="70"/>
      <c r="AX63" s="115" t="s">
        <v>88</v>
      </c>
      <c r="BX63" s="101"/>
      <c r="BY63" s="101"/>
      <c r="CF63" s="102" t="s">
        <v>179</v>
      </c>
      <c r="CG63" s="102">
        <v>0</v>
      </c>
      <c r="CI63" s="102">
        <v>0</v>
      </c>
      <c r="CJ63" s="102">
        <v>0</v>
      </c>
      <c r="CK63" s="102">
        <v>0</v>
      </c>
      <c r="CL63" s="102">
        <v>1</v>
      </c>
      <c r="CM63" s="102">
        <v>0</v>
      </c>
      <c r="CS63" s="102"/>
      <c r="CT63" s="102"/>
    </row>
    <row r="64" spans="1:98" x14ac:dyDescent="0.2">
      <c r="A64" s="27" t="s">
        <v>142</v>
      </c>
      <c r="B64" s="14">
        <f>SUM(C64+D64+E64+F64+G64+H64+I64+J64+K64+L64+M64+N64+O64+P64+Q64+R64+S64)</f>
        <v>281</v>
      </c>
      <c r="C64" s="18"/>
      <c r="D64" s="28"/>
      <c r="E64" s="21"/>
      <c r="F64" s="21">
        <v>3</v>
      </c>
      <c r="G64" s="21">
        <v>6</v>
      </c>
      <c r="H64" s="21">
        <v>9</v>
      </c>
      <c r="I64" s="21">
        <v>4</v>
      </c>
      <c r="J64" s="21">
        <v>5</v>
      </c>
      <c r="K64" s="21">
        <v>22</v>
      </c>
      <c r="L64" s="21">
        <v>15</v>
      </c>
      <c r="M64" s="21">
        <v>22</v>
      </c>
      <c r="N64" s="21">
        <v>20</v>
      </c>
      <c r="O64" s="21">
        <v>26</v>
      </c>
      <c r="P64" s="21">
        <v>39</v>
      </c>
      <c r="Q64" s="21">
        <v>42</v>
      </c>
      <c r="R64" s="21">
        <v>36</v>
      </c>
      <c r="S64" s="19">
        <v>32</v>
      </c>
      <c r="T64" s="18"/>
      <c r="U64" s="19">
        <v>281</v>
      </c>
      <c r="V64" s="18">
        <v>225</v>
      </c>
      <c r="W64" s="19">
        <v>56</v>
      </c>
      <c r="X64" s="20">
        <f t="shared" si="2"/>
        <v>0</v>
      </c>
      <c r="Y64" s="18"/>
      <c r="Z64" s="21"/>
      <c r="AA64" s="19"/>
      <c r="AB64" s="22">
        <f t="shared" si="1"/>
        <v>94</v>
      </c>
      <c r="AC64" s="18">
        <v>94</v>
      </c>
      <c r="AD64" s="21"/>
      <c r="AE64" s="19"/>
      <c r="AF64" s="30">
        <v>90</v>
      </c>
      <c r="AG64" s="38">
        <v>10</v>
      </c>
      <c r="AH64" s="18"/>
      <c r="AI64" s="19">
        <v>22</v>
      </c>
      <c r="AJ64" s="23">
        <v>7</v>
      </c>
      <c r="AK64" s="24"/>
      <c r="AL64" s="19">
        <v>8</v>
      </c>
      <c r="AM64" s="118"/>
      <c r="AN64" s="38">
        <v>15</v>
      </c>
      <c r="AO64" s="59"/>
      <c r="AP64" s="19"/>
      <c r="AQ64" s="70">
        <v>15</v>
      </c>
      <c r="AR64" s="70"/>
      <c r="AS64" s="114"/>
      <c r="AT64" s="114"/>
      <c r="AU64" s="70"/>
      <c r="AV64" s="70"/>
      <c r="AW64" s="70"/>
      <c r="AX64" s="115" t="s">
        <v>88</v>
      </c>
      <c r="BX64" s="101"/>
      <c r="BY64" s="101"/>
      <c r="CG64" s="102">
        <v>0</v>
      </c>
      <c r="CI64" s="102">
        <v>0</v>
      </c>
      <c r="CJ64" s="102">
        <v>0</v>
      </c>
      <c r="CK64" s="102">
        <v>0</v>
      </c>
      <c r="CL64" s="102">
        <v>0</v>
      </c>
      <c r="CM64" s="102">
        <v>0</v>
      </c>
      <c r="CS64" s="102"/>
      <c r="CT64" s="102"/>
    </row>
    <row r="65" spans="1:98" x14ac:dyDescent="0.2">
      <c r="A65" s="27" t="s">
        <v>143</v>
      </c>
      <c r="B65" s="14">
        <f>SUM(C65+D65+E65+F65+G65+H65+I65+J65+K65)</f>
        <v>0</v>
      </c>
      <c r="C65" s="18"/>
      <c r="D65" s="28"/>
      <c r="E65" s="21"/>
      <c r="F65" s="21"/>
      <c r="G65" s="21"/>
      <c r="H65" s="21"/>
      <c r="I65" s="21"/>
      <c r="J65" s="21"/>
      <c r="K65" s="21"/>
      <c r="L65" s="110"/>
      <c r="M65" s="110"/>
      <c r="N65" s="110"/>
      <c r="O65" s="110"/>
      <c r="P65" s="110"/>
      <c r="Q65" s="110"/>
      <c r="R65" s="110"/>
      <c r="S65" s="110"/>
      <c r="T65" s="18"/>
      <c r="U65" s="19"/>
      <c r="V65" s="18"/>
      <c r="W65" s="19"/>
      <c r="X65" s="20">
        <f t="shared" si="2"/>
        <v>0</v>
      </c>
      <c r="Y65" s="18"/>
      <c r="Z65" s="21"/>
      <c r="AA65" s="19"/>
      <c r="AB65" s="22">
        <f t="shared" si="1"/>
        <v>0</v>
      </c>
      <c r="AC65" s="18"/>
      <c r="AD65" s="21"/>
      <c r="AE65" s="19"/>
      <c r="AF65" s="30"/>
      <c r="AG65" s="38"/>
      <c r="AH65" s="18"/>
      <c r="AI65" s="19"/>
      <c r="AJ65" s="23"/>
      <c r="AK65" s="24"/>
      <c r="AL65" s="19"/>
      <c r="AM65" s="118"/>
      <c r="AN65" s="38"/>
      <c r="AO65" s="59"/>
      <c r="AP65" s="19"/>
      <c r="AQ65" s="70"/>
      <c r="AR65" s="70"/>
      <c r="AS65" s="114"/>
      <c r="AT65" s="114"/>
      <c r="AU65" s="70"/>
      <c r="AV65" s="70"/>
      <c r="AW65" s="70"/>
      <c r="AX65" s="115" t="s">
        <v>88</v>
      </c>
      <c r="BX65" s="101"/>
      <c r="BY65" s="101"/>
      <c r="CF65" s="102" t="s">
        <v>179</v>
      </c>
      <c r="CG65" s="102">
        <v>0</v>
      </c>
      <c r="CI65" s="102">
        <v>0</v>
      </c>
      <c r="CJ65" s="102">
        <v>0</v>
      </c>
      <c r="CK65" s="102">
        <v>0</v>
      </c>
      <c r="CL65" s="102">
        <v>1</v>
      </c>
      <c r="CM65" s="102">
        <v>0</v>
      </c>
      <c r="CS65" s="102"/>
      <c r="CT65" s="102"/>
    </row>
    <row r="66" spans="1:98" x14ac:dyDescent="0.2">
      <c r="A66" s="27" t="s">
        <v>144</v>
      </c>
      <c r="B66" s="14">
        <f>SUM(C66+D66+E66+F66+G66+H66+I66+J66+K66+L66+M66+N66+O66+P66+Q66+R66+S66)</f>
        <v>0</v>
      </c>
      <c r="C66" s="18"/>
      <c r="D66" s="2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19"/>
      <c r="T66" s="18"/>
      <c r="U66" s="19"/>
      <c r="V66" s="18"/>
      <c r="W66" s="19"/>
      <c r="X66" s="20">
        <f t="shared" si="2"/>
        <v>0</v>
      </c>
      <c r="Y66" s="18"/>
      <c r="Z66" s="21"/>
      <c r="AA66" s="19"/>
      <c r="AB66" s="22">
        <f t="shared" si="1"/>
        <v>0</v>
      </c>
      <c r="AC66" s="18"/>
      <c r="AD66" s="21"/>
      <c r="AE66" s="19"/>
      <c r="AF66" s="30"/>
      <c r="AG66" s="19"/>
      <c r="AH66" s="18"/>
      <c r="AI66" s="19"/>
      <c r="AJ66" s="23"/>
      <c r="AK66" s="24"/>
      <c r="AL66" s="19"/>
      <c r="AM66" s="118"/>
      <c r="AN66" s="38"/>
      <c r="AO66" s="59"/>
      <c r="AP66" s="19"/>
      <c r="AQ66" s="70"/>
      <c r="AR66" s="70"/>
      <c r="AS66" s="114"/>
      <c r="AT66" s="114"/>
      <c r="AU66" s="70"/>
      <c r="AV66" s="70"/>
      <c r="AW66" s="70"/>
      <c r="AX66" s="115" t="s">
        <v>88</v>
      </c>
      <c r="BX66" s="101"/>
      <c r="BY66" s="101"/>
      <c r="CG66" s="102">
        <v>0</v>
      </c>
      <c r="CI66" s="102">
        <v>0</v>
      </c>
      <c r="CJ66" s="102">
        <v>0</v>
      </c>
      <c r="CK66" s="102">
        <v>0</v>
      </c>
      <c r="CL66" s="102">
        <v>0</v>
      </c>
      <c r="CM66" s="102">
        <v>0</v>
      </c>
      <c r="CS66" s="102"/>
      <c r="CT66" s="102"/>
    </row>
    <row r="67" spans="1:98" x14ac:dyDescent="0.2">
      <c r="A67" s="27" t="s">
        <v>145</v>
      </c>
      <c r="B67" s="14">
        <f>SUM(C67+D67+E67+F67+G67+H67+I67+J67+K67+L67+M67+N67+O67+P67+Q67+R67+S67)</f>
        <v>0</v>
      </c>
      <c r="C67" s="18"/>
      <c r="D67" s="28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19"/>
      <c r="T67" s="18"/>
      <c r="U67" s="19"/>
      <c r="V67" s="18"/>
      <c r="W67" s="19"/>
      <c r="X67" s="20">
        <f t="shared" si="2"/>
        <v>0</v>
      </c>
      <c r="Y67" s="18"/>
      <c r="Z67" s="21"/>
      <c r="AA67" s="19"/>
      <c r="AB67" s="22">
        <f t="shared" si="1"/>
        <v>0</v>
      </c>
      <c r="AC67" s="18"/>
      <c r="AD67" s="21"/>
      <c r="AE67" s="19"/>
      <c r="AF67" s="30"/>
      <c r="AG67" s="19"/>
      <c r="AH67" s="18"/>
      <c r="AI67" s="19"/>
      <c r="AJ67" s="23"/>
      <c r="AK67" s="24"/>
      <c r="AL67" s="19"/>
      <c r="AM67" s="118"/>
      <c r="AN67" s="38"/>
      <c r="AO67" s="59"/>
      <c r="AP67" s="19"/>
      <c r="AQ67" s="70"/>
      <c r="AR67" s="70"/>
      <c r="AS67" s="114"/>
      <c r="AT67" s="114"/>
      <c r="AU67" s="70"/>
      <c r="AV67" s="70"/>
      <c r="AW67" s="70"/>
      <c r="AX67" s="115" t="s">
        <v>88</v>
      </c>
      <c r="BX67" s="101"/>
      <c r="BY67" s="101"/>
      <c r="CG67" s="102">
        <v>0</v>
      </c>
      <c r="CI67" s="102">
        <v>0</v>
      </c>
      <c r="CJ67" s="102">
        <v>0</v>
      </c>
      <c r="CK67" s="102">
        <v>0</v>
      </c>
      <c r="CL67" s="102">
        <v>0</v>
      </c>
      <c r="CM67" s="102">
        <v>0</v>
      </c>
      <c r="CS67" s="102"/>
      <c r="CT67" s="102"/>
    </row>
    <row r="68" spans="1:98" x14ac:dyDescent="0.2">
      <c r="A68" s="27" t="s">
        <v>146</v>
      </c>
      <c r="B68" s="14">
        <f>SUM(C68+D68+E68+F68+G68+H68+I68+J68+K68+L68+M68+N68+O68+P68+Q68+R68+S68)</f>
        <v>0</v>
      </c>
      <c r="C68" s="18"/>
      <c r="D68" s="28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19"/>
      <c r="T68" s="18"/>
      <c r="U68" s="19"/>
      <c r="V68" s="18"/>
      <c r="W68" s="19"/>
      <c r="X68" s="20">
        <f t="shared" si="2"/>
        <v>0</v>
      </c>
      <c r="Y68" s="18"/>
      <c r="Z68" s="21"/>
      <c r="AA68" s="19"/>
      <c r="AB68" s="22">
        <f t="shared" si="1"/>
        <v>0</v>
      </c>
      <c r="AC68" s="18"/>
      <c r="AD68" s="21"/>
      <c r="AE68" s="19"/>
      <c r="AF68" s="30"/>
      <c r="AG68" s="119"/>
      <c r="AH68" s="18"/>
      <c r="AI68" s="19"/>
      <c r="AJ68" s="23"/>
      <c r="AK68" s="24"/>
      <c r="AL68" s="19"/>
      <c r="AM68" s="118"/>
      <c r="AN68" s="38"/>
      <c r="AO68" s="60"/>
      <c r="AP68" s="43"/>
      <c r="AQ68" s="41"/>
      <c r="AR68" s="41"/>
      <c r="AS68" s="120"/>
      <c r="AT68" s="120"/>
      <c r="AU68" s="41"/>
      <c r="AV68" s="41"/>
      <c r="AW68" s="41"/>
      <c r="AX68" s="115" t="s">
        <v>88</v>
      </c>
      <c r="BX68" s="101"/>
      <c r="BY68" s="101"/>
      <c r="CG68" s="102">
        <v>0</v>
      </c>
      <c r="CI68" s="102">
        <v>0</v>
      </c>
      <c r="CJ68" s="102">
        <v>0</v>
      </c>
      <c r="CK68" s="102">
        <v>0</v>
      </c>
      <c r="CL68" s="102">
        <v>0</v>
      </c>
      <c r="CM68" s="102">
        <v>0</v>
      </c>
      <c r="CS68" s="102"/>
      <c r="CT68" s="102"/>
    </row>
    <row r="69" spans="1:98" s="133" customFormat="1" ht="13.5" customHeight="1" x14ac:dyDescent="0.15">
      <c r="A69" s="195" t="s">
        <v>38</v>
      </c>
      <c r="B69" s="45">
        <f t="shared" ref="B69:AW69" si="4">SUM(B12:B68)</f>
        <v>6447</v>
      </c>
      <c r="C69" s="46">
        <f t="shared" si="4"/>
        <v>547</v>
      </c>
      <c r="D69" s="49">
        <f t="shared" si="4"/>
        <v>409</v>
      </c>
      <c r="E69" s="48">
        <f t="shared" si="4"/>
        <v>344</v>
      </c>
      <c r="F69" s="48">
        <f t="shared" si="4"/>
        <v>176</v>
      </c>
      <c r="G69" s="48">
        <f t="shared" si="4"/>
        <v>190</v>
      </c>
      <c r="H69" s="48">
        <f t="shared" si="4"/>
        <v>277</v>
      </c>
      <c r="I69" s="48">
        <f t="shared" si="4"/>
        <v>300</v>
      </c>
      <c r="J69" s="48">
        <f t="shared" si="4"/>
        <v>251</v>
      </c>
      <c r="K69" s="48">
        <f t="shared" si="4"/>
        <v>331</v>
      </c>
      <c r="L69" s="48">
        <f t="shared" si="4"/>
        <v>337</v>
      </c>
      <c r="M69" s="48">
        <f t="shared" si="4"/>
        <v>457</v>
      </c>
      <c r="N69" s="48">
        <f t="shared" si="4"/>
        <v>471</v>
      </c>
      <c r="O69" s="48">
        <f t="shared" si="4"/>
        <v>483</v>
      </c>
      <c r="P69" s="48">
        <f t="shared" si="4"/>
        <v>527</v>
      </c>
      <c r="Q69" s="48">
        <f t="shared" si="4"/>
        <v>492</v>
      </c>
      <c r="R69" s="48">
        <f t="shared" si="4"/>
        <v>407</v>
      </c>
      <c r="S69" s="51">
        <f t="shared" si="4"/>
        <v>448</v>
      </c>
      <c r="T69" s="50">
        <f t="shared" si="4"/>
        <v>1300</v>
      </c>
      <c r="U69" s="51">
        <f t="shared" si="4"/>
        <v>5147</v>
      </c>
      <c r="V69" s="50">
        <f t="shared" si="4"/>
        <v>2735</v>
      </c>
      <c r="W69" s="51">
        <f t="shared" si="4"/>
        <v>3712</v>
      </c>
      <c r="X69" s="50">
        <f t="shared" si="4"/>
        <v>710</v>
      </c>
      <c r="Y69" s="50">
        <f t="shared" si="4"/>
        <v>710</v>
      </c>
      <c r="Z69" s="48">
        <f t="shared" si="4"/>
        <v>0</v>
      </c>
      <c r="AA69" s="47">
        <f t="shared" si="4"/>
        <v>0</v>
      </c>
      <c r="AB69" s="46">
        <f t="shared" si="4"/>
        <v>2438</v>
      </c>
      <c r="AC69" s="50">
        <f t="shared" si="4"/>
        <v>2427</v>
      </c>
      <c r="AD69" s="48">
        <f t="shared" si="4"/>
        <v>1</v>
      </c>
      <c r="AE69" s="51">
        <f t="shared" si="4"/>
        <v>10</v>
      </c>
      <c r="AF69" s="50">
        <f t="shared" si="4"/>
        <v>2339</v>
      </c>
      <c r="AG69" s="51">
        <f t="shared" si="4"/>
        <v>107</v>
      </c>
      <c r="AH69" s="47">
        <f t="shared" si="4"/>
        <v>137</v>
      </c>
      <c r="AI69" s="50">
        <f t="shared" si="4"/>
        <v>720</v>
      </c>
      <c r="AJ69" s="51">
        <f t="shared" si="4"/>
        <v>1303</v>
      </c>
      <c r="AK69" s="50">
        <f t="shared" si="4"/>
        <v>12</v>
      </c>
      <c r="AL69" s="51">
        <f t="shared" si="4"/>
        <v>128</v>
      </c>
      <c r="AM69" s="50">
        <f t="shared" si="4"/>
        <v>182</v>
      </c>
      <c r="AN69" s="205">
        <f t="shared" si="4"/>
        <v>725</v>
      </c>
      <c r="AO69" s="205">
        <f t="shared" si="4"/>
        <v>0</v>
      </c>
      <c r="AP69" s="205">
        <f t="shared" si="4"/>
        <v>0</v>
      </c>
      <c r="AQ69" s="205">
        <f t="shared" si="4"/>
        <v>196</v>
      </c>
      <c r="AR69" s="206">
        <f t="shared" si="4"/>
        <v>0</v>
      </c>
      <c r="AS69" s="206">
        <f t="shared" si="4"/>
        <v>0</v>
      </c>
      <c r="AT69" s="207">
        <f t="shared" si="4"/>
        <v>0</v>
      </c>
      <c r="AU69" s="208">
        <f t="shared" si="4"/>
        <v>0</v>
      </c>
      <c r="AV69" s="208">
        <f t="shared" si="4"/>
        <v>0</v>
      </c>
      <c r="AW69" s="206">
        <f t="shared" si="4"/>
        <v>0</v>
      </c>
      <c r="AX69" s="115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</row>
    <row r="70" spans="1:98" x14ac:dyDescent="0.2">
      <c r="A70" s="135" t="s">
        <v>147</v>
      </c>
      <c r="B70" s="136"/>
    </row>
    <row r="71" spans="1:98" ht="41.25" customHeight="1" x14ac:dyDescent="0.2">
      <c r="A71" s="137" t="s">
        <v>148</v>
      </c>
      <c r="B71" s="138" t="s">
        <v>38</v>
      </c>
      <c r="C71" s="7" t="s">
        <v>18</v>
      </c>
      <c r="D71" s="54" t="s">
        <v>19</v>
      </c>
      <c r="E71" s="8" t="s">
        <v>20</v>
      </c>
      <c r="F71" s="8" t="s">
        <v>21</v>
      </c>
      <c r="G71" s="8" t="s">
        <v>22</v>
      </c>
      <c r="H71" s="9" t="s">
        <v>23</v>
      </c>
      <c r="I71" s="9" t="s">
        <v>24</v>
      </c>
      <c r="J71" s="9" t="s">
        <v>25</v>
      </c>
      <c r="K71" s="9" t="s">
        <v>26</v>
      </c>
      <c r="L71" s="9" t="s">
        <v>27</v>
      </c>
      <c r="M71" s="9" t="s">
        <v>28</v>
      </c>
      <c r="N71" s="9" t="s">
        <v>29</v>
      </c>
      <c r="O71" s="9" t="s">
        <v>30</v>
      </c>
      <c r="P71" s="9" t="s">
        <v>31</v>
      </c>
      <c r="Q71" s="9" t="s">
        <v>32</v>
      </c>
      <c r="R71" s="9" t="s">
        <v>33</v>
      </c>
      <c r="S71" s="10" t="s">
        <v>34</v>
      </c>
      <c r="T71" s="102"/>
    </row>
    <row r="72" spans="1:98" x14ac:dyDescent="0.2">
      <c r="A72" s="139" t="s">
        <v>149</v>
      </c>
      <c r="B72" s="55">
        <f t="shared" ref="B72:B87" si="5">SUM(C72:S72)</f>
        <v>0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102"/>
    </row>
    <row r="73" spans="1:98" x14ac:dyDescent="0.2">
      <c r="A73" s="141" t="s">
        <v>150</v>
      </c>
      <c r="B73" s="209">
        <f t="shared" si="5"/>
        <v>80</v>
      </c>
      <c r="C73" s="39"/>
      <c r="D73" s="39"/>
      <c r="E73" s="39"/>
      <c r="F73" s="39">
        <v>4</v>
      </c>
      <c r="G73" s="39">
        <v>4</v>
      </c>
      <c r="H73" s="39">
        <v>1</v>
      </c>
      <c r="I73" s="39">
        <v>1</v>
      </c>
      <c r="J73" s="39">
        <v>1</v>
      </c>
      <c r="K73" s="39">
        <v>3</v>
      </c>
      <c r="L73" s="39">
        <v>4</v>
      </c>
      <c r="M73" s="39">
        <v>10</v>
      </c>
      <c r="N73" s="39">
        <v>7</v>
      </c>
      <c r="O73" s="39">
        <v>11</v>
      </c>
      <c r="P73" s="39">
        <v>16</v>
      </c>
      <c r="Q73" s="39">
        <v>9</v>
      </c>
      <c r="R73" s="39">
        <v>6</v>
      </c>
      <c r="S73" s="39">
        <v>3</v>
      </c>
      <c r="T73" s="102"/>
    </row>
    <row r="74" spans="1:98" x14ac:dyDescent="0.2">
      <c r="A74" s="143" t="s">
        <v>151</v>
      </c>
      <c r="B74" s="209">
        <f t="shared" si="5"/>
        <v>3</v>
      </c>
      <c r="C74" s="39"/>
      <c r="D74" s="39"/>
      <c r="E74" s="39"/>
      <c r="F74" s="39"/>
      <c r="G74" s="39"/>
      <c r="H74" s="39"/>
      <c r="I74" s="39">
        <v>1</v>
      </c>
      <c r="J74" s="39"/>
      <c r="K74" s="39"/>
      <c r="L74" s="39"/>
      <c r="M74" s="39"/>
      <c r="N74" s="39">
        <v>2</v>
      </c>
      <c r="O74" s="39"/>
      <c r="P74" s="39"/>
      <c r="Q74" s="39"/>
      <c r="R74" s="39"/>
      <c r="S74" s="39"/>
      <c r="T74" s="102"/>
    </row>
    <row r="75" spans="1:98" x14ac:dyDescent="0.2">
      <c r="A75" s="143" t="s">
        <v>152</v>
      </c>
      <c r="B75" s="209">
        <f t="shared" si="5"/>
        <v>254</v>
      </c>
      <c r="C75" s="39"/>
      <c r="D75" s="39"/>
      <c r="E75" s="39">
        <v>5</v>
      </c>
      <c r="F75" s="39">
        <v>11</v>
      </c>
      <c r="G75" s="39">
        <v>40</v>
      </c>
      <c r="H75" s="39">
        <v>64</v>
      </c>
      <c r="I75" s="39">
        <v>69</v>
      </c>
      <c r="J75" s="39">
        <v>42</v>
      </c>
      <c r="K75" s="39">
        <v>19</v>
      </c>
      <c r="L75" s="39">
        <v>4</v>
      </c>
      <c r="M75" s="39"/>
      <c r="N75" s="39"/>
      <c r="O75" s="39"/>
      <c r="P75" s="39"/>
      <c r="Q75" s="39"/>
      <c r="R75" s="39"/>
      <c r="S75" s="39"/>
      <c r="T75" s="102"/>
    </row>
    <row r="76" spans="1:98" x14ac:dyDescent="0.2">
      <c r="A76" s="143" t="s">
        <v>153</v>
      </c>
      <c r="B76" s="209">
        <f t="shared" si="5"/>
        <v>42</v>
      </c>
      <c r="C76" s="39"/>
      <c r="D76" s="39"/>
      <c r="E76" s="39"/>
      <c r="F76" s="39">
        <v>1</v>
      </c>
      <c r="G76" s="39"/>
      <c r="H76" s="39"/>
      <c r="I76" s="39">
        <v>1</v>
      </c>
      <c r="J76" s="39">
        <v>1</v>
      </c>
      <c r="K76" s="39">
        <v>1</v>
      </c>
      <c r="L76" s="39">
        <v>2</v>
      </c>
      <c r="M76" s="39">
        <v>2</v>
      </c>
      <c r="N76" s="39">
        <v>3</v>
      </c>
      <c r="O76" s="39">
        <v>8</v>
      </c>
      <c r="P76" s="39">
        <v>8</v>
      </c>
      <c r="Q76" s="39">
        <v>3</v>
      </c>
      <c r="R76" s="39">
        <v>7</v>
      </c>
      <c r="S76" s="39">
        <v>5</v>
      </c>
      <c r="T76" s="102"/>
    </row>
    <row r="77" spans="1:98" x14ac:dyDescent="0.2">
      <c r="A77" s="143" t="s">
        <v>154</v>
      </c>
      <c r="B77" s="209">
        <f t="shared" si="5"/>
        <v>155</v>
      </c>
      <c r="C77" s="39"/>
      <c r="D77" s="39"/>
      <c r="E77" s="39"/>
      <c r="F77" s="39">
        <v>1</v>
      </c>
      <c r="G77" s="39"/>
      <c r="H77" s="39">
        <v>4</v>
      </c>
      <c r="I77" s="39">
        <v>1</v>
      </c>
      <c r="J77" s="39">
        <v>2</v>
      </c>
      <c r="K77" s="39">
        <v>3</v>
      </c>
      <c r="L77" s="39">
        <v>3</v>
      </c>
      <c r="M77" s="39">
        <v>11</v>
      </c>
      <c r="N77" s="39">
        <v>15</v>
      </c>
      <c r="O77" s="39">
        <v>23</v>
      </c>
      <c r="P77" s="39">
        <v>18</v>
      </c>
      <c r="Q77" s="39">
        <v>26</v>
      </c>
      <c r="R77" s="39">
        <v>12</v>
      </c>
      <c r="S77" s="39">
        <v>36</v>
      </c>
      <c r="T77" s="102"/>
    </row>
    <row r="78" spans="1:98" x14ac:dyDescent="0.2">
      <c r="A78" s="143" t="s">
        <v>54</v>
      </c>
      <c r="B78" s="209">
        <f t="shared" si="5"/>
        <v>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102"/>
    </row>
    <row r="79" spans="1:98" x14ac:dyDescent="0.2">
      <c r="A79" s="143" t="s">
        <v>155</v>
      </c>
      <c r="B79" s="209">
        <f t="shared" si="5"/>
        <v>0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102"/>
    </row>
    <row r="80" spans="1:98" x14ac:dyDescent="0.2">
      <c r="A80" s="143" t="s">
        <v>156</v>
      </c>
      <c r="B80" s="209">
        <f t="shared" si="5"/>
        <v>166</v>
      </c>
      <c r="C80" s="39"/>
      <c r="D80" s="39"/>
      <c r="E80" s="39"/>
      <c r="F80" s="39">
        <v>2</v>
      </c>
      <c r="G80" s="39">
        <v>7</v>
      </c>
      <c r="H80" s="39">
        <v>19</v>
      </c>
      <c r="I80" s="39">
        <v>23</v>
      </c>
      <c r="J80" s="39">
        <v>27</v>
      </c>
      <c r="K80" s="39">
        <v>15</v>
      </c>
      <c r="L80" s="39">
        <v>26</v>
      </c>
      <c r="M80" s="39">
        <v>22</v>
      </c>
      <c r="N80" s="39">
        <v>12</v>
      </c>
      <c r="O80" s="39">
        <v>8</v>
      </c>
      <c r="P80" s="39">
        <v>4</v>
      </c>
      <c r="Q80" s="39"/>
      <c r="R80" s="39"/>
      <c r="S80" s="39">
        <v>1</v>
      </c>
      <c r="T80" s="144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88" ht="13.5" customHeight="1" x14ac:dyDescent="0.2">
      <c r="A81" s="143" t="s">
        <v>157</v>
      </c>
      <c r="B81" s="209">
        <f t="shared" si="5"/>
        <v>188</v>
      </c>
      <c r="C81" s="39"/>
      <c r="D81" s="39"/>
      <c r="E81" s="39"/>
      <c r="F81" s="39"/>
      <c r="G81" s="39">
        <v>2</v>
      </c>
      <c r="H81" s="39">
        <v>4</v>
      </c>
      <c r="I81" s="39">
        <v>5</v>
      </c>
      <c r="J81" s="39">
        <v>4</v>
      </c>
      <c r="K81" s="39">
        <v>21</v>
      </c>
      <c r="L81" s="39">
        <v>14</v>
      </c>
      <c r="M81" s="39">
        <v>32</v>
      </c>
      <c r="N81" s="39">
        <v>24</v>
      </c>
      <c r="O81" s="39">
        <v>28</v>
      </c>
      <c r="P81" s="39">
        <v>17</v>
      </c>
      <c r="Q81" s="39">
        <v>22</v>
      </c>
      <c r="R81" s="39">
        <v>5</v>
      </c>
      <c r="S81" s="39">
        <v>10</v>
      </c>
      <c r="T81" s="102"/>
    </row>
    <row r="82" spans="1:88" x14ac:dyDescent="0.2">
      <c r="A82" s="143" t="s">
        <v>158</v>
      </c>
      <c r="B82" s="209">
        <f t="shared" si="5"/>
        <v>0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102"/>
    </row>
    <row r="83" spans="1:88" x14ac:dyDescent="0.2">
      <c r="A83" s="143" t="s">
        <v>159</v>
      </c>
      <c r="B83" s="209">
        <f t="shared" si="5"/>
        <v>0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102"/>
    </row>
    <row r="84" spans="1:88" x14ac:dyDescent="0.2">
      <c r="A84" s="145" t="s">
        <v>160</v>
      </c>
      <c r="B84" s="209">
        <f t="shared" si="5"/>
        <v>0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102"/>
    </row>
    <row r="85" spans="1:88" x14ac:dyDescent="0.2">
      <c r="A85" s="145" t="s">
        <v>161</v>
      </c>
      <c r="B85" s="209">
        <f t="shared" si="5"/>
        <v>36</v>
      </c>
      <c r="C85" s="39"/>
      <c r="D85" s="39"/>
      <c r="E85" s="39">
        <v>1</v>
      </c>
      <c r="F85" s="39">
        <v>4</v>
      </c>
      <c r="G85" s="39">
        <v>5</v>
      </c>
      <c r="H85" s="39">
        <v>5</v>
      </c>
      <c r="I85" s="39">
        <v>5</v>
      </c>
      <c r="J85" s="39">
        <v>4</v>
      </c>
      <c r="K85" s="39">
        <v>1</v>
      </c>
      <c r="L85" s="39">
        <v>7</v>
      </c>
      <c r="M85" s="39">
        <v>2</v>
      </c>
      <c r="N85" s="39"/>
      <c r="O85" s="39"/>
      <c r="P85" s="39">
        <v>2</v>
      </c>
      <c r="Q85" s="39"/>
      <c r="R85" s="39"/>
      <c r="S85" s="39"/>
      <c r="T85" s="102"/>
    </row>
    <row r="86" spans="1:88" x14ac:dyDescent="0.2">
      <c r="A86" s="145" t="s">
        <v>44</v>
      </c>
      <c r="B86" s="209">
        <f t="shared" si="5"/>
        <v>41</v>
      </c>
      <c r="C86" s="39"/>
      <c r="D86" s="39"/>
      <c r="E86" s="39"/>
      <c r="F86" s="39">
        <v>2</v>
      </c>
      <c r="G86" s="39">
        <v>1</v>
      </c>
      <c r="H86" s="39">
        <v>9</v>
      </c>
      <c r="I86" s="39">
        <v>4</v>
      </c>
      <c r="J86" s="39">
        <v>2</v>
      </c>
      <c r="K86" s="39">
        <v>5</v>
      </c>
      <c r="L86" s="39">
        <v>3</v>
      </c>
      <c r="M86" s="39">
        <v>5</v>
      </c>
      <c r="N86" s="39">
        <v>5</v>
      </c>
      <c r="O86" s="39">
        <v>2</v>
      </c>
      <c r="P86" s="39">
        <v>1</v>
      </c>
      <c r="Q86" s="39">
        <v>2</v>
      </c>
      <c r="R86" s="39"/>
      <c r="S86" s="39"/>
      <c r="T86" s="102"/>
    </row>
    <row r="87" spans="1:88" x14ac:dyDescent="0.2">
      <c r="A87" s="146" t="s">
        <v>162</v>
      </c>
      <c r="B87" s="14">
        <f t="shared" si="5"/>
        <v>131</v>
      </c>
      <c r="C87" s="147"/>
      <c r="D87" s="147"/>
      <c r="E87" s="147"/>
      <c r="F87" s="147">
        <v>1</v>
      </c>
      <c r="G87" s="147">
        <v>1</v>
      </c>
      <c r="H87" s="147">
        <v>16</v>
      </c>
      <c r="I87" s="147">
        <v>9</v>
      </c>
      <c r="J87" s="147">
        <v>6</v>
      </c>
      <c r="K87" s="147">
        <v>7</v>
      </c>
      <c r="L87" s="147">
        <v>4</v>
      </c>
      <c r="M87" s="147">
        <v>9</v>
      </c>
      <c r="N87" s="147">
        <v>12</v>
      </c>
      <c r="O87" s="147">
        <v>11</v>
      </c>
      <c r="P87" s="147">
        <v>13</v>
      </c>
      <c r="Q87" s="147">
        <v>16</v>
      </c>
      <c r="R87" s="147">
        <v>17</v>
      </c>
      <c r="S87" s="147">
        <v>9</v>
      </c>
      <c r="T87" s="102"/>
    </row>
    <row r="88" spans="1:88" x14ac:dyDescent="0.2">
      <c r="A88" s="148" t="s">
        <v>46</v>
      </c>
      <c r="B88" s="45">
        <f t="shared" ref="B88:S88" si="6">SUM(B72:B87)</f>
        <v>1096</v>
      </c>
      <c r="C88" s="210">
        <f t="shared" si="6"/>
        <v>0</v>
      </c>
      <c r="D88" s="210">
        <f t="shared" si="6"/>
        <v>0</v>
      </c>
      <c r="E88" s="210">
        <f t="shared" si="6"/>
        <v>6</v>
      </c>
      <c r="F88" s="210">
        <f t="shared" si="6"/>
        <v>26</v>
      </c>
      <c r="G88" s="210">
        <f t="shared" si="6"/>
        <v>60</v>
      </c>
      <c r="H88" s="210">
        <f t="shared" si="6"/>
        <v>122</v>
      </c>
      <c r="I88" s="210">
        <f t="shared" si="6"/>
        <v>119</v>
      </c>
      <c r="J88" s="210">
        <f t="shared" si="6"/>
        <v>89</v>
      </c>
      <c r="K88" s="210">
        <f t="shared" si="6"/>
        <v>75</v>
      </c>
      <c r="L88" s="210">
        <f t="shared" si="6"/>
        <v>67</v>
      </c>
      <c r="M88" s="210">
        <f t="shared" si="6"/>
        <v>93</v>
      </c>
      <c r="N88" s="210">
        <f t="shared" si="6"/>
        <v>80</v>
      </c>
      <c r="O88" s="210">
        <f t="shared" si="6"/>
        <v>91</v>
      </c>
      <c r="P88" s="210">
        <f t="shared" si="6"/>
        <v>79</v>
      </c>
      <c r="Q88" s="210">
        <f t="shared" si="6"/>
        <v>78</v>
      </c>
      <c r="R88" s="210">
        <f t="shared" si="6"/>
        <v>47</v>
      </c>
      <c r="S88" s="210">
        <f t="shared" si="6"/>
        <v>64</v>
      </c>
      <c r="T88" s="102"/>
    </row>
    <row r="89" spans="1:88" x14ac:dyDescent="0.2">
      <c r="A89" s="52" t="s">
        <v>163</v>
      </c>
      <c r="B89" s="52"/>
      <c r="C89" s="52"/>
      <c r="D89" s="52"/>
      <c r="E89" s="52"/>
      <c r="F89" s="52"/>
      <c r="G89" s="1"/>
      <c r="H89" s="1"/>
      <c r="I89" s="1"/>
      <c r="J89" s="1"/>
      <c r="K89" s="1"/>
      <c r="L89" s="1"/>
      <c r="M89" s="1"/>
      <c r="N89" s="1"/>
      <c r="O89" s="1"/>
      <c r="P89" s="53"/>
      <c r="Q89" s="1"/>
      <c r="R89" s="1"/>
      <c r="S89" s="53"/>
      <c r="T89" s="1"/>
      <c r="U89" s="1"/>
      <c r="V89" s="53"/>
      <c r="W89" s="1"/>
      <c r="X89" s="1"/>
      <c r="Y89" s="53"/>
      <c r="Z89" s="53"/>
      <c r="AA89" s="53"/>
      <c r="AB89" s="149"/>
      <c r="AC89" s="149"/>
    </row>
    <row r="90" spans="1:88" ht="14.25" customHeight="1" x14ac:dyDescent="0.2">
      <c r="A90" s="504" t="s">
        <v>45</v>
      </c>
      <c r="B90" s="505"/>
      <c r="C90" s="504" t="s">
        <v>46</v>
      </c>
      <c r="D90" s="510"/>
      <c r="E90" s="505"/>
      <c r="F90" s="512" t="s">
        <v>47</v>
      </c>
      <c r="G90" s="513"/>
      <c r="H90" s="513"/>
      <c r="I90" s="513"/>
      <c r="J90" s="513"/>
      <c r="K90" s="513"/>
      <c r="L90" s="513"/>
      <c r="M90" s="513"/>
      <c r="N90" s="513"/>
      <c r="O90" s="513"/>
      <c r="P90" s="513"/>
      <c r="Q90" s="513"/>
      <c r="R90" s="513"/>
      <c r="S90" s="513"/>
      <c r="T90" s="513"/>
      <c r="U90" s="513"/>
      <c r="V90" s="513"/>
      <c r="W90" s="513"/>
      <c r="X90" s="513"/>
      <c r="Y90" s="513"/>
      <c r="Z90" s="513"/>
      <c r="AA90" s="513"/>
      <c r="AB90" s="513"/>
      <c r="AC90" s="513"/>
      <c r="AD90" s="513"/>
      <c r="AE90" s="513"/>
      <c r="AF90" s="513"/>
      <c r="AG90" s="513"/>
      <c r="AH90" s="513"/>
      <c r="AI90" s="513"/>
      <c r="AJ90" s="513"/>
      <c r="AK90" s="513"/>
      <c r="AL90" s="513"/>
      <c r="AM90" s="514"/>
      <c r="AN90" s="528" t="s">
        <v>48</v>
      </c>
      <c r="AO90" s="531" t="s">
        <v>49</v>
      </c>
      <c r="AP90" s="553" t="s">
        <v>164</v>
      </c>
      <c r="AQ90" s="553" t="s">
        <v>165</v>
      </c>
      <c r="AR90" s="102"/>
    </row>
    <row r="91" spans="1:88" x14ac:dyDescent="0.2">
      <c r="A91" s="506"/>
      <c r="B91" s="507"/>
      <c r="C91" s="508"/>
      <c r="D91" s="511"/>
      <c r="E91" s="509"/>
      <c r="F91" s="556" t="s">
        <v>18</v>
      </c>
      <c r="G91" s="557"/>
      <c r="H91" s="558" t="s">
        <v>19</v>
      </c>
      <c r="I91" s="559"/>
      <c r="J91" s="556" t="s">
        <v>20</v>
      </c>
      <c r="K91" s="557"/>
      <c r="L91" s="556" t="s">
        <v>21</v>
      </c>
      <c r="M91" s="557"/>
      <c r="N91" s="556" t="s">
        <v>22</v>
      </c>
      <c r="O91" s="557"/>
      <c r="P91" s="515" t="s">
        <v>23</v>
      </c>
      <c r="Q91" s="516"/>
      <c r="R91" s="515" t="s">
        <v>24</v>
      </c>
      <c r="S91" s="516"/>
      <c r="T91" s="515" t="s">
        <v>25</v>
      </c>
      <c r="U91" s="516"/>
      <c r="V91" s="515" t="s">
        <v>26</v>
      </c>
      <c r="W91" s="516"/>
      <c r="X91" s="515" t="s">
        <v>27</v>
      </c>
      <c r="Y91" s="516"/>
      <c r="Z91" s="515" t="s">
        <v>28</v>
      </c>
      <c r="AA91" s="516"/>
      <c r="AB91" s="515" t="s">
        <v>29</v>
      </c>
      <c r="AC91" s="516"/>
      <c r="AD91" s="515" t="s">
        <v>30</v>
      </c>
      <c r="AE91" s="516"/>
      <c r="AF91" s="515" t="s">
        <v>31</v>
      </c>
      <c r="AG91" s="516"/>
      <c r="AH91" s="515" t="s">
        <v>32</v>
      </c>
      <c r="AI91" s="516"/>
      <c r="AJ91" s="515" t="s">
        <v>33</v>
      </c>
      <c r="AK91" s="516"/>
      <c r="AL91" s="515" t="s">
        <v>34</v>
      </c>
      <c r="AM91" s="516"/>
      <c r="AN91" s="529"/>
      <c r="AO91" s="532"/>
      <c r="AP91" s="554"/>
      <c r="AQ91" s="554"/>
      <c r="AR91" s="102"/>
    </row>
    <row r="92" spans="1:88" x14ac:dyDescent="0.2">
      <c r="A92" s="508"/>
      <c r="B92" s="509"/>
      <c r="C92" s="137" t="s">
        <v>166</v>
      </c>
      <c r="D92" s="191" t="s">
        <v>36</v>
      </c>
      <c r="E92" s="137" t="s">
        <v>37</v>
      </c>
      <c r="F92" s="193" t="s">
        <v>36</v>
      </c>
      <c r="G92" s="196" t="s">
        <v>37</v>
      </c>
      <c r="H92" s="193" t="s">
        <v>36</v>
      </c>
      <c r="I92" s="196" t="s">
        <v>37</v>
      </c>
      <c r="J92" s="193" t="s">
        <v>36</v>
      </c>
      <c r="K92" s="196" t="s">
        <v>37</v>
      </c>
      <c r="L92" s="193" t="s">
        <v>36</v>
      </c>
      <c r="M92" s="196" t="s">
        <v>37</v>
      </c>
      <c r="N92" s="193" t="s">
        <v>36</v>
      </c>
      <c r="O92" s="196" t="s">
        <v>37</v>
      </c>
      <c r="P92" s="193" t="s">
        <v>36</v>
      </c>
      <c r="Q92" s="196" t="s">
        <v>37</v>
      </c>
      <c r="R92" s="193" t="s">
        <v>36</v>
      </c>
      <c r="S92" s="196" t="s">
        <v>37</v>
      </c>
      <c r="T92" s="193" t="s">
        <v>36</v>
      </c>
      <c r="U92" s="196" t="s">
        <v>37</v>
      </c>
      <c r="V92" s="193" t="s">
        <v>36</v>
      </c>
      <c r="W92" s="196" t="s">
        <v>37</v>
      </c>
      <c r="X92" s="193" t="s">
        <v>36</v>
      </c>
      <c r="Y92" s="196" t="s">
        <v>37</v>
      </c>
      <c r="Z92" s="193" t="s">
        <v>36</v>
      </c>
      <c r="AA92" s="196" t="s">
        <v>37</v>
      </c>
      <c r="AB92" s="193" t="s">
        <v>36</v>
      </c>
      <c r="AC92" s="196" t="s">
        <v>37</v>
      </c>
      <c r="AD92" s="193" t="s">
        <v>36</v>
      </c>
      <c r="AE92" s="196" t="s">
        <v>37</v>
      </c>
      <c r="AF92" s="193" t="s">
        <v>36</v>
      </c>
      <c r="AG92" s="196" t="s">
        <v>37</v>
      </c>
      <c r="AH92" s="193" t="s">
        <v>36</v>
      </c>
      <c r="AI92" s="196" t="s">
        <v>37</v>
      </c>
      <c r="AJ92" s="193" t="s">
        <v>36</v>
      </c>
      <c r="AK92" s="196" t="s">
        <v>37</v>
      </c>
      <c r="AL92" s="193" t="s">
        <v>36</v>
      </c>
      <c r="AM92" s="196" t="s">
        <v>37</v>
      </c>
      <c r="AN92" s="530"/>
      <c r="AO92" s="533"/>
      <c r="AP92" s="555"/>
      <c r="AQ92" s="555"/>
      <c r="AR92" s="102"/>
    </row>
    <row r="93" spans="1:88" x14ac:dyDescent="0.2">
      <c r="A93" s="560" t="s">
        <v>50</v>
      </c>
      <c r="B93" s="561"/>
      <c r="C93" s="211">
        <f>SUM(D93+E93)</f>
        <v>713</v>
      </c>
      <c r="D93" s="212">
        <f>SUM(F93+H93+J93+L93+N93+P93+R93+T93+V93+X93+Z93+AB93+AD93+AF93+AH93+AJ93+AL93)</f>
        <v>317</v>
      </c>
      <c r="E93" s="211">
        <f>SUM(G93+I93+K93+M93+O93+Q93+S93+U93+W93+Y93+AA93+AC93+AE93+AG93+AI93+AK93+AM93)</f>
        <v>396</v>
      </c>
      <c r="F93" s="152">
        <v>4</v>
      </c>
      <c r="G93" s="153">
        <v>4</v>
      </c>
      <c r="H93" s="152">
        <v>4</v>
      </c>
      <c r="I93" s="153">
        <v>5</v>
      </c>
      <c r="J93" s="152">
        <v>10</v>
      </c>
      <c r="K93" s="73">
        <v>14</v>
      </c>
      <c r="L93" s="152">
        <v>9</v>
      </c>
      <c r="M93" s="73">
        <v>5</v>
      </c>
      <c r="N93" s="152">
        <v>14</v>
      </c>
      <c r="O93" s="73">
        <v>5</v>
      </c>
      <c r="P93" s="152">
        <v>15</v>
      </c>
      <c r="Q93" s="73">
        <v>19</v>
      </c>
      <c r="R93" s="152">
        <v>23</v>
      </c>
      <c r="S93" s="73">
        <v>4</v>
      </c>
      <c r="T93" s="152">
        <v>16</v>
      </c>
      <c r="U93" s="73">
        <v>30</v>
      </c>
      <c r="V93" s="152">
        <v>23</v>
      </c>
      <c r="W93" s="73">
        <v>23</v>
      </c>
      <c r="X93" s="152">
        <v>18</v>
      </c>
      <c r="Y93" s="73">
        <v>21</v>
      </c>
      <c r="Z93" s="152">
        <v>21</v>
      </c>
      <c r="AA93" s="73">
        <v>48</v>
      </c>
      <c r="AB93" s="152">
        <v>16</v>
      </c>
      <c r="AC93" s="73">
        <v>30</v>
      </c>
      <c r="AD93" s="152">
        <v>27</v>
      </c>
      <c r="AE93" s="73">
        <v>30</v>
      </c>
      <c r="AF93" s="152">
        <v>35</v>
      </c>
      <c r="AG93" s="73">
        <v>42</v>
      </c>
      <c r="AH93" s="152">
        <v>35</v>
      </c>
      <c r="AI93" s="73">
        <v>38</v>
      </c>
      <c r="AJ93" s="152">
        <v>25</v>
      </c>
      <c r="AK93" s="73">
        <v>35</v>
      </c>
      <c r="AL93" s="154">
        <v>22</v>
      </c>
      <c r="AM93" s="73">
        <v>43</v>
      </c>
      <c r="AN93" s="74">
        <v>713</v>
      </c>
      <c r="AO93" s="153">
        <v>623</v>
      </c>
      <c r="AP93" s="155">
        <v>0</v>
      </c>
      <c r="AQ93" s="74">
        <v>0</v>
      </c>
      <c r="AR93" s="115" t="s">
        <v>167</v>
      </c>
      <c r="CG93" s="102">
        <v>0</v>
      </c>
      <c r="CH93" s="102">
        <v>0</v>
      </c>
      <c r="CI93" s="102">
        <v>0</v>
      </c>
      <c r="CJ93" s="102">
        <v>0</v>
      </c>
    </row>
    <row r="94" spans="1:88" x14ac:dyDescent="0.2">
      <c r="A94" s="528" t="s">
        <v>51</v>
      </c>
      <c r="B94" s="156" t="s">
        <v>52</v>
      </c>
      <c r="C94" s="211">
        <f>SUM(+D94+E94)</f>
        <v>253</v>
      </c>
      <c r="D94" s="157"/>
      <c r="E94" s="211">
        <f>SUM(G94+I94+K94+M94+O94+Q94+S94+U94+W94+Y94+AA94+AC94+AE94+AG94+AI94+AK94+AM94)</f>
        <v>253</v>
      </c>
      <c r="F94" s="158"/>
      <c r="G94" s="159"/>
      <c r="H94" s="158"/>
      <c r="I94" s="159"/>
      <c r="J94" s="158"/>
      <c r="K94" s="25">
        <v>4</v>
      </c>
      <c r="L94" s="158"/>
      <c r="M94" s="25">
        <v>12</v>
      </c>
      <c r="N94" s="158"/>
      <c r="O94" s="25">
        <v>43</v>
      </c>
      <c r="P94" s="158"/>
      <c r="Q94" s="25">
        <v>60</v>
      </c>
      <c r="R94" s="158"/>
      <c r="S94" s="25">
        <v>75</v>
      </c>
      <c r="T94" s="158"/>
      <c r="U94" s="25">
        <v>42</v>
      </c>
      <c r="V94" s="158"/>
      <c r="W94" s="25">
        <v>16</v>
      </c>
      <c r="X94" s="158"/>
      <c r="Y94" s="25">
        <v>1</v>
      </c>
      <c r="Z94" s="158"/>
      <c r="AA94" s="25"/>
      <c r="AB94" s="158"/>
      <c r="AC94" s="25"/>
      <c r="AD94" s="158"/>
      <c r="AE94" s="25"/>
      <c r="AF94" s="158"/>
      <c r="AG94" s="25"/>
      <c r="AH94" s="158"/>
      <c r="AI94" s="25"/>
      <c r="AJ94" s="158"/>
      <c r="AK94" s="25"/>
      <c r="AL94" s="158"/>
      <c r="AM94" s="25"/>
      <c r="AN94" s="56">
        <v>237</v>
      </c>
      <c r="AO94" s="160">
        <v>253</v>
      </c>
      <c r="AP94" s="58">
        <v>0</v>
      </c>
      <c r="AQ94" s="56">
        <v>0</v>
      </c>
      <c r="AR94" s="115" t="s">
        <v>167</v>
      </c>
      <c r="CG94" s="102">
        <v>0</v>
      </c>
      <c r="CH94" s="102">
        <v>0</v>
      </c>
      <c r="CI94" s="102">
        <v>0</v>
      </c>
      <c r="CJ94" s="102">
        <v>0</v>
      </c>
    </row>
    <row r="95" spans="1:88" ht="21.75" x14ac:dyDescent="0.2">
      <c r="A95" s="529"/>
      <c r="B95" s="36" t="s">
        <v>53</v>
      </c>
      <c r="C95" s="213">
        <f t="shared" ref="C95:C103" si="7">SUM(D95+E95)</f>
        <v>375</v>
      </c>
      <c r="D95" s="214">
        <f>SUM(F95+H95+J95+L95+N95+P95+R95+T95+V95+X95+Z95+AB95+AD95+AF95+AH95+AJ95+AL95)</f>
        <v>0</v>
      </c>
      <c r="E95" s="215">
        <f>SUM(G95+I95+K95+M95+O95+Q95+S95+U95+W95+Y95+AA95+AC95+AE95+AG95+AI95+AK95+AM95)</f>
        <v>375</v>
      </c>
      <c r="F95" s="18"/>
      <c r="G95" s="19"/>
      <c r="H95" s="18"/>
      <c r="I95" s="19"/>
      <c r="J95" s="18"/>
      <c r="K95" s="19">
        <v>4</v>
      </c>
      <c r="L95" s="18"/>
      <c r="M95" s="19">
        <v>15</v>
      </c>
      <c r="N95" s="18"/>
      <c r="O95" s="19">
        <v>47</v>
      </c>
      <c r="P95" s="18"/>
      <c r="Q95" s="19">
        <v>72</v>
      </c>
      <c r="R95" s="18"/>
      <c r="S95" s="19">
        <v>87</v>
      </c>
      <c r="T95" s="18"/>
      <c r="U95" s="19">
        <v>58</v>
      </c>
      <c r="V95" s="18"/>
      <c r="W95" s="19">
        <v>25</v>
      </c>
      <c r="X95" s="18"/>
      <c r="Y95" s="19">
        <v>23</v>
      </c>
      <c r="Z95" s="18"/>
      <c r="AA95" s="19">
        <v>16</v>
      </c>
      <c r="AB95" s="18"/>
      <c r="AC95" s="19">
        <v>6</v>
      </c>
      <c r="AD95" s="18"/>
      <c r="AE95" s="19">
        <v>6</v>
      </c>
      <c r="AF95" s="18"/>
      <c r="AG95" s="19">
        <v>8</v>
      </c>
      <c r="AH95" s="18"/>
      <c r="AI95" s="19">
        <v>4</v>
      </c>
      <c r="AJ95" s="18"/>
      <c r="AK95" s="19">
        <v>4</v>
      </c>
      <c r="AL95" s="24"/>
      <c r="AM95" s="19"/>
      <c r="AN95" s="59">
        <v>375</v>
      </c>
      <c r="AO95" s="39">
        <v>363</v>
      </c>
      <c r="AP95" s="31">
        <v>0</v>
      </c>
      <c r="AQ95" s="59">
        <v>0</v>
      </c>
      <c r="AR95" s="115" t="s">
        <v>167</v>
      </c>
      <c r="CG95" s="102">
        <v>0</v>
      </c>
      <c r="CH95" s="102">
        <v>0</v>
      </c>
      <c r="CI95" s="102">
        <v>0</v>
      </c>
      <c r="CJ95" s="102">
        <v>0</v>
      </c>
    </row>
    <row r="96" spans="1:88" x14ac:dyDescent="0.2">
      <c r="A96" s="530"/>
      <c r="B96" s="164" t="s">
        <v>54</v>
      </c>
      <c r="C96" s="216">
        <f t="shared" si="7"/>
        <v>0</v>
      </c>
      <c r="D96" s="217">
        <f>SUM(N96+P96+R96+T96+V96+X96+Z96)</f>
        <v>0</v>
      </c>
      <c r="E96" s="216">
        <f>SUM(O96+Q96+S96+U96+W96+Y96+AA96)</f>
        <v>0</v>
      </c>
      <c r="F96" s="167"/>
      <c r="G96" s="168"/>
      <c r="H96" s="167"/>
      <c r="I96" s="168"/>
      <c r="J96" s="167"/>
      <c r="K96" s="168"/>
      <c r="L96" s="167"/>
      <c r="M96" s="168"/>
      <c r="N96" s="42"/>
      <c r="O96" s="43"/>
      <c r="P96" s="42"/>
      <c r="Q96" s="43"/>
      <c r="R96" s="42"/>
      <c r="S96" s="43"/>
      <c r="T96" s="42"/>
      <c r="U96" s="43"/>
      <c r="V96" s="42"/>
      <c r="W96" s="43"/>
      <c r="X96" s="42"/>
      <c r="Y96" s="43"/>
      <c r="Z96" s="42"/>
      <c r="AA96" s="147"/>
      <c r="AB96" s="167"/>
      <c r="AC96" s="168"/>
      <c r="AD96" s="167"/>
      <c r="AE96" s="168"/>
      <c r="AF96" s="167"/>
      <c r="AG96" s="168"/>
      <c r="AH96" s="167"/>
      <c r="AI96" s="168"/>
      <c r="AJ96" s="167"/>
      <c r="AK96" s="168"/>
      <c r="AL96" s="167"/>
      <c r="AM96" s="168"/>
      <c r="AN96" s="60"/>
      <c r="AO96" s="147"/>
      <c r="AP96" s="61"/>
      <c r="AQ96" s="60"/>
      <c r="AR96" s="115" t="s">
        <v>167</v>
      </c>
      <c r="CG96" s="102">
        <v>0</v>
      </c>
      <c r="CH96" s="102">
        <v>0</v>
      </c>
      <c r="CI96" s="102">
        <v>0</v>
      </c>
      <c r="CJ96" s="102">
        <v>0</v>
      </c>
    </row>
    <row r="97" spans="1:88" x14ac:dyDescent="0.2">
      <c r="A97" s="502" t="s">
        <v>55</v>
      </c>
      <c r="B97" s="503"/>
      <c r="C97" s="218">
        <f t="shared" si="7"/>
        <v>451</v>
      </c>
      <c r="D97" s="219">
        <f t="shared" ref="D97:E103" si="8">SUM(F97+H97+J97+L97+N97+P97+R97+T97+V97+X97+Z97+AB97+AD97+AF97+AH97+AJ97+AL97)</f>
        <v>193</v>
      </c>
      <c r="E97" s="218">
        <f t="shared" si="8"/>
        <v>258</v>
      </c>
      <c r="F97" s="171">
        <v>33</v>
      </c>
      <c r="G97" s="172">
        <v>30</v>
      </c>
      <c r="H97" s="171">
        <v>24</v>
      </c>
      <c r="I97" s="172">
        <v>24</v>
      </c>
      <c r="J97" s="171">
        <v>14</v>
      </c>
      <c r="K97" s="70">
        <v>20</v>
      </c>
      <c r="L97" s="171">
        <v>12</v>
      </c>
      <c r="M97" s="70">
        <v>18</v>
      </c>
      <c r="N97" s="171">
        <v>1</v>
      </c>
      <c r="O97" s="70">
        <v>1</v>
      </c>
      <c r="P97" s="171">
        <v>4</v>
      </c>
      <c r="Q97" s="70">
        <v>6</v>
      </c>
      <c r="R97" s="171">
        <v>4</v>
      </c>
      <c r="S97" s="70">
        <v>4</v>
      </c>
      <c r="T97" s="171">
        <v>4</v>
      </c>
      <c r="U97" s="70">
        <v>6</v>
      </c>
      <c r="V97" s="171">
        <v>7</v>
      </c>
      <c r="W97" s="70">
        <v>5</v>
      </c>
      <c r="X97" s="171">
        <v>7</v>
      </c>
      <c r="Y97" s="70">
        <v>7</v>
      </c>
      <c r="Z97" s="171">
        <v>8</v>
      </c>
      <c r="AA97" s="70">
        <v>14</v>
      </c>
      <c r="AB97" s="171">
        <v>11</v>
      </c>
      <c r="AC97" s="70">
        <v>11</v>
      </c>
      <c r="AD97" s="171">
        <v>10</v>
      </c>
      <c r="AE97" s="70">
        <v>30</v>
      </c>
      <c r="AF97" s="171">
        <v>16</v>
      </c>
      <c r="AG97" s="70">
        <v>16</v>
      </c>
      <c r="AH97" s="171">
        <v>18</v>
      </c>
      <c r="AI97" s="172">
        <v>17</v>
      </c>
      <c r="AJ97" s="171">
        <v>8</v>
      </c>
      <c r="AK97" s="172">
        <v>18</v>
      </c>
      <c r="AL97" s="77">
        <v>12</v>
      </c>
      <c r="AM97" s="70">
        <v>31</v>
      </c>
      <c r="AN97" s="71">
        <v>451</v>
      </c>
      <c r="AO97" s="172">
        <v>253</v>
      </c>
      <c r="AP97" s="26">
        <v>0</v>
      </c>
      <c r="AQ97" s="71">
        <v>0</v>
      </c>
      <c r="AR97" s="115" t="s">
        <v>167</v>
      </c>
      <c r="CG97" s="102">
        <v>0</v>
      </c>
      <c r="CH97" s="102">
        <v>0</v>
      </c>
      <c r="CI97" s="102">
        <v>0</v>
      </c>
      <c r="CJ97" s="102">
        <v>0</v>
      </c>
    </row>
    <row r="98" spans="1:88" x14ac:dyDescent="0.2">
      <c r="A98" s="565" t="s">
        <v>56</v>
      </c>
      <c r="B98" s="566"/>
      <c r="C98" s="215">
        <f t="shared" si="7"/>
        <v>0</v>
      </c>
      <c r="D98" s="214">
        <f t="shared" si="8"/>
        <v>0</v>
      </c>
      <c r="E98" s="215">
        <f t="shared" si="8"/>
        <v>0</v>
      </c>
      <c r="F98" s="18"/>
      <c r="G98" s="39"/>
      <c r="H98" s="18"/>
      <c r="I98" s="39"/>
      <c r="J98" s="18"/>
      <c r="K98" s="19"/>
      <c r="L98" s="18"/>
      <c r="M98" s="19"/>
      <c r="N98" s="18"/>
      <c r="O98" s="19"/>
      <c r="P98" s="18"/>
      <c r="Q98" s="19"/>
      <c r="R98" s="18"/>
      <c r="S98" s="19"/>
      <c r="T98" s="18"/>
      <c r="U98" s="19"/>
      <c r="V98" s="18"/>
      <c r="W98" s="19"/>
      <c r="X98" s="18"/>
      <c r="Y98" s="19"/>
      <c r="Z98" s="18"/>
      <c r="AA98" s="19"/>
      <c r="AB98" s="18"/>
      <c r="AC98" s="39"/>
      <c r="AD98" s="18"/>
      <c r="AE98" s="39"/>
      <c r="AF98" s="18"/>
      <c r="AG98" s="39"/>
      <c r="AH98" s="18"/>
      <c r="AI98" s="39"/>
      <c r="AJ98" s="18"/>
      <c r="AK98" s="39"/>
      <c r="AL98" s="24"/>
      <c r="AM98" s="19"/>
      <c r="AN98" s="59"/>
      <c r="AO98" s="39"/>
      <c r="AP98" s="31"/>
      <c r="AQ98" s="59"/>
      <c r="AR98" s="115" t="s">
        <v>167</v>
      </c>
      <c r="CG98" s="102">
        <v>0</v>
      </c>
      <c r="CH98" s="102">
        <v>0</v>
      </c>
      <c r="CI98" s="102">
        <v>0</v>
      </c>
      <c r="CJ98" s="102">
        <v>0</v>
      </c>
    </row>
    <row r="99" spans="1:88" x14ac:dyDescent="0.2">
      <c r="A99" s="567" t="s">
        <v>57</v>
      </c>
      <c r="B99" s="568"/>
      <c r="C99" s="220">
        <f t="shared" si="7"/>
        <v>178</v>
      </c>
      <c r="D99" s="221">
        <f t="shared" si="8"/>
        <v>119</v>
      </c>
      <c r="E99" s="215">
        <f t="shared" si="8"/>
        <v>59</v>
      </c>
      <c r="F99" s="18">
        <v>22</v>
      </c>
      <c r="G99" s="39">
        <v>8</v>
      </c>
      <c r="H99" s="18">
        <v>7</v>
      </c>
      <c r="I99" s="39">
        <v>8</v>
      </c>
      <c r="J99" s="18">
        <v>4</v>
      </c>
      <c r="K99" s="19">
        <v>2</v>
      </c>
      <c r="L99" s="18"/>
      <c r="M99" s="19"/>
      <c r="N99" s="18">
        <v>2</v>
      </c>
      <c r="O99" s="19">
        <v>2</v>
      </c>
      <c r="P99" s="18"/>
      <c r="Q99" s="19"/>
      <c r="R99" s="18">
        <v>1</v>
      </c>
      <c r="S99" s="19">
        <v>1</v>
      </c>
      <c r="T99" s="18">
        <v>2</v>
      </c>
      <c r="U99" s="19"/>
      <c r="V99" s="18"/>
      <c r="W99" s="19"/>
      <c r="X99" s="18">
        <v>7</v>
      </c>
      <c r="Y99" s="19">
        <v>4</v>
      </c>
      <c r="Z99" s="18">
        <v>4</v>
      </c>
      <c r="AA99" s="19">
        <v>1</v>
      </c>
      <c r="AB99" s="18">
        <v>13</v>
      </c>
      <c r="AC99" s="39">
        <v>2</v>
      </c>
      <c r="AD99" s="18">
        <v>5</v>
      </c>
      <c r="AE99" s="39">
        <v>1</v>
      </c>
      <c r="AF99" s="18">
        <v>8</v>
      </c>
      <c r="AG99" s="39">
        <v>9</v>
      </c>
      <c r="AH99" s="18">
        <v>2</v>
      </c>
      <c r="AI99" s="39"/>
      <c r="AJ99" s="18">
        <v>12</v>
      </c>
      <c r="AK99" s="39">
        <v>2</v>
      </c>
      <c r="AL99" s="24">
        <v>30</v>
      </c>
      <c r="AM99" s="19">
        <v>19</v>
      </c>
      <c r="AN99" s="59">
        <v>178</v>
      </c>
      <c r="AO99" s="39">
        <v>126</v>
      </c>
      <c r="AP99" s="31">
        <v>0</v>
      </c>
      <c r="AQ99" s="59">
        <v>0</v>
      </c>
      <c r="AR99" s="115" t="s">
        <v>167</v>
      </c>
      <c r="CG99" s="102">
        <v>0</v>
      </c>
      <c r="CH99" s="102">
        <v>0</v>
      </c>
      <c r="CI99" s="102">
        <v>0</v>
      </c>
      <c r="CJ99" s="102">
        <v>0</v>
      </c>
    </row>
    <row r="100" spans="1:88" x14ac:dyDescent="0.2">
      <c r="A100" s="569" t="s">
        <v>58</v>
      </c>
      <c r="B100" s="570"/>
      <c r="C100" s="215">
        <f t="shared" si="7"/>
        <v>0</v>
      </c>
      <c r="D100" s="214">
        <f t="shared" si="8"/>
        <v>0</v>
      </c>
      <c r="E100" s="215">
        <f t="shared" si="8"/>
        <v>0</v>
      </c>
      <c r="F100" s="18"/>
      <c r="G100" s="39"/>
      <c r="H100" s="18"/>
      <c r="I100" s="39"/>
      <c r="J100" s="18"/>
      <c r="K100" s="19"/>
      <c r="L100" s="18"/>
      <c r="M100" s="19"/>
      <c r="N100" s="18"/>
      <c r="O100" s="19"/>
      <c r="P100" s="18"/>
      <c r="Q100" s="19"/>
      <c r="R100" s="18"/>
      <c r="S100" s="19"/>
      <c r="T100" s="18"/>
      <c r="U100" s="19"/>
      <c r="V100" s="18"/>
      <c r="W100" s="19"/>
      <c r="X100" s="18"/>
      <c r="Y100" s="19"/>
      <c r="Z100" s="18"/>
      <c r="AA100" s="19"/>
      <c r="AB100" s="18"/>
      <c r="AC100" s="39"/>
      <c r="AD100" s="18"/>
      <c r="AE100" s="39"/>
      <c r="AF100" s="18"/>
      <c r="AG100" s="39"/>
      <c r="AH100" s="18"/>
      <c r="AI100" s="39"/>
      <c r="AJ100" s="18"/>
      <c r="AK100" s="39"/>
      <c r="AL100" s="24"/>
      <c r="AM100" s="19"/>
      <c r="AN100" s="59"/>
      <c r="AO100" s="39"/>
      <c r="AP100" s="31"/>
      <c r="AQ100" s="59"/>
      <c r="AR100" s="115" t="s">
        <v>167</v>
      </c>
      <c r="CG100" s="102">
        <v>0</v>
      </c>
      <c r="CH100" s="102">
        <v>0</v>
      </c>
      <c r="CI100" s="102">
        <v>0</v>
      </c>
      <c r="CJ100" s="102">
        <v>0</v>
      </c>
    </row>
    <row r="101" spans="1:88" x14ac:dyDescent="0.2">
      <c r="A101" s="565" t="s">
        <v>59</v>
      </c>
      <c r="B101" s="566"/>
      <c r="C101" s="215">
        <f t="shared" si="7"/>
        <v>0</v>
      </c>
      <c r="D101" s="214">
        <f t="shared" si="8"/>
        <v>0</v>
      </c>
      <c r="E101" s="215">
        <f t="shared" si="8"/>
        <v>0</v>
      </c>
      <c r="F101" s="18"/>
      <c r="G101" s="39"/>
      <c r="H101" s="18"/>
      <c r="I101" s="39"/>
      <c r="J101" s="18"/>
      <c r="K101" s="19"/>
      <c r="L101" s="18"/>
      <c r="M101" s="19"/>
      <c r="N101" s="18"/>
      <c r="O101" s="19"/>
      <c r="P101" s="18"/>
      <c r="Q101" s="19"/>
      <c r="R101" s="18"/>
      <c r="S101" s="19"/>
      <c r="T101" s="18"/>
      <c r="U101" s="19"/>
      <c r="V101" s="18"/>
      <c r="W101" s="19"/>
      <c r="X101" s="18"/>
      <c r="Y101" s="19"/>
      <c r="Z101" s="18"/>
      <c r="AA101" s="19"/>
      <c r="AB101" s="18"/>
      <c r="AC101" s="39"/>
      <c r="AD101" s="18"/>
      <c r="AE101" s="39"/>
      <c r="AF101" s="18"/>
      <c r="AG101" s="39"/>
      <c r="AH101" s="18"/>
      <c r="AI101" s="39"/>
      <c r="AJ101" s="18"/>
      <c r="AK101" s="39"/>
      <c r="AL101" s="24"/>
      <c r="AM101" s="19"/>
      <c r="AN101" s="59"/>
      <c r="AO101" s="39"/>
      <c r="AP101" s="31"/>
      <c r="AQ101" s="59"/>
      <c r="AR101" s="115" t="s">
        <v>167</v>
      </c>
      <c r="CG101" s="102">
        <v>0</v>
      </c>
      <c r="CH101" s="102">
        <v>0</v>
      </c>
      <c r="CI101" s="102">
        <v>0</v>
      </c>
      <c r="CJ101" s="102">
        <v>0</v>
      </c>
    </row>
    <row r="102" spans="1:88" x14ac:dyDescent="0.2">
      <c r="A102" s="565" t="s">
        <v>60</v>
      </c>
      <c r="B102" s="566"/>
      <c r="C102" s="215">
        <f t="shared" si="7"/>
        <v>210</v>
      </c>
      <c r="D102" s="214">
        <f t="shared" si="8"/>
        <v>77</v>
      </c>
      <c r="E102" s="215">
        <f t="shared" si="8"/>
        <v>133</v>
      </c>
      <c r="F102" s="18"/>
      <c r="G102" s="39"/>
      <c r="H102" s="18"/>
      <c r="I102" s="39"/>
      <c r="J102" s="18"/>
      <c r="K102" s="19"/>
      <c r="L102" s="18"/>
      <c r="M102" s="19"/>
      <c r="N102" s="18"/>
      <c r="O102" s="19"/>
      <c r="P102" s="18"/>
      <c r="Q102" s="19"/>
      <c r="R102" s="18"/>
      <c r="S102" s="19"/>
      <c r="T102" s="18"/>
      <c r="U102" s="19"/>
      <c r="V102" s="18">
        <v>1</v>
      </c>
      <c r="W102" s="19"/>
      <c r="X102" s="18"/>
      <c r="Y102" s="19"/>
      <c r="Z102" s="18"/>
      <c r="AA102" s="19"/>
      <c r="AB102" s="18"/>
      <c r="AC102" s="19"/>
      <c r="AD102" s="18"/>
      <c r="AE102" s="19"/>
      <c r="AF102" s="18">
        <v>35</v>
      </c>
      <c r="AG102" s="19">
        <v>43</v>
      </c>
      <c r="AH102" s="18">
        <v>21</v>
      </c>
      <c r="AI102" s="39">
        <v>41</v>
      </c>
      <c r="AJ102" s="18">
        <v>10</v>
      </c>
      <c r="AK102" s="39">
        <v>29</v>
      </c>
      <c r="AL102" s="24">
        <v>10</v>
      </c>
      <c r="AM102" s="19">
        <v>20</v>
      </c>
      <c r="AN102" s="59">
        <v>210</v>
      </c>
      <c r="AO102" s="39">
        <v>29</v>
      </c>
      <c r="AP102" s="31">
        <v>0</v>
      </c>
      <c r="AQ102" s="59">
        <v>0</v>
      </c>
      <c r="AR102" s="115" t="s">
        <v>174</v>
      </c>
      <c r="CC102" s="102" t="s">
        <v>175</v>
      </c>
      <c r="CG102" s="102">
        <v>0</v>
      </c>
      <c r="CH102" s="102">
        <v>0</v>
      </c>
      <c r="CI102" s="102">
        <v>1</v>
      </c>
      <c r="CJ102" s="102">
        <v>0</v>
      </c>
    </row>
    <row r="103" spans="1:88" x14ac:dyDescent="0.2">
      <c r="A103" s="571" t="s">
        <v>61</v>
      </c>
      <c r="B103" s="572"/>
      <c r="C103" s="222">
        <f t="shared" si="7"/>
        <v>0</v>
      </c>
      <c r="D103" s="223">
        <f t="shared" si="8"/>
        <v>0</v>
      </c>
      <c r="E103" s="222">
        <f t="shared" si="8"/>
        <v>0</v>
      </c>
      <c r="F103" s="42"/>
      <c r="G103" s="147"/>
      <c r="H103" s="42"/>
      <c r="I103" s="147"/>
      <c r="J103" s="42"/>
      <c r="K103" s="43"/>
      <c r="L103" s="42"/>
      <c r="M103" s="43"/>
      <c r="N103" s="42"/>
      <c r="O103" s="43"/>
      <c r="P103" s="42"/>
      <c r="Q103" s="43"/>
      <c r="R103" s="42"/>
      <c r="S103" s="43"/>
      <c r="T103" s="42"/>
      <c r="U103" s="43"/>
      <c r="V103" s="42"/>
      <c r="W103" s="43"/>
      <c r="X103" s="42"/>
      <c r="Y103" s="43"/>
      <c r="Z103" s="42"/>
      <c r="AA103" s="43"/>
      <c r="AB103" s="42"/>
      <c r="AC103" s="43"/>
      <c r="AD103" s="42"/>
      <c r="AE103" s="43"/>
      <c r="AF103" s="42"/>
      <c r="AG103" s="43"/>
      <c r="AH103" s="42"/>
      <c r="AI103" s="43"/>
      <c r="AJ103" s="42"/>
      <c r="AK103" s="43"/>
      <c r="AL103" s="44"/>
      <c r="AM103" s="43"/>
      <c r="AN103" s="60"/>
      <c r="AO103" s="147"/>
      <c r="AP103" s="61"/>
      <c r="AQ103" s="60"/>
      <c r="AR103" s="115" t="s">
        <v>167</v>
      </c>
      <c r="CG103" s="102">
        <v>0</v>
      </c>
      <c r="CH103" s="102">
        <v>0</v>
      </c>
      <c r="CI103" s="102">
        <v>0</v>
      </c>
      <c r="CJ103" s="102">
        <v>0</v>
      </c>
    </row>
    <row r="104" spans="1:88" x14ac:dyDescent="0.2">
      <c r="A104" s="490" t="s">
        <v>38</v>
      </c>
      <c r="B104" s="491"/>
      <c r="C104" s="224">
        <f t="shared" ref="C104:AQ104" si="9">SUM(C93:C103)</f>
        <v>2180</v>
      </c>
      <c r="D104" s="225">
        <f t="shared" si="9"/>
        <v>706</v>
      </c>
      <c r="E104" s="216">
        <f t="shared" si="9"/>
        <v>1474</v>
      </c>
      <c r="F104" s="63">
        <f t="shared" si="9"/>
        <v>59</v>
      </c>
      <c r="G104" s="210">
        <f t="shared" si="9"/>
        <v>42</v>
      </c>
      <c r="H104" s="63">
        <f t="shared" si="9"/>
        <v>35</v>
      </c>
      <c r="I104" s="210">
        <f t="shared" si="9"/>
        <v>37</v>
      </c>
      <c r="J104" s="46">
        <f t="shared" si="9"/>
        <v>28</v>
      </c>
      <c r="K104" s="51">
        <f t="shared" si="9"/>
        <v>44</v>
      </c>
      <c r="L104" s="46">
        <f t="shared" si="9"/>
        <v>21</v>
      </c>
      <c r="M104" s="51">
        <f t="shared" si="9"/>
        <v>50</v>
      </c>
      <c r="N104" s="46">
        <f t="shared" si="9"/>
        <v>17</v>
      </c>
      <c r="O104" s="51">
        <f t="shared" si="9"/>
        <v>98</v>
      </c>
      <c r="P104" s="46">
        <f t="shared" si="9"/>
        <v>19</v>
      </c>
      <c r="Q104" s="51">
        <f t="shared" si="9"/>
        <v>157</v>
      </c>
      <c r="R104" s="46">
        <f t="shared" si="9"/>
        <v>28</v>
      </c>
      <c r="S104" s="51">
        <f t="shared" si="9"/>
        <v>171</v>
      </c>
      <c r="T104" s="46">
        <f t="shared" si="9"/>
        <v>22</v>
      </c>
      <c r="U104" s="51">
        <f t="shared" si="9"/>
        <v>136</v>
      </c>
      <c r="V104" s="46">
        <f t="shared" si="9"/>
        <v>31</v>
      </c>
      <c r="W104" s="51">
        <f t="shared" si="9"/>
        <v>69</v>
      </c>
      <c r="X104" s="46">
        <f t="shared" si="9"/>
        <v>32</v>
      </c>
      <c r="Y104" s="51">
        <f t="shared" si="9"/>
        <v>56</v>
      </c>
      <c r="Z104" s="46">
        <f t="shared" si="9"/>
        <v>33</v>
      </c>
      <c r="AA104" s="51">
        <f t="shared" si="9"/>
        <v>79</v>
      </c>
      <c r="AB104" s="46">
        <f t="shared" si="9"/>
        <v>40</v>
      </c>
      <c r="AC104" s="51">
        <f t="shared" si="9"/>
        <v>49</v>
      </c>
      <c r="AD104" s="46">
        <f t="shared" si="9"/>
        <v>42</v>
      </c>
      <c r="AE104" s="51">
        <f t="shared" si="9"/>
        <v>67</v>
      </c>
      <c r="AF104" s="46">
        <f t="shared" si="9"/>
        <v>94</v>
      </c>
      <c r="AG104" s="51">
        <f t="shared" si="9"/>
        <v>118</v>
      </c>
      <c r="AH104" s="46">
        <f t="shared" si="9"/>
        <v>76</v>
      </c>
      <c r="AI104" s="51">
        <f t="shared" si="9"/>
        <v>100</v>
      </c>
      <c r="AJ104" s="46">
        <f t="shared" si="9"/>
        <v>55</v>
      </c>
      <c r="AK104" s="51">
        <f t="shared" si="9"/>
        <v>88</v>
      </c>
      <c r="AL104" s="50">
        <f t="shared" si="9"/>
        <v>74</v>
      </c>
      <c r="AM104" s="51">
        <f t="shared" si="9"/>
        <v>113</v>
      </c>
      <c r="AN104" s="62">
        <f t="shared" si="9"/>
        <v>2164</v>
      </c>
      <c r="AO104" s="210">
        <f t="shared" si="9"/>
        <v>1647</v>
      </c>
      <c r="AP104" s="64">
        <f t="shared" si="9"/>
        <v>0</v>
      </c>
      <c r="AQ104" s="64">
        <f t="shared" si="9"/>
        <v>0</v>
      </c>
      <c r="AR104" s="115"/>
    </row>
    <row r="105" spans="1:88" x14ac:dyDescent="0.2">
      <c r="A105" s="65" t="s">
        <v>168</v>
      </c>
      <c r="B105" s="65"/>
      <c r="C105" s="65"/>
      <c r="D105" s="65"/>
      <c r="E105" s="65"/>
      <c r="F105" s="65"/>
      <c r="G105" s="66"/>
      <c r="H105" s="66"/>
      <c r="I105" s="66"/>
      <c r="J105" s="66"/>
      <c r="K105" s="35"/>
      <c r="L105" s="35"/>
      <c r="M105" s="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53"/>
      <c r="AE105" s="1"/>
      <c r="AF105" s="1"/>
      <c r="AG105" s="53"/>
      <c r="AH105" s="1"/>
      <c r="AI105" s="1"/>
      <c r="AJ105" s="53"/>
      <c r="AK105" s="1"/>
      <c r="AL105" s="1"/>
      <c r="AM105" s="53"/>
      <c r="AN105" s="53"/>
      <c r="AO105" s="53"/>
      <c r="AP105" s="1"/>
      <c r="AQ105" s="1"/>
    </row>
    <row r="106" spans="1:88" ht="14.25" customHeight="1" x14ac:dyDescent="0.2">
      <c r="A106" s="562" t="s">
        <v>62</v>
      </c>
      <c r="B106" s="528" t="s">
        <v>45</v>
      </c>
      <c r="C106" s="504" t="s">
        <v>46</v>
      </c>
      <c r="D106" s="510"/>
      <c r="E106" s="505"/>
      <c r="F106" s="512" t="s">
        <v>47</v>
      </c>
      <c r="G106" s="513"/>
      <c r="H106" s="513"/>
      <c r="I106" s="513"/>
      <c r="J106" s="513"/>
      <c r="K106" s="513"/>
      <c r="L106" s="513"/>
      <c r="M106" s="513"/>
      <c r="N106" s="513"/>
      <c r="O106" s="513"/>
      <c r="P106" s="513"/>
      <c r="Q106" s="513"/>
      <c r="R106" s="513"/>
      <c r="S106" s="513"/>
      <c r="T106" s="513"/>
      <c r="U106" s="513"/>
      <c r="V106" s="513"/>
      <c r="W106" s="513"/>
      <c r="X106" s="513"/>
      <c r="Y106" s="513"/>
      <c r="Z106" s="513"/>
      <c r="AA106" s="513"/>
      <c r="AB106" s="513"/>
      <c r="AC106" s="513"/>
      <c r="AD106" s="513"/>
      <c r="AE106" s="513"/>
      <c r="AF106" s="513"/>
      <c r="AG106" s="513"/>
      <c r="AH106" s="513"/>
      <c r="AI106" s="513"/>
      <c r="AJ106" s="513"/>
      <c r="AK106" s="513"/>
      <c r="AL106" s="513"/>
      <c r="AM106" s="514"/>
      <c r="AN106" s="528" t="s">
        <v>48</v>
      </c>
      <c r="AO106" s="528" t="s">
        <v>169</v>
      </c>
      <c r="AP106" s="573" t="s">
        <v>164</v>
      </c>
      <c r="AQ106" s="573" t="s">
        <v>165</v>
      </c>
    </row>
    <row r="107" spans="1:88" x14ac:dyDescent="0.2">
      <c r="A107" s="563"/>
      <c r="B107" s="529"/>
      <c r="C107" s="508"/>
      <c r="D107" s="511"/>
      <c r="E107" s="509"/>
      <c r="F107" s="556" t="s">
        <v>18</v>
      </c>
      <c r="G107" s="557"/>
      <c r="H107" s="558" t="s">
        <v>19</v>
      </c>
      <c r="I107" s="559"/>
      <c r="J107" s="556" t="s">
        <v>20</v>
      </c>
      <c r="K107" s="557"/>
      <c r="L107" s="556" t="s">
        <v>21</v>
      </c>
      <c r="M107" s="557"/>
      <c r="N107" s="556" t="s">
        <v>22</v>
      </c>
      <c r="O107" s="557"/>
      <c r="P107" s="515" t="s">
        <v>23</v>
      </c>
      <c r="Q107" s="516"/>
      <c r="R107" s="515" t="s">
        <v>24</v>
      </c>
      <c r="S107" s="516"/>
      <c r="T107" s="515" t="s">
        <v>25</v>
      </c>
      <c r="U107" s="516"/>
      <c r="V107" s="515" t="s">
        <v>26</v>
      </c>
      <c r="W107" s="516"/>
      <c r="X107" s="515" t="s">
        <v>27</v>
      </c>
      <c r="Y107" s="516"/>
      <c r="Z107" s="515" t="s">
        <v>28</v>
      </c>
      <c r="AA107" s="516"/>
      <c r="AB107" s="515" t="s">
        <v>29</v>
      </c>
      <c r="AC107" s="516"/>
      <c r="AD107" s="515" t="s">
        <v>30</v>
      </c>
      <c r="AE107" s="516"/>
      <c r="AF107" s="515" t="s">
        <v>31</v>
      </c>
      <c r="AG107" s="516"/>
      <c r="AH107" s="515" t="s">
        <v>32</v>
      </c>
      <c r="AI107" s="516"/>
      <c r="AJ107" s="515" t="s">
        <v>33</v>
      </c>
      <c r="AK107" s="516"/>
      <c r="AL107" s="515" t="s">
        <v>34</v>
      </c>
      <c r="AM107" s="516"/>
      <c r="AN107" s="529"/>
      <c r="AO107" s="529"/>
      <c r="AP107" s="574"/>
      <c r="AQ107" s="574"/>
      <c r="AR107" s="102"/>
    </row>
    <row r="108" spans="1:88" x14ac:dyDescent="0.2">
      <c r="A108" s="564"/>
      <c r="B108" s="530"/>
      <c r="C108" s="194" t="s">
        <v>166</v>
      </c>
      <c r="D108" s="194" t="s">
        <v>170</v>
      </c>
      <c r="E108" s="197" t="s">
        <v>171</v>
      </c>
      <c r="F108" s="193" t="s">
        <v>170</v>
      </c>
      <c r="G108" s="11" t="s">
        <v>171</v>
      </c>
      <c r="H108" s="7" t="s">
        <v>170</v>
      </c>
      <c r="I108" s="196" t="s">
        <v>171</v>
      </c>
      <c r="J108" s="193" t="s">
        <v>170</v>
      </c>
      <c r="K108" s="11" t="s">
        <v>171</v>
      </c>
      <c r="L108" s="193" t="s">
        <v>170</v>
      </c>
      <c r="M108" s="11" t="s">
        <v>171</v>
      </c>
      <c r="N108" s="193" t="s">
        <v>170</v>
      </c>
      <c r="O108" s="11" t="s">
        <v>171</v>
      </c>
      <c r="P108" s="7" t="s">
        <v>170</v>
      </c>
      <c r="Q108" s="196" t="s">
        <v>171</v>
      </c>
      <c r="R108" s="7" t="s">
        <v>170</v>
      </c>
      <c r="S108" s="196" t="s">
        <v>171</v>
      </c>
      <c r="T108" s="193" t="s">
        <v>170</v>
      </c>
      <c r="U108" s="11" t="s">
        <v>171</v>
      </c>
      <c r="V108" s="7" t="s">
        <v>170</v>
      </c>
      <c r="W108" s="196" t="s">
        <v>171</v>
      </c>
      <c r="X108" s="7" t="s">
        <v>170</v>
      </c>
      <c r="Y108" s="196" t="s">
        <v>171</v>
      </c>
      <c r="Z108" s="193" t="s">
        <v>170</v>
      </c>
      <c r="AA108" s="11" t="s">
        <v>171</v>
      </c>
      <c r="AB108" s="193" t="s">
        <v>170</v>
      </c>
      <c r="AC108" s="11" t="s">
        <v>171</v>
      </c>
      <c r="AD108" s="7" t="s">
        <v>170</v>
      </c>
      <c r="AE108" s="196" t="s">
        <v>171</v>
      </c>
      <c r="AF108" s="7" t="s">
        <v>170</v>
      </c>
      <c r="AG108" s="196" t="s">
        <v>171</v>
      </c>
      <c r="AH108" s="193" t="s">
        <v>170</v>
      </c>
      <c r="AI108" s="11" t="s">
        <v>171</v>
      </c>
      <c r="AJ108" s="7" t="s">
        <v>170</v>
      </c>
      <c r="AK108" s="196" t="s">
        <v>171</v>
      </c>
      <c r="AL108" s="193" t="s">
        <v>170</v>
      </c>
      <c r="AM108" s="11" t="s">
        <v>171</v>
      </c>
      <c r="AN108" s="530"/>
      <c r="AO108" s="530"/>
      <c r="AP108" s="575"/>
      <c r="AQ108" s="575"/>
      <c r="AR108" s="102"/>
    </row>
    <row r="109" spans="1:88" x14ac:dyDescent="0.2">
      <c r="A109" s="492" t="s">
        <v>63</v>
      </c>
      <c r="B109" s="67" t="s">
        <v>50</v>
      </c>
      <c r="C109" s="226">
        <f t="shared" ref="C109:C119" si="10">SUM(D109+E109)</f>
        <v>0</v>
      </c>
      <c r="D109" s="226">
        <f t="shared" ref="D109:E117" si="11">SUM(F109+H109+J109+L109+N109+P109+R109+T109+V109+X109+Z109+AB109+AD109+AF109+AH109+AJ109+AL109)</f>
        <v>0</v>
      </c>
      <c r="E109" s="226">
        <f t="shared" si="11"/>
        <v>0</v>
      </c>
      <c r="F109" s="15"/>
      <c r="G109" s="160"/>
      <c r="H109" s="15"/>
      <c r="I109" s="160"/>
      <c r="J109" s="15"/>
      <c r="K109" s="25"/>
      <c r="L109" s="15"/>
      <c r="M109" s="25"/>
      <c r="N109" s="15"/>
      <c r="O109" s="25"/>
      <c r="P109" s="15"/>
      <c r="Q109" s="25"/>
      <c r="R109" s="15"/>
      <c r="S109" s="25"/>
      <c r="T109" s="15"/>
      <c r="U109" s="25"/>
      <c r="V109" s="15"/>
      <c r="W109" s="25"/>
      <c r="X109" s="15"/>
      <c r="Y109" s="25"/>
      <c r="Z109" s="15"/>
      <c r="AA109" s="25"/>
      <c r="AB109" s="15"/>
      <c r="AC109" s="25"/>
      <c r="AD109" s="15"/>
      <c r="AE109" s="25"/>
      <c r="AF109" s="15"/>
      <c r="AG109" s="25"/>
      <c r="AH109" s="15"/>
      <c r="AI109" s="25"/>
      <c r="AJ109" s="15"/>
      <c r="AK109" s="25"/>
      <c r="AL109" s="57"/>
      <c r="AM109" s="25"/>
      <c r="AN109" s="56"/>
      <c r="AO109" s="56"/>
      <c r="AP109" s="56"/>
      <c r="AQ109" s="56"/>
      <c r="AR109" s="115" t="s">
        <v>167</v>
      </c>
      <c r="CG109" s="102">
        <v>0</v>
      </c>
      <c r="CH109" s="102">
        <v>0</v>
      </c>
      <c r="CI109" s="102">
        <v>0</v>
      </c>
    </row>
    <row r="110" spans="1:88" x14ac:dyDescent="0.2">
      <c r="A110" s="493"/>
      <c r="B110" s="68" t="s">
        <v>51</v>
      </c>
      <c r="C110" s="222">
        <f t="shared" si="10"/>
        <v>8</v>
      </c>
      <c r="D110" s="222">
        <f t="shared" si="11"/>
        <v>0</v>
      </c>
      <c r="E110" s="222">
        <f t="shared" si="11"/>
        <v>8</v>
      </c>
      <c r="F110" s="42"/>
      <c r="G110" s="147"/>
      <c r="H110" s="42"/>
      <c r="I110" s="147"/>
      <c r="J110" s="42"/>
      <c r="K110" s="43"/>
      <c r="L110" s="42"/>
      <c r="M110" s="43">
        <v>1</v>
      </c>
      <c r="N110" s="42"/>
      <c r="O110" s="43">
        <v>1</v>
      </c>
      <c r="P110" s="42"/>
      <c r="Q110" s="43">
        <v>2</v>
      </c>
      <c r="R110" s="42"/>
      <c r="S110" s="43">
        <v>1</v>
      </c>
      <c r="T110" s="42"/>
      <c r="U110" s="43"/>
      <c r="V110" s="42"/>
      <c r="W110" s="43"/>
      <c r="X110" s="42"/>
      <c r="Y110" s="43">
        <v>1</v>
      </c>
      <c r="Z110" s="42"/>
      <c r="AA110" s="43">
        <v>1</v>
      </c>
      <c r="AB110" s="42"/>
      <c r="AC110" s="43"/>
      <c r="AD110" s="42"/>
      <c r="AE110" s="43">
        <v>1</v>
      </c>
      <c r="AF110" s="42"/>
      <c r="AG110" s="43"/>
      <c r="AH110" s="42"/>
      <c r="AI110" s="43"/>
      <c r="AJ110" s="42"/>
      <c r="AK110" s="43"/>
      <c r="AL110" s="44"/>
      <c r="AM110" s="43"/>
      <c r="AN110" s="60">
        <v>8</v>
      </c>
      <c r="AO110" s="60">
        <v>0</v>
      </c>
      <c r="AP110" s="60">
        <v>0</v>
      </c>
      <c r="AQ110" s="60">
        <v>0</v>
      </c>
      <c r="AR110" s="115" t="s">
        <v>167</v>
      </c>
      <c r="CG110" s="102">
        <v>0</v>
      </c>
      <c r="CH110" s="102">
        <v>0</v>
      </c>
      <c r="CI110" s="102">
        <v>0</v>
      </c>
    </row>
    <row r="111" spans="1:88" x14ac:dyDescent="0.2">
      <c r="A111" s="494" t="s">
        <v>64</v>
      </c>
      <c r="B111" s="67" t="s">
        <v>50</v>
      </c>
      <c r="C111" s="226">
        <f t="shared" si="10"/>
        <v>0</v>
      </c>
      <c r="D111" s="226">
        <f t="shared" si="11"/>
        <v>0</v>
      </c>
      <c r="E111" s="226">
        <f t="shared" si="11"/>
        <v>0</v>
      </c>
      <c r="F111" s="15"/>
      <c r="G111" s="160"/>
      <c r="H111" s="15"/>
      <c r="I111" s="160"/>
      <c r="J111" s="15"/>
      <c r="K111" s="25"/>
      <c r="L111" s="15"/>
      <c r="M111" s="25"/>
      <c r="N111" s="15"/>
      <c r="O111" s="25"/>
      <c r="P111" s="15"/>
      <c r="Q111" s="25"/>
      <c r="R111" s="15"/>
      <c r="S111" s="25"/>
      <c r="T111" s="15"/>
      <c r="U111" s="25"/>
      <c r="V111" s="15"/>
      <c r="W111" s="25"/>
      <c r="X111" s="15"/>
      <c r="Y111" s="25"/>
      <c r="Z111" s="15"/>
      <c r="AA111" s="25"/>
      <c r="AB111" s="15"/>
      <c r="AC111" s="25"/>
      <c r="AD111" s="15"/>
      <c r="AE111" s="25"/>
      <c r="AF111" s="15"/>
      <c r="AG111" s="25"/>
      <c r="AH111" s="15"/>
      <c r="AI111" s="25"/>
      <c r="AJ111" s="15"/>
      <c r="AK111" s="25"/>
      <c r="AL111" s="57"/>
      <c r="AM111" s="25"/>
      <c r="AN111" s="56"/>
      <c r="AO111" s="56"/>
      <c r="AP111" s="56"/>
      <c r="AQ111" s="56"/>
      <c r="AR111" s="115" t="s">
        <v>167</v>
      </c>
      <c r="CG111" s="102">
        <v>0</v>
      </c>
      <c r="CH111" s="102">
        <v>0</v>
      </c>
      <c r="CI111" s="102">
        <v>0</v>
      </c>
    </row>
    <row r="112" spans="1:88" x14ac:dyDescent="0.2">
      <c r="A112" s="495"/>
      <c r="B112" s="69" t="s">
        <v>51</v>
      </c>
      <c r="C112" s="215">
        <f t="shared" si="10"/>
        <v>0</v>
      </c>
      <c r="D112" s="215">
        <f t="shared" si="11"/>
        <v>0</v>
      </c>
      <c r="E112" s="215">
        <f t="shared" si="11"/>
        <v>0</v>
      </c>
      <c r="F112" s="18"/>
      <c r="G112" s="39"/>
      <c r="H112" s="18"/>
      <c r="I112" s="39"/>
      <c r="J112" s="18"/>
      <c r="K112" s="19"/>
      <c r="L112" s="18"/>
      <c r="M112" s="19"/>
      <c r="N112" s="18"/>
      <c r="O112" s="19"/>
      <c r="P112" s="18"/>
      <c r="Q112" s="19"/>
      <c r="R112" s="18"/>
      <c r="S112" s="19"/>
      <c r="T112" s="18"/>
      <c r="U112" s="19"/>
      <c r="V112" s="18"/>
      <c r="W112" s="19"/>
      <c r="X112" s="18"/>
      <c r="Y112" s="19"/>
      <c r="Z112" s="18"/>
      <c r="AA112" s="19"/>
      <c r="AB112" s="18"/>
      <c r="AC112" s="19"/>
      <c r="AD112" s="18"/>
      <c r="AE112" s="19"/>
      <c r="AF112" s="18"/>
      <c r="AG112" s="19"/>
      <c r="AH112" s="18"/>
      <c r="AI112" s="19"/>
      <c r="AJ112" s="18"/>
      <c r="AK112" s="19"/>
      <c r="AL112" s="24"/>
      <c r="AM112" s="19"/>
      <c r="AN112" s="59"/>
      <c r="AO112" s="59"/>
      <c r="AP112" s="59"/>
      <c r="AQ112" s="59"/>
      <c r="AR112" s="115" t="s">
        <v>167</v>
      </c>
      <c r="CG112" s="102">
        <v>0</v>
      </c>
      <c r="CH112" s="102">
        <v>0</v>
      </c>
      <c r="CI112" s="102">
        <v>0</v>
      </c>
    </row>
    <row r="113" spans="1:87" x14ac:dyDescent="0.2">
      <c r="A113" s="496"/>
      <c r="B113" s="68" t="s">
        <v>65</v>
      </c>
      <c r="C113" s="222">
        <f t="shared" si="10"/>
        <v>0</v>
      </c>
      <c r="D113" s="222">
        <f t="shared" si="11"/>
        <v>0</v>
      </c>
      <c r="E113" s="222">
        <f t="shared" si="11"/>
        <v>0</v>
      </c>
      <c r="F113" s="42"/>
      <c r="G113" s="147"/>
      <c r="H113" s="42"/>
      <c r="I113" s="147"/>
      <c r="J113" s="42"/>
      <c r="K113" s="43"/>
      <c r="L113" s="42"/>
      <c r="M113" s="43"/>
      <c r="N113" s="42"/>
      <c r="O113" s="43"/>
      <c r="P113" s="42"/>
      <c r="Q113" s="43"/>
      <c r="R113" s="42"/>
      <c r="S113" s="43"/>
      <c r="T113" s="42"/>
      <c r="U113" s="43"/>
      <c r="V113" s="42"/>
      <c r="W113" s="43"/>
      <c r="X113" s="42"/>
      <c r="Y113" s="43"/>
      <c r="Z113" s="42"/>
      <c r="AA113" s="43"/>
      <c r="AB113" s="42"/>
      <c r="AC113" s="43"/>
      <c r="AD113" s="42"/>
      <c r="AE113" s="43"/>
      <c r="AF113" s="42"/>
      <c r="AG113" s="43"/>
      <c r="AH113" s="42"/>
      <c r="AI113" s="43"/>
      <c r="AJ113" s="42"/>
      <c r="AK113" s="43"/>
      <c r="AL113" s="44"/>
      <c r="AM113" s="43"/>
      <c r="AN113" s="60"/>
      <c r="AO113" s="60"/>
      <c r="AP113" s="60"/>
      <c r="AQ113" s="60"/>
      <c r="AR113" s="115" t="s">
        <v>167</v>
      </c>
      <c r="CG113" s="102">
        <v>0</v>
      </c>
      <c r="CH113" s="102">
        <v>0</v>
      </c>
      <c r="CI113" s="102">
        <v>0</v>
      </c>
    </row>
    <row r="114" spans="1:87" x14ac:dyDescent="0.2">
      <c r="A114" s="505" t="s">
        <v>66</v>
      </c>
      <c r="B114" s="67" t="s">
        <v>50</v>
      </c>
      <c r="C114" s="226">
        <f t="shared" si="10"/>
        <v>0</v>
      </c>
      <c r="D114" s="226">
        <f t="shared" si="11"/>
        <v>0</v>
      </c>
      <c r="E114" s="226">
        <f t="shared" si="11"/>
        <v>0</v>
      </c>
      <c r="F114" s="15"/>
      <c r="G114" s="160"/>
      <c r="H114" s="15"/>
      <c r="I114" s="160"/>
      <c r="J114" s="15"/>
      <c r="K114" s="25"/>
      <c r="L114" s="15"/>
      <c r="M114" s="25"/>
      <c r="N114" s="15"/>
      <c r="O114" s="25"/>
      <c r="P114" s="15"/>
      <c r="Q114" s="25"/>
      <c r="R114" s="15"/>
      <c r="S114" s="25"/>
      <c r="T114" s="15"/>
      <c r="U114" s="25"/>
      <c r="V114" s="15"/>
      <c r="W114" s="160"/>
      <c r="X114" s="15"/>
      <c r="Y114" s="25"/>
      <c r="Z114" s="15"/>
      <c r="AA114" s="25"/>
      <c r="AB114" s="15"/>
      <c r="AC114" s="25"/>
      <c r="AD114" s="15"/>
      <c r="AE114" s="25"/>
      <c r="AF114" s="15"/>
      <c r="AG114" s="25"/>
      <c r="AH114" s="15"/>
      <c r="AI114" s="25"/>
      <c r="AJ114" s="15"/>
      <c r="AK114" s="25"/>
      <c r="AL114" s="57"/>
      <c r="AM114" s="25"/>
      <c r="AN114" s="56"/>
      <c r="AO114" s="56"/>
      <c r="AP114" s="56"/>
      <c r="AQ114" s="56"/>
      <c r="AR114" s="115" t="s">
        <v>167</v>
      </c>
      <c r="CG114" s="102">
        <v>0</v>
      </c>
      <c r="CH114" s="102">
        <v>0</v>
      </c>
      <c r="CI114" s="102">
        <v>0</v>
      </c>
    </row>
    <row r="115" spans="1:87" x14ac:dyDescent="0.2">
      <c r="A115" s="507"/>
      <c r="B115" s="69" t="s">
        <v>51</v>
      </c>
      <c r="C115" s="215">
        <f t="shared" si="10"/>
        <v>25</v>
      </c>
      <c r="D115" s="215">
        <f t="shared" si="11"/>
        <v>17</v>
      </c>
      <c r="E115" s="215">
        <f t="shared" si="11"/>
        <v>8</v>
      </c>
      <c r="F115" s="42"/>
      <c r="G115" s="147"/>
      <c r="H115" s="42"/>
      <c r="I115" s="147"/>
      <c r="J115" s="42"/>
      <c r="K115" s="43"/>
      <c r="L115" s="42"/>
      <c r="M115" s="43"/>
      <c r="N115" s="42"/>
      <c r="O115" s="43"/>
      <c r="P115" s="42">
        <v>3</v>
      </c>
      <c r="Q115" s="43">
        <v>1</v>
      </c>
      <c r="R115" s="42">
        <v>1</v>
      </c>
      <c r="S115" s="43"/>
      <c r="T115" s="42">
        <v>2</v>
      </c>
      <c r="U115" s="43">
        <v>1</v>
      </c>
      <c r="V115" s="42">
        <v>2</v>
      </c>
      <c r="W115" s="43">
        <v>1</v>
      </c>
      <c r="X115" s="42">
        <v>6</v>
      </c>
      <c r="Y115" s="43">
        <v>1</v>
      </c>
      <c r="Z115" s="42">
        <v>1</v>
      </c>
      <c r="AA115" s="43">
        <v>1</v>
      </c>
      <c r="AB115" s="42">
        <v>1</v>
      </c>
      <c r="AC115" s="43"/>
      <c r="AD115" s="42">
        <v>1</v>
      </c>
      <c r="AE115" s="43">
        <v>1</v>
      </c>
      <c r="AF115" s="42"/>
      <c r="AG115" s="43">
        <v>1</v>
      </c>
      <c r="AH115" s="42"/>
      <c r="AI115" s="43">
        <v>1</v>
      </c>
      <c r="AJ115" s="42"/>
      <c r="AK115" s="43"/>
      <c r="AL115" s="44"/>
      <c r="AM115" s="43"/>
      <c r="AN115" s="60">
        <v>25</v>
      </c>
      <c r="AO115" s="60">
        <v>0</v>
      </c>
      <c r="AP115" s="60">
        <v>0</v>
      </c>
      <c r="AQ115" s="60">
        <v>0</v>
      </c>
      <c r="AR115" s="115" t="s">
        <v>167</v>
      </c>
      <c r="CG115" s="102">
        <v>0</v>
      </c>
      <c r="CH115" s="102">
        <v>0</v>
      </c>
      <c r="CI115" s="102">
        <v>0</v>
      </c>
    </row>
    <row r="116" spans="1:87" x14ac:dyDescent="0.2">
      <c r="A116" s="505" t="s">
        <v>67</v>
      </c>
      <c r="B116" s="67" t="s">
        <v>50</v>
      </c>
      <c r="C116" s="226">
        <f t="shared" si="10"/>
        <v>0</v>
      </c>
      <c r="D116" s="226">
        <f t="shared" si="11"/>
        <v>0</v>
      </c>
      <c r="E116" s="226">
        <f t="shared" si="11"/>
        <v>0</v>
      </c>
      <c r="F116" s="15"/>
      <c r="G116" s="160"/>
      <c r="H116" s="15"/>
      <c r="I116" s="160"/>
      <c r="J116" s="15"/>
      <c r="K116" s="25"/>
      <c r="L116" s="15"/>
      <c r="M116" s="25"/>
      <c r="N116" s="15"/>
      <c r="O116" s="25"/>
      <c r="P116" s="15"/>
      <c r="Q116" s="25"/>
      <c r="R116" s="15"/>
      <c r="S116" s="25"/>
      <c r="T116" s="15"/>
      <c r="U116" s="25"/>
      <c r="V116" s="171"/>
      <c r="W116" s="70"/>
      <c r="X116" s="171"/>
      <c r="Y116" s="70"/>
      <c r="Z116" s="171"/>
      <c r="AA116" s="70"/>
      <c r="AB116" s="171"/>
      <c r="AC116" s="70"/>
      <c r="AD116" s="171"/>
      <c r="AE116" s="70"/>
      <c r="AF116" s="171"/>
      <c r="AG116" s="70"/>
      <c r="AH116" s="171"/>
      <c r="AI116" s="70"/>
      <c r="AJ116" s="171"/>
      <c r="AK116" s="70"/>
      <c r="AL116" s="77"/>
      <c r="AM116" s="70"/>
      <c r="AN116" s="56"/>
      <c r="AO116" s="56"/>
      <c r="AP116" s="56"/>
      <c r="AQ116" s="56"/>
      <c r="AR116" s="115" t="s">
        <v>167</v>
      </c>
      <c r="CG116" s="102">
        <v>0</v>
      </c>
      <c r="CH116" s="102">
        <v>0</v>
      </c>
      <c r="CI116" s="102">
        <v>0</v>
      </c>
    </row>
    <row r="117" spans="1:87" x14ac:dyDescent="0.2">
      <c r="A117" s="507"/>
      <c r="B117" s="69" t="s">
        <v>51</v>
      </c>
      <c r="C117" s="215">
        <f t="shared" si="10"/>
        <v>5</v>
      </c>
      <c r="D117" s="215">
        <f t="shared" si="11"/>
        <v>4</v>
      </c>
      <c r="E117" s="215">
        <f t="shared" si="11"/>
        <v>1</v>
      </c>
      <c r="F117" s="42"/>
      <c r="G117" s="147"/>
      <c r="H117" s="42"/>
      <c r="I117" s="147"/>
      <c r="J117" s="42"/>
      <c r="K117" s="43"/>
      <c r="L117" s="42">
        <v>1</v>
      </c>
      <c r="M117" s="43"/>
      <c r="N117" s="42">
        <v>1</v>
      </c>
      <c r="O117" s="43"/>
      <c r="P117" s="42"/>
      <c r="Q117" s="43"/>
      <c r="R117" s="42"/>
      <c r="S117" s="43"/>
      <c r="T117" s="42"/>
      <c r="U117" s="43"/>
      <c r="V117" s="40"/>
      <c r="W117" s="172"/>
      <c r="X117" s="171"/>
      <c r="Y117" s="70"/>
      <c r="Z117" s="171">
        <v>2</v>
      </c>
      <c r="AA117" s="70"/>
      <c r="AB117" s="171"/>
      <c r="AC117" s="70"/>
      <c r="AD117" s="171"/>
      <c r="AE117" s="70"/>
      <c r="AF117" s="171"/>
      <c r="AG117" s="70"/>
      <c r="AH117" s="171"/>
      <c r="AI117" s="70">
        <v>1</v>
      </c>
      <c r="AJ117" s="171"/>
      <c r="AK117" s="70"/>
      <c r="AL117" s="77"/>
      <c r="AM117" s="70"/>
      <c r="AN117" s="71">
        <v>5</v>
      </c>
      <c r="AO117" s="71">
        <v>0</v>
      </c>
      <c r="AP117" s="71">
        <v>0</v>
      </c>
      <c r="AQ117" s="71">
        <v>0</v>
      </c>
      <c r="AR117" s="115" t="s">
        <v>167</v>
      </c>
      <c r="CG117" s="102">
        <v>0</v>
      </c>
      <c r="CH117" s="102">
        <v>0</v>
      </c>
      <c r="CI117" s="102">
        <v>0</v>
      </c>
    </row>
    <row r="118" spans="1:87" x14ac:dyDescent="0.2">
      <c r="A118" s="528" t="s">
        <v>68</v>
      </c>
      <c r="B118" s="72" t="s">
        <v>50</v>
      </c>
      <c r="C118" s="211">
        <f t="shared" si="10"/>
        <v>0</v>
      </c>
      <c r="D118" s="211">
        <f>SUM(L118+N118+P118+R118+T118+V118+X118+Z118+AB118+AD118+AF118+AH118+AJ118+AL118)</f>
        <v>0</v>
      </c>
      <c r="E118" s="211">
        <f>SUM(M118+O118+Q118+S118+U118+W118+Y118+AA118+AC118+AE118+AG118+AI118+AK118+AM118)</f>
        <v>0</v>
      </c>
      <c r="F118" s="184"/>
      <c r="G118" s="185"/>
      <c r="H118" s="184"/>
      <c r="I118" s="185"/>
      <c r="J118" s="184"/>
      <c r="K118" s="185"/>
      <c r="L118" s="109"/>
      <c r="M118" s="73"/>
      <c r="N118" s="152"/>
      <c r="O118" s="73"/>
      <c r="P118" s="152"/>
      <c r="Q118" s="73"/>
      <c r="R118" s="152"/>
      <c r="S118" s="73"/>
      <c r="T118" s="152"/>
      <c r="U118" s="73"/>
      <c r="V118" s="152"/>
      <c r="W118" s="73"/>
      <c r="X118" s="152"/>
      <c r="Y118" s="73"/>
      <c r="Z118" s="152"/>
      <c r="AA118" s="73"/>
      <c r="AB118" s="152"/>
      <c r="AC118" s="73"/>
      <c r="AD118" s="152"/>
      <c r="AE118" s="73"/>
      <c r="AF118" s="152"/>
      <c r="AG118" s="73"/>
      <c r="AH118" s="152"/>
      <c r="AI118" s="73"/>
      <c r="AJ118" s="152"/>
      <c r="AK118" s="73"/>
      <c r="AL118" s="154"/>
      <c r="AM118" s="73"/>
      <c r="AN118" s="74"/>
      <c r="AO118" s="74"/>
      <c r="AP118" s="74"/>
      <c r="AQ118" s="74"/>
      <c r="AR118" s="115" t="s">
        <v>167</v>
      </c>
      <c r="CG118" s="102">
        <v>0</v>
      </c>
      <c r="CH118" s="102">
        <v>0</v>
      </c>
      <c r="CI118" s="102">
        <v>0</v>
      </c>
    </row>
    <row r="119" spans="1:87" x14ac:dyDescent="0.2">
      <c r="A119" s="530"/>
      <c r="B119" s="68" t="s">
        <v>51</v>
      </c>
      <c r="C119" s="222">
        <f t="shared" si="10"/>
        <v>6</v>
      </c>
      <c r="D119" s="222">
        <f>SUM(L119+N119+P119+R119+T119+V119+X119+Z119+AB119+AD119+AF119+AH119+AJ119+AL119)</f>
        <v>0</v>
      </c>
      <c r="E119" s="222">
        <f>SUM(M119+O119+Q119+S119+U119+W119+Y119+AA119+AC119+AE119+AG119+AI119+AK119+AM119)</f>
        <v>6</v>
      </c>
      <c r="F119" s="167"/>
      <c r="G119" s="168"/>
      <c r="H119" s="167"/>
      <c r="I119" s="168"/>
      <c r="J119" s="167"/>
      <c r="K119" s="168"/>
      <c r="L119" s="186"/>
      <c r="M119" s="43"/>
      <c r="N119" s="42"/>
      <c r="O119" s="43"/>
      <c r="P119" s="42"/>
      <c r="Q119" s="43"/>
      <c r="R119" s="42"/>
      <c r="S119" s="43">
        <v>1</v>
      </c>
      <c r="T119" s="42"/>
      <c r="U119" s="43">
        <v>1</v>
      </c>
      <c r="V119" s="42"/>
      <c r="W119" s="43">
        <v>1</v>
      </c>
      <c r="X119" s="42"/>
      <c r="Y119" s="43"/>
      <c r="Z119" s="42"/>
      <c r="AA119" s="43">
        <v>1</v>
      </c>
      <c r="AB119" s="42"/>
      <c r="AC119" s="43">
        <v>1</v>
      </c>
      <c r="AD119" s="42"/>
      <c r="AE119" s="43"/>
      <c r="AF119" s="42"/>
      <c r="AG119" s="43"/>
      <c r="AH119" s="42"/>
      <c r="AI119" s="43"/>
      <c r="AJ119" s="42"/>
      <c r="AK119" s="43">
        <v>1</v>
      </c>
      <c r="AL119" s="44"/>
      <c r="AM119" s="43"/>
      <c r="AN119" s="60">
        <v>6</v>
      </c>
      <c r="AO119" s="60">
        <v>0</v>
      </c>
      <c r="AP119" s="60">
        <v>0</v>
      </c>
      <c r="AQ119" s="60">
        <v>0</v>
      </c>
      <c r="AR119" s="115" t="s">
        <v>167</v>
      </c>
      <c r="CG119" s="102">
        <v>0</v>
      </c>
      <c r="CH119" s="102">
        <v>0</v>
      </c>
      <c r="CI119" s="102">
        <v>0</v>
      </c>
    </row>
    <row r="120" spans="1:87" x14ac:dyDescent="0.2">
      <c r="AA120" s="1"/>
      <c r="AB120" s="53"/>
      <c r="AC120" s="1"/>
      <c r="AD120" s="1"/>
      <c r="AE120" s="1"/>
    </row>
    <row r="121" spans="1:87" ht="39" customHeight="1" x14ac:dyDescent="0.2">
      <c r="AA121" s="1"/>
      <c r="AB121" s="53"/>
      <c r="AC121" s="1"/>
      <c r="AD121" s="1"/>
      <c r="AE121" s="1"/>
    </row>
    <row r="122" spans="1:87" x14ac:dyDescent="0.2">
      <c r="AA122" s="1"/>
      <c r="AB122" s="53"/>
      <c r="AC122" s="1"/>
      <c r="AD122" s="1"/>
      <c r="AE122" s="1"/>
    </row>
    <row r="123" spans="1:87" x14ac:dyDescent="0.2">
      <c r="AA123" s="1"/>
      <c r="AB123" s="53"/>
      <c r="AC123" s="1"/>
      <c r="AD123" s="1"/>
      <c r="AE123" s="1"/>
    </row>
    <row r="124" spans="1:87" x14ac:dyDescent="0.2">
      <c r="AA124" s="1"/>
      <c r="AB124" s="53"/>
      <c r="AC124" s="1"/>
      <c r="AD124" s="1"/>
      <c r="AE124" s="1"/>
    </row>
    <row r="125" spans="1:87" x14ac:dyDescent="0.2">
      <c r="AA125" s="1"/>
      <c r="AB125" s="53"/>
      <c r="AC125" s="1"/>
      <c r="AD125" s="1"/>
      <c r="AE125" s="1"/>
    </row>
    <row r="126" spans="1:87" x14ac:dyDescent="0.2">
      <c r="AA126" s="1"/>
      <c r="AB126" s="53"/>
      <c r="AC126" s="1"/>
      <c r="AD126" s="1"/>
      <c r="AE126" s="1"/>
    </row>
    <row r="127" spans="1:87" x14ac:dyDescent="0.2">
      <c r="AA127" s="1"/>
      <c r="AB127" s="53"/>
      <c r="AC127" s="1"/>
      <c r="AD127" s="1"/>
      <c r="AE127" s="1"/>
    </row>
    <row r="128" spans="1:87" x14ac:dyDescent="0.2">
      <c r="AA128" s="1"/>
      <c r="AB128" s="1"/>
      <c r="AC128" s="1"/>
      <c r="AD128" s="53"/>
      <c r="AE128" s="1"/>
    </row>
    <row r="129" spans="1:43" x14ac:dyDescent="0.2">
      <c r="AA129" s="1"/>
      <c r="AB129" s="1"/>
      <c r="AC129" s="1"/>
      <c r="AD129" s="53"/>
      <c r="AE129" s="1"/>
    </row>
    <row r="130" spans="1:43" x14ac:dyDescent="0.2">
      <c r="AA130" s="53"/>
      <c r="AB130" s="53"/>
      <c r="AC130" s="53"/>
      <c r="AD130" s="53"/>
      <c r="AE130" s="53"/>
      <c r="AF130" s="53"/>
      <c r="AG130" s="1"/>
      <c r="AH130" s="1"/>
      <c r="AI130" s="1"/>
      <c r="AJ130" s="1"/>
      <c r="AK130" s="53"/>
      <c r="AL130" s="1"/>
    </row>
    <row r="131" spans="1:43" x14ac:dyDescent="0.2">
      <c r="AA131" s="53"/>
      <c r="AB131" s="53"/>
      <c r="AC131" s="53"/>
      <c r="AD131" s="53"/>
      <c r="AE131" s="53"/>
      <c r="AF131" s="53"/>
      <c r="AG131" s="1"/>
      <c r="AH131" s="1"/>
      <c r="AI131" s="1"/>
      <c r="AJ131" s="1"/>
      <c r="AK131" s="1"/>
      <c r="AL131" s="1"/>
    </row>
    <row r="132" spans="1:43" x14ac:dyDescent="0.2">
      <c r="AA132" s="53"/>
      <c r="AB132" s="53"/>
      <c r="AC132" s="53"/>
      <c r="AD132" s="53"/>
      <c r="AE132" s="53"/>
      <c r="AF132" s="53"/>
      <c r="AG132" s="1"/>
      <c r="AH132" s="1"/>
      <c r="AI132" s="1"/>
      <c r="AJ132" s="1"/>
      <c r="AK132" s="1"/>
      <c r="AL132" s="1"/>
    </row>
    <row r="133" spans="1:43" x14ac:dyDescent="0.2">
      <c r="AA133" s="53"/>
      <c r="AB133" s="53"/>
      <c r="AC133" s="53"/>
      <c r="AD133" s="53"/>
      <c r="AE133" s="53"/>
      <c r="AF133" s="53"/>
      <c r="AG133" s="1"/>
      <c r="AH133" s="1"/>
      <c r="AI133" s="1"/>
      <c r="AJ133" s="1"/>
      <c r="AK133" s="1"/>
      <c r="AL133" s="1"/>
    </row>
    <row r="134" spans="1:43" x14ac:dyDescent="0.2">
      <c r="AA134" s="53"/>
      <c r="AB134" s="53"/>
      <c r="AC134" s="53"/>
      <c r="AD134" s="53"/>
      <c r="AE134" s="53"/>
      <c r="AF134" s="53"/>
      <c r="AG134" s="1"/>
      <c r="AH134" s="1"/>
      <c r="AI134" s="1"/>
      <c r="AJ134" s="1"/>
      <c r="AK134" s="1"/>
      <c r="AL134" s="1"/>
    </row>
    <row r="135" spans="1:43" x14ac:dyDescent="0.2">
      <c r="AA135" s="53"/>
      <c r="AB135" s="53"/>
      <c r="AC135" s="53"/>
      <c r="AD135" s="53"/>
      <c r="AE135" s="53"/>
      <c r="AF135" s="53"/>
      <c r="AG135" s="1"/>
      <c r="AH135" s="1"/>
      <c r="AI135" s="1"/>
      <c r="AJ135" s="1"/>
      <c r="AK135" s="1"/>
      <c r="AL135" s="1"/>
    </row>
    <row r="136" spans="1:43" x14ac:dyDescent="0.2">
      <c r="AA136" s="53"/>
      <c r="AB136" s="53"/>
      <c r="AC136" s="53"/>
      <c r="AD136" s="53"/>
      <c r="AE136" s="53"/>
      <c r="AF136" s="53"/>
      <c r="AG136" s="1"/>
      <c r="AH136" s="1"/>
      <c r="AI136" s="1"/>
      <c r="AJ136" s="1"/>
      <c r="AK136" s="1"/>
      <c r="AL136" s="1"/>
    </row>
    <row r="137" spans="1:43" x14ac:dyDescent="0.2">
      <c r="AA137" s="53"/>
      <c r="AB137" s="53"/>
      <c r="AC137" s="53"/>
      <c r="AD137" s="53"/>
      <c r="AE137" s="53"/>
      <c r="AF137" s="53"/>
      <c r="AG137" s="1"/>
      <c r="AH137" s="1"/>
      <c r="AI137" s="1"/>
      <c r="AJ137" s="1"/>
      <c r="AK137" s="1"/>
      <c r="AL137" s="1"/>
    </row>
    <row r="138" spans="1:43" x14ac:dyDescent="0.2">
      <c r="A138" s="1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187"/>
      <c r="AJ138" s="53"/>
      <c r="AK138" s="53"/>
      <c r="AL138" s="1"/>
      <c r="AM138" s="1"/>
      <c r="AN138" s="1"/>
      <c r="AO138" s="1"/>
      <c r="AP138" s="53"/>
      <c r="AQ138" s="76"/>
    </row>
    <row r="195" spans="1:2" hidden="1" x14ac:dyDescent="0.2">
      <c r="A195" s="227">
        <f>SUM(B69,B88,C104,C109:C119,AW69,AS69:AT69,X69:AW69)</f>
        <v>21912</v>
      </c>
      <c r="B195" s="228">
        <f>SUM(CG7:CK121)</f>
        <v>1</v>
      </c>
    </row>
    <row r="197" spans="1:2" ht="15" customHeight="1" x14ac:dyDescent="0.2"/>
  </sheetData>
  <mergeCells count="87">
    <mergeCell ref="A114:A115"/>
    <mergeCell ref="A116:A117"/>
    <mergeCell ref="A118:A119"/>
    <mergeCell ref="AN106:AN108"/>
    <mergeCell ref="AO106:AO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103:B103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06:A108"/>
    <mergeCell ref="A98:B98"/>
    <mergeCell ref="A99:B99"/>
    <mergeCell ref="A100:B100"/>
    <mergeCell ref="A101:B101"/>
    <mergeCell ref="A102:B102"/>
    <mergeCell ref="AH91:AI91"/>
    <mergeCell ref="AJ91:AK91"/>
    <mergeCell ref="AL91:AM91"/>
    <mergeCell ref="A93:B93"/>
    <mergeCell ref="A94:A96"/>
    <mergeCell ref="AO90:AO92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104:B104"/>
    <mergeCell ref="A109:A110"/>
    <mergeCell ref="A111:A113"/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workbookViewId="0">
      <selection activeCell="C72" sqref="C72"/>
    </sheetView>
  </sheetViews>
  <sheetFormatPr baseColWidth="10" defaultRowHeight="14.25" x14ac:dyDescent="0.2"/>
  <cols>
    <col min="1" max="1" width="67.28515625" style="230" customWidth="1"/>
    <col min="2" max="2" width="20.85546875" style="230" customWidth="1"/>
    <col min="3" max="5" width="14.140625" style="230" customWidth="1"/>
    <col min="6" max="6" width="11.42578125" style="230"/>
    <col min="7" max="7" width="12.5703125" style="230" customWidth="1"/>
    <col min="8" max="35" width="11.42578125" style="230"/>
    <col min="36" max="36" width="14.28515625" style="230" customWidth="1"/>
    <col min="37" max="40" width="11.42578125" style="230"/>
    <col min="41" max="41" width="13.5703125" style="230" customWidth="1"/>
    <col min="42" max="42" width="14.42578125" style="230" customWidth="1"/>
    <col min="43" max="44" width="11.42578125" style="230"/>
    <col min="45" max="45" width="13.42578125" style="230" customWidth="1"/>
    <col min="46" max="46" width="17.28515625" style="230" customWidth="1"/>
    <col min="47" max="47" width="14.42578125" style="230" customWidth="1"/>
    <col min="48" max="48" width="11.42578125" style="230"/>
    <col min="49" max="49" width="14" style="230" customWidth="1"/>
    <col min="50" max="50" width="11.42578125" style="230"/>
    <col min="51" max="51" width="13.5703125" style="230" customWidth="1"/>
    <col min="52" max="75" width="11.42578125" style="230"/>
    <col min="76" max="96" width="21.5703125" style="231" customWidth="1"/>
    <col min="97" max="97" width="21.5703125" style="230" customWidth="1"/>
    <col min="98" max="16384" width="11.42578125" style="230"/>
  </cols>
  <sheetData>
    <row r="1" spans="1:98" x14ac:dyDescent="0.2">
      <c r="A1" s="229" t="s">
        <v>0</v>
      </c>
    </row>
    <row r="2" spans="1:98" x14ac:dyDescent="0.2">
      <c r="A2" s="229" t="str">
        <f>CONCATENATE("COMUNA: ",[5]NOMBRE!B2," - ","( ",[5]NOMBRE!C2,[5]NOMBRE!D2,[5]NOMBRE!E2,[5]NOMBRE!F2,[5]NOMBRE!G2," )")</f>
        <v>COMUNA: Linares - ( 07401 )</v>
      </c>
    </row>
    <row r="3" spans="1:98" x14ac:dyDescent="0.2">
      <c r="A3" s="229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98" x14ac:dyDescent="0.2">
      <c r="A4" s="229" t="str">
        <f>CONCATENATE("MES: ",[5]NOMBRE!B6," - ","( ",[5]NOMBRE!C6,[5]NOMBRE!D6," )")</f>
        <v>MES: MAYO - ( 05 )</v>
      </c>
    </row>
    <row r="5" spans="1:98" ht="15" customHeight="1" x14ac:dyDescent="0.2">
      <c r="A5" s="229" t="str">
        <f>CONCATENATE("AÑO: ",[5]NOMBRE!B7)</f>
        <v>AÑO: 2017</v>
      </c>
      <c r="AP5" s="630"/>
      <c r="AQ5" s="632"/>
      <c r="AR5" s="632"/>
    </row>
    <row r="6" spans="1:98" ht="15" x14ac:dyDescent="0.2">
      <c r="A6" s="629" t="s">
        <v>1</v>
      </c>
      <c r="B6" s="629"/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29"/>
      <c r="AA6" s="629"/>
      <c r="AB6" s="629"/>
      <c r="AC6" s="629"/>
      <c r="AD6" s="629"/>
      <c r="AE6" s="232"/>
      <c r="AF6" s="232"/>
      <c r="AG6" s="232"/>
      <c r="AH6" s="233"/>
      <c r="AI6" s="232"/>
      <c r="AJ6" s="232"/>
      <c r="AK6" s="233"/>
      <c r="AL6" s="232"/>
      <c r="AM6" s="232"/>
      <c r="AN6" s="234"/>
      <c r="AP6" s="630"/>
      <c r="AQ6" s="632"/>
      <c r="AR6" s="632"/>
    </row>
    <row r="7" spans="1:98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6"/>
      <c r="AA7" s="236"/>
      <c r="AB7" s="236"/>
      <c r="AC7" s="236"/>
      <c r="AD7" s="236"/>
      <c r="AE7" s="232"/>
      <c r="AF7" s="232"/>
      <c r="AG7" s="232"/>
      <c r="AH7" s="233"/>
      <c r="AI7" s="232"/>
      <c r="AJ7" s="232"/>
      <c r="AK7" s="233"/>
      <c r="AL7" s="232"/>
      <c r="AM7" s="232"/>
      <c r="AN7" s="234"/>
      <c r="AP7" s="630"/>
      <c r="AQ7" s="632"/>
      <c r="AR7" s="632"/>
      <c r="AS7" s="634"/>
      <c r="AT7" s="635"/>
      <c r="AU7" s="635"/>
    </row>
    <row r="8" spans="1:98" x14ac:dyDescent="0.2">
      <c r="A8" s="237" t="s">
        <v>79</v>
      </c>
      <c r="B8" s="238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40"/>
      <c r="AE8" s="241"/>
      <c r="AF8" s="241"/>
      <c r="AG8" s="241"/>
      <c r="AH8" s="241"/>
      <c r="AI8" s="232"/>
      <c r="AJ8" s="232"/>
      <c r="AK8" s="233"/>
      <c r="AL8" s="232"/>
      <c r="AM8" s="232"/>
      <c r="AN8" s="234"/>
      <c r="AP8" s="631"/>
      <c r="AQ8" s="633"/>
      <c r="AR8" s="633"/>
      <c r="AS8" s="636"/>
      <c r="AT8" s="637"/>
      <c r="AU8" s="637"/>
    </row>
    <row r="9" spans="1:98" ht="39" customHeight="1" x14ac:dyDescent="0.2">
      <c r="A9" s="594" t="s">
        <v>2</v>
      </c>
      <c r="B9" s="639" t="s">
        <v>3</v>
      </c>
      <c r="C9" s="640"/>
      <c r="D9" s="640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40"/>
      <c r="S9" s="640"/>
      <c r="T9" s="640"/>
      <c r="U9" s="640"/>
      <c r="V9" s="640"/>
      <c r="W9" s="640"/>
      <c r="X9" s="594" t="s">
        <v>15</v>
      </c>
      <c r="Y9" s="595"/>
      <c r="Z9" s="595"/>
      <c r="AA9" s="595"/>
      <c r="AB9" s="595"/>
      <c r="AC9" s="595"/>
      <c r="AD9" s="595"/>
      <c r="AE9" s="612"/>
      <c r="AF9" s="641" t="s">
        <v>4</v>
      </c>
      <c r="AG9" s="642"/>
      <c r="AH9" s="594" t="s">
        <v>5</v>
      </c>
      <c r="AI9" s="612"/>
      <c r="AJ9" s="645" t="s">
        <v>6</v>
      </c>
      <c r="AK9" s="594" t="s">
        <v>7</v>
      </c>
      <c r="AL9" s="612"/>
      <c r="AM9" s="594" t="s">
        <v>8</v>
      </c>
      <c r="AN9" s="612"/>
      <c r="AO9" s="613" t="s">
        <v>176</v>
      </c>
      <c r="AP9" s="613"/>
      <c r="AQ9" s="614" t="s">
        <v>80</v>
      </c>
      <c r="AR9" s="617" t="s">
        <v>81</v>
      </c>
      <c r="AS9" s="590" t="s">
        <v>82</v>
      </c>
      <c r="AT9" s="591"/>
      <c r="AU9" s="594" t="s">
        <v>83</v>
      </c>
      <c r="AV9" s="595"/>
      <c r="AW9" s="595"/>
      <c r="AX9" s="242"/>
      <c r="BX9" s="230"/>
      <c r="BY9" s="230"/>
      <c r="CS9" s="231"/>
      <c r="CT9" s="231"/>
    </row>
    <row r="10" spans="1:98" x14ac:dyDescent="0.2">
      <c r="A10" s="638"/>
      <c r="B10" s="620" t="s">
        <v>11</v>
      </c>
      <c r="C10" s="594" t="s">
        <v>12</v>
      </c>
      <c r="D10" s="595"/>
      <c r="E10" s="595"/>
      <c r="F10" s="595"/>
      <c r="G10" s="595"/>
      <c r="H10" s="595"/>
      <c r="I10" s="595"/>
      <c r="J10" s="595"/>
      <c r="K10" s="595"/>
      <c r="L10" s="595"/>
      <c r="M10" s="595"/>
      <c r="N10" s="595"/>
      <c r="O10" s="595"/>
      <c r="P10" s="595"/>
      <c r="Q10" s="595"/>
      <c r="R10" s="595"/>
      <c r="S10" s="612"/>
      <c r="T10" s="594" t="s">
        <v>13</v>
      </c>
      <c r="U10" s="612"/>
      <c r="V10" s="609" t="s">
        <v>14</v>
      </c>
      <c r="W10" s="611"/>
      <c r="X10" s="610" t="s">
        <v>16</v>
      </c>
      <c r="Y10" s="610"/>
      <c r="Z10" s="610"/>
      <c r="AA10" s="611"/>
      <c r="AB10" s="609" t="s">
        <v>17</v>
      </c>
      <c r="AC10" s="610"/>
      <c r="AD10" s="610"/>
      <c r="AE10" s="611"/>
      <c r="AF10" s="643"/>
      <c r="AG10" s="644"/>
      <c r="AH10" s="596"/>
      <c r="AI10" s="598"/>
      <c r="AJ10" s="646"/>
      <c r="AK10" s="596"/>
      <c r="AL10" s="598"/>
      <c r="AM10" s="596"/>
      <c r="AN10" s="598"/>
      <c r="AO10" s="613"/>
      <c r="AP10" s="613"/>
      <c r="AQ10" s="615"/>
      <c r="AR10" s="618"/>
      <c r="AS10" s="592"/>
      <c r="AT10" s="593"/>
      <c r="AU10" s="596"/>
      <c r="AV10" s="597"/>
      <c r="AW10" s="598"/>
      <c r="BX10" s="230"/>
      <c r="BY10" s="230"/>
      <c r="CS10" s="231"/>
      <c r="CT10" s="231"/>
    </row>
    <row r="11" spans="1:98" ht="63.75" customHeight="1" x14ac:dyDescent="0.2">
      <c r="A11" s="596"/>
      <c r="B11" s="622"/>
      <c r="C11" s="243" t="s">
        <v>18</v>
      </c>
      <c r="D11" s="244" t="s">
        <v>19</v>
      </c>
      <c r="E11" s="245" t="s">
        <v>20</v>
      </c>
      <c r="F11" s="245" t="s">
        <v>21</v>
      </c>
      <c r="G11" s="245" t="s">
        <v>22</v>
      </c>
      <c r="H11" s="246" t="s">
        <v>23</v>
      </c>
      <c r="I11" s="246" t="s">
        <v>24</v>
      </c>
      <c r="J11" s="246" t="s">
        <v>25</v>
      </c>
      <c r="K11" s="246" t="s">
        <v>26</v>
      </c>
      <c r="L11" s="246" t="s">
        <v>27</v>
      </c>
      <c r="M11" s="246" t="s">
        <v>28</v>
      </c>
      <c r="N11" s="246" t="s">
        <v>29</v>
      </c>
      <c r="O11" s="246" t="s">
        <v>30</v>
      </c>
      <c r="P11" s="246" t="s">
        <v>31</v>
      </c>
      <c r="Q11" s="246" t="s">
        <v>32</v>
      </c>
      <c r="R11" s="246" t="s">
        <v>33</v>
      </c>
      <c r="S11" s="247" t="s">
        <v>34</v>
      </c>
      <c r="T11" s="243" t="s">
        <v>9</v>
      </c>
      <c r="U11" s="248" t="s">
        <v>35</v>
      </c>
      <c r="V11" s="249" t="s">
        <v>36</v>
      </c>
      <c r="W11" s="248" t="s">
        <v>37</v>
      </c>
      <c r="X11" s="250" t="s">
        <v>38</v>
      </c>
      <c r="Y11" s="251" t="s">
        <v>39</v>
      </c>
      <c r="Z11" s="245" t="s">
        <v>40</v>
      </c>
      <c r="AA11" s="248" t="s">
        <v>41</v>
      </c>
      <c r="AB11" s="251" t="s">
        <v>38</v>
      </c>
      <c r="AC11" s="251" t="s">
        <v>39</v>
      </c>
      <c r="AD11" s="245" t="s">
        <v>40</v>
      </c>
      <c r="AE11" s="248" t="s">
        <v>41</v>
      </c>
      <c r="AF11" s="252" t="s">
        <v>42</v>
      </c>
      <c r="AG11" s="253" t="s">
        <v>43</v>
      </c>
      <c r="AH11" s="243" t="s">
        <v>9</v>
      </c>
      <c r="AI11" s="248" t="s">
        <v>35</v>
      </c>
      <c r="AJ11" s="647"/>
      <c r="AK11" s="243" t="s">
        <v>9</v>
      </c>
      <c r="AL11" s="248" t="s">
        <v>35</v>
      </c>
      <c r="AM11" s="243" t="s">
        <v>9</v>
      </c>
      <c r="AN11" s="248" t="s">
        <v>35</v>
      </c>
      <c r="AO11" s="254" t="s">
        <v>177</v>
      </c>
      <c r="AP11" s="254" t="s">
        <v>178</v>
      </c>
      <c r="AQ11" s="616"/>
      <c r="AR11" s="619"/>
      <c r="AS11" s="255" t="s">
        <v>16</v>
      </c>
      <c r="AT11" s="255" t="s">
        <v>10</v>
      </c>
      <c r="AU11" s="256" t="s">
        <v>84</v>
      </c>
      <c r="AV11" s="256" t="s">
        <v>85</v>
      </c>
      <c r="AW11" s="257" t="s">
        <v>86</v>
      </c>
      <c r="BX11" s="230"/>
      <c r="BY11" s="230"/>
      <c r="CS11" s="231"/>
      <c r="CT11" s="231"/>
    </row>
    <row r="12" spans="1:98" x14ac:dyDescent="0.2">
      <c r="A12" s="258" t="s">
        <v>87</v>
      </c>
      <c r="B12" s="259">
        <f>SUM(C12+D12+E12+F12+G12+H12+I12+J12+K12)</f>
        <v>310</v>
      </c>
      <c r="C12" s="260">
        <v>131</v>
      </c>
      <c r="D12" s="261">
        <v>96</v>
      </c>
      <c r="E12" s="262">
        <v>83</v>
      </c>
      <c r="F12" s="262"/>
      <c r="G12" s="263"/>
      <c r="H12" s="263"/>
      <c r="I12" s="263"/>
      <c r="J12" s="263"/>
      <c r="K12" s="263"/>
      <c r="L12" s="264"/>
      <c r="M12" s="264"/>
      <c r="N12" s="264"/>
      <c r="O12" s="264"/>
      <c r="P12" s="264"/>
      <c r="Q12" s="264"/>
      <c r="R12" s="264"/>
      <c r="S12" s="265"/>
      <c r="T12" s="266">
        <v>310</v>
      </c>
      <c r="U12" s="267"/>
      <c r="V12" s="266">
        <v>131</v>
      </c>
      <c r="W12" s="267">
        <v>179</v>
      </c>
      <c r="X12" s="268">
        <f t="shared" ref="X12:X37" si="0">SUM(Y12+Z12+AA12)</f>
        <v>129</v>
      </c>
      <c r="Y12" s="266">
        <v>129</v>
      </c>
      <c r="Z12" s="269"/>
      <c r="AA12" s="267"/>
      <c r="AB12" s="270">
        <f t="shared" ref="AB12:AB68" si="1">SUM(AC12+AD12+AE12)</f>
        <v>0</v>
      </c>
      <c r="AC12" s="266"/>
      <c r="AD12" s="269"/>
      <c r="AE12" s="267"/>
      <c r="AF12" s="271">
        <v>85</v>
      </c>
      <c r="AG12" s="272"/>
      <c r="AH12" s="273">
        <v>35</v>
      </c>
      <c r="AI12" s="274"/>
      <c r="AJ12" s="275">
        <v>36</v>
      </c>
      <c r="AK12" s="273"/>
      <c r="AL12" s="274"/>
      <c r="AM12" s="273">
        <v>14</v>
      </c>
      <c r="AN12" s="274"/>
      <c r="AO12" s="276"/>
      <c r="AP12" s="276"/>
      <c r="AQ12" s="276"/>
      <c r="AR12" s="276"/>
      <c r="AS12" s="277"/>
      <c r="AT12" s="277"/>
      <c r="AU12" s="276"/>
      <c r="AV12" s="276"/>
      <c r="AW12" s="276"/>
      <c r="AX12" s="278" t="s">
        <v>88</v>
      </c>
      <c r="BX12" s="230"/>
      <c r="BY12" s="230"/>
      <c r="CF12" s="231" t="s">
        <v>179</v>
      </c>
      <c r="CG12" s="231">
        <v>0</v>
      </c>
      <c r="CI12" s="231">
        <v>0</v>
      </c>
      <c r="CJ12" s="231">
        <v>0</v>
      </c>
      <c r="CK12" s="231">
        <v>0</v>
      </c>
      <c r="CL12" s="231">
        <v>1</v>
      </c>
      <c r="CM12" s="231">
        <v>0</v>
      </c>
      <c r="CS12" s="231"/>
      <c r="CT12" s="231"/>
    </row>
    <row r="13" spans="1:98" x14ac:dyDescent="0.2">
      <c r="A13" s="268" t="s">
        <v>89</v>
      </c>
      <c r="B13" s="259">
        <f>SUM(C13+D13+E13+F13+G13+H13+I13+J13+K13+L13+M13+N13+O13+P13+Q13+R13+S13)</f>
        <v>989</v>
      </c>
      <c r="C13" s="266"/>
      <c r="D13" s="279"/>
      <c r="E13" s="280"/>
      <c r="F13" s="280">
        <v>11</v>
      </c>
      <c r="G13" s="280">
        <v>24</v>
      </c>
      <c r="H13" s="280">
        <v>58</v>
      </c>
      <c r="I13" s="280">
        <v>43</v>
      </c>
      <c r="J13" s="280">
        <v>51</v>
      </c>
      <c r="K13" s="280">
        <v>51</v>
      </c>
      <c r="L13" s="280">
        <v>51</v>
      </c>
      <c r="M13" s="280">
        <v>96</v>
      </c>
      <c r="N13" s="280">
        <v>93</v>
      </c>
      <c r="O13" s="280">
        <v>87</v>
      </c>
      <c r="P13" s="280">
        <v>105</v>
      </c>
      <c r="Q13" s="280">
        <v>92</v>
      </c>
      <c r="R13" s="280">
        <v>98</v>
      </c>
      <c r="S13" s="267">
        <v>129</v>
      </c>
      <c r="T13" s="266"/>
      <c r="U13" s="267">
        <v>989</v>
      </c>
      <c r="V13" s="266">
        <v>385</v>
      </c>
      <c r="W13" s="267">
        <v>602</v>
      </c>
      <c r="X13" s="268">
        <f t="shared" si="0"/>
        <v>0</v>
      </c>
      <c r="Y13" s="266"/>
      <c r="Z13" s="269"/>
      <c r="AA13" s="267"/>
      <c r="AB13" s="270">
        <f t="shared" si="1"/>
        <v>503</v>
      </c>
      <c r="AC13" s="266">
        <v>485</v>
      </c>
      <c r="AD13" s="279"/>
      <c r="AE13" s="267">
        <v>18</v>
      </c>
      <c r="AF13" s="271">
        <v>320</v>
      </c>
      <c r="AG13" s="281"/>
      <c r="AH13" s="266"/>
      <c r="AI13" s="267">
        <v>178</v>
      </c>
      <c r="AJ13" s="275">
        <v>633</v>
      </c>
      <c r="AK13" s="273"/>
      <c r="AL13" s="267">
        <v>21</v>
      </c>
      <c r="AM13" s="273"/>
      <c r="AN13" s="267">
        <v>65</v>
      </c>
      <c r="AO13" s="276"/>
      <c r="AP13" s="276"/>
      <c r="AQ13" s="276"/>
      <c r="AR13" s="276"/>
      <c r="AS13" s="277"/>
      <c r="AT13" s="277"/>
      <c r="AU13" s="276"/>
      <c r="AV13" s="276"/>
      <c r="AW13" s="276"/>
      <c r="AX13" s="278" t="s">
        <v>88</v>
      </c>
      <c r="BX13" s="230"/>
      <c r="BY13" s="230"/>
      <c r="CG13" s="231">
        <v>0</v>
      </c>
      <c r="CI13" s="231">
        <v>0</v>
      </c>
      <c r="CJ13" s="231">
        <v>0</v>
      </c>
      <c r="CK13" s="231">
        <v>0</v>
      </c>
      <c r="CL13" s="231">
        <v>0</v>
      </c>
      <c r="CM13" s="231">
        <v>0</v>
      </c>
      <c r="CS13" s="231"/>
      <c r="CT13" s="231"/>
    </row>
    <row r="14" spans="1:98" x14ac:dyDescent="0.2">
      <c r="A14" s="268" t="s">
        <v>90</v>
      </c>
      <c r="B14" s="259">
        <f>SUM(C14)</f>
        <v>125</v>
      </c>
      <c r="C14" s="266">
        <v>125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6">
        <v>125</v>
      </c>
      <c r="U14" s="267"/>
      <c r="V14" s="266">
        <v>72</v>
      </c>
      <c r="W14" s="267">
        <v>53</v>
      </c>
      <c r="X14" s="268">
        <f t="shared" si="0"/>
        <v>29</v>
      </c>
      <c r="Y14" s="266">
        <v>29</v>
      </c>
      <c r="Z14" s="269"/>
      <c r="AA14" s="267"/>
      <c r="AB14" s="270">
        <f t="shared" si="1"/>
        <v>0</v>
      </c>
      <c r="AC14" s="266"/>
      <c r="AD14" s="279"/>
      <c r="AE14" s="267"/>
      <c r="AF14" s="271">
        <v>0</v>
      </c>
      <c r="AG14" s="271"/>
      <c r="AH14" s="266">
        <v>14</v>
      </c>
      <c r="AI14" s="267"/>
      <c r="AJ14" s="275"/>
      <c r="AK14" s="273"/>
      <c r="AL14" s="267"/>
      <c r="AM14" s="273">
        <v>8</v>
      </c>
      <c r="AN14" s="267"/>
      <c r="AO14" s="276"/>
      <c r="AP14" s="276"/>
      <c r="AQ14" s="276"/>
      <c r="AR14" s="276"/>
      <c r="AS14" s="277"/>
      <c r="AT14" s="277"/>
      <c r="AU14" s="276"/>
      <c r="AV14" s="276"/>
      <c r="AW14" s="276"/>
      <c r="AX14" s="278" t="s">
        <v>88</v>
      </c>
      <c r="BX14" s="230"/>
      <c r="BY14" s="230"/>
      <c r="CF14" s="231" t="s">
        <v>179</v>
      </c>
      <c r="CG14" s="231">
        <v>0</v>
      </c>
      <c r="CI14" s="231">
        <v>0</v>
      </c>
      <c r="CJ14" s="231">
        <v>0</v>
      </c>
      <c r="CK14" s="231">
        <v>0</v>
      </c>
      <c r="CL14" s="231">
        <v>1</v>
      </c>
      <c r="CM14" s="231">
        <v>1</v>
      </c>
      <c r="CS14" s="231"/>
      <c r="CT14" s="231"/>
    </row>
    <row r="15" spans="1:98" x14ac:dyDescent="0.2">
      <c r="A15" s="268" t="s">
        <v>93</v>
      </c>
      <c r="B15" s="259">
        <f>SUM(C15+D15+E15+F15+G15+H15+I15+J15+K15)</f>
        <v>85</v>
      </c>
      <c r="C15" s="266">
        <v>43</v>
      </c>
      <c r="D15" s="279">
        <v>25</v>
      </c>
      <c r="E15" s="280">
        <v>17</v>
      </c>
      <c r="F15" s="280"/>
      <c r="G15" s="280"/>
      <c r="H15" s="280"/>
      <c r="I15" s="280"/>
      <c r="J15" s="280"/>
      <c r="K15" s="280"/>
      <c r="L15" s="264"/>
      <c r="M15" s="264"/>
      <c r="N15" s="264"/>
      <c r="O15" s="264"/>
      <c r="P15" s="264"/>
      <c r="Q15" s="264"/>
      <c r="R15" s="264"/>
      <c r="S15" s="264"/>
      <c r="T15" s="266">
        <v>85</v>
      </c>
      <c r="U15" s="267"/>
      <c r="V15" s="266">
        <v>45</v>
      </c>
      <c r="W15" s="267">
        <v>40</v>
      </c>
      <c r="X15" s="268">
        <f t="shared" si="0"/>
        <v>35</v>
      </c>
      <c r="Y15" s="266">
        <v>35</v>
      </c>
      <c r="Z15" s="269"/>
      <c r="AA15" s="267"/>
      <c r="AB15" s="270">
        <f t="shared" si="1"/>
        <v>0</v>
      </c>
      <c r="AC15" s="266"/>
      <c r="AD15" s="279"/>
      <c r="AE15" s="267"/>
      <c r="AF15" s="271">
        <v>21</v>
      </c>
      <c r="AG15" s="271"/>
      <c r="AH15" s="266">
        <v>9</v>
      </c>
      <c r="AI15" s="267"/>
      <c r="AJ15" s="275"/>
      <c r="AK15" s="273"/>
      <c r="AL15" s="267"/>
      <c r="AM15" s="273">
        <v>1</v>
      </c>
      <c r="AN15" s="267"/>
      <c r="AO15" s="276"/>
      <c r="AP15" s="276"/>
      <c r="AQ15" s="276"/>
      <c r="AR15" s="276"/>
      <c r="AS15" s="277"/>
      <c r="AT15" s="277"/>
      <c r="AU15" s="276"/>
      <c r="AV15" s="276"/>
      <c r="AW15" s="276"/>
      <c r="AX15" s="278" t="s">
        <v>88</v>
      </c>
      <c r="BX15" s="230"/>
      <c r="BY15" s="230"/>
      <c r="CF15" s="231" t="s">
        <v>179</v>
      </c>
      <c r="CG15" s="231">
        <v>0</v>
      </c>
      <c r="CI15" s="231">
        <v>0</v>
      </c>
      <c r="CJ15" s="231">
        <v>0</v>
      </c>
      <c r="CK15" s="231">
        <v>0</v>
      </c>
      <c r="CL15" s="231">
        <v>1</v>
      </c>
      <c r="CM15" s="231">
        <v>0</v>
      </c>
      <c r="CS15" s="231"/>
      <c r="CT15" s="231"/>
    </row>
    <row r="16" spans="1:98" x14ac:dyDescent="0.2">
      <c r="A16" s="268" t="s">
        <v>94</v>
      </c>
      <c r="B16" s="259">
        <f>SUM(C16+D16+E16+F16+G16+H16+I16+J16+K16+L16+M16+N16+O16+P16+Q16+R16+S16)</f>
        <v>0</v>
      </c>
      <c r="C16" s="266"/>
      <c r="D16" s="27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7"/>
      <c r="T16" s="266"/>
      <c r="U16" s="267"/>
      <c r="V16" s="266"/>
      <c r="W16" s="267"/>
      <c r="X16" s="268">
        <f t="shared" si="0"/>
        <v>0</v>
      </c>
      <c r="Y16" s="266"/>
      <c r="Z16" s="269"/>
      <c r="AA16" s="267"/>
      <c r="AB16" s="282">
        <f t="shared" si="1"/>
        <v>0</v>
      </c>
      <c r="AC16" s="266"/>
      <c r="AD16" s="269"/>
      <c r="AE16" s="267"/>
      <c r="AF16" s="271"/>
      <c r="AG16" s="271"/>
      <c r="AH16" s="266"/>
      <c r="AI16" s="267"/>
      <c r="AJ16" s="275"/>
      <c r="AK16" s="273"/>
      <c r="AL16" s="267"/>
      <c r="AM16" s="273"/>
      <c r="AN16" s="267"/>
      <c r="AO16" s="276"/>
      <c r="AP16" s="276"/>
      <c r="AQ16" s="276"/>
      <c r="AR16" s="276"/>
      <c r="AS16" s="277"/>
      <c r="AT16" s="277"/>
      <c r="AU16" s="276"/>
      <c r="AV16" s="276"/>
      <c r="AW16" s="276"/>
      <c r="AX16" s="278" t="s">
        <v>88</v>
      </c>
      <c r="BX16" s="230"/>
      <c r="BY16" s="230"/>
      <c r="CG16" s="231">
        <v>0</v>
      </c>
      <c r="CI16" s="231">
        <v>0</v>
      </c>
      <c r="CJ16" s="231">
        <v>0</v>
      </c>
      <c r="CK16" s="231">
        <v>0</v>
      </c>
      <c r="CL16" s="231">
        <v>0</v>
      </c>
      <c r="CM16" s="231">
        <v>0</v>
      </c>
      <c r="CS16" s="231"/>
      <c r="CT16" s="231"/>
    </row>
    <row r="17" spans="1:98" x14ac:dyDescent="0.2">
      <c r="A17" s="268" t="s">
        <v>95</v>
      </c>
      <c r="B17" s="259">
        <f>SUM(C17+D17+E17+F17+G17+H17+I17+J17+K17)</f>
        <v>81</v>
      </c>
      <c r="C17" s="266">
        <v>57</v>
      </c>
      <c r="D17" s="279">
        <v>12</v>
      </c>
      <c r="E17" s="269">
        <v>12</v>
      </c>
      <c r="F17" s="269"/>
      <c r="G17" s="269"/>
      <c r="H17" s="269"/>
      <c r="I17" s="269"/>
      <c r="J17" s="269"/>
      <c r="K17" s="269"/>
      <c r="L17" s="264"/>
      <c r="M17" s="264"/>
      <c r="N17" s="264"/>
      <c r="O17" s="264"/>
      <c r="P17" s="264"/>
      <c r="Q17" s="264"/>
      <c r="R17" s="264"/>
      <c r="S17" s="264"/>
      <c r="T17" s="266">
        <v>81</v>
      </c>
      <c r="U17" s="267"/>
      <c r="V17" s="266">
        <v>50</v>
      </c>
      <c r="W17" s="267">
        <v>31</v>
      </c>
      <c r="X17" s="268">
        <f t="shared" si="0"/>
        <v>38</v>
      </c>
      <c r="Y17" s="266">
        <v>38</v>
      </c>
      <c r="Z17" s="269"/>
      <c r="AA17" s="267"/>
      <c r="AB17" s="282">
        <f t="shared" si="1"/>
        <v>0</v>
      </c>
      <c r="AC17" s="266"/>
      <c r="AD17" s="269"/>
      <c r="AE17" s="267"/>
      <c r="AF17" s="271">
        <v>35</v>
      </c>
      <c r="AG17" s="271"/>
      <c r="AH17" s="266">
        <v>2</v>
      </c>
      <c r="AI17" s="267"/>
      <c r="AJ17" s="275">
        <v>4</v>
      </c>
      <c r="AK17" s="273"/>
      <c r="AL17" s="267"/>
      <c r="AM17" s="273">
        <v>6</v>
      </c>
      <c r="AN17" s="267"/>
      <c r="AO17" s="276"/>
      <c r="AP17" s="276"/>
      <c r="AQ17" s="276">
        <v>81</v>
      </c>
      <c r="AR17" s="276"/>
      <c r="AS17" s="277"/>
      <c r="AT17" s="277"/>
      <c r="AU17" s="276"/>
      <c r="AV17" s="276"/>
      <c r="AW17" s="276"/>
      <c r="AX17" s="278" t="s">
        <v>88</v>
      </c>
      <c r="BX17" s="230"/>
      <c r="BY17" s="230"/>
      <c r="CF17" s="231" t="s">
        <v>179</v>
      </c>
      <c r="CG17" s="231">
        <v>0</v>
      </c>
      <c r="CI17" s="231">
        <v>0</v>
      </c>
      <c r="CJ17" s="231">
        <v>0</v>
      </c>
      <c r="CK17" s="231">
        <v>0</v>
      </c>
      <c r="CL17" s="231">
        <v>1</v>
      </c>
      <c r="CM17" s="231">
        <v>0</v>
      </c>
      <c r="CS17" s="231"/>
      <c r="CT17" s="231"/>
    </row>
    <row r="18" spans="1:98" x14ac:dyDescent="0.2">
      <c r="A18" s="268" t="s">
        <v>96</v>
      </c>
      <c r="B18" s="259">
        <f>SUM(C18+D18+E18+F18+G18+H18+I18+J18+K18+L18+M18+N18+O18+P18+Q18+R18+S18)</f>
        <v>359</v>
      </c>
      <c r="C18" s="266"/>
      <c r="D18" s="279"/>
      <c r="E18" s="269"/>
      <c r="F18" s="269">
        <v>1</v>
      </c>
      <c r="G18" s="269">
        <v>1</v>
      </c>
      <c r="H18" s="269"/>
      <c r="I18" s="269">
        <v>2</v>
      </c>
      <c r="J18" s="269">
        <v>7</v>
      </c>
      <c r="K18" s="269">
        <v>9</v>
      </c>
      <c r="L18" s="269">
        <v>7</v>
      </c>
      <c r="M18" s="269">
        <v>22</v>
      </c>
      <c r="N18" s="269">
        <v>34</v>
      </c>
      <c r="O18" s="269">
        <v>51</v>
      </c>
      <c r="P18" s="269">
        <v>59</v>
      </c>
      <c r="Q18" s="269">
        <v>49</v>
      </c>
      <c r="R18" s="269">
        <v>45</v>
      </c>
      <c r="S18" s="267">
        <v>72</v>
      </c>
      <c r="T18" s="266"/>
      <c r="U18" s="267">
        <v>359</v>
      </c>
      <c r="V18" s="266">
        <v>197</v>
      </c>
      <c r="W18" s="267">
        <v>162</v>
      </c>
      <c r="X18" s="268">
        <f t="shared" si="0"/>
        <v>0</v>
      </c>
      <c r="Y18" s="266"/>
      <c r="Z18" s="269"/>
      <c r="AA18" s="267"/>
      <c r="AB18" s="282">
        <f t="shared" si="1"/>
        <v>98</v>
      </c>
      <c r="AC18" s="266">
        <v>98</v>
      </c>
      <c r="AD18" s="269"/>
      <c r="AE18" s="267"/>
      <c r="AF18" s="271">
        <v>84</v>
      </c>
      <c r="AG18" s="271">
        <v>30</v>
      </c>
      <c r="AH18" s="266"/>
      <c r="AI18" s="267">
        <v>72</v>
      </c>
      <c r="AJ18" s="275">
        <v>1</v>
      </c>
      <c r="AK18" s="273"/>
      <c r="AL18" s="267">
        <v>44</v>
      </c>
      <c r="AM18" s="273"/>
      <c r="AN18" s="267">
        <v>72</v>
      </c>
      <c r="AO18" s="276"/>
      <c r="AP18" s="276"/>
      <c r="AQ18" s="276"/>
      <c r="AR18" s="276"/>
      <c r="AS18" s="277"/>
      <c r="AT18" s="277"/>
      <c r="AU18" s="276"/>
      <c r="AV18" s="276"/>
      <c r="AW18" s="276"/>
      <c r="AX18" s="278" t="s">
        <v>88</v>
      </c>
      <c r="BX18" s="230"/>
      <c r="BY18" s="230"/>
      <c r="CG18" s="231">
        <v>0</v>
      </c>
      <c r="CI18" s="231">
        <v>0</v>
      </c>
      <c r="CJ18" s="231">
        <v>0</v>
      </c>
      <c r="CK18" s="231">
        <v>0</v>
      </c>
      <c r="CL18" s="231">
        <v>0</v>
      </c>
      <c r="CM18" s="231">
        <v>0</v>
      </c>
      <c r="CS18" s="231"/>
      <c r="CT18" s="231"/>
    </row>
    <row r="19" spans="1:98" x14ac:dyDescent="0.2">
      <c r="A19" s="268" t="s">
        <v>97</v>
      </c>
      <c r="B19" s="259">
        <f>SUM(C19+D19+E19+F19+G19+H19+I19+J19+K19)</f>
        <v>0</v>
      </c>
      <c r="C19" s="266"/>
      <c r="D19" s="279"/>
      <c r="E19" s="269"/>
      <c r="F19" s="269"/>
      <c r="G19" s="269"/>
      <c r="H19" s="269"/>
      <c r="I19" s="269"/>
      <c r="J19" s="269"/>
      <c r="K19" s="269"/>
      <c r="L19" s="264"/>
      <c r="M19" s="264"/>
      <c r="N19" s="264"/>
      <c r="O19" s="264"/>
      <c r="P19" s="264"/>
      <c r="Q19" s="264"/>
      <c r="R19" s="264"/>
      <c r="S19" s="264"/>
      <c r="T19" s="266"/>
      <c r="U19" s="267"/>
      <c r="V19" s="266"/>
      <c r="W19" s="267"/>
      <c r="X19" s="268">
        <f t="shared" si="0"/>
        <v>0</v>
      </c>
      <c r="Y19" s="266"/>
      <c r="Z19" s="269"/>
      <c r="AA19" s="267"/>
      <c r="AB19" s="282">
        <f t="shared" si="1"/>
        <v>0</v>
      </c>
      <c r="AC19" s="266"/>
      <c r="AD19" s="269"/>
      <c r="AE19" s="267"/>
      <c r="AF19" s="271"/>
      <c r="AG19" s="271"/>
      <c r="AH19" s="266"/>
      <c r="AI19" s="267"/>
      <c r="AJ19" s="275"/>
      <c r="AK19" s="273"/>
      <c r="AL19" s="267"/>
      <c r="AM19" s="273"/>
      <c r="AN19" s="267"/>
      <c r="AO19" s="276"/>
      <c r="AP19" s="276"/>
      <c r="AQ19" s="276"/>
      <c r="AR19" s="276"/>
      <c r="AS19" s="277"/>
      <c r="AT19" s="277"/>
      <c r="AU19" s="276"/>
      <c r="AV19" s="276"/>
      <c r="AW19" s="276"/>
      <c r="AX19" s="278" t="s">
        <v>88</v>
      </c>
      <c r="BX19" s="230"/>
      <c r="BY19" s="230"/>
      <c r="CF19" s="231" t="s">
        <v>179</v>
      </c>
      <c r="CG19" s="231">
        <v>0</v>
      </c>
      <c r="CI19" s="231">
        <v>0</v>
      </c>
      <c r="CJ19" s="231">
        <v>0</v>
      </c>
      <c r="CK19" s="231">
        <v>0</v>
      </c>
      <c r="CL19" s="231">
        <v>1</v>
      </c>
      <c r="CM19" s="231">
        <v>0</v>
      </c>
      <c r="CS19" s="231"/>
      <c r="CT19" s="231"/>
    </row>
    <row r="20" spans="1:98" x14ac:dyDescent="0.2">
      <c r="A20" s="268" t="s">
        <v>98</v>
      </c>
      <c r="B20" s="259">
        <f>SUM(C20+D20+E20+F20+G20+H20+I20+J20+K20+L20+M20+N20+O20+P20+Q20+R20+S20)</f>
        <v>158</v>
      </c>
      <c r="C20" s="266"/>
      <c r="D20" s="279"/>
      <c r="E20" s="269"/>
      <c r="F20" s="269">
        <v>7</v>
      </c>
      <c r="G20" s="269">
        <v>6</v>
      </c>
      <c r="H20" s="269">
        <v>10</v>
      </c>
      <c r="I20" s="269">
        <v>15</v>
      </c>
      <c r="J20" s="269">
        <v>15</v>
      </c>
      <c r="K20" s="269">
        <v>9</v>
      </c>
      <c r="L20" s="269">
        <v>12</v>
      </c>
      <c r="M20" s="269">
        <v>17</v>
      </c>
      <c r="N20" s="269">
        <v>16</v>
      </c>
      <c r="O20" s="269">
        <v>18</v>
      </c>
      <c r="P20" s="269">
        <v>13</v>
      </c>
      <c r="Q20" s="269">
        <v>10</v>
      </c>
      <c r="R20" s="269">
        <v>4</v>
      </c>
      <c r="S20" s="267">
        <v>6</v>
      </c>
      <c r="T20" s="266"/>
      <c r="U20" s="267">
        <v>158</v>
      </c>
      <c r="V20" s="266">
        <v>20</v>
      </c>
      <c r="W20" s="267">
        <v>138</v>
      </c>
      <c r="X20" s="268">
        <f t="shared" si="0"/>
        <v>0</v>
      </c>
      <c r="Y20" s="266"/>
      <c r="Z20" s="269"/>
      <c r="AA20" s="267"/>
      <c r="AB20" s="282">
        <f t="shared" si="1"/>
        <v>97</v>
      </c>
      <c r="AC20" s="266">
        <v>97</v>
      </c>
      <c r="AD20" s="269"/>
      <c r="AE20" s="267"/>
      <c r="AF20" s="271">
        <v>94</v>
      </c>
      <c r="AG20" s="271"/>
      <c r="AH20" s="266"/>
      <c r="AI20" s="267">
        <v>23</v>
      </c>
      <c r="AJ20" s="275"/>
      <c r="AK20" s="273"/>
      <c r="AL20" s="267"/>
      <c r="AM20" s="273"/>
      <c r="AN20" s="267">
        <v>9</v>
      </c>
      <c r="AO20" s="276"/>
      <c r="AP20" s="276"/>
      <c r="AQ20" s="276"/>
      <c r="AR20" s="276"/>
      <c r="AS20" s="277"/>
      <c r="AT20" s="277"/>
      <c r="AU20" s="276"/>
      <c r="AV20" s="276"/>
      <c r="AW20" s="276"/>
      <c r="AX20" s="278" t="s">
        <v>88</v>
      </c>
      <c r="BX20" s="230"/>
      <c r="BY20" s="230"/>
      <c r="CG20" s="231">
        <v>0</v>
      </c>
      <c r="CI20" s="231">
        <v>0</v>
      </c>
      <c r="CJ20" s="231">
        <v>0</v>
      </c>
      <c r="CK20" s="231">
        <v>0</v>
      </c>
      <c r="CL20" s="231">
        <v>0</v>
      </c>
      <c r="CM20" s="231">
        <v>0</v>
      </c>
      <c r="CS20" s="231"/>
      <c r="CT20" s="231"/>
    </row>
    <row r="21" spans="1:98" x14ac:dyDescent="0.2">
      <c r="A21" s="268" t="s">
        <v>99</v>
      </c>
      <c r="B21" s="259">
        <f>SUM(C21+D21+E21+F21+G21+H21+I21+J21+K21)</f>
        <v>0</v>
      </c>
      <c r="C21" s="266"/>
      <c r="D21" s="279"/>
      <c r="E21" s="269"/>
      <c r="F21" s="269"/>
      <c r="G21" s="269"/>
      <c r="H21" s="269"/>
      <c r="I21" s="269"/>
      <c r="J21" s="269"/>
      <c r="K21" s="269"/>
      <c r="L21" s="264"/>
      <c r="M21" s="264"/>
      <c r="N21" s="264"/>
      <c r="O21" s="264"/>
      <c r="P21" s="264"/>
      <c r="Q21" s="264"/>
      <c r="R21" s="264"/>
      <c r="S21" s="264"/>
      <c r="T21" s="266"/>
      <c r="U21" s="267"/>
      <c r="V21" s="266"/>
      <c r="W21" s="267"/>
      <c r="X21" s="268">
        <f t="shared" si="0"/>
        <v>0</v>
      </c>
      <c r="Y21" s="266"/>
      <c r="Z21" s="269"/>
      <c r="AA21" s="267"/>
      <c r="AB21" s="282">
        <f t="shared" si="1"/>
        <v>0</v>
      </c>
      <c r="AC21" s="266"/>
      <c r="AD21" s="269"/>
      <c r="AE21" s="267"/>
      <c r="AF21" s="271"/>
      <c r="AG21" s="271"/>
      <c r="AH21" s="266"/>
      <c r="AI21" s="267"/>
      <c r="AJ21" s="275"/>
      <c r="AK21" s="273"/>
      <c r="AL21" s="267"/>
      <c r="AM21" s="273"/>
      <c r="AN21" s="267"/>
      <c r="AO21" s="276"/>
      <c r="AP21" s="276"/>
      <c r="AQ21" s="276"/>
      <c r="AR21" s="276"/>
      <c r="AS21" s="277"/>
      <c r="AT21" s="277"/>
      <c r="AU21" s="276"/>
      <c r="AV21" s="276"/>
      <c r="AW21" s="276"/>
      <c r="AX21" s="278" t="s">
        <v>88</v>
      </c>
      <c r="BX21" s="230"/>
      <c r="BY21" s="230"/>
      <c r="CF21" s="231" t="s">
        <v>179</v>
      </c>
      <c r="CG21" s="231">
        <v>0</v>
      </c>
      <c r="CI21" s="231">
        <v>0</v>
      </c>
      <c r="CJ21" s="231">
        <v>0</v>
      </c>
      <c r="CK21" s="231">
        <v>0</v>
      </c>
      <c r="CL21" s="231">
        <v>1</v>
      </c>
      <c r="CM21" s="231">
        <v>0</v>
      </c>
      <c r="CS21" s="231"/>
      <c r="CT21" s="231"/>
    </row>
    <row r="22" spans="1:98" x14ac:dyDescent="0.2">
      <c r="A22" s="268" t="s">
        <v>100</v>
      </c>
      <c r="B22" s="259">
        <f>SUM(C22+D22+E22+F22+G22+H22+I22+J22+K22+L22+M22+N22+O22+P22+Q22+R22+S22)</f>
        <v>184</v>
      </c>
      <c r="C22" s="266"/>
      <c r="D22" s="279"/>
      <c r="E22" s="269"/>
      <c r="F22" s="269">
        <v>4</v>
      </c>
      <c r="G22" s="269">
        <v>4</v>
      </c>
      <c r="H22" s="269">
        <v>5</v>
      </c>
      <c r="I22" s="269">
        <v>7</v>
      </c>
      <c r="J22" s="269">
        <v>16</v>
      </c>
      <c r="K22" s="269">
        <v>12</v>
      </c>
      <c r="L22" s="269">
        <v>25</v>
      </c>
      <c r="M22" s="269">
        <v>18</v>
      </c>
      <c r="N22" s="269">
        <v>24</v>
      </c>
      <c r="O22" s="269">
        <v>16</v>
      </c>
      <c r="P22" s="269">
        <v>20</v>
      </c>
      <c r="Q22" s="269">
        <v>13</v>
      </c>
      <c r="R22" s="269">
        <v>12</v>
      </c>
      <c r="S22" s="267">
        <v>8</v>
      </c>
      <c r="T22" s="266"/>
      <c r="U22" s="267">
        <v>184</v>
      </c>
      <c r="V22" s="266">
        <v>69</v>
      </c>
      <c r="W22" s="267">
        <v>115</v>
      </c>
      <c r="X22" s="268">
        <f t="shared" si="0"/>
        <v>0</v>
      </c>
      <c r="Y22" s="266"/>
      <c r="Z22" s="269"/>
      <c r="AA22" s="267"/>
      <c r="AB22" s="282">
        <f t="shared" si="1"/>
        <v>102</v>
      </c>
      <c r="AC22" s="266">
        <v>102</v>
      </c>
      <c r="AD22" s="269"/>
      <c r="AE22" s="267"/>
      <c r="AF22" s="271">
        <v>82</v>
      </c>
      <c r="AG22" s="271"/>
      <c r="AH22" s="266"/>
      <c r="AI22" s="267">
        <v>52</v>
      </c>
      <c r="AJ22" s="275"/>
      <c r="AK22" s="273"/>
      <c r="AL22" s="267">
        <v>41</v>
      </c>
      <c r="AM22" s="273"/>
      <c r="AN22" s="267">
        <v>50</v>
      </c>
      <c r="AO22" s="276"/>
      <c r="AP22" s="276"/>
      <c r="AQ22" s="276"/>
      <c r="AR22" s="276"/>
      <c r="AS22" s="277"/>
      <c r="AT22" s="277"/>
      <c r="AU22" s="276"/>
      <c r="AV22" s="276"/>
      <c r="AW22" s="276"/>
      <c r="AX22" s="278" t="s">
        <v>88</v>
      </c>
      <c r="BX22" s="230"/>
      <c r="BY22" s="230"/>
      <c r="CG22" s="231">
        <v>0</v>
      </c>
      <c r="CI22" s="231">
        <v>0</v>
      </c>
      <c r="CJ22" s="231">
        <v>0</v>
      </c>
      <c r="CK22" s="231">
        <v>0</v>
      </c>
      <c r="CL22" s="231">
        <v>0</v>
      </c>
      <c r="CM22" s="231">
        <v>0</v>
      </c>
      <c r="CS22" s="231"/>
      <c r="CT22" s="231"/>
    </row>
    <row r="23" spans="1:98" x14ac:dyDescent="0.2">
      <c r="A23" s="268" t="s">
        <v>101</v>
      </c>
      <c r="B23" s="259">
        <f>SUM(C23+D23+E23+F23+G23+H23+I23+J23+K23+L23+M23+N23+O23+P23+Q23+R23+S23)</f>
        <v>0</v>
      </c>
      <c r="C23" s="266"/>
      <c r="D23" s="27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7"/>
      <c r="T23" s="266"/>
      <c r="U23" s="267"/>
      <c r="V23" s="266"/>
      <c r="W23" s="267"/>
      <c r="X23" s="268">
        <f t="shared" si="0"/>
        <v>0</v>
      </c>
      <c r="Y23" s="266"/>
      <c r="Z23" s="269"/>
      <c r="AA23" s="267"/>
      <c r="AB23" s="282">
        <f t="shared" si="1"/>
        <v>0</v>
      </c>
      <c r="AC23" s="266"/>
      <c r="AD23" s="269"/>
      <c r="AE23" s="267"/>
      <c r="AF23" s="271"/>
      <c r="AG23" s="271"/>
      <c r="AH23" s="266"/>
      <c r="AI23" s="267"/>
      <c r="AJ23" s="275"/>
      <c r="AK23" s="273"/>
      <c r="AL23" s="267"/>
      <c r="AM23" s="273"/>
      <c r="AN23" s="267"/>
      <c r="AO23" s="276"/>
      <c r="AP23" s="276"/>
      <c r="AQ23" s="276"/>
      <c r="AR23" s="276"/>
      <c r="AS23" s="277"/>
      <c r="AT23" s="277"/>
      <c r="AU23" s="276"/>
      <c r="AV23" s="276"/>
      <c r="AW23" s="276"/>
      <c r="AX23" s="278" t="s">
        <v>88</v>
      </c>
      <c r="BX23" s="230"/>
      <c r="BY23" s="230"/>
      <c r="CG23" s="231">
        <v>0</v>
      </c>
      <c r="CI23" s="231">
        <v>0</v>
      </c>
      <c r="CJ23" s="231">
        <v>0</v>
      </c>
      <c r="CK23" s="231">
        <v>0</v>
      </c>
      <c r="CL23" s="231">
        <v>0</v>
      </c>
      <c r="CM23" s="231">
        <v>0</v>
      </c>
      <c r="CS23" s="231"/>
      <c r="CT23" s="231"/>
    </row>
    <row r="24" spans="1:98" x14ac:dyDescent="0.2">
      <c r="A24" s="268" t="s">
        <v>102</v>
      </c>
      <c r="B24" s="259">
        <f>SUM(C24+D24+E24+F24+G24+H24+I24+J24+K24)</f>
        <v>0</v>
      </c>
      <c r="C24" s="266"/>
      <c r="D24" s="279"/>
      <c r="E24" s="269"/>
      <c r="F24" s="269"/>
      <c r="G24" s="269"/>
      <c r="H24" s="269"/>
      <c r="I24" s="269"/>
      <c r="J24" s="269"/>
      <c r="K24" s="269"/>
      <c r="L24" s="264"/>
      <c r="M24" s="264"/>
      <c r="N24" s="264"/>
      <c r="O24" s="264"/>
      <c r="P24" s="264"/>
      <c r="Q24" s="264"/>
      <c r="R24" s="264"/>
      <c r="S24" s="264"/>
      <c r="T24" s="266"/>
      <c r="U24" s="267"/>
      <c r="V24" s="266"/>
      <c r="W24" s="267"/>
      <c r="X24" s="268">
        <f t="shared" si="0"/>
        <v>0</v>
      </c>
      <c r="Y24" s="266"/>
      <c r="Z24" s="269"/>
      <c r="AA24" s="267"/>
      <c r="AB24" s="282">
        <f t="shared" si="1"/>
        <v>0</v>
      </c>
      <c r="AC24" s="266"/>
      <c r="AD24" s="269"/>
      <c r="AE24" s="267"/>
      <c r="AF24" s="271"/>
      <c r="AG24" s="271"/>
      <c r="AH24" s="266"/>
      <c r="AI24" s="267"/>
      <c r="AJ24" s="275"/>
      <c r="AK24" s="273"/>
      <c r="AL24" s="267"/>
      <c r="AM24" s="273"/>
      <c r="AN24" s="267"/>
      <c r="AO24" s="276"/>
      <c r="AP24" s="276"/>
      <c r="AQ24" s="276"/>
      <c r="AR24" s="276"/>
      <c r="AS24" s="277"/>
      <c r="AT24" s="277"/>
      <c r="AU24" s="276"/>
      <c r="AV24" s="276"/>
      <c r="AW24" s="276"/>
      <c r="AX24" s="278" t="s">
        <v>88</v>
      </c>
      <c r="BX24" s="230"/>
      <c r="BY24" s="230"/>
      <c r="CF24" s="231" t="s">
        <v>179</v>
      </c>
      <c r="CG24" s="231">
        <v>0</v>
      </c>
      <c r="CI24" s="231">
        <v>0</v>
      </c>
      <c r="CJ24" s="231">
        <v>0</v>
      </c>
      <c r="CK24" s="231">
        <v>0</v>
      </c>
      <c r="CL24" s="231">
        <v>1</v>
      </c>
      <c r="CM24" s="231">
        <v>0</v>
      </c>
      <c r="CS24" s="231"/>
      <c r="CT24" s="231"/>
    </row>
    <row r="25" spans="1:98" x14ac:dyDescent="0.2">
      <c r="A25" s="268" t="s">
        <v>103</v>
      </c>
      <c r="B25" s="259">
        <f>SUM(C25+D25+E25+F25+G25+H25+I25+J25+K25+L25+M25+N25+O25+P25+Q25+R25+S25)</f>
        <v>0</v>
      </c>
      <c r="C25" s="266"/>
      <c r="D25" s="27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7"/>
      <c r="T25" s="266"/>
      <c r="U25" s="267"/>
      <c r="V25" s="266"/>
      <c r="W25" s="267"/>
      <c r="X25" s="268">
        <f t="shared" si="0"/>
        <v>0</v>
      </c>
      <c r="Y25" s="266"/>
      <c r="Z25" s="269"/>
      <c r="AA25" s="267"/>
      <c r="AB25" s="282">
        <f t="shared" si="1"/>
        <v>0</v>
      </c>
      <c r="AC25" s="266"/>
      <c r="AD25" s="269"/>
      <c r="AE25" s="267"/>
      <c r="AF25" s="271"/>
      <c r="AG25" s="271"/>
      <c r="AH25" s="266"/>
      <c r="AI25" s="267"/>
      <c r="AJ25" s="275"/>
      <c r="AK25" s="273"/>
      <c r="AL25" s="267"/>
      <c r="AM25" s="273"/>
      <c r="AN25" s="267"/>
      <c r="AO25" s="276"/>
      <c r="AP25" s="276"/>
      <c r="AQ25" s="276"/>
      <c r="AR25" s="276"/>
      <c r="AS25" s="277"/>
      <c r="AT25" s="277"/>
      <c r="AU25" s="276"/>
      <c r="AV25" s="276"/>
      <c r="AW25" s="276"/>
      <c r="AX25" s="278" t="s">
        <v>88</v>
      </c>
      <c r="BX25" s="230"/>
      <c r="BY25" s="230"/>
      <c r="CG25" s="231">
        <v>0</v>
      </c>
      <c r="CI25" s="231">
        <v>0</v>
      </c>
      <c r="CJ25" s="231">
        <v>0</v>
      </c>
      <c r="CK25" s="231">
        <v>0</v>
      </c>
      <c r="CL25" s="231">
        <v>0</v>
      </c>
      <c r="CM25" s="231">
        <v>0</v>
      </c>
      <c r="CS25" s="231"/>
      <c r="CT25" s="231"/>
    </row>
    <row r="26" spans="1:98" x14ac:dyDescent="0.2">
      <c r="A26" s="268" t="s">
        <v>104</v>
      </c>
      <c r="B26" s="259">
        <f>SUM(C26+D26+E26+F26+G26+H26+I26+J26+K26)</f>
        <v>0</v>
      </c>
      <c r="C26" s="266"/>
      <c r="D26" s="279"/>
      <c r="E26" s="269"/>
      <c r="F26" s="269"/>
      <c r="G26" s="269"/>
      <c r="H26" s="269"/>
      <c r="I26" s="269"/>
      <c r="J26" s="269"/>
      <c r="K26" s="269"/>
      <c r="L26" s="264"/>
      <c r="M26" s="264"/>
      <c r="N26" s="264"/>
      <c r="O26" s="264"/>
      <c r="P26" s="264"/>
      <c r="Q26" s="264"/>
      <c r="R26" s="264"/>
      <c r="S26" s="264"/>
      <c r="T26" s="266"/>
      <c r="U26" s="267"/>
      <c r="V26" s="266"/>
      <c r="W26" s="267"/>
      <c r="X26" s="268">
        <f t="shared" si="0"/>
        <v>0</v>
      </c>
      <c r="Y26" s="266"/>
      <c r="Z26" s="269"/>
      <c r="AA26" s="267"/>
      <c r="AB26" s="282">
        <f t="shared" si="1"/>
        <v>0</v>
      </c>
      <c r="AC26" s="266"/>
      <c r="AD26" s="269"/>
      <c r="AE26" s="267"/>
      <c r="AF26" s="271"/>
      <c r="AG26" s="271"/>
      <c r="AH26" s="266"/>
      <c r="AI26" s="267"/>
      <c r="AJ26" s="275"/>
      <c r="AK26" s="273"/>
      <c r="AL26" s="267"/>
      <c r="AM26" s="273"/>
      <c r="AN26" s="267"/>
      <c r="AO26" s="276"/>
      <c r="AP26" s="276"/>
      <c r="AQ26" s="276"/>
      <c r="AR26" s="276"/>
      <c r="AS26" s="277"/>
      <c r="AT26" s="277"/>
      <c r="AU26" s="276"/>
      <c r="AV26" s="276"/>
      <c r="AW26" s="276"/>
      <c r="AX26" s="278" t="s">
        <v>88</v>
      </c>
      <c r="BX26" s="230"/>
      <c r="BY26" s="230"/>
      <c r="CF26" s="231" t="s">
        <v>179</v>
      </c>
      <c r="CG26" s="231">
        <v>0</v>
      </c>
      <c r="CI26" s="231">
        <v>0</v>
      </c>
      <c r="CJ26" s="231">
        <v>0</v>
      </c>
      <c r="CK26" s="231">
        <v>0</v>
      </c>
      <c r="CL26" s="231">
        <v>1</v>
      </c>
      <c r="CM26" s="231">
        <v>0</v>
      </c>
      <c r="CS26" s="231"/>
      <c r="CT26" s="231"/>
    </row>
    <row r="27" spans="1:98" x14ac:dyDescent="0.2">
      <c r="A27" s="268" t="s">
        <v>105</v>
      </c>
      <c r="B27" s="259">
        <f>SUM(C27+D27+E27+F27+G27+H27+I27+J27+K27+L27+M27+N27+O27+P27+Q27+R27+S27)</f>
        <v>36</v>
      </c>
      <c r="C27" s="266"/>
      <c r="D27" s="279"/>
      <c r="E27" s="269"/>
      <c r="F27" s="269"/>
      <c r="G27" s="269"/>
      <c r="H27" s="269"/>
      <c r="I27" s="269">
        <v>1</v>
      </c>
      <c r="J27" s="269">
        <v>1</v>
      </c>
      <c r="K27" s="269">
        <v>1</v>
      </c>
      <c r="L27" s="269"/>
      <c r="M27" s="269"/>
      <c r="N27" s="269">
        <v>3</v>
      </c>
      <c r="O27" s="269">
        <v>4</v>
      </c>
      <c r="P27" s="269">
        <v>6</v>
      </c>
      <c r="Q27" s="269">
        <v>7</v>
      </c>
      <c r="R27" s="269">
        <v>5</v>
      </c>
      <c r="S27" s="267">
        <v>8</v>
      </c>
      <c r="T27" s="266"/>
      <c r="U27" s="267">
        <v>36</v>
      </c>
      <c r="V27" s="266">
        <v>18</v>
      </c>
      <c r="W27" s="267">
        <v>18</v>
      </c>
      <c r="X27" s="268">
        <f t="shared" si="0"/>
        <v>0</v>
      </c>
      <c r="Y27" s="266"/>
      <c r="Z27" s="269"/>
      <c r="AA27" s="267"/>
      <c r="AB27" s="282">
        <f t="shared" si="1"/>
        <v>27</v>
      </c>
      <c r="AC27" s="266">
        <v>27</v>
      </c>
      <c r="AD27" s="269"/>
      <c r="AE27" s="267"/>
      <c r="AF27" s="271">
        <v>11</v>
      </c>
      <c r="AG27" s="271"/>
      <c r="AH27" s="266"/>
      <c r="AI27" s="267">
        <v>13</v>
      </c>
      <c r="AJ27" s="275">
        <v>72</v>
      </c>
      <c r="AK27" s="273"/>
      <c r="AL27" s="267"/>
      <c r="AM27" s="273"/>
      <c r="AN27" s="267">
        <v>17</v>
      </c>
      <c r="AO27" s="276"/>
      <c r="AP27" s="276"/>
      <c r="AQ27" s="276"/>
      <c r="AR27" s="276"/>
      <c r="AS27" s="277"/>
      <c r="AT27" s="277"/>
      <c r="AU27" s="276"/>
      <c r="AV27" s="276"/>
      <c r="AW27" s="276"/>
      <c r="AX27" s="278" t="s">
        <v>88</v>
      </c>
      <c r="BX27" s="230"/>
      <c r="BY27" s="230"/>
      <c r="CG27" s="231">
        <v>0</v>
      </c>
      <c r="CI27" s="231">
        <v>0</v>
      </c>
      <c r="CJ27" s="231">
        <v>0</v>
      </c>
      <c r="CK27" s="231">
        <v>0</v>
      </c>
      <c r="CL27" s="231">
        <v>0</v>
      </c>
      <c r="CM27" s="231">
        <v>0</v>
      </c>
      <c r="CS27" s="231"/>
      <c r="CT27" s="231"/>
    </row>
    <row r="28" spans="1:98" x14ac:dyDescent="0.2">
      <c r="A28" s="268" t="s">
        <v>106</v>
      </c>
      <c r="B28" s="259">
        <f>SUM(C28+D28+E28+F28+G28+H28+I28+J28+K28)</f>
        <v>0</v>
      </c>
      <c r="C28" s="266"/>
      <c r="D28" s="279"/>
      <c r="E28" s="269"/>
      <c r="F28" s="269"/>
      <c r="G28" s="269"/>
      <c r="H28" s="269"/>
      <c r="I28" s="269"/>
      <c r="J28" s="269"/>
      <c r="K28" s="269"/>
      <c r="L28" s="264"/>
      <c r="M28" s="264"/>
      <c r="N28" s="264"/>
      <c r="O28" s="264"/>
      <c r="P28" s="264"/>
      <c r="Q28" s="264"/>
      <c r="R28" s="264"/>
      <c r="S28" s="264"/>
      <c r="T28" s="266"/>
      <c r="U28" s="267"/>
      <c r="V28" s="266"/>
      <c r="W28" s="267"/>
      <c r="X28" s="268">
        <f t="shared" si="0"/>
        <v>0</v>
      </c>
      <c r="Y28" s="266"/>
      <c r="Z28" s="269"/>
      <c r="AA28" s="267"/>
      <c r="AB28" s="282">
        <f t="shared" si="1"/>
        <v>0</v>
      </c>
      <c r="AC28" s="266"/>
      <c r="AD28" s="269"/>
      <c r="AE28" s="267"/>
      <c r="AF28" s="271"/>
      <c r="AG28" s="271"/>
      <c r="AH28" s="266"/>
      <c r="AI28" s="267"/>
      <c r="AJ28" s="275"/>
      <c r="AK28" s="273"/>
      <c r="AL28" s="267"/>
      <c r="AM28" s="273"/>
      <c r="AN28" s="267"/>
      <c r="AO28" s="276"/>
      <c r="AP28" s="276"/>
      <c r="AQ28" s="276"/>
      <c r="AR28" s="276"/>
      <c r="AS28" s="277"/>
      <c r="AT28" s="277"/>
      <c r="AU28" s="276"/>
      <c r="AV28" s="276"/>
      <c r="AW28" s="276"/>
      <c r="AX28" s="278" t="s">
        <v>88</v>
      </c>
      <c r="BX28" s="230"/>
      <c r="BY28" s="230"/>
      <c r="CF28" s="231" t="s">
        <v>179</v>
      </c>
      <c r="CG28" s="231">
        <v>0</v>
      </c>
      <c r="CI28" s="231">
        <v>0</v>
      </c>
      <c r="CJ28" s="231">
        <v>0</v>
      </c>
      <c r="CK28" s="231">
        <v>0</v>
      </c>
      <c r="CL28" s="231">
        <v>1</v>
      </c>
      <c r="CM28" s="231">
        <v>0</v>
      </c>
      <c r="CS28" s="231"/>
      <c r="CT28" s="231"/>
    </row>
    <row r="29" spans="1:98" x14ac:dyDescent="0.2">
      <c r="A29" s="268" t="s">
        <v>107</v>
      </c>
      <c r="B29" s="259">
        <f>SUM(C29+D29+E29+F29+G29+H29+I29+J29+K29+L29+M29+N29+O29+P29+Q29+R29+S29)</f>
        <v>0</v>
      </c>
      <c r="C29" s="266"/>
      <c r="D29" s="27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7"/>
      <c r="T29" s="266"/>
      <c r="U29" s="267"/>
      <c r="V29" s="266"/>
      <c r="W29" s="267"/>
      <c r="X29" s="268">
        <f t="shared" si="0"/>
        <v>0</v>
      </c>
      <c r="Y29" s="266"/>
      <c r="Z29" s="269"/>
      <c r="AA29" s="267"/>
      <c r="AB29" s="282">
        <f t="shared" si="1"/>
        <v>0</v>
      </c>
      <c r="AC29" s="266"/>
      <c r="AD29" s="269"/>
      <c r="AE29" s="267"/>
      <c r="AF29" s="271"/>
      <c r="AG29" s="271"/>
      <c r="AH29" s="266"/>
      <c r="AI29" s="267"/>
      <c r="AJ29" s="275"/>
      <c r="AK29" s="273"/>
      <c r="AL29" s="267"/>
      <c r="AM29" s="273"/>
      <c r="AN29" s="267"/>
      <c r="AO29" s="276"/>
      <c r="AP29" s="276"/>
      <c r="AQ29" s="276"/>
      <c r="AR29" s="276"/>
      <c r="AS29" s="277"/>
      <c r="AT29" s="277"/>
      <c r="AU29" s="276"/>
      <c r="AV29" s="276"/>
      <c r="AW29" s="276"/>
      <c r="AX29" s="278" t="s">
        <v>88</v>
      </c>
      <c r="BX29" s="230"/>
      <c r="BY29" s="230"/>
      <c r="CG29" s="231">
        <v>0</v>
      </c>
      <c r="CI29" s="231">
        <v>0</v>
      </c>
      <c r="CJ29" s="231">
        <v>0</v>
      </c>
      <c r="CK29" s="231">
        <v>0</v>
      </c>
      <c r="CL29" s="231">
        <v>0</v>
      </c>
      <c r="CM29" s="231">
        <v>0</v>
      </c>
      <c r="CS29" s="231"/>
      <c r="CT29" s="231"/>
    </row>
    <row r="30" spans="1:98" x14ac:dyDescent="0.2">
      <c r="A30" s="268" t="s">
        <v>108</v>
      </c>
      <c r="B30" s="259">
        <f>SUM(C30+D30+E30+F30+G30+H30+I30+J30+K30)</f>
        <v>0</v>
      </c>
      <c r="C30" s="266"/>
      <c r="D30" s="279"/>
      <c r="E30" s="269"/>
      <c r="F30" s="269"/>
      <c r="G30" s="269"/>
      <c r="H30" s="269"/>
      <c r="I30" s="269"/>
      <c r="J30" s="269"/>
      <c r="K30" s="269"/>
      <c r="L30" s="264"/>
      <c r="M30" s="264"/>
      <c r="N30" s="264"/>
      <c r="O30" s="264"/>
      <c r="P30" s="264"/>
      <c r="Q30" s="264"/>
      <c r="R30" s="264"/>
      <c r="S30" s="264"/>
      <c r="T30" s="266"/>
      <c r="U30" s="267"/>
      <c r="V30" s="266"/>
      <c r="W30" s="267"/>
      <c r="X30" s="268">
        <f t="shared" si="0"/>
        <v>0</v>
      </c>
      <c r="Y30" s="266"/>
      <c r="Z30" s="269"/>
      <c r="AA30" s="267"/>
      <c r="AB30" s="282">
        <f t="shared" si="1"/>
        <v>0</v>
      </c>
      <c r="AC30" s="266"/>
      <c r="AD30" s="269"/>
      <c r="AE30" s="267"/>
      <c r="AF30" s="271"/>
      <c r="AG30" s="271"/>
      <c r="AH30" s="266"/>
      <c r="AI30" s="267"/>
      <c r="AJ30" s="275"/>
      <c r="AK30" s="273"/>
      <c r="AL30" s="267"/>
      <c r="AM30" s="273"/>
      <c r="AN30" s="267"/>
      <c r="AO30" s="276"/>
      <c r="AP30" s="276"/>
      <c r="AQ30" s="276"/>
      <c r="AR30" s="276"/>
      <c r="AS30" s="277"/>
      <c r="AT30" s="277"/>
      <c r="AU30" s="276"/>
      <c r="AV30" s="276"/>
      <c r="AW30" s="276"/>
      <c r="AX30" s="278" t="s">
        <v>88</v>
      </c>
      <c r="BX30" s="230"/>
      <c r="BY30" s="230"/>
      <c r="CF30" s="231" t="s">
        <v>179</v>
      </c>
      <c r="CG30" s="231">
        <v>0</v>
      </c>
      <c r="CI30" s="231">
        <v>0</v>
      </c>
      <c r="CJ30" s="231">
        <v>0</v>
      </c>
      <c r="CK30" s="231">
        <v>0</v>
      </c>
      <c r="CL30" s="231">
        <v>1</v>
      </c>
      <c r="CM30" s="231">
        <v>0</v>
      </c>
      <c r="CS30" s="231"/>
      <c r="CT30" s="231"/>
    </row>
    <row r="31" spans="1:98" x14ac:dyDescent="0.2">
      <c r="A31" s="268" t="s">
        <v>109</v>
      </c>
      <c r="B31" s="259">
        <f>SUM(C31+D31+E31+F31+G31+H31+I31+J31+K31+L31+M31+N31+O31+P31+Q31+R31+S31)</f>
        <v>0</v>
      </c>
      <c r="C31" s="266"/>
      <c r="D31" s="27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7"/>
      <c r="T31" s="266"/>
      <c r="U31" s="267"/>
      <c r="V31" s="266"/>
      <c r="W31" s="267"/>
      <c r="X31" s="268">
        <f t="shared" si="0"/>
        <v>0</v>
      </c>
      <c r="Y31" s="266"/>
      <c r="Z31" s="269"/>
      <c r="AA31" s="267"/>
      <c r="AB31" s="282">
        <f t="shared" si="1"/>
        <v>0</v>
      </c>
      <c r="AC31" s="266"/>
      <c r="AD31" s="269"/>
      <c r="AE31" s="267"/>
      <c r="AF31" s="271"/>
      <c r="AG31" s="271"/>
      <c r="AH31" s="266"/>
      <c r="AI31" s="267"/>
      <c r="AJ31" s="275"/>
      <c r="AK31" s="273"/>
      <c r="AL31" s="267"/>
      <c r="AM31" s="273"/>
      <c r="AN31" s="267"/>
      <c r="AO31" s="276"/>
      <c r="AP31" s="276"/>
      <c r="AQ31" s="276"/>
      <c r="AR31" s="276"/>
      <c r="AS31" s="277"/>
      <c r="AT31" s="277"/>
      <c r="AU31" s="276"/>
      <c r="AV31" s="276"/>
      <c r="AW31" s="276"/>
      <c r="AX31" s="278" t="s">
        <v>88</v>
      </c>
      <c r="BX31" s="230"/>
      <c r="BY31" s="230"/>
      <c r="CG31" s="231">
        <v>0</v>
      </c>
      <c r="CI31" s="231">
        <v>0</v>
      </c>
      <c r="CJ31" s="231">
        <v>0</v>
      </c>
      <c r="CK31" s="231">
        <v>0</v>
      </c>
      <c r="CL31" s="231">
        <v>0</v>
      </c>
      <c r="CM31" s="231">
        <v>0</v>
      </c>
      <c r="CS31" s="231"/>
      <c r="CT31" s="231"/>
    </row>
    <row r="32" spans="1:98" x14ac:dyDescent="0.2">
      <c r="A32" s="268" t="s">
        <v>110</v>
      </c>
      <c r="B32" s="259">
        <f>SUM(C32+D32+E32+F32+G32+H32+I32+J32+K32+L32+M32+N32+O32+P32+Q32+R32+S32)</f>
        <v>0</v>
      </c>
      <c r="C32" s="266"/>
      <c r="D32" s="27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7"/>
      <c r="T32" s="266"/>
      <c r="U32" s="267"/>
      <c r="V32" s="266"/>
      <c r="W32" s="267"/>
      <c r="X32" s="268">
        <f t="shared" si="0"/>
        <v>0</v>
      </c>
      <c r="Y32" s="266"/>
      <c r="Z32" s="269"/>
      <c r="AA32" s="267"/>
      <c r="AB32" s="282">
        <f t="shared" si="1"/>
        <v>0</v>
      </c>
      <c r="AC32" s="266"/>
      <c r="AD32" s="269"/>
      <c r="AE32" s="267"/>
      <c r="AF32" s="271"/>
      <c r="AG32" s="271"/>
      <c r="AH32" s="266"/>
      <c r="AI32" s="267"/>
      <c r="AJ32" s="275"/>
      <c r="AK32" s="273"/>
      <c r="AL32" s="267"/>
      <c r="AM32" s="273"/>
      <c r="AN32" s="267"/>
      <c r="AO32" s="276"/>
      <c r="AP32" s="276"/>
      <c r="AQ32" s="276"/>
      <c r="AR32" s="276"/>
      <c r="AS32" s="277"/>
      <c r="AT32" s="277"/>
      <c r="AU32" s="276"/>
      <c r="AV32" s="276"/>
      <c r="AW32" s="276"/>
      <c r="AX32" s="278" t="s">
        <v>88</v>
      </c>
      <c r="BX32" s="230"/>
      <c r="BY32" s="230"/>
      <c r="CG32" s="231">
        <v>0</v>
      </c>
      <c r="CI32" s="231">
        <v>0</v>
      </c>
      <c r="CJ32" s="231">
        <v>0</v>
      </c>
      <c r="CK32" s="231">
        <v>0</v>
      </c>
      <c r="CL32" s="231">
        <v>0</v>
      </c>
      <c r="CM32" s="231">
        <v>0</v>
      </c>
      <c r="CS32" s="231"/>
      <c r="CT32" s="231"/>
    </row>
    <row r="33" spans="1:98" x14ac:dyDescent="0.2">
      <c r="A33" s="268" t="s">
        <v>111</v>
      </c>
      <c r="B33" s="259">
        <f>SUM(C33+D33+E33+F33+G33+H33+I33+J33+K33)</f>
        <v>0</v>
      </c>
      <c r="C33" s="266"/>
      <c r="D33" s="279"/>
      <c r="E33" s="269"/>
      <c r="F33" s="269"/>
      <c r="G33" s="269"/>
      <c r="H33" s="269"/>
      <c r="I33" s="269"/>
      <c r="J33" s="269"/>
      <c r="K33" s="269"/>
      <c r="L33" s="264"/>
      <c r="M33" s="264"/>
      <c r="N33" s="264"/>
      <c r="O33" s="264"/>
      <c r="P33" s="264"/>
      <c r="Q33" s="264"/>
      <c r="R33" s="264"/>
      <c r="S33" s="264"/>
      <c r="T33" s="266"/>
      <c r="U33" s="281"/>
      <c r="V33" s="266"/>
      <c r="W33" s="267"/>
      <c r="X33" s="268">
        <f t="shared" si="0"/>
        <v>0</v>
      </c>
      <c r="Y33" s="266"/>
      <c r="Z33" s="269"/>
      <c r="AA33" s="267"/>
      <c r="AB33" s="282">
        <f t="shared" si="1"/>
        <v>0</v>
      </c>
      <c r="AC33" s="266"/>
      <c r="AD33" s="269"/>
      <c r="AE33" s="267"/>
      <c r="AF33" s="271"/>
      <c r="AG33" s="271"/>
      <c r="AH33" s="266"/>
      <c r="AI33" s="267"/>
      <c r="AJ33" s="275"/>
      <c r="AK33" s="273"/>
      <c r="AL33" s="267"/>
      <c r="AM33" s="273"/>
      <c r="AN33" s="267"/>
      <c r="AO33" s="276"/>
      <c r="AP33" s="276"/>
      <c r="AQ33" s="276"/>
      <c r="AR33" s="276"/>
      <c r="AS33" s="277"/>
      <c r="AT33" s="277"/>
      <c r="AU33" s="276"/>
      <c r="AV33" s="276"/>
      <c r="AW33" s="276"/>
      <c r="AX33" s="278" t="s">
        <v>88</v>
      </c>
      <c r="BX33" s="230"/>
      <c r="BY33" s="230"/>
      <c r="CF33" s="231" t="s">
        <v>179</v>
      </c>
      <c r="CG33" s="231">
        <v>0</v>
      </c>
      <c r="CI33" s="231">
        <v>0</v>
      </c>
      <c r="CJ33" s="231">
        <v>0</v>
      </c>
      <c r="CK33" s="231">
        <v>0</v>
      </c>
      <c r="CL33" s="231">
        <v>1</v>
      </c>
      <c r="CM33" s="231">
        <v>0</v>
      </c>
      <c r="CS33" s="231"/>
      <c r="CT33" s="231"/>
    </row>
    <row r="34" spans="1:98" x14ac:dyDescent="0.2">
      <c r="A34" s="268" t="s">
        <v>112</v>
      </c>
      <c r="B34" s="259">
        <f>SUM(C34+D34+E34+F34+G34+H34+I34+J34+K34+L34+M34+N34+O34+P34+Q34+R34+S34)</f>
        <v>0</v>
      </c>
      <c r="C34" s="266"/>
      <c r="D34" s="27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7"/>
      <c r="T34" s="266"/>
      <c r="U34" s="281"/>
      <c r="V34" s="266"/>
      <c r="W34" s="267"/>
      <c r="X34" s="268">
        <f t="shared" si="0"/>
        <v>0</v>
      </c>
      <c r="Y34" s="266"/>
      <c r="Z34" s="269"/>
      <c r="AA34" s="267"/>
      <c r="AB34" s="282">
        <f t="shared" si="1"/>
        <v>0</v>
      </c>
      <c r="AC34" s="266"/>
      <c r="AD34" s="269"/>
      <c r="AE34" s="267"/>
      <c r="AF34" s="271"/>
      <c r="AG34" s="271"/>
      <c r="AH34" s="266"/>
      <c r="AI34" s="267"/>
      <c r="AJ34" s="275"/>
      <c r="AK34" s="273"/>
      <c r="AL34" s="267"/>
      <c r="AM34" s="273"/>
      <c r="AN34" s="267"/>
      <c r="AO34" s="276"/>
      <c r="AP34" s="276"/>
      <c r="AQ34" s="276"/>
      <c r="AR34" s="276"/>
      <c r="AS34" s="277"/>
      <c r="AT34" s="277"/>
      <c r="AU34" s="276"/>
      <c r="AV34" s="276"/>
      <c r="AW34" s="276"/>
      <c r="AX34" s="278" t="s">
        <v>88</v>
      </c>
      <c r="BX34" s="230"/>
      <c r="BY34" s="230"/>
      <c r="CG34" s="231">
        <v>0</v>
      </c>
      <c r="CI34" s="231">
        <v>0</v>
      </c>
      <c r="CJ34" s="231">
        <v>0</v>
      </c>
      <c r="CK34" s="231">
        <v>0</v>
      </c>
      <c r="CL34" s="231">
        <v>0</v>
      </c>
      <c r="CM34" s="231">
        <v>0</v>
      </c>
      <c r="CS34" s="231"/>
      <c r="CT34" s="231"/>
    </row>
    <row r="35" spans="1:98" x14ac:dyDescent="0.2">
      <c r="A35" s="268" t="s">
        <v>113</v>
      </c>
      <c r="B35" s="259">
        <f>SUM(C35+D35+E35+F35+G35+H35+I35+J35+K35+L35+M35+N35+O35+P35+Q35+R35+S35)</f>
        <v>0</v>
      </c>
      <c r="C35" s="266"/>
      <c r="D35" s="27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7"/>
      <c r="T35" s="266"/>
      <c r="U35" s="281"/>
      <c r="V35" s="266"/>
      <c r="W35" s="267"/>
      <c r="X35" s="268">
        <f t="shared" si="0"/>
        <v>0</v>
      </c>
      <c r="Y35" s="266"/>
      <c r="Z35" s="269"/>
      <c r="AA35" s="267"/>
      <c r="AB35" s="282">
        <f t="shared" si="1"/>
        <v>0</v>
      </c>
      <c r="AC35" s="266"/>
      <c r="AD35" s="269"/>
      <c r="AE35" s="267"/>
      <c r="AF35" s="271"/>
      <c r="AG35" s="271"/>
      <c r="AH35" s="266"/>
      <c r="AI35" s="267"/>
      <c r="AJ35" s="275"/>
      <c r="AK35" s="273"/>
      <c r="AL35" s="267"/>
      <c r="AM35" s="273"/>
      <c r="AN35" s="267"/>
      <c r="AO35" s="276"/>
      <c r="AP35" s="276"/>
      <c r="AQ35" s="276"/>
      <c r="AR35" s="276"/>
      <c r="AS35" s="277"/>
      <c r="AT35" s="277"/>
      <c r="AU35" s="276"/>
      <c r="AV35" s="276"/>
      <c r="AW35" s="276"/>
      <c r="AX35" s="278" t="s">
        <v>88</v>
      </c>
      <c r="BX35" s="230"/>
      <c r="BY35" s="230"/>
      <c r="CG35" s="231">
        <v>0</v>
      </c>
      <c r="CI35" s="231">
        <v>0</v>
      </c>
      <c r="CJ35" s="231">
        <v>0</v>
      </c>
      <c r="CK35" s="231">
        <v>0</v>
      </c>
      <c r="CL35" s="231">
        <v>0</v>
      </c>
      <c r="CM35" s="231">
        <v>0</v>
      </c>
      <c r="CS35" s="231"/>
      <c r="CT35" s="231"/>
    </row>
    <row r="36" spans="1:98" x14ac:dyDescent="0.2">
      <c r="A36" s="268" t="s">
        <v>114</v>
      </c>
      <c r="B36" s="259">
        <f>SUM(O36+P36+Q36+R36+S36)</f>
        <v>0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9"/>
      <c r="P36" s="269"/>
      <c r="Q36" s="269"/>
      <c r="R36" s="269"/>
      <c r="S36" s="267"/>
      <c r="T36" s="266"/>
      <c r="U36" s="281"/>
      <c r="V36" s="266"/>
      <c r="W36" s="267"/>
      <c r="X36" s="268">
        <f t="shared" si="0"/>
        <v>0</v>
      </c>
      <c r="Y36" s="283"/>
      <c r="Z36" s="284"/>
      <c r="AA36" s="285"/>
      <c r="AB36" s="282">
        <f t="shared" si="1"/>
        <v>0</v>
      </c>
      <c r="AC36" s="266"/>
      <c r="AD36" s="269"/>
      <c r="AE36" s="267"/>
      <c r="AF36" s="271"/>
      <c r="AG36" s="271"/>
      <c r="AH36" s="283"/>
      <c r="AI36" s="286"/>
      <c r="AJ36" s="275"/>
      <c r="AK36" s="283"/>
      <c r="AL36" s="267"/>
      <c r="AM36" s="284"/>
      <c r="AN36" s="267"/>
      <c r="AO36" s="276"/>
      <c r="AP36" s="276"/>
      <c r="AQ36" s="276"/>
      <c r="AR36" s="276"/>
      <c r="AS36" s="285"/>
      <c r="AT36" s="277"/>
      <c r="AU36" s="276"/>
      <c r="AV36" s="276"/>
      <c r="AW36" s="276"/>
      <c r="AX36" s="278" t="s">
        <v>88</v>
      </c>
      <c r="BX36" s="230"/>
      <c r="BY36" s="230"/>
      <c r="CF36" s="231" t="s">
        <v>179</v>
      </c>
      <c r="CG36" s="231">
        <v>0</v>
      </c>
      <c r="CI36" s="231">
        <v>0</v>
      </c>
      <c r="CJ36" s="231">
        <v>0</v>
      </c>
      <c r="CK36" s="231">
        <v>0</v>
      </c>
      <c r="CL36" s="231">
        <v>1</v>
      </c>
      <c r="CM36" s="231">
        <v>0</v>
      </c>
      <c r="CS36" s="231"/>
      <c r="CT36" s="231"/>
    </row>
    <row r="37" spans="1:98" x14ac:dyDescent="0.2">
      <c r="A37" s="268" t="s">
        <v>115</v>
      </c>
      <c r="B37" s="259">
        <f>SUM(C37+D37+E37+F37+G37+H37+I37+J37+K37)</f>
        <v>0</v>
      </c>
      <c r="C37" s="266"/>
      <c r="D37" s="279"/>
      <c r="E37" s="269"/>
      <c r="F37" s="263"/>
      <c r="G37" s="263"/>
      <c r="H37" s="263"/>
      <c r="I37" s="263"/>
      <c r="J37" s="263"/>
      <c r="K37" s="263"/>
      <c r="L37" s="284"/>
      <c r="M37" s="284"/>
      <c r="N37" s="284"/>
      <c r="O37" s="284"/>
      <c r="P37" s="284"/>
      <c r="Q37" s="284"/>
      <c r="R37" s="284"/>
      <c r="S37" s="285"/>
      <c r="T37" s="266"/>
      <c r="U37" s="281"/>
      <c r="V37" s="266"/>
      <c r="W37" s="267"/>
      <c r="X37" s="268">
        <f t="shared" si="0"/>
        <v>0</v>
      </c>
      <c r="Y37" s="266"/>
      <c r="Z37" s="269"/>
      <c r="AA37" s="267"/>
      <c r="AB37" s="282">
        <f t="shared" si="1"/>
        <v>0</v>
      </c>
      <c r="AC37" s="266"/>
      <c r="AD37" s="269"/>
      <c r="AE37" s="267"/>
      <c r="AF37" s="271"/>
      <c r="AG37" s="271"/>
      <c r="AH37" s="266"/>
      <c r="AI37" s="267"/>
      <c r="AJ37" s="275"/>
      <c r="AK37" s="273"/>
      <c r="AL37" s="267"/>
      <c r="AM37" s="273"/>
      <c r="AN37" s="267"/>
      <c r="AO37" s="276"/>
      <c r="AP37" s="276"/>
      <c r="AQ37" s="276"/>
      <c r="AR37" s="276"/>
      <c r="AS37" s="277"/>
      <c r="AT37" s="277"/>
      <c r="AU37" s="276"/>
      <c r="AV37" s="276"/>
      <c r="AW37" s="276"/>
      <c r="AX37" s="278" t="s">
        <v>88</v>
      </c>
      <c r="BX37" s="230"/>
      <c r="BY37" s="230"/>
      <c r="CF37" s="231" t="s">
        <v>179</v>
      </c>
      <c r="CG37" s="231">
        <v>0</v>
      </c>
      <c r="CI37" s="231">
        <v>0</v>
      </c>
      <c r="CJ37" s="231">
        <v>0</v>
      </c>
      <c r="CK37" s="231">
        <v>0</v>
      </c>
      <c r="CL37" s="231">
        <v>1</v>
      </c>
      <c r="CM37" s="231">
        <v>0</v>
      </c>
      <c r="CS37" s="231"/>
      <c r="CT37" s="231"/>
    </row>
    <row r="38" spans="1:98" x14ac:dyDescent="0.2">
      <c r="A38" s="268" t="s">
        <v>116</v>
      </c>
      <c r="B38" s="259">
        <f>SUM(C38+D38+E38+F38+G38+H38+I38+J38+K38+L38+M38+N38+O38+P38+Q38+R38+S38)</f>
        <v>0</v>
      </c>
      <c r="C38" s="263"/>
      <c r="D38" s="263"/>
      <c r="E38" s="263"/>
      <c r="F38" s="263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7"/>
      <c r="T38" s="266"/>
      <c r="U38" s="267"/>
      <c r="V38" s="266"/>
      <c r="W38" s="267"/>
      <c r="X38" s="287"/>
      <c r="Y38" s="283"/>
      <c r="Z38" s="284"/>
      <c r="AA38" s="285"/>
      <c r="AB38" s="282">
        <f t="shared" si="1"/>
        <v>0</v>
      </c>
      <c r="AC38" s="266"/>
      <c r="AD38" s="269"/>
      <c r="AE38" s="267"/>
      <c r="AF38" s="271"/>
      <c r="AG38" s="271"/>
      <c r="AH38" s="266"/>
      <c r="AI38" s="267"/>
      <c r="AJ38" s="275"/>
      <c r="AK38" s="273"/>
      <c r="AL38" s="267"/>
      <c r="AM38" s="273"/>
      <c r="AN38" s="267"/>
      <c r="AO38" s="276"/>
      <c r="AP38" s="276"/>
      <c r="AQ38" s="276"/>
      <c r="AR38" s="276"/>
      <c r="AS38" s="277"/>
      <c r="AT38" s="277"/>
      <c r="AU38" s="276"/>
      <c r="AV38" s="276"/>
      <c r="AW38" s="276"/>
      <c r="AX38" s="278" t="s">
        <v>88</v>
      </c>
      <c r="BX38" s="230"/>
      <c r="BY38" s="230"/>
      <c r="CG38" s="231">
        <v>0</v>
      </c>
      <c r="CI38" s="231">
        <v>0</v>
      </c>
      <c r="CJ38" s="231">
        <v>0</v>
      </c>
      <c r="CK38" s="231">
        <v>0</v>
      </c>
      <c r="CL38" s="231">
        <v>0</v>
      </c>
      <c r="CM38" s="231">
        <v>0</v>
      </c>
      <c r="CS38" s="231"/>
      <c r="CT38" s="231"/>
    </row>
    <row r="39" spans="1:98" x14ac:dyDescent="0.2">
      <c r="A39" s="268" t="s">
        <v>117</v>
      </c>
      <c r="B39" s="259">
        <f>SUM(C39+D39+E39+F39+G39+H39+I39+J39+K39)</f>
        <v>244</v>
      </c>
      <c r="C39" s="263">
        <v>57</v>
      </c>
      <c r="D39" s="263">
        <v>71</v>
      </c>
      <c r="E39" s="263">
        <v>116</v>
      </c>
      <c r="F39" s="263"/>
      <c r="G39" s="263"/>
      <c r="H39" s="263"/>
      <c r="I39" s="263"/>
      <c r="J39" s="263"/>
      <c r="K39" s="263"/>
      <c r="L39" s="264"/>
      <c r="M39" s="264"/>
      <c r="N39" s="264"/>
      <c r="O39" s="264"/>
      <c r="P39" s="264"/>
      <c r="Q39" s="264"/>
      <c r="R39" s="264"/>
      <c r="S39" s="264"/>
      <c r="T39" s="266">
        <v>244</v>
      </c>
      <c r="U39" s="267"/>
      <c r="V39" s="266">
        <v>177</v>
      </c>
      <c r="W39" s="267">
        <v>67</v>
      </c>
      <c r="X39" s="268">
        <f t="shared" ref="X39:X68" si="2">SUM(Y39+Z39+AA39)</f>
        <v>102</v>
      </c>
      <c r="Y39" s="266">
        <v>102</v>
      </c>
      <c r="Z39" s="269"/>
      <c r="AA39" s="267"/>
      <c r="AB39" s="282">
        <f t="shared" si="1"/>
        <v>0</v>
      </c>
      <c r="AC39" s="266"/>
      <c r="AD39" s="269"/>
      <c r="AE39" s="267"/>
      <c r="AF39" s="271">
        <v>101</v>
      </c>
      <c r="AG39" s="267"/>
      <c r="AH39" s="266">
        <v>23</v>
      </c>
      <c r="AI39" s="267"/>
      <c r="AJ39" s="275">
        <v>129</v>
      </c>
      <c r="AK39" s="273"/>
      <c r="AL39" s="267"/>
      <c r="AM39" s="273"/>
      <c r="AN39" s="267"/>
      <c r="AO39" s="276"/>
      <c r="AP39" s="276"/>
      <c r="AQ39" s="276"/>
      <c r="AR39" s="276"/>
      <c r="AS39" s="277"/>
      <c r="AT39" s="277"/>
      <c r="AU39" s="276"/>
      <c r="AV39" s="276"/>
      <c r="AW39" s="276"/>
      <c r="AX39" s="278" t="s">
        <v>88</v>
      </c>
      <c r="BX39" s="230"/>
      <c r="BY39" s="230"/>
      <c r="CF39" s="231" t="s">
        <v>179</v>
      </c>
      <c r="CG39" s="231">
        <v>0</v>
      </c>
      <c r="CI39" s="231">
        <v>0</v>
      </c>
      <c r="CJ39" s="231">
        <v>0</v>
      </c>
      <c r="CK39" s="231">
        <v>0</v>
      </c>
      <c r="CL39" s="231">
        <v>1</v>
      </c>
      <c r="CM39" s="231">
        <v>0</v>
      </c>
      <c r="CS39" s="231"/>
      <c r="CT39" s="231"/>
    </row>
    <row r="40" spans="1:98" x14ac:dyDescent="0.2">
      <c r="A40" s="268" t="s">
        <v>118</v>
      </c>
      <c r="B40" s="259">
        <f>SUM(C40+D40+E40+F40+G40+H40+I40+J40+K40+L40+M40+N40+O40+P40+Q40+R40+S40)</f>
        <v>174</v>
      </c>
      <c r="C40" s="263"/>
      <c r="D40" s="263"/>
      <c r="E40" s="263"/>
      <c r="F40" s="269">
        <v>14</v>
      </c>
      <c r="G40" s="269">
        <v>5</v>
      </c>
      <c r="H40" s="269">
        <v>3</v>
      </c>
      <c r="I40" s="269">
        <v>11</v>
      </c>
      <c r="J40" s="269">
        <v>9</v>
      </c>
      <c r="K40" s="269">
        <v>10</v>
      </c>
      <c r="L40" s="269">
        <v>17</v>
      </c>
      <c r="M40" s="269">
        <v>6</v>
      </c>
      <c r="N40" s="269">
        <v>15</v>
      </c>
      <c r="O40" s="269">
        <v>16</v>
      </c>
      <c r="P40" s="269">
        <v>8</v>
      </c>
      <c r="Q40" s="269">
        <v>21</v>
      </c>
      <c r="R40" s="269">
        <v>16</v>
      </c>
      <c r="S40" s="267">
        <v>23</v>
      </c>
      <c r="T40" s="266"/>
      <c r="U40" s="267">
        <v>174</v>
      </c>
      <c r="V40" s="266">
        <v>93</v>
      </c>
      <c r="W40" s="267">
        <v>81</v>
      </c>
      <c r="X40" s="268">
        <f>SUM(Y40+Z40+AA40)</f>
        <v>0</v>
      </c>
      <c r="Y40" s="266"/>
      <c r="Z40" s="269"/>
      <c r="AA40" s="267"/>
      <c r="AB40" s="282">
        <f t="shared" si="1"/>
        <v>83</v>
      </c>
      <c r="AC40" s="266">
        <v>83</v>
      </c>
      <c r="AD40" s="269"/>
      <c r="AE40" s="267"/>
      <c r="AF40" s="271">
        <v>66</v>
      </c>
      <c r="AG40" s="288"/>
      <c r="AH40" s="266"/>
      <c r="AI40" s="267">
        <v>30</v>
      </c>
      <c r="AJ40" s="275">
        <v>1</v>
      </c>
      <c r="AK40" s="273"/>
      <c r="AL40" s="267">
        <v>30</v>
      </c>
      <c r="AM40" s="273"/>
      <c r="AN40" s="267">
        <v>23</v>
      </c>
      <c r="AO40" s="276"/>
      <c r="AP40" s="276"/>
      <c r="AQ40" s="276"/>
      <c r="AR40" s="276"/>
      <c r="AS40" s="277"/>
      <c r="AT40" s="277"/>
      <c r="AU40" s="276"/>
      <c r="AV40" s="276"/>
      <c r="AW40" s="276"/>
      <c r="AX40" s="278" t="s">
        <v>88</v>
      </c>
      <c r="BX40" s="230"/>
      <c r="BY40" s="230"/>
      <c r="CG40" s="231">
        <v>0</v>
      </c>
      <c r="CI40" s="231">
        <v>0</v>
      </c>
      <c r="CJ40" s="231">
        <v>0</v>
      </c>
      <c r="CK40" s="231">
        <v>0</v>
      </c>
      <c r="CL40" s="231">
        <v>0</v>
      </c>
      <c r="CM40" s="231">
        <v>0</v>
      </c>
      <c r="CS40" s="231"/>
      <c r="CT40" s="231"/>
    </row>
    <row r="41" spans="1:98" x14ac:dyDescent="0.2">
      <c r="A41" s="268" t="s">
        <v>119</v>
      </c>
      <c r="B41" s="259">
        <f>SUM(C41+D41+E41+F41+G41+H41+I41+J41+K41+L41+M41+N41+O41+P41+Q41+R41+S41)</f>
        <v>0</v>
      </c>
      <c r="C41" s="263"/>
      <c r="D41" s="263"/>
      <c r="E41" s="263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7"/>
      <c r="T41" s="266"/>
      <c r="U41" s="267"/>
      <c r="V41" s="266"/>
      <c r="W41" s="267"/>
      <c r="X41" s="268">
        <f>SUM(Y41+Z41+AA41)</f>
        <v>0</v>
      </c>
      <c r="Y41" s="266"/>
      <c r="Z41" s="269"/>
      <c r="AA41" s="267"/>
      <c r="AB41" s="282">
        <f t="shared" si="1"/>
        <v>0</v>
      </c>
      <c r="AC41" s="266"/>
      <c r="AD41" s="269"/>
      <c r="AE41" s="267"/>
      <c r="AF41" s="271"/>
      <c r="AG41" s="267"/>
      <c r="AH41" s="266"/>
      <c r="AI41" s="267"/>
      <c r="AJ41" s="275"/>
      <c r="AK41" s="273"/>
      <c r="AL41" s="267"/>
      <c r="AM41" s="273"/>
      <c r="AN41" s="267"/>
      <c r="AO41" s="276"/>
      <c r="AP41" s="276"/>
      <c r="AQ41" s="276"/>
      <c r="AR41" s="276"/>
      <c r="AS41" s="277"/>
      <c r="AT41" s="277"/>
      <c r="AU41" s="276"/>
      <c r="AV41" s="276"/>
      <c r="AW41" s="276"/>
      <c r="AX41" s="278" t="s">
        <v>88</v>
      </c>
      <c r="BX41" s="230"/>
      <c r="BY41" s="230"/>
      <c r="CG41" s="231">
        <v>0</v>
      </c>
      <c r="CI41" s="231">
        <v>0</v>
      </c>
      <c r="CJ41" s="231">
        <v>0</v>
      </c>
      <c r="CK41" s="231">
        <v>0</v>
      </c>
      <c r="CL41" s="231">
        <v>0</v>
      </c>
      <c r="CM41" s="231">
        <v>0</v>
      </c>
      <c r="CS41" s="231"/>
      <c r="CT41" s="231"/>
    </row>
    <row r="42" spans="1:98" x14ac:dyDescent="0.2">
      <c r="A42" s="268" t="s">
        <v>120</v>
      </c>
      <c r="B42" s="259">
        <f>SUM(C42+D42+E42+F42+G42+H42+I42+J42+K42)</f>
        <v>0</v>
      </c>
      <c r="C42" s="263"/>
      <c r="D42" s="263"/>
      <c r="E42" s="263"/>
      <c r="F42" s="269"/>
      <c r="G42" s="269"/>
      <c r="H42" s="269"/>
      <c r="I42" s="269"/>
      <c r="J42" s="269"/>
      <c r="K42" s="269"/>
      <c r="L42" s="264"/>
      <c r="M42" s="264"/>
      <c r="N42" s="264"/>
      <c r="O42" s="264"/>
      <c r="P42" s="264"/>
      <c r="Q42" s="264"/>
      <c r="R42" s="264"/>
      <c r="S42" s="264"/>
      <c r="T42" s="266"/>
      <c r="U42" s="267"/>
      <c r="V42" s="266"/>
      <c r="W42" s="267"/>
      <c r="X42" s="268">
        <f t="shared" si="2"/>
        <v>0</v>
      </c>
      <c r="Y42" s="266"/>
      <c r="Z42" s="269"/>
      <c r="AA42" s="267"/>
      <c r="AB42" s="282">
        <f t="shared" si="1"/>
        <v>0</v>
      </c>
      <c r="AC42" s="266"/>
      <c r="AD42" s="269"/>
      <c r="AE42" s="267"/>
      <c r="AF42" s="271"/>
      <c r="AG42" s="267"/>
      <c r="AH42" s="266"/>
      <c r="AI42" s="267"/>
      <c r="AJ42" s="275"/>
      <c r="AK42" s="273"/>
      <c r="AL42" s="267"/>
      <c r="AM42" s="273"/>
      <c r="AN42" s="267"/>
      <c r="AO42" s="276"/>
      <c r="AP42" s="276"/>
      <c r="AQ42" s="276"/>
      <c r="AR42" s="276"/>
      <c r="AS42" s="277"/>
      <c r="AT42" s="277"/>
      <c r="AU42" s="276"/>
      <c r="AV42" s="276"/>
      <c r="AW42" s="276"/>
      <c r="AX42" s="278" t="s">
        <v>88</v>
      </c>
      <c r="BX42" s="230"/>
      <c r="BY42" s="230"/>
      <c r="CF42" s="231" t="s">
        <v>179</v>
      </c>
      <c r="CG42" s="231">
        <v>0</v>
      </c>
      <c r="CI42" s="231">
        <v>0</v>
      </c>
      <c r="CJ42" s="231">
        <v>0</v>
      </c>
      <c r="CK42" s="231">
        <v>0</v>
      </c>
      <c r="CL42" s="231">
        <v>1</v>
      </c>
      <c r="CM42" s="231">
        <v>0</v>
      </c>
      <c r="CS42" s="231"/>
      <c r="CT42" s="231"/>
    </row>
    <row r="43" spans="1:98" x14ac:dyDescent="0.2">
      <c r="A43" s="268" t="s">
        <v>121</v>
      </c>
      <c r="B43" s="259">
        <f>SUM(C43+D43+E43+F43+G43+H43+I43+J43+K43+L43+M43+N43+O43+P43+Q43+R43+S43)</f>
        <v>321</v>
      </c>
      <c r="C43" s="266"/>
      <c r="D43" s="279">
        <v>2</v>
      </c>
      <c r="E43" s="269">
        <v>12</v>
      </c>
      <c r="F43" s="269">
        <v>11</v>
      </c>
      <c r="G43" s="269">
        <v>18</v>
      </c>
      <c r="H43" s="269">
        <v>21</v>
      </c>
      <c r="I43" s="269">
        <v>32</v>
      </c>
      <c r="J43" s="269">
        <v>34</v>
      </c>
      <c r="K43" s="269">
        <v>26</v>
      </c>
      <c r="L43" s="269">
        <v>38</v>
      </c>
      <c r="M43" s="269">
        <v>37</v>
      </c>
      <c r="N43" s="269">
        <v>36</v>
      </c>
      <c r="O43" s="269">
        <v>22</v>
      </c>
      <c r="P43" s="269">
        <v>14</v>
      </c>
      <c r="Q43" s="269">
        <v>10</v>
      </c>
      <c r="R43" s="269">
        <v>4</v>
      </c>
      <c r="S43" s="267">
        <v>4</v>
      </c>
      <c r="T43" s="266">
        <v>14</v>
      </c>
      <c r="U43" s="267">
        <v>307</v>
      </c>
      <c r="V43" s="266">
        <v>130</v>
      </c>
      <c r="W43" s="267">
        <v>191</v>
      </c>
      <c r="X43" s="268">
        <f t="shared" si="2"/>
        <v>20</v>
      </c>
      <c r="Y43" s="266">
        <v>20</v>
      </c>
      <c r="Z43" s="269"/>
      <c r="AA43" s="267"/>
      <c r="AB43" s="282">
        <f t="shared" si="1"/>
        <v>19</v>
      </c>
      <c r="AC43" s="266">
        <v>19</v>
      </c>
      <c r="AD43" s="269"/>
      <c r="AE43" s="267"/>
      <c r="AF43" s="271">
        <v>28</v>
      </c>
      <c r="AG43" s="267"/>
      <c r="AH43" s="266">
        <v>8</v>
      </c>
      <c r="AI43" s="286">
        <v>60</v>
      </c>
      <c r="AJ43" s="275">
        <v>480</v>
      </c>
      <c r="AK43" s="273"/>
      <c r="AL43" s="267"/>
      <c r="AM43" s="273"/>
      <c r="AN43" s="267"/>
      <c r="AO43" s="276"/>
      <c r="AP43" s="276"/>
      <c r="AQ43" s="276">
        <v>18</v>
      </c>
      <c r="AR43" s="276"/>
      <c r="AS43" s="277"/>
      <c r="AT43" s="277"/>
      <c r="AU43" s="276"/>
      <c r="AV43" s="276"/>
      <c r="AW43" s="276"/>
      <c r="AX43" s="278" t="s">
        <v>88</v>
      </c>
      <c r="BX43" s="230"/>
      <c r="BY43" s="230"/>
      <c r="CG43" s="231">
        <v>0</v>
      </c>
      <c r="CI43" s="231">
        <v>0</v>
      </c>
      <c r="CJ43" s="231">
        <v>0</v>
      </c>
      <c r="CK43" s="231">
        <v>0</v>
      </c>
      <c r="CL43" s="231">
        <v>0</v>
      </c>
      <c r="CM43" s="231">
        <v>0</v>
      </c>
      <c r="CS43" s="231"/>
      <c r="CT43" s="231"/>
    </row>
    <row r="44" spans="1:98" x14ac:dyDescent="0.2">
      <c r="A44" s="268" t="s">
        <v>122</v>
      </c>
      <c r="B44" s="259">
        <f>SUM(C44+D44+E44+F44+G44+H44+I44+J44+K44)</f>
        <v>198</v>
      </c>
      <c r="C44" s="266">
        <v>103</v>
      </c>
      <c r="D44" s="279">
        <v>77</v>
      </c>
      <c r="E44" s="269">
        <v>18</v>
      </c>
      <c r="F44" s="269"/>
      <c r="G44" s="269"/>
      <c r="H44" s="269"/>
      <c r="I44" s="269"/>
      <c r="J44" s="269"/>
      <c r="K44" s="269"/>
      <c r="L44" s="264"/>
      <c r="M44" s="264"/>
      <c r="N44" s="264"/>
      <c r="O44" s="264"/>
      <c r="P44" s="264"/>
      <c r="Q44" s="264"/>
      <c r="R44" s="264"/>
      <c r="S44" s="264"/>
      <c r="T44" s="266">
        <v>198</v>
      </c>
      <c r="U44" s="267"/>
      <c r="V44" s="266">
        <v>163</v>
      </c>
      <c r="W44" s="267">
        <v>35</v>
      </c>
      <c r="X44" s="268">
        <f t="shared" si="2"/>
        <v>147</v>
      </c>
      <c r="Y44" s="266">
        <v>147</v>
      </c>
      <c r="Z44" s="269"/>
      <c r="AA44" s="267"/>
      <c r="AB44" s="282">
        <f t="shared" si="1"/>
        <v>0</v>
      </c>
      <c r="AC44" s="266"/>
      <c r="AD44" s="269"/>
      <c r="AE44" s="267"/>
      <c r="AF44" s="271">
        <v>105</v>
      </c>
      <c r="AG44" s="276"/>
      <c r="AH44" s="266">
        <v>31</v>
      </c>
      <c r="AI44" s="286"/>
      <c r="AJ44" s="275"/>
      <c r="AK44" s="273"/>
      <c r="AL44" s="267"/>
      <c r="AM44" s="273">
        <v>59</v>
      </c>
      <c r="AN44" s="267"/>
      <c r="AO44" s="276"/>
      <c r="AP44" s="276"/>
      <c r="AQ44" s="276"/>
      <c r="AR44" s="276"/>
      <c r="AS44" s="277"/>
      <c r="AT44" s="277"/>
      <c r="AU44" s="276"/>
      <c r="AV44" s="276"/>
      <c r="AW44" s="276"/>
      <c r="AX44" s="278" t="s">
        <v>88</v>
      </c>
      <c r="BX44" s="230"/>
      <c r="BY44" s="230"/>
      <c r="CF44" s="231" t="s">
        <v>179</v>
      </c>
      <c r="CG44" s="231">
        <v>0</v>
      </c>
      <c r="CI44" s="231">
        <v>0</v>
      </c>
      <c r="CJ44" s="231">
        <v>0</v>
      </c>
      <c r="CK44" s="231">
        <v>0</v>
      </c>
      <c r="CL44" s="231">
        <v>1</v>
      </c>
      <c r="CM44" s="231">
        <v>0</v>
      </c>
      <c r="CS44" s="231"/>
      <c r="CT44" s="231"/>
    </row>
    <row r="45" spans="1:98" x14ac:dyDescent="0.2">
      <c r="A45" s="268" t="s">
        <v>123</v>
      </c>
      <c r="B45" s="259">
        <f>SUM(C45+D45+E45+F45+G45+H45+I45+J45+K45+L45+M45+N45+O45+P45+Q45+R45+S45)</f>
        <v>757</v>
      </c>
      <c r="C45" s="266"/>
      <c r="D45" s="279"/>
      <c r="E45" s="269"/>
      <c r="F45" s="269">
        <v>17</v>
      </c>
      <c r="G45" s="269">
        <v>14</v>
      </c>
      <c r="H45" s="269">
        <v>24</v>
      </c>
      <c r="I45" s="269">
        <v>32</v>
      </c>
      <c r="J45" s="269">
        <v>37</v>
      </c>
      <c r="K45" s="269">
        <v>65</v>
      </c>
      <c r="L45" s="269">
        <v>70</v>
      </c>
      <c r="M45" s="269">
        <v>96</v>
      </c>
      <c r="N45" s="269">
        <v>102</v>
      </c>
      <c r="O45" s="269">
        <v>82</v>
      </c>
      <c r="P45" s="269">
        <v>66</v>
      </c>
      <c r="Q45" s="269">
        <v>62</v>
      </c>
      <c r="R45" s="269">
        <v>46</v>
      </c>
      <c r="S45" s="267">
        <v>44</v>
      </c>
      <c r="T45" s="266"/>
      <c r="U45" s="267">
        <v>757</v>
      </c>
      <c r="V45" s="266">
        <v>217</v>
      </c>
      <c r="W45" s="267">
        <v>540</v>
      </c>
      <c r="X45" s="268">
        <f t="shared" si="2"/>
        <v>0</v>
      </c>
      <c r="Y45" s="266"/>
      <c r="Z45" s="269"/>
      <c r="AA45" s="267"/>
      <c r="AB45" s="282">
        <f t="shared" si="1"/>
        <v>395</v>
      </c>
      <c r="AC45" s="266">
        <v>395</v>
      </c>
      <c r="AD45" s="269"/>
      <c r="AE45" s="267"/>
      <c r="AF45" s="271">
        <v>212</v>
      </c>
      <c r="AG45" s="288">
        <v>47</v>
      </c>
      <c r="AH45" s="266"/>
      <c r="AI45" s="286">
        <v>107</v>
      </c>
      <c r="AJ45" s="286">
        <v>56</v>
      </c>
      <c r="AK45" s="273"/>
      <c r="AL45" s="267">
        <v>26</v>
      </c>
      <c r="AM45" s="273"/>
      <c r="AN45" s="267">
        <v>118</v>
      </c>
      <c r="AO45" s="276"/>
      <c r="AP45" s="276"/>
      <c r="AQ45" s="276"/>
      <c r="AR45" s="276"/>
      <c r="AS45" s="277"/>
      <c r="AT45" s="277"/>
      <c r="AU45" s="276"/>
      <c r="AV45" s="276"/>
      <c r="AW45" s="276"/>
      <c r="AX45" s="278" t="s">
        <v>88</v>
      </c>
      <c r="BX45" s="230"/>
      <c r="BY45" s="230"/>
      <c r="CG45" s="231">
        <v>0</v>
      </c>
      <c r="CI45" s="231">
        <v>0</v>
      </c>
      <c r="CJ45" s="231">
        <v>0</v>
      </c>
      <c r="CK45" s="231">
        <v>0</v>
      </c>
      <c r="CL45" s="231">
        <v>0</v>
      </c>
      <c r="CM45" s="231">
        <v>0</v>
      </c>
      <c r="CS45" s="231"/>
      <c r="CT45" s="231"/>
    </row>
    <row r="46" spans="1:98" x14ac:dyDescent="0.2">
      <c r="A46" s="289" t="s">
        <v>124</v>
      </c>
      <c r="B46" s="259">
        <f>SUM(C46+D46+E46+F46+G46+H46+I46+J46+K46+L46+M46+N46+O46+P46+Q46+R46+S46)</f>
        <v>0</v>
      </c>
      <c r="C46" s="263"/>
      <c r="D46" s="263"/>
      <c r="E46" s="263"/>
      <c r="F46" s="263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7"/>
      <c r="T46" s="266"/>
      <c r="U46" s="267"/>
      <c r="V46" s="266"/>
      <c r="W46" s="267"/>
      <c r="X46" s="268">
        <f t="shared" si="2"/>
        <v>0</v>
      </c>
      <c r="Y46" s="266"/>
      <c r="Z46" s="269"/>
      <c r="AA46" s="267"/>
      <c r="AB46" s="282">
        <f t="shared" si="1"/>
        <v>0</v>
      </c>
      <c r="AC46" s="266"/>
      <c r="AD46" s="269"/>
      <c r="AE46" s="267"/>
      <c r="AF46" s="271"/>
      <c r="AG46" s="267"/>
      <c r="AH46" s="266"/>
      <c r="AI46" s="267"/>
      <c r="AJ46" s="275"/>
      <c r="AK46" s="273"/>
      <c r="AL46" s="267"/>
      <c r="AM46" s="273"/>
      <c r="AN46" s="267"/>
      <c r="AO46" s="276"/>
      <c r="AP46" s="276"/>
      <c r="AQ46" s="276"/>
      <c r="AR46" s="276"/>
      <c r="AS46" s="277"/>
      <c r="AT46" s="277"/>
      <c r="AU46" s="276"/>
      <c r="AV46" s="276"/>
      <c r="AW46" s="276"/>
      <c r="AX46" s="278" t="s">
        <v>88</v>
      </c>
      <c r="BX46" s="230"/>
      <c r="BY46" s="230"/>
      <c r="CG46" s="231">
        <v>0</v>
      </c>
      <c r="CI46" s="231">
        <v>0</v>
      </c>
      <c r="CJ46" s="231">
        <v>0</v>
      </c>
      <c r="CK46" s="231">
        <v>0</v>
      </c>
      <c r="CL46" s="231">
        <v>0</v>
      </c>
      <c r="CM46" s="231">
        <v>0</v>
      </c>
      <c r="CS46" s="231"/>
      <c r="CT46" s="231"/>
    </row>
    <row r="47" spans="1:98" x14ac:dyDescent="0.2">
      <c r="A47" s="290" t="s">
        <v>125</v>
      </c>
      <c r="B47" s="259">
        <f>SUM(C47+D47+E47+F47+G47+H47+I47+J47+K47+L47+M47+N47+O47+P47+Q47+R47+S47)</f>
        <v>0</v>
      </c>
      <c r="C47" s="263"/>
      <c r="D47" s="263"/>
      <c r="E47" s="263"/>
      <c r="F47" s="263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7"/>
      <c r="T47" s="266"/>
      <c r="U47" s="267"/>
      <c r="V47" s="266"/>
      <c r="W47" s="267"/>
      <c r="X47" s="268">
        <f t="shared" si="2"/>
        <v>0</v>
      </c>
      <c r="Y47" s="266"/>
      <c r="Z47" s="269"/>
      <c r="AA47" s="267"/>
      <c r="AB47" s="282">
        <f t="shared" si="1"/>
        <v>0</v>
      </c>
      <c r="AC47" s="266"/>
      <c r="AD47" s="269"/>
      <c r="AE47" s="267"/>
      <c r="AF47" s="271"/>
      <c r="AG47" s="288"/>
      <c r="AH47" s="266"/>
      <c r="AI47" s="267"/>
      <c r="AJ47" s="275"/>
      <c r="AK47" s="273"/>
      <c r="AL47" s="267"/>
      <c r="AM47" s="273"/>
      <c r="AN47" s="267"/>
      <c r="AO47" s="276"/>
      <c r="AP47" s="276"/>
      <c r="AQ47" s="276"/>
      <c r="AR47" s="276"/>
      <c r="AS47" s="277"/>
      <c r="AT47" s="277"/>
      <c r="AU47" s="276"/>
      <c r="AV47" s="276"/>
      <c r="AW47" s="276"/>
      <c r="AX47" s="278" t="s">
        <v>88</v>
      </c>
      <c r="BX47" s="230"/>
      <c r="BY47" s="230"/>
      <c r="CG47" s="231">
        <v>0</v>
      </c>
      <c r="CI47" s="231">
        <v>0</v>
      </c>
      <c r="CJ47" s="231">
        <v>0</v>
      </c>
      <c r="CK47" s="231">
        <v>0</v>
      </c>
      <c r="CL47" s="231">
        <v>0</v>
      </c>
      <c r="CM47" s="231">
        <v>0</v>
      </c>
      <c r="CS47" s="231"/>
      <c r="CT47" s="231"/>
    </row>
    <row r="48" spans="1:98" x14ac:dyDescent="0.2">
      <c r="A48" s="268" t="s">
        <v>126</v>
      </c>
      <c r="B48" s="259">
        <f>SUM(C48+D48+E48+F48+G48+H48+I48+J48+K48)</f>
        <v>0</v>
      </c>
      <c r="C48" s="263"/>
      <c r="D48" s="263"/>
      <c r="E48" s="263"/>
      <c r="F48" s="263"/>
      <c r="G48" s="263"/>
      <c r="H48" s="263"/>
      <c r="I48" s="263"/>
      <c r="J48" s="263"/>
      <c r="K48" s="263"/>
      <c r="L48" s="264"/>
      <c r="M48" s="264"/>
      <c r="N48" s="264"/>
      <c r="O48" s="264"/>
      <c r="P48" s="264"/>
      <c r="Q48" s="264"/>
      <c r="R48" s="264"/>
      <c r="S48" s="264"/>
      <c r="T48" s="266"/>
      <c r="U48" s="267"/>
      <c r="V48" s="266"/>
      <c r="W48" s="267"/>
      <c r="X48" s="268">
        <f t="shared" si="2"/>
        <v>0</v>
      </c>
      <c r="Y48" s="266"/>
      <c r="Z48" s="269"/>
      <c r="AA48" s="267"/>
      <c r="AB48" s="282">
        <f t="shared" si="1"/>
        <v>0</v>
      </c>
      <c r="AC48" s="266"/>
      <c r="AD48" s="269"/>
      <c r="AE48" s="267"/>
      <c r="AF48" s="271"/>
      <c r="AG48" s="267"/>
      <c r="AH48" s="266"/>
      <c r="AI48" s="267"/>
      <c r="AJ48" s="275"/>
      <c r="AK48" s="273"/>
      <c r="AL48" s="267"/>
      <c r="AM48" s="273"/>
      <c r="AN48" s="286"/>
      <c r="AO48" s="276"/>
      <c r="AP48" s="276"/>
      <c r="AQ48" s="276"/>
      <c r="AR48" s="276"/>
      <c r="AS48" s="277"/>
      <c r="AT48" s="291"/>
      <c r="AU48" s="292"/>
      <c r="AV48" s="276"/>
      <c r="AW48" s="276"/>
      <c r="AX48" s="278" t="s">
        <v>88</v>
      </c>
      <c r="BX48" s="230"/>
      <c r="BY48" s="230"/>
      <c r="CF48" s="231" t="s">
        <v>179</v>
      </c>
      <c r="CG48" s="231">
        <v>0</v>
      </c>
      <c r="CI48" s="231">
        <v>0</v>
      </c>
      <c r="CJ48" s="231">
        <v>0</v>
      </c>
      <c r="CK48" s="231">
        <v>0</v>
      </c>
      <c r="CL48" s="231">
        <v>1</v>
      </c>
      <c r="CM48" s="231">
        <v>0</v>
      </c>
      <c r="CS48" s="231"/>
      <c r="CT48" s="231"/>
    </row>
    <row r="49" spans="1:98" x14ac:dyDescent="0.2">
      <c r="A49" s="268" t="s">
        <v>127</v>
      </c>
      <c r="B49" s="259">
        <f t="shared" ref="B49:B56" si="3">SUM(C49+D49+E49+F49+G49+H49+I49+J49+K49+L49+M49+N49+O49+P49+Q49+R49+S49)</f>
        <v>0</v>
      </c>
      <c r="C49" s="263"/>
      <c r="D49" s="263"/>
      <c r="E49" s="263"/>
      <c r="F49" s="263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7"/>
      <c r="T49" s="266"/>
      <c r="U49" s="267"/>
      <c r="V49" s="266"/>
      <c r="W49" s="267"/>
      <c r="X49" s="268">
        <f t="shared" si="2"/>
        <v>0</v>
      </c>
      <c r="Y49" s="266"/>
      <c r="Z49" s="269"/>
      <c r="AA49" s="267"/>
      <c r="AB49" s="282">
        <f t="shared" si="1"/>
        <v>0</v>
      </c>
      <c r="AC49" s="266"/>
      <c r="AD49" s="269"/>
      <c r="AE49" s="267"/>
      <c r="AF49" s="271"/>
      <c r="AG49" s="267"/>
      <c r="AH49" s="266"/>
      <c r="AI49" s="267"/>
      <c r="AJ49" s="275"/>
      <c r="AK49" s="273"/>
      <c r="AL49" s="267"/>
      <c r="AM49" s="273"/>
      <c r="AN49" s="267"/>
      <c r="AO49" s="276"/>
      <c r="AP49" s="276"/>
      <c r="AQ49" s="276"/>
      <c r="AR49" s="276"/>
      <c r="AS49" s="277"/>
      <c r="AT49" s="277"/>
      <c r="AU49" s="276"/>
      <c r="AV49" s="276"/>
      <c r="AW49" s="276"/>
      <c r="AX49" s="278" t="s">
        <v>88</v>
      </c>
      <c r="BX49" s="230"/>
      <c r="BY49" s="230"/>
      <c r="CG49" s="231">
        <v>0</v>
      </c>
      <c r="CI49" s="231">
        <v>0</v>
      </c>
      <c r="CJ49" s="231">
        <v>0</v>
      </c>
      <c r="CK49" s="231">
        <v>0</v>
      </c>
      <c r="CL49" s="231">
        <v>0</v>
      </c>
      <c r="CM49" s="231">
        <v>0</v>
      </c>
      <c r="CS49" s="231"/>
      <c r="CT49" s="231"/>
    </row>
    <row r="50" spans="1:98" x14ac:dyDescent="0.2">
      <c r="A50" s="268" t="s">
        <v>128</v>
      </c>
      <c r="B50" s="259">
        <f t="shared" si="3"/>
        <v>0</v>
      </c>
      <c r="C50" s="266"/>
      <c r="D50" s="27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7"/>
      <c r="T50" s="266"/>
      <c r="U50" s="267"/>
      <c r="V50" s="266"/>
      <c r="W50" s="267"/>
      <c r="X50" s="268">
        <f t="shared" si="2"/>
        <v>0</v>
      </c>
      <c r="Y50" s="266"/>
      <c r="Z50" s="269"/>
      <c r="AA50" s="267"/>
      <c r="AB50" s="282">
        <f t="shared" si="1"/>
        <v>0</v>
      </c>
      <c r="AC50" s="266"/>
      <c r="AD50" s="269"/>
      <c r="AE50" s="267"/>
      <c r="AF50" s="271"/>
      <c r="AG50" s="288"/>
      <c r="AH50" s="266"/>
      <c r="AI50" s="267"/>
      <c r="AJ50" s="275"/>
      <c r="AK50" s="273"/>
      <c r="AL50" s="267"/>
      <c r="AM50" s="273"/>
      <c r="AN50" s="267"/>
      <c r="AO50" s="276"/>
      <c r="AP50" s="276"/>
      <c r="AQ50" s="276"/>
      <c r="AR50" s="276"/>
      <c r="AS50" s="277"/>
      <c r="AT50" s="277"/>
      <c r="AU50" s="276"/>
      <c r="AV50" s="276"/>
      <c r="AW50" s="276"/>
      <c r="AX50" s="278" t="s">
        <v>88</v>
      </c>
      <c r="BX50" s="230"/>
      <c r="BY50" s="230"/>
      <c r="CG50" s="231">
        <v>0</v>
      </c>
      <c r="CI50" s="231">
        <v>0</v>
      </c>
      <c r="CJ50" s="231">
        <v>0</v>
      </c>
      <c r="CK50" s="231">
        <v>0</v>
      </c>
      <c r="CL50" s="231">
        <v>0</v>
      </c>
      <c r="CM50" s="231">
        <v>0</v>
      </c>
      <c r="CS50" s="231"/>
      <c r="CT50" s="231"/>
    </row>
    <row r="51" spans="1:98" x14ac:dyDescent="0.2">
      <c r="A51" s="268" t="s">
        <v>129</v>
      </c>
      <c r="B51" s="259">
        <f t="shared" si="3"/>
        <v>0</v>
      </c>
      <c r="C51" s="266"/>
      <c r="D51" s="27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7"/>
      <c r="T51" s="266"/>
      <c r="U51" s="267"/>
      <c r="V51" s="266"/>
      <c r="W51" s="267"/>
      <c r="X51" s="268">
        <f t="shared" si="2"/>
        <v>0</v>
      </c>
      <c r="Y51" s="266"/>
      <c r="Z51" s="269"/>
      <c r="AA51" s="267"/>
      <c r="AB51" s="282">
        <f t="shared" si="1"/>
        <v>0</v>
      </c>
      <c r="AC51" s="266"/>
      <c r="AD51" s="269"/>
      <c r="AE51" s="267"/>
      <c r="AF51" s="271"/>
      <c r="AG51" s="267"/>
      <c r="AH51" s="266"/>
      <c r="AI51" s="267"/>
      <c r="AJ51" s="275"/>
      <c r="AK51" s="273"/>
      <c r="AL51" s="267"/>
      <c r="AM51" s="273"/>
      <c r="AN51" s="267"/>
      <c r="AO51" s="276"/>
      <c r="AP51" s="276"/>
      <c r="AQ51" s="276"/>
      <c r="AR51" s="276"/>
      <c r="AS51" s="277"/>
      <c r="AT51" s="277"/>
      <c r="AU51" s="276"/>
      <c r="AV51" s="276"/>
      <c r="AW51" s="276"/>
      <c r="AX51" s="278" t="s">
        <v>88</v>
      </c>
      <c r="BX51" s="230"/>
      <c r="BY51" s="230"/>
      <c r="CG51" s="231">
        <v>0</v>
      </c>
      <c r="CI51" s="231">
        <v>0</v>
      </c>
      <c r="CJ51" s="231">
        <v>0</v>
      </c>
      <c r="CK51" s="231">
        <v>0</v>
      </c>
      <c r="CL51" s="231">
        <v>0</v>
      </c>
      <c r="CM51" s="231">
        <v>0</v>
      </c>
      <c r="CS51" s="231"/>
      <c r="CT51" s="231"/>
    </row>
    <row r="52" spans="1:98" x14ac:dyDescent="0.2">
      <c r="A52" s="268" t="s">
        <v>130</v>
      </c>
      <c r="B52" s="259">
        <f t="shared" si="3"/>
        <v>0</v>
      </c>
      <c r="C52" s="266"/>
      <c r="D52" s="27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7"/>
      <c r="T52" s="266"/>
      <c r="U52" s="267"/>
      <c r="V52" s="266"/>
      <c r="W52" s="267"/>
      <c r="X52" s="268">
        <f t="shared" si="2"/>
        <v>0</v>
      </c>
      <c r="Y52" s="266"/>
      <c r="Z52" s="269"/>
      <c r="AA52" s="267"/>
      <c r="AB52" s="282">
        <f t="shared" si="1"/>
        <v>0</v>
      </c>
      <c r="AC52" s="266"/>
      <c r="AD52" s="269"/>
      <c r="AE52" s="267"/>
      <c r="AF52" s="271"/>
      <c r="AG52" s="281"/>
      <c r="AH52" s="266"/>
      <c r="AI52" s="267"/>
      <c r="AJ52" s="275"/>
      <c r="AK52" s="273"/>
      <c r="AL52" s="267"/>
      <c r="AM52" s="293"/>
      <c r="AN52" s="281"/>
      <c r="AO52" s="294"/>
      <c r="AP52" s="267"/>
      <c r="AQ52" s="276"/>
      <c r="AR52" s="276"/>
      <c r="AS52" s="277"/>
      <c r="AT52" s="277"/>
      <c r="AU52" s="276"/>
      <c r="AV52" s="276"/>
      <c r="AW52" s="276"/>
      <c r="AX52" s="278" t="s">
        <v>88</v>
      </c>
      <c r="BX52" s="230"/>
      <c r="BY52" s="230"/>
      <c r="CG52" s="231">
        <v>0</v>
      </c>
      <c r="CI52" s="231">
        <v>0</v>
      </c>
      <c r="CJ52" s="231">
        <v>0</v>
      </c>
      <c r="CK52" s="231">
        <v>0</v>
      </c>
      <c r="CL52" s="231">
        <v>0</v>
      </c>
      <c r="CM52" s="231">
        <v>0</v>
      </c>
      <c r="CS52" s="231"/>
      <c r="CT52" s="231"/>
    </row>
    <row r="53" spans="1:98" x14ac:dyDescent="0.2">
      <c r="A53" s="268" t="s">
        <v>131</v>
      </c>
      <c r="B53" s="259">
        <f t="shared" si="3"/>
        <v>0</v>
      </c>
      <c r="C53" s="266"/>
      <c r="D53" s="27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7"/>
      <c r="T53" s="266"/>
      <c r="U53" s="267"/>
      <c r="V53" s="266"/>
      <c r="W53" s="267"/>
      <c r="X53" s="268">
        <f t="shared" si="2"/>
        <v>0</v>
      </c>
      <c r="Y53" s="266"/>
      <c r="Z53" s="269"/>
      <c r="AA53" s="267"/>
      <c r="AB53" s="282">
        <f t="shared" si="1"/>
        <v>0</v>
      </c>
      <c r="AC53" s="266"/>
      <c r="AD53" s="269"/>
      <c r="AE53" s="267"/>
      <c r="AF53" s="271"/>
      <c r="AG53" s="281"/>
      <c r="AH53" s="266"/>
      <c r="AI53" s="267"/>
      <c r="AJ53" s="275"/>
      <c r="AK53" s="273"/>
      <c r="AL53" s="267"/>
      <c r="AM53" s="293"/>
      <c r="AN53" s="281"/>
      <c r="AO53" s="294"/>
      <c r="AP53" s="267"/>
      <c r="AQ53" s="276"/>
      <c r="AR53" s="276"/>
      <c r="AS53" s="277"/>
      <c r="AT53" s="277"/>
      <c r="AU53" s="276"/>
      <c r="AV53" s="276"/>
      <c r="AW53" s="276"/>
      <c r="AX53" s="278" t="s">
        <v>88</v>
      </c>
      <c r="BX53" s="230"/>
      <c r="BY53" s="230"/>
      <c r="CG53" s="231">
        <v>0</v>
      </c>
      <c r="CI53" s="231">
        <v>0</v>
      </c>
      <c r="CJ53" s="231">
        <v>0</v>
      </c>
      <c r="CK53" s="231">
        <v>0</v>
      </c>
      <c r="CL53" s="231">
        <v>0</v>
      </c>
      <c r="CM53" s="231">
        <v>0</v>
      </c>
      <c r="CS53" s="231"/>
      <c r="CT53" s="231"/>
    </row>
    <row r="54" spans="1:98" x14ac:dyDescent="0.2">
      <c r="A54" s="268" t="s">
        <v>132</v>
      </c>
      <c r="B54" s="259">
        <f t="shared" si="3"/>
        <v>0</v>
      </c>
      <c r="C54" s="266"/>
      <c r="D54" s="27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7"/>
      <c r="T54" s="266"/>
      <c r="U54" s="267"/>
      <c r="V54" s="266"/>
      <c r="W54" s="267"/>
      <c r="X54" s="268">
        <f t="shared" si="2"/>
        <v>0</v>
      </c>
      <c r="Y54" s="266"/>
      <c r="Z54" s="269"/>
      <c r="AA54" s="267"/>
      <c r="AB54" s="282">
        <f t="shared" si="1"/>
        <v>0</v>
      </c>
      <c r="AC54" s="266"/>
      <c r="AD54" s="269"/>
      <c r="AE54" s="267"/>
      <c r="AF54" s="271"/>
      <c r="AG54" s="281"/>
      <c r="AH54" s="266"/>
      <c r="AI54" s="267"/>
      <c r="AJ54" s="275"/>
      <c r="AK54" s="273"/>
      <c r="AL54" s="267"/>
      <c r="AM54" s="293"/>
      <c r="AN54" s="281"/>
      <c r="AO54" s="294"/>
      <c r="AP54" s="267"/>
      <c r="AQ54" s="276"/>
      <c r="AR54" s="276"/>
      <c r="AS54" s="277"/>
      <c r="AT54" s="277"/>
      <c r="AU54" s="276"/>
      <c r="AV54" s="276"/>
      <c r="AW54" s="276"/>
      <c r="AX54" s="278" t="s">
        <v>88</v>
      </c>
      <c r="BX54" s="230"/>
      <c r="BY54" s="230"/>
      <c r="CG54" s="231">
        <v>0</v>
      </c>
      <c r="CI54" s="231">
        <v>0</v>
      </c>
      <c r="CJ54" s="231">
        <v>0</v>
      </c>
      <c r="CK54" s="231">
        <v>0</v>
      </c>
      <c r="CL54" s="231">
        <v>0</v>
      </c>
      <c r="CM54" s="231">
        <v>0</v>
      </c>
      <c r="CS54" s="231"/>
      <c r="CT54" s="231"/>
    </row>
    <row r="55" spans="1:98" x14ac:dyDescent="0.2">
      <c r="A55" s="258" t="s">
        <v>133</v>
      </c>
      <c r="B55" s="259">
        <f t="shared" si="3"/>
        <v>134</v>
      </c>
      <c r="C55" s="266"/>
      <c r="D55" s="279">
        <v>1</v>
      </c>
      <c r="E55" s="269"/>
      <c r="F55" s="269">
        <v>2</v>
      </c>
      <c r="G55" s="269">
        <v>1</v>
      </c>
      <c r="H55" s="269">
        <v>9</v>
      </c>
      <c r="I55" s="269"/>
      <c r="J55" s="269">
        <v>5</v>
      </c>
      <c r="K55" s="269">
        <v>4</v>
      </c>
      <c r="L55" s="269">
        <v>4</v>
      </c>
      <c r="M55" s="269">
        <v>13</v>
      </c>
      <c r="N55" s="269">
        <v>12</v>
      </c>
      <c r="O55" s="269">
        <v>15</v>
      </c>
      <c r="P55" s="269">
        <v>19</v>
      </c>
      <c r="Q55" s="269">
        <v>22</v>
      </c>
      <c r="R55" s="269">
        <v>10</v>
      </c>
      <c r="S55" s="267">
        <v>17</v>
      </c>
      <c r="T55" s="266">
        <v>1</v>
      </c>
      <c r="U55" s="267">
        <v>133</v>
      </c>
      <c r="V55" s="266">
        <v>60</v>
      </c>
      <c r="W55" s="267">
        <v>74</v>
      </c>
      <c r="X55" s="268">
        <f t="shared" si="2"/>
        <v>0</v>
      </c>
      <c r="Y55" s="266"/>
      <c r="Z55" s="269"/>
      <c r="AA55" s="267"/>
      <c r="AB55" s="282">
        <f t="shared" si="1"/>
        <v>33</v>
      </c>
      <c r="AC55" s="266">
        <v>33</v>
      </c>
      <c r="AD55" s="269"/>
      <c r="AE55" s="267"/>
      <c r="AF55" s="271">
        <v>27</v>
      </c>
      <c r="AG55" s="281"/>
      <c r="AH55" s="266"/>
      <c r="AI55" s="267">
        <v>32</v>
      </c>
      <c r="AJ55" s="275"/>
      <c r="AK55" s="273"/>
      <c r="AL55" s="267"/>
      <c r="AM55" s="293"/>
      <c r="AN55" s="281">
        <v>1</v>
      </c>
      <c r="AO55" s="294"/>
      <c r="AP55" s="267"/>
      <c r="AQ55" s="276"/>
      <c r="AR55" s="276"/>
      <c r="AS55" s="277"/>
      <c r="AT55" s="277"/>
      <c r="AU55" s="276"/>
      <c r="AV55" s="276"/>
      <c r="AW55" s="276"/>
      <c r="AX55" s="278" t="s">
        <v>88</v>
      </c>
      <c r="BX55" s="230"/>
      <c r="BY55" s="230"/>
      <c r="CG55" s="231">
        <v>0</v>
      </c>
      <c r="CI55" s="231">
        <v>0</v>
      </c>
      <c r="CJ55" s="231">
        <v>0</v>
      </c>
      <c r="CK55" s="231">
        <v>0</v>
      </c>
      <c r="CL55" s="231">
        <v>0</v>
      </c>
      <c r="CM55" s="231">
        <v>0</v>
      </c>
      <c r="CS55" s="231"/>
      <c r="CT55" s="231"/>
    </row>
    <row r="56" spans="1:98" x14ac:dyDescent="0.2">
      <c r="A56" s="290" t="s">
        <v>134</v>
      </c>
      <c r="B56" s="259">
        <f t="shared" si="3"/>
        <v>302</v>
      </c>
      <c r="C56" s="266"/>
      <c r="D56" s="279"/>
      <c r="E56" s="269">
        <v>5</v>
      </c>
      <c r="F56" s="269">
        <v>30</v>
      </c>
      <c r="G56" s="269">
        <v>48</v>
      </c>
      <c r="H56" s="269">
        <v>77</v>
      </c>
      <c r="I56" s="269">
        <v>62</v>
      </c>
      <c r="J56" s="269">
        <v>50</v>
      </c>
      <c r="K56" s="269">
        <v>29</v>
      </c>
      <c r="L56" s="269">
        <v>1</v>
      </c>
      <c r="M56" s="269"/>
      <c r="N56" s="269"/>
      <c r="O56" s="269"/>
      <c r="P56" s="269"/>
      <c r="Q56" s="269"/>
      <c r="R56" s="269"/>
      <c r="S56" s="267"/>
      <c r="T56" s="266">
        <v>5</v>
      </c>
      <c r="U56" s="267">
        <v>297</v>
      </c>
      <c r="V56" s="266"/>
      <c r="W56" s="267">
        <v>302</v>
      </c>
      <c r="X56" s="268">
        <f t="shared" si="2"/>
        <v>2</v>
      </c>
      <c r="Y56" s="266">
        <v>2</v>
      </c>
      <c r="Z56" s="269"/>
      <c r="AA56" s="267"/>
      <c r="AB56" s="282">
        <f t="shared" si="1"/>
        <v>149</v>
      </c>
      <c r="AC56" s="266">
        <v>147</v>
      </c>
      <c r="AD56" s="269">
        <v>2</v>
      </c>
      <c r="AE56" s="267"/>
      <c r="AF56" s="271">
        <v>134</v>
      </c>
      <c r="AG56" s="281"/>
      <c r="AH56" s="266"/>
      <c r="AI56" s="267">
        <v>50</v>
      </c>
      <c r="AJ56" s="275"/>
      <c r="AK56" s="273"/>
      <c r="AL56" s="267"/>
      <c r="AM56" s="293"/>
      <c r="AN56" s="281">
        <v>33</v>
      </c>
      <c r="AO56" s="294"/>
      <c r="AP56" s="267"/>
      <c r="AQ56" s="276"/>
      <c r="AR56" s="276"/>
      <c r="AS56" s="277"/>
      <c r="AT56" s="277"/>
      <c r="AU56" s="276"/>
      <c r="AV56" s="276"/>
      <c r="AW56" s="276"/>
      <c r="AX56" s="278" t="s">
        <v>88</v>
      </c>
      <c r="BX56" s="230"/>
      <c r="BY56" s="230"/>
      <c r="CG56" s="231">
        <v>0</v>
      </c>
      <c r="CI56" s="231">
        <v>0</v>
      </c>
      <c r="CJ56" s="231">
        <v>0</v>
      </c>
      <c r="CK56" s="231">
        <v>0</v>
      </c>
      <c r="CL56" s="231">
        <v>0</v>
      </c>
      <c r="CM56" s="231">
        <v>0</v>
      </c>
      <c r="CS56" s="231"/>
      <c r="CT56" s="231"/>
    </row>
    <row r="57" spans="1:98" x14ac:dyDescent="0.2">
      <c r="A57" s="290" t="s">
        <v>135</v>
      </c>
      <c r="B57" s="259">
        <f>SUM(C57+D57+E57+F57+G57+H57+I57+J57+K57)</f>
        <v>0</v>
      </c>
      <c r="C57" s="266"/>
      <c r="D57" s="279"/>
      <c r="E57" s="269"/>
      <c r="F57" s="269"/>
      <c r="G57" s="269"/>
      <c r="H57" s="269"/>
      <c r="I57" s="269"/>
      <c r="J57" s="269"/>
      <c r="K57" s="269"/>
      <c r="L57" s="264"/>
      <c r="M57" s="264"/>
      <c r="N57" s="264"/>
      <c r="O57" s="264"/>
      <c r="P57" s="264"/>
      <c r="Q57" s="264"/>
      <c r="R57" s="264"/>
      <c r="S57" s="264"/>
      <c r="T57" s="266"/>
      <c r="U57" s="267"/>
      <c r="V57" s="266"/>
      <c r="W57" s="267"/>
      <c r="X57" s="268">
        <f t="shared" si="2"/>
        <v>0</v>
      </c>
      <c r="Y57" s="266"/>
      <c r="Z57" s="269"/>
      <c r="AA57" s="267"/>
      <c r="AB57" s="282">
        <f t="shared" si="1"/>
        <v>0</v>
      </c>
      <c r="AC57" s="266"/>
      <c r="AD57" s="269"/>
      <c r="AE57" s="267"/>
      <c r="AF57" s="271"/>
      <c r="AG57" s="281"/>
      <c r="AH57" s="266"/>
      <c r="AI57" s="267"/>
      <c r="AJ57" s="275"/>
      <c r="AK57" s="273"/>
      <c r="AL57" s="267"/>
      <c r="AM57" s="293"/>
      <c r="AN57" s="281"/>
      <c r="AO57" s="294"/>
      <c r="AP57" s="267"/>
      <c r="AQ57" s="276"/>
      <c r="AR57" s="276"/>
      <c r="AS57" s="277"/>
      <c r="AT57" s="277"/>
      <c r="AU57" s="276"/>
      <c r="AV57" s="276"/>
      <c r="AW57" s="276"/>
      <c r="AX57" s="278" t="s">
        <v>88</v>
      </c>
      <c r="BX57" s="230"/>
      <c r="BY57" s="230"/>
      <c r="CF57" s="231" t="s">
        <v>179</v>
      </c>
      <c r="CG57" s="231">
        <v>0</v>
      </c>
      <c r="CI57" s="231">
        <v>0</v>
      </c>
      <c r="CJ57" s="231">
        <v>0</v>
      </c>
      <c r="CK57" s="231">
        <v>0</v>
      </c>
      <c r="CL57" s="231">
        <v>1</v>
      </c>
      <c r="CM57" s="231">
        <v>0</v>
      </c>
      <c r="CS57" s="231"/>
      <c r="CT57" s="231"/>
    </row>
    <row r="58" spans="1:98" x14ac:dyDescent="0.2">
      <c r="A58" s="290" t="s">
        <v>136</v>
      </c>
      <c r="B58" s="259">
        <f>SUM(C58+D58+E58+F58+G58+H58+I58+J58+K58+L58+M58+N58+O58+P58+Q58+R58+S58)</f>
        <v>478</v>
      </c>
      <c r="C58" s="266">
        <v>2</v>
      </c>
      <c r="D58" s="279">
        <v>13</v>
      </c>
      <c r="E58" s="269">
        <v>16</v>
      </c>
      <c r="F58" s="269">
        <v>25</v>
      </c>
      <c r="G58" s="269">
        <v>11</v>
      </c>
      <c r="H58" s="269">
        <v>37</v>
      </c>
      <c r="I58" s="269">
        <v>55</v>
      </c>
      <c r="J58" s="269">
        <v>56</v>
      </c>
      <c r="K58" s="269">
        <v>66</v>
      </c>
      <c r="L58" s="269">
        <v>56</v>
      </c>
      <c r="M58" s="269">
        <v>64</v>
      </c>
      <c r="N58" s="269">
        <v>33</v>
      </c>
      <c r="O58" s="269">
        <v>23</v>
      </c>
      <c r="P58" s="269">
        <v>10</v>
      </c>
      <c r="Q58" s="269">
        <v>6</v>
      </c>
      <c r="R58" s="269">
        <v>2</v>
      </c>
      <c r="S58" s="267">
        <v>3</v>
      </c>
      <c r="T58" s="266">
        <v>31</v>
      </c>
      <c r="U58" s="267">
        <v>447</v>
      </c>
      <c r="V58" s="266"/>
      <c r="W58" s="267">
        <v>478</v>
      </c>
      <c r="X58" s="268">
        <f t="shared" si="2"/>
        <v>28</v>
      </c>
      <c r="Y58" s="266">
        <v>28</v>
      </c>
      <c r="Z58" s="269"/>
      <c r="AA58" s="267"/>
      <c r="AB58" s="282">
        <f t="shared" si="1"/>
        <v>282</v>
      </c>
      <c r="AC58" s="266">
        <v>282</v>
      </c>
      <c r="AD58" s="269"/>
      <c r="AE58" s="267"/>
      <c r="AF58" s="271">
        <v>234</v>
      </c>
      <c r="AG58" s="281"/>
      <c r="AH58" s="266">
        <v>5</v>
      </c>
      <c r="AI58" s="267">
        <v>86</v>
      </c>
      <c r="AJ58" s="275">
        <v>1</v>
      </c>
      <c r="AK58" s="273"/>
      <c r="AL58" s="267">
        <v>2</v>
      </c>
      <c r="AM58" s="293">
        <v>4</v>
      </c>
      <c r="AN58" s="281">
        <v>82</v>
      </c>
      <c r="AO58" s="294"/>
      <c r="AP58" s="267"/>
      <c r="AQ58" s="276"/>
      <c r="AR58" s="276"/>
      <c r="AS58" s="277"/>
      <c r="AT58" s="277"/>
      <c r="AU58" s="276"/>
      <c r="AV58" s="276"/>
      <c r="AW58" s="276"/>
      <c r="AX58" s="278" t="s">
        <v>88</v>
      </c>
      <c r="BX58" s="230"/>
      <c r="BY58" s="230"/>
      <c r="CG58" s="231">
        <v>0</v>
      </c>
      <c r="CI58" s="231">
        <v>0</v>
      </c>
      <c r="CJ58" s="231">
        <v>0</v>
      </c>
      <c r="CK58" s="231">
        <v>0</v>
      </c>
      <c r="CL58" s="231">
        <v>0</v>
      </c>
      <c r="CM58" s="231">
        <v>0</v>
      </c>
      <c r="CS58" s="231"/>
      <c r="CT58" s="231"/>
    </row>
    <row r="59" spans="1:98" x14ac:dyDescent="0.2">
      <c r="A59" s="268" t="s">
        <v>137</v>
      </c>
      <c r="B59" s="259">
        <f>SUM(C59+D59+E59+F59+G59+H59+I59+J59+K59+L59+M59+N59+O59+P59+Q59+R59+S59)</f>
        <v>789</v>
      </c>
      <c r="C59" s="266">
        <v>49</v>
      </c>
      <c r="D59" s="279">
        <v>21</v>
      </c>
      <c r="E59" s="269">
        <v>11</v>
      </c>
      <c r="F59" s="269">
        <v>11</v>
      </c>
      <c r="G59" s="269">
        <v>7</v>
      </c>
      <c r="H59" s="269">
        <v>10</v>
      </c>
      <c r="I59" s="269">
        <v>18</v>
      </c>
      <c r="J59" s="269">
        <v>15</v>
      </c>
      <c r="K59" s="269">
        <v>23</v>
      </c>
      <c r="L59" s="269">
        <v>23</v>
      </c>
      <c r="M59" s="269">
        <v>46</v>
      </c>
      <c r="N59" s="269">
        <v>61</v>
      </c>
      <c r="O59" s="269">
        <v>49</v>
      </c>
      <c r="P59" s="269">
        <v>111</v>
      </c>
      <c r="Q59" s="269">
        <v>153</v>
      </c>
      <c r="R59" s="269">
        <v>88</v>
      </c>
      <c r="S59" s="267">
        <v>93</v>
      </c>
      <c r="T59" s="266">
        <v>81</v>
      </c>
      <c r="U59" s="267">
        <v>708</v>
      </c>
      <c r="V59" s="266">
        <v>362</v>
      </c>
      <c r="W59" s="267">
        <v>427</v>
      </c>
      <c r="X59" s="268">
        <f t="shared" si="2"/>
        <v>54</v>
      </c>
      <c r="Y59" s="266">
        <v>54</v>
      </c>
      <c r="Z59" s="269"/>
      <c r="AA59" s="267"/>
      <c r="AB59" s="282">
        <f t="shared" si="1"/>
        <v>383</v>
      </c>
      <c r="AC59" s="266">
        <v>383</v>
      </c>
      <c r="AD59" s="269"/>
      <c r="AE59" s="267"/>
      <c r="AF59" s="271">
        <v>350</v>
      </c>
      <c r="AG59" s="281">
        <v>16</v>
      </c>
      <c r="AH59" s="266">
        <v>2</v>
      </c>
      <c r="AI59" s="267">
        <v>26</v>
      </c>
      <c r="AJ59" s="275">
        <v>104</v>
      </c>
      <c r="AK59" s="273">
        <v>3</v>
      </c>
      <c r="AL59" s="267">
        <v>1</v>
      </c>
      <c r="AM59" s="293">
        <v>7</v>
      </c>
      <c r="AN59" s="281">
        <v>88</v>
      </c>
      <c r="AO59" s="294"/>
      <c r="AP59" s="267"/>
      <c r="AQ59" s="276">
        <v>21</v>
      </c>
      <c r="AR59" s="276"/>
      <c r="AS59" s="277"/>
      <c r="AT59" s="277"/>
      <c r="AU59" s="276"/>
      <c r="AV59" s="276"/>
      <c r="AW59" s="276"/>
      <c r="AX59" s="278" t="s">
        <v>88</v>
      </c>
      <c r="BX59" s="230"/>
      <c r="BY59" s="230"/>
      <c r="CG59" s="231">
        <v>0</v>
      </c>
      <c r="CI59" s="231">
        <v>0</v>
      </c>
      <c r="CJ59" s="231">
        <v>0</v>
      </c>
      <c r="CK59" s="231">
        <v>0</v>
      </c>
      <c r="CL59" s="231">
        <v>0</v>
      </c>
      <c r="CM59" s="231">
        <v>0</v>
      </c>
      <c r="CS59" s="231"/>
      <c r="CT59" s="231"/>
    </row>
    <row r="60" spans="1:98" x14ac:dyDescent="0.2">
      <c r="A60" s="268" t="s">
        <v>138</v>
      </c>
      <c r="B60" s="259">
        <f>SUM(C60+D60+E60+F60+G60+H60+I60+J60+K60+L60+M60+N60+O60+P60+Q60+R60+S60)</f>
        <v>486</v>
      </c>
      <c r="C60" s="266">
        <v>39</v>
      </c>
      <c r="D60" s="279">
        <v>88</v>
      </c>
      <c r="E60" s="269">
        <v>62</v>
      </c>
      <c r="F60" s="269">
        <v>30</v>
      </c>
      <c r="G60" s="269">
        <v>18</v>
      </c>
      <c r="H60" s="269">
        <v>9</v>
      </c>
      <c r="I60" s="269">
        <v>13</v>
      </c>
      <c r="J60" s="269">
        <v>20</v>
      </c>
      <c r="K60" s="269">
        <v>15</v>
      </c>
      <c r="L60" s="269">
        <v>24</v>
      </c>
      <c r="M60" s="269">
        <v>33</v>
      </c>
      <c r="N60" s="269">
        <v>26</v>
      </c>
      <c r="O60" s="269">
        <v>23</v>
      </c>
      <c r="P60" s="269">
        <v>29</v>
      </c>
      <c r="Q60" s="269">
        <v>15</v>
      </c>
      <c r="R60" s="269">
        <v>20</v>
      </c>
      <c r="S60" s="267">
        <v>22</v>
      </c>
      <c r="T60" s="266">
        <v>189</v>
      </c>
      <c r="U60" s="267">
        <v>297</v>
      </c>
      <c r="V60" s="266">
        <v>230</v>
      </c>
      <c r="W60" s="267">
        <v>256</v>
      </c>
      <c r="X60" s="268">
        <f t="shared" si="2"/>
        <v>128</v>
      </c>
      <c r="Y60" s="266">
        <v>128</v>
      </c>
      <c r="Z60" s="269"/>
      <c r="AA60" s="267"/>
      <c r="AB60" s="282">
        <f t="shared" si="1"/>
        <v>199</v>
      </c>
      <c r="AC60" s="266">
        <v>199</v>
      </c>
      <c r="AD60" s="269"/>
      <c r="AE60" s="267"/>
      <c r="AF60" s="271">
        <v>285</v>
      </c>
      <c r="AG60" s="267"/>
      <c r="AH60" s="266">
        <v>25</v>
      </c>
      <c r="AI60" s="267">
        <v>68</v>
      </c>
      <c r="AJ60" s="275"/>
      <c r="AK60" s="273"/>
      <c r="AL60" s="267"/>
      <c r="AM60" s="293">
        <v>17</v>
      </c>
      <c r="AN60" s="281">
        <v>32</v>
      </c>
      <c r="AO60" s="294"/>
      <c r="AP60" s="267"/>
      <c r="AQ60" s="276">
        <v>70</v>
      </c>
      <c r="AR60" s="276"/>
      <c r="AS60" s="277"/>
      <c r="AT60" s="277"/>
      <c r="AU60" s="276"/>
      <c r="AV60" s="276"/>
      <c r="AW60" s="276"/>
      <c r="AX60" s="278" t="s">
        <v>88</v>
      </c>
      <c r="BX60" s="230"/>
      <c r="BY60" s="230"/>
      <c r="CG60" s="231">
        <v>0</v>
      </c>
      <c r="CI60" s="231">
        <v>0</v>
      </c>
      <c r="CJ60" s="231">
        <v>0</v>
      </c>
      <c r="CK60" s="231">
        <v>0</v>
      </c>
      <c r="CL60" s="231">
        <v>0</v>
      </c>
      <c r="CM60" s="231">
        <v>0</v>
      </c>
      <c r="CS60" s="231"/>
      <c r="CT60" s="231"/>
    </row>
    <row r="61" spans="1:98" x14ac:dyDescent="0.2">
      <c r="A61" s="268" t="s">
        <v>139</v>
      </c>
      <c r="B61" s="259">
        <f>SUM(C61+D61+E61+F61+G61+H61+I61+J61+K61)</f>
        <v>229</v>
      </c>
      <c r="C61" s="266">
        <v>86</v>
      </c>
      <c r="D61" s="279">
        <v>72</v>
      </c>
      <c r="E61" s="269">
        <v>71</v>
      </c>
      <c r="F61" s="269"/>
      <c r="G61" s="269"/>
      <c r="H61" s="269"/>
      <c r="I61" s="269"/>
      <c r="J61" s="269"/>
      <c r="K61" s="269"/>
      <c r="L61" s="264"/>
      <c r="M61" s="264"/>
      <c r="N61" s="264"/>
      <c r="O61" s="264"/>
      <c r="P61" s="264"/>
      <c r="Q61" s="264"/>
      <c r="R61" s="264"/>
      <c r="S61" s="264"/>
      <c r="T61" s="266">
        <v>229</v>
      </c>
      <c r="U61" s="267"/>
      <c r="V61" s="266">
        <v>120</v>
      </c>
      <c r="W61" s="267">
        <v>109</v>
      </c>
      <c r="X61" s="268">
        <f t="shared" si="2"/>
        <v>136</v>
      </c>
      <c r="Y61" s="266">
        <v>136</v>
      </c>
      <c r="Z61" s="269"/>
      <c r="AA61" s="267"/>
      <c r="AB61" s="282">
        <f t="shared" si="1"/>
        <v>0</v>
      </c>
      <c r="AC61" s="266"/>
      <c r="AD61" s="269"/>
      <c r="AE61" s="267"/>
      <c r="AF61" s="271">
        <v>93</v>
      </c>
      <c r="AG61" s="267"/>
      <c r="AH61" s="266">
        <v>34</v>
      </c>
      <c r="AI61" s="267"/>
      <c r="AJ61" s="275"/>
      <c r="AK61" s="273"/>
      <c r="AL61" s="267"/>
      <c r="AM61" s="293">
        <v>74</v>
      </c>
      <c r="AN61" s="281"/>
      <c r="AO61" s="294"/>
      <c r="AP61" s="267"/>
      <c r="AQ61" s="276"/>
      <c r="AR61" s="276"/>
      <c r="AS61" s="277"/>
      <c r="AT61" s="277"/>
      <c r="AU61" s="276"/>
      <c r="AV61" s="276"/>
      <c r="AW61" s="276"/>
      <c r="AX61" s="278" t="s">
        <v>88</v>
      </c>
      <c r="BX61" s="230"/>
      <c r="BY61" s="230"/>
      <c r="CF61" s="231" t="s">
        <v>179</v>
      </c>
      <c r="CG61" s="231">
        <v>0</v>
      </c>
      <c r="CI61" s="231">
        <v>0</v>
      </c>
      <c r="CJ61" s="231">
        <v>0</v>
      </c>
      <c r="CK61" s="231">
        <v>0</v>
      </c>
      <c r="CL61" s="231">
        <v>1</v>
      </c>
      <c r="CM61" s="231">
        <v>0</v>
      </c>
      <c r="CS61" s="231"/>
      <c r="CT61" s="231"/>
    </row>
    <row r="62" spans="1:98" x14ac:dyDescent="0.2">
      <c r="A62" s="268" t="s">
        <v>140</v>
      </c>
      <c r="B62" s="259">
        <f>SUM(C62+D62+E62+F62+G62+H62+I62+J62+K62+L62+M62+N62+O62+P62+Q62+R62+S62)</f>
        <v>833</v>
      </c>
      <c r="C62" s="266"/>
      <c r="D62" s="279"/>
      <c r="E62" s="269"/>
      <c r="F62" s="269">
        <v>59</v>
      </c>
      <c r="G62" s="269">
        <v>34</v>
      </c>
      <c r="H62" s="269">
        <v>26</v>
      </c>
      <c r="I62" s="269">
        <v>30</v>
      </c>
      <c r="J62" s="269">
        <v>36</v>
      </c>
      <c r="K62" s="269">
        <v>55</v>
      </c>
      <c r="L62" s="269">
        <v>63</v>
      </c>
      <c r="M62" s="269">
        <v>118</v>
      </c>
      <c r="N62" s="269">
        <v>98</v>
      </c>
      <c r="O62" s="269">
        <v>81</v>
      </c>
      <c r="P62" s="269">
        <v>100</v>
      </c>
      <c r="Q62" s="269">
        <v>61</v>
      </c>
      <c r="R62" s="269">
        <v>40</v>
      </c>
      <c r="S62" s="267">
        <v>32</v>
      </c>
      <c r="T62" s="266"/>
      <c r="U62" s="267">
        <v>833</v>
      </c>
      <c r="V62" s="266">
        <v>360</v>
      </c>
      <c r="W62" s="267">
        <v>473</v>
      </c>
      <c r="X62" s="268">
        <f t="shared" si="2"/>
        <v>0</v>
      </c>
      <c r="Y62" s="266"/>
      <c r="Z62" s="269"/>
      <c r="AA62" s="267"/>
      <c r="AB62" s="282">
        <f t="shared" si="1"/>
        <v>513</v>
      </c>
      <c r="AC62" s="266">
        <v>510</v>
      </c>
      <c r="AD62" s="269"/>
      <c r="AE62" s="267">
        <v>3</v>
      </c>
      <c r="AF62" s="271">
        <v>407</v>
      </c>
      <c r="AG62" s="288">
        <v>58</v>
      </c>
      <c r="AH62" s="266"/>
      <c r="AI62" s="267">
        <v>98</v>
      </c>
      <c r="AJ62" s="275"/>
      <c r="AK62" s="273"/>
      <c r="AL62" s="267">
        <v>15</v>
      </c>
      <c r="AM62" s="293"/>
      <c r="AN62" s="281">
        <v>182</v>
      </c>
      <c r="AO62" s="294"/>
      <c r="AP62" s="267"/>
      <c r="AQ62" s="276">
        <v>2</v>
      </c>
      <c r="AR62" s="276"/>
      <c r="AS62" s="277"/>
      <c r="AT62" s="277"/>
      <c r="AU62" s="276"/>
      <c r="AV62" s="276"/>
      <c r="AW62" s="276"/>
      <c r="AX62" s="278" t="s">
        <v>88</v>
      </c>
      <c r="BX62" s="230"/>
      <c r="BY62" s="230"/>
      <c r="CG62" s="231">
        <v>0</v>
      </c>
      <c r="CI62" s="231">
        <v>0</v>
      </c>
      <c r="CJ62" s="231">
        <v>0</v>
      </c>
      <c r="CK62" s="231">
        <v>0</v>
      </c>
      <c r="CL62" s="231">
        <v>0</v>
      </c>
      <c r="CM62" s="231">
        <v>0</v>
      </c>
      <c r="CS62" s="231"/>
      <c r="CT62" s="231"/>
    </row>
    <row r="63" spans="1:98" x14ac:dyDescent="0.2">
      <c r="A63" s="268" t="s">
        <v>141</v>
      </c>
      <c r="B63" s="259">
        <f>SUM(C63+D63+E63+F63+G63+H63+I63+J63+K63)</f>
        <v>0</v>
      </c>
      <c r="C63" s="266"/>
      <c r="D63" s="279"/>
      <c r="E63" s="269"/>
      <c r="F63" s="269"/>
      <c r="G63" s="269"/>
      <c r="H63" s="269"/>
      <c r="I63" s="269"/>
      <c r="J63" s="269"/>
      <c r="K63" s="269"/>
      <c r="L63" s="264"/>
      <c r="M63" s="264"/>
      <c r="N63" s="264"/>
      <c r="O63" s="264"/>
      <c r="P63" s="264"/>
      <c r="Q63" s="264"/>
      <c r="R63" s="264"/>
      <c r="S63" s="264"/>
      <c r="T63" s="266"/>
      <c r="U63" s="267"/>
      <c r="V63" s="266"/>
      <c r="W63" s="267"/>
      <c r="X63" s="268">
        <f t="shared" si="2"/>
        <v>0</v>
      </c>
      <c r="Y63" s="266"/>
      <c r="Z63" s="269"/>
      <c r="AA63" s="267"/>
      <c r="AB63" s="282">
        <f t="shared" si="1"/>
        <v>0</v>
      </c>
      <c r="AC63" s="266"/>
      <c r="AD63" s="269"/>
      <c r="AE63" s="267"/>
      <c r="AF63" s="271"/>
      <c r="AG63" s="281"/>
      <c r="AH63" s="266"/>
      <c r="AI63" s="267"/>
      <c r="AJ63" s="275"/>
      <c r="AK63" s="273"/>
      <c r="AL63" s="267"/>
      <c r="AM63" s="293"/>
      <c r="AN63" s="281"/>
      <c r="AO63" s="294"/>
      <c r="AP63" s="267"/>
      <c r="AQ63" s="276"/>
      <c r="AR63" s="276"/>
      <c r="AS63" s="277"/>
      <c r="AT63" s="277"/>
      <c r="AU63" s="276"/>
      <c r="AV63" s="276"/>
      <c r="AW63" s="276"/>
      <c r="AX63" s="278" t="s">
        <v>88</v>
      </c>
      <c r="BX63" s="230"/>
      <c r="BY63" s="230"/>
      <c r="CF63" s="231" t="s">
        <v>179</v>
      </c>
      <c r="CG63" s="231">
        <v>0</v>
      </c>
      <c r="CI63" s="231">
        <v>0</v>
      </c>
      <c r="CJ63" s="231">
        <v>0</v>
      </c>
      <c r="CK63" s="231">
        <v>0</v>
      </c>
      <c r="CL63" s="231">
        <v>1</v>
      </c>
      <c r="CM63" s="231">
        <v>0</v>
      </c>
      <c r="CS63" s="231"/>
      <c r="CT63" s="231"/>
    </row>
    <row r="64" spans="1:98" x14ac:dyDescent="0.2">
      <c r="A64" s="268" t="s">
        <v>142</v>
      </c>
      <c r="B64" s="259">
        <f>SUM(C64+D64+E64+F64+G64+H64+I64+J64+K64+L64+M64+N64+O64+P64+Q64+R64+S64)</f>
        <v>385</v>
      </c>
      <c r="C64" s="266"/>
      <c r="D64" s="279"/>
      <c r="E64" s="269"/>
      <c r="F64" s="269">
        <v>5</v>
      </c>
      <c r="G64" s="269">
        <v>2</v>
      </c>
      <c r="H64" s="269">
        <v>5</v>
      </c>
      <c r="I64" s="269">
        <v>7</v>
      </c>
      <c r="J64" s="269">
        <v>10</v>
      </c>
      <c r="K64" s="269">
        <v>15</v>
      </c>
      <c r="L64" s="269">
        <v>15</v>
      </c>
      <c r="M64" s="269">
        <v>22</v>
      </c>
      <c r="N64" s="269">
        <v>25</v>
      </c>
      <c r="O64" s="269">
        <v>45</v>
      </c>
      <c r="P64" s="269">
        <v>57</v>
      </c>
      <c r="Q64" s="269">
        <v>62</v>
      </c>
      <c r="R64" s="269">
        <v>53</v>
      </c>
      <c r="S64" s="267">
        <v>62</v>
      </c>
      <c r="T64" s="266"/>
      <c r="U64" s="267">
        <v>385</v>
      </c>
      <c r="V64" s="266">
        <v>324</v>
      </c>
      <c r="W64" s="267">
        <v>61</v>
      </c>
      <c r="X64" s="268">
        <f t="shared" si="2"/>
        <v>0</v>
      </c>
      <c r="Y64" s="266"/>
      <c r="Z64" s="269"/>
      <c r="AA64" s="267"/>
      <c r="AB64" s="282">
        <f t="shared" si="1"/>
        <v>150</v>
      </c>
      <c r="AC64" s="266">
        <v>150</v>
      </c>
      <c r="AD64" s="269"/>
      <c r="AE64" s="267"/>
      <c r="AF64" s="271">
        <v>141</v>
      </c>
      <c r="AG64" s="281">
        <v>20</v>
      </c>
      <c r="AH64" s="266"/>
      <c r="AI64" s="267">
        <v>42</v>
      </c>
      <c r="AJ64" s="275">
        <v>4</v>
      </c>
      <c r="AK64" s="273"/>
      <c r="AL64" s="267">
        <v>15</v>
      </c>
      <c r="AM64" s="293"/>
      <c r="AN64" s="281">
        <v>13</v>
      </c>
      <c r="AO64" s="294"/>
      <c r="AP64" s="267"/>
      <c r="AQ64" s="276"/>
      <c r="AR64" s="276"/>
      <c r="AS64" s="277"/>
      <c r="AT64" s="277"/>
      <c r="AU64" s="276"/>
      <c r="AV64" s="276"/>
      <c r="AW64" s="276"/>
      <c r="AX64" s="278" t="s">
        <v>88</v>
      </c>
      <c r="BX64" s="230"/>
      <c r="BY64" s="230"/>
      <c r="CG64" s="231">
        <v>0</v>
      </c>
      <c r="CI64" s="231">
        <v>0</v>
      </c>
      <c r="CJ64" s="231">
        <v>0</v>
      </c>
      <c r="CK64" s="231">
        <v>0</v>
      </c>
      <c r="CL64" s="231">
        <v>0</v>
      </c>
      <c r="CM64" s="231">
        <v>0</v>
      </c>
      <c r="CS64" s="231"/>
      <c r="CT64" s="231"/>
    </row>
    <row r="65" spans="1:98" x14ac:dyDescent="0.2">
      <c r="A65" s="268" t="s">
        <v>143</v>
      </c>
      <c r="B65" s="259">
        <f>SUM(C65+D65+E65+F65+G65+H65+I65+J65+K65)</f>
        <v>0</v>
      </c>
      <c r="C65" s="266"/>
      <c r="D65" s="279"/>
      <c r="E65" s="269"/>
      <c r="F65" s="269"/>
      <c r="G65" s="269"/>
      <c r="H65" s="269"/>
      <c r="I65" s="269"/>
      <c r="J65" s="269"/>
      <c r="K65" s="269"/>
      <c r="L65" s="264"/>
      <c r="M65" s="264"/>
      <c r="N65" s="264"/>
      <c r="O65" s="264"/>
      <c r="P65" s="264"/>
      <c r="Q65" s="264"/>
      <c r="R65" s="264"/>
      <c r="S65" s="264"/>
      <c r="T65" s="266"/>
      <c r="U65" s="267"/>
      <c r="V65" s="266"/>
      <c r="W65" s="267"/>
      <c r="X65" s="268">
        <f t="shared" si="2"/>
        <v>0</v>
      </c>
      <c r="Y65" s="266"/>
      <c r="Z65" s="269"/>
      <c r="AA65" s="267"/>
      <c r="AB65" s="282">
        <f t="shared" si="1"/>
        <v>0</v>
      </c>
      <c r="AC65" s="266"/>
      <c r="AD65" s="269"/>
      <c r="AE65" s="267"/>
      <c r="AF65" s="271"/>
      <c r="AG65" s="281"/>
      <c r="AH65" s="266"/>
      <c r="AI65" s="267"/>
      <c r="AJ65" s="275"/>
      <c r="AK65" s="273"/>
      <c r="AL65" s="267"/>
      <c r="AM65" s="293"/>
      <c r="AN65" s="281"/>
      <c r="AO65" s="294"/>
      <c r="AP65" s="267"/>
      <c r="AQ65" s="276"/>
      <c r="AR65" s="276"/>
      <c r="AS65" s="277"/>
      <c r="AT65" s="277"/>
      <c r="AU65" s="276"/>
      <c r="AV65" s="276"/>
      <c r="AW65" s="276"/>
      <c r="AX65" s="278" t="s">
        <v>88</v>
      </c>
      <c r="BX65" s="230"/>
      <c r="BY65" s="230"/>
      <c r="CF65" s="231" t="s">
        <v>179</v>
      </c>
      <c r="CG65" s="231">
        <v>0</v>
      </c>
      <c r="CI65" s="231">
        <v>0</v>
      </c>
      <c r="CJ65" s="231">
        <v>0</v>
      </c>
      <c r="CK65" s="231">
        <v>0</v>
      </c>
      <c r="CL65" s="231">
        <v>1</v>
      </c>
      <c r="CM65" s="231">
        <v>0</v>
      </c>
      <c r="CS65" s="231"/>
      <c r="CT65" s="231"/>
    </row>
    <row r="66" spans="1:98" x14ac:dyDescent="0.2">
      <c r="A66" s="268" t="s">
        <v>144</v>
      </c>
      <c r="B66" s="259">
        <f>SUM(C66+D66+E66+F66+G66+H66+I66+J66+K66+L66+M66+N66+O66+P66+Q66+R66+S66)</f>
        <v>0</v>
      </c>
      <c r="C66" s="266"/>
      <c r="D66" s="27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7"/>
      <c r="T66" s="266"/>
      <c r="U66" s="267"/>
      <c r="V66" s="266"/>
      <c r="W66" s="267"/>
      <c r="X66" s="268">
        <f t="shared" si="2"/>
        <v>0</v>
      </c>
      <c r="Y66" s="266"/>
      <c r="Z66" s="269"/>
      <c r="AA66" s="267"/>
      <c r="AB66" s="282">
        <f t="shared" si="1"/>
        <v>0</v>
      </c>
      <c r="AC66" s="266"/>
      <c r="AD66" s="269"/>
      <c r="AE66" s="267"/>
      <c r="AF66" s="271"/>
      <c r="AG66" s="267"/>
      <c r="AH66" s="266"/>
      <c r="AI66" s="267"/>
      <c r="AJ66" s="275"/>
      <c r="AK66" s="273"/>
      <c r="AL66" s="267"/>
      <c r="AM66" s="293"/>
      <c r="AN66" s="281"/>
      <c r="AO66" s="294"/>
      <c r="AP66" s="267"/>
      <c r="AQ66" s="276"/>
      <c r="AR66" s="276"/>
      <c r="AS66" s="277"/>
      <c r="AT66" s="277"/>
      <c r="AU66" s="276"/>
      <c r="AV66" s="276"/>
      <c r="AW66" s="276"/>
      <c r="AX66" s="278" t="s">
        <v>88</v>
      </c>
      <c r="BX66" s="230"/>
      <c r="BY66" s="230"/>
      <c r="CG66" s="231">
        <v>0</v>
      </c>
      <c r="CI66" s="231">
        <v>0</v>
      </c>
      <c r="CJ66" s="231">
        <v>0</v>
      </c>
      <c r="CK66" s="231">
        <v>0</v>
      </c>
      <c r="CL66" s="231">
        <v>0</v>
      </c>
      <c r="CM66" s="231">
        <v>0</v>
      </c>
      <c r="CS66" s="231"/>
      <c r="CT66" s="231"/>
    </row>
    <row r="67" spans="1:98" x14ac:dyDescent="0.2">
      <c r="A67" s="268" t="s">
        <v>145</v>
      </c>
      <c r="B67" s="259">
        <f>SUM(C67+D67+E67+F67+G67+H67+I67+J67+K67+L67+M67+N67+O67+P67+Q67+R67+S67)</f>
        <v>0</v>
      </c>
      <c r="C67" s="266"/>
      <c r="D67" s="27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7"/>
      <c r="T67" s="266"/>
      <c r="U67" s="267"/>
      <c r="V67" s="266"/>
      <c r="W67" s="267"/>
      <c r="X67" s="268">
        <f t="shared" si="2"/>
        <v>0</v>
      </c>
      <c r="Y67" s="266"/>
      <c r="Z67" s="269"/>
      <c r="AA67" s="267"/>
      <c r="AB67" s="282">
        <f t="shared" si="1"/>
        <v>0</v>
      </c>
      <c r="AC67" s="266"/>
      <c r="AD67" s="269"/>
      <c r="AE67" s="267"/>
      <c r="AF67" s="271"/>
      <c r="AG67" s="267"/>
      <c r="AH67" s="266"/>
      <c r="AI67" s="267"/>
      <c r="AJ67" s="275"/>
      <c r="AK67" s="273"/>
      <c r="AL67" s="267"/>
      <c r="AM67" s="293"/>
      <c r="AN67" s="281"/>
      <c r="AO67" s="294"/>
      <c r="AP67" s="267"/>
      <c r="AQ67" s="276"/>
      <c r="AR67" s="276"/>
      <c r="AS67" s="277"/>
      <c r="AT67" s="277"/>
      <c r="AU67" s="276"/>
      <c r="AV67" s="276"/>
      <c r="AW67" s="276"/>
      <c r="AX67" s="278" t="s">
        <v>88</v>
      </c>
      <c r="BX67" s="230"/>
      <c r="BY67" s="230"/>
      <c r="CG67" s="231">
        <v>0</v>
      </c>
      <c r="CI67" s="231">
        <v>0</v>
      </c>
      <c r="CJ67" s="231">
        <v>0</v>
      </c>
      <c r="CK67" s="231">
        <v>0</v>
      </c>
      <c r="CL67" s="231">
        <v>0</v>
      </c>
      <c r="CM67" s="231">
        <v>0</v>
      </c>
      <c r="CS67" s="231"/>
      <c r="CT67" s="231"/>
    </row>
    <row r="68" spans="1:98" x14ac:dyDescent="0.2">
      <c r="A68" s="268" t="s">
        <v>146</v>
      </c>
      <c r="B68" s="259">
        <f>SUM(C68+D68+E68+F68+G68+H68+I68+J68+K68+L68+M68+N68+O68+P68+Q68+R68+S68)</f>
        <v>0</v>
      </c>
      <c r="C68" s="266"/>
      <c r="D68" s="27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7"/>
      <c r="T68" s="266"/>
      <c r="U68" s="267"/>
      <c r="V68" s="266"/>
      <c r="W68" s="267"/>
      <c r="X68" s="268">
        <f t="shared" si="2"/>
        <v>0</v>
      </c>
      <c r="Y68" s="266"/>
      <c r="Z68" s="269"/>
      <c r="AA68" s="267"/>
      <c r="AB68" s="282">
        <f t="shared" si="1"/>
        <v>0</v>
      </c>
      <c r="AC68" s="266"/>
      <c r="AD68" s="269"/>
      <c r="AE68" s="267"/>
      <c r="AF68" s="271"/>
      <c r="AG68" s="295"/>
      <c r="AH68" s="266"/>
      <c r="AI68" s="267"/>
      <c r="AJ68" s="275"/>
      <c r="AK68" s="273"/>
      <c r="AL68" s="267"/>
      <c r="AM68" s="293"/>
      <c r="AN68" s="281"/>
      <c r="AO68" s="296"/>
      <c r="AP68" s="297"/>
      <c r="AQ68" s="288"/>
      <c r="AR68" s="288"/>
      <c r="AS68" s="298"/>
      <c r="AT68" s="298"/>
      <c r="AU68" s="288"/>
      <c r="AV68" s="288"/>
      <c r="AW68" s="288"/>
      <c r="AX68" s="278" t="s">
        <v>88</v>
      </c>
      <c r="BX68" s="230"/>
      <c r="BY68" s="230"/>
      <c r="CG68" s="231">
        <v>0</v>
      </c>
      <c r="CI68" s="231">
        <v>0</v>
      </c>
      <c r="CJ68" s="231">
        <v>0</v>
      </c>
      <c r="CK68" s="231">
        <v>0</v>
      </c>
      <c r="CL68" s="231">
        <v>0</v>
      </c>
      <c r="CM68" s="231">
        <v>0</v>
      </c>
      <c r="CS68" s="231"/>
      <c r="CT68" s="231"/>
    </row>
    <row r="69" spans="1:98" s="311" customFormat="1" ht="13.5" customHeight="1" x14ac:dyDescent="0.15">
      <c r="A69" s="299" t="s">
        <v>38</v>
      </c>
      <c r="B69" s="300">
        <f t="shared" ref="B69:AW69" si="4">SUM(B12:B68)</f>
        <v>7657</v>
      </c>
      <c r="C69" s="301">
        <f t="shared" si="4"/>
        <v>692</v>
      </c>
      <c r="D69" s="302">
        <f t="shared" si="4"/>
        <v>478</v>
      </c>
      <c r="E69" s="303">
        <f t="shared" si="4"/>
        <v>423</v>
      </c>
      <c r="F69" s="303">
        <f t="shared" si="4"/>
        <v>227</v>
      </c>
      <c r="G69" s="303">
        <f t="shared" si="4"/>
        <v>193</v>
      </c>
      <c r="H69" s="303">
        <f t="shared" si="4"/>
        <v>294</v>
      </c>
      <c r="I69" s="303">
        <f t="shared" si="4"/>
        <v>328</v>
      </c>
      <c r="J69" s="303">
        <f t="shared" si="4"/>
        <v>362</v>
      </c>
      <c r="K69" s="303">
        <f t="shared" si="4"/>
        <v>390</v>
      </c>
      <c r="L69" s="303">
        <f t="shared" si="4"/>
        <v>406</v>
      </c>
      <c r="M69" s="303">
        <f t="shared" si="4"/>
        <v>588</v>
      </c>
      <c r="N69" s="303">
        <f t="shared" si="4"/>
        <v>578</v>
      </c>
      <c r="O69" s="303">
        <f t="shared" si="4"/>
        <v>532</v>
      </c>
      <c r="P69" s="303">
        <f t="shared" si="4"/>
        <v>617</v>
      </c>
      <c r="Q69" s="303">
        <f t="shared" si="4"/>
        <v>583</v>
      </c>
      <c r="R69" s="303">
        <f t="shared" si="4"/>
        <v>443</v>
      </c>
      <c r="S69" s="304">
        <f t="shared" si="4"/>
        <v>523</v>
      </c>
      <c r="T69" s="305">
        <f t="shared" si="4"/>
        <v>1593</v>
      </c>
      <c r="U69" s="304">
        <f t="shared" si="4"/>
        <v>6064</v>
      </c>
      <c r="V69" s="305">
        <f t="shared" si="4"/>
        <v>3223</v>
      </c>
      <c r="W69" s="304">
        <f t="shared" si="4"/>
        <v>4432</v>
      </c>
      <c r="X69" s="305">
        <f t="shared" si="4"/>
        <v>848</v>
      </c>
      <c r="Y69" s="305">
        <f t="shared" si="4"/>
        <v>848</v>
      </c>
      <c r="Z69" s="303">
        <f t="shared" si="4"/>
        <v>0</v>
      </c>
      <c r="AA69" s="306">
        <f t="shared" si="4"/>
        <v>0</v>
      </c>
      <c r="AB69" s="301">
        <f t="shared" si="4"/>
        <v>3033</v>
      </c>
      <c r="AC69" s="305">
        <f t="shared" si="4"/>
        <v>3010</v>
      </c>
      <c r="AD69" s="303">
        <f t="shared" si="4"/>
        <v>2</v>
      </c>
      <c r="AE69" s="304">
        <f t="shared" si="4"/>
        <v>21</v>
      </c>
      <c r="AF69" s="305">
        <f t="shared" si="4"/>
        <v>2915</v>
      </c>
      <c r="AG69" s="304">
        <f t="shared" si="4"/>
        <v>171</v>
      </c>
      <c r="AH69" s="306">
        <f t="shared" si="4"/>
        <v>188</v>
      </c>
      <c r="AI69" s="305">
        <f t="shared" si="4"/>
        <v>937</v>
      </c>
      <c r="AJ69" s="304">
        <f t="shared" si="4"/>
        <v>1521</v>
      </c>
      <c r="AK69" s="305">
        <f t="shared" si="4"/>
        <v>3</v>
      </c>
      <c r="AL69" s="304">
        <f t="shared" si="4"/>
        <v>195</v>
      </c>
      <c r="AM69" s="305">
        <f t="shared" si="4"/>
        <v>190</v>
      </c>
      <c r="AN69" s="307">
        <f t="shared" si="4"/>
        <v>785</v>
      </c>
      <c r="AO69" s="307">
        <f t="shared" si="4"/>
        <v>0</v>
      </c>
      <c r="AP69" s="307">
        <f t="shared" si="4"/>
        <v>0</v>
      </c>
      <c r="AQ69" s="307">
        <f t="shared" si="4"/>
        <v>192</v>
      </c>
      <c r="AR69" s="308">
        <f t="shared" si="4"/>
        <v>0</v>
      </c>
      <c r="AS69" s="308">
        <f t="shared" si="4"/>
        <v>0</v>
      </c>
      <c r="AT69" s="309">
        <f t="shared" si="4"/>
        <v>0</v>
      </c>
      <c r="AU69" s="310">
        <f t="shared" si="4"/>
        <v>0</v>
      </c>
      <c r="AV69" s="310">
        <f t="shared" si="4"/>
        <v>0</v>
      </c>
      <c r="AW69" s="308">
        <f t="shared" si="4"/>
        <v>0</v>
      </c>
      <c r="AX69" s="278"/>
      <c r="BZ69" s="312"/>
      <c r="CA69" s="312"/>
      <c r="CB69" s="312"/>
      <c r="CC69" s="312"/>
      <c r="CD69" s="312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</row>
    <row r="70" spans="1:98" x14ac:dyDescent="0.2">
      <c r="A70" s="313" t="s">
        <v>147</v>
      </c>
      <c r="B70" s="314"/>
    </row>
    <row r="71" spans="1:98" ht="41.25" customHeight="1" x14ac:dyDescent="0.2">
      <c r="A71" s="315" t="s">
        <v>148</v>
      </c>
      <c r="B71" s="316" t="s">
        <v>38</v>
      </c>
      <c r="C71" s="243" t="s">
        <v>18</v>
      </c>
      <c r="D71" s="244" t="s">
        <v>19</v>
      </c>
      <c r="E71" s="245" t="s">
        <v>20</v>
      </c>
      <c r="F71" s="245" t="s">
        <v>21</v>
      </c>
      <c r="G71" s="245" t="s">
        <v>22</v>
      </c>
      <c r="H71" s="246" t="s">
        <v>23</v>
      </c>
      <c r="I71" s="246" t="s">
        <v>24</v>
      </c>
      <c r="J71" s="246" t="s">
        <v>25</v>
      </c>
      <c r="K71" s="246" t="s">
        <v>26</v>
      </c>
      <c r="L71" s="246" t="s">
        <v>27</v>
      </c>
      <c r="M71" s="246" t="s">
        <v>28</v>
      </c>
      <c r="N71" s="246" t="s">
        <v>29</v>
      </c>
      <c r="O71" s="246" t="s">
        <v>30</v>
      </c>
      <c r="P71" s="246" t="s">
        <v>31</v>
      </c>
      <c r="Q71" s="246" t="s">
        <v>32</v>
      </c>
      <c r="R71" s="246" t="s">
        <v>33</v>
      </c>
      <c r="S71" s="247" t="s">
        <v>34</v>
      </c>
      <c r="T71" s="231"/>
    </row>
    <row r="72" spans="1:98" x14ac:dyDescent="0.2">
      <c r="A72" s="317" t="s">
        <v>149</v>
      </c>
      <c r="B72" s="318">
        <f t="shared" ref="B72:B87" si="5">SUM(C72:S72)</f>
        <v>0</v>
      </c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231"/>
    </row>
    <row r="73" spans="1:98" x14ac:dyDescent="0.2">
      <c r="A73" s="320" t="s">
        <v>150</v>
      </c>
      <c r="B73" s="321">
        <f t="shared" si="5"/>
        <v>75</v>
      </c>
      <c r="C73" s="286"/>
      <c r="D73" s="286"/>
      <c r="E73" s="286"/>
      <c r="F73" s="286">
        <v>1</v>
      </c>
      <c r="G73" s="286">
        <v>2</v>
      </c>
      <c r="H73" s="286">
        <v>2</v>
      </c>
      <c r="I73" s="286">
        <v>1</v>
      </c>
      <c r="J73" s="286">
        <v>2</v>
      </c>
      <c r="K73" s="286">
        <v>5</v>
      </c>
      <c r="L73" s="286">
        <v>5</v>
      </c>
      <c r="M73" s="286">
        <v>11</v>
      </c>
      <c r="N73" s="286">
        <v>12</v>
      </c>
      <c r="O73" s="286">
        <v>8</v>
      </c>
      <c r="P73" s="286">
        <v>10</v>
      </c>
      <c r="Q73" s="286">
        <v>6</v>
      </c>
      <c r="R73" s="286">
        <v>4</v>
      </c>
      <c r="S73" s="286">
        <v>6</v>
      </c>
      <c r="T73" s="231"/>
    </row>
    <row r="74" spans="1:98" x14ac:dyDescent="0.2">
      <c r="A74" s="322" t="s">
        <v>151</v>
      </c>
      <c r="B74" s="321">
        <f t="shared" si="5"/>
        <v>20</v>
      </c>
      <c r="C74" s="286"/>
      <c r="D74" s="286"/>
      <c r="E74" s="286"/>
      <c r="F74" s="286"/>
      <c r="G74" s="286">
        <v>1</v>
      </c>
      <c r="H74" s="286">
        <v>1</v>
      </c>
      <c r="I74" s="286">
        <v>2</v>
      </c>
      <c r="J74" s="286">
        <v>2</v>
      </c>
      <c r="K74" s="286">
        <v>2</v>
      </c>
      <c r="L74" s="286">
        <v>2</v>
      </c>
      <c r="M74" s="286">
        <v>3</v>
      </c>
      <c r="N74" s="286">
        <v>6</v>
      </c>
      <c r="O74" s="286">
        <v>1</v>
      </c>
      <c r="P74" s="286"/>
      <c r="Q74" s="286"/>
      <c r="R74" s="286"/>
      <c r="S74" s="286"/>
      <c r="T74" s="231"/>
    </row>
    <row r="75" spans="1:98" x14ac:dyDescent="0.2">
      <c r="A75" s="322" t="s">
        <v>152</v>
      </c>
      <c r="B75" s="321">
        <f t="shared" si="5"/>
        <v>302</v>
      </c>
      <c r="C75" s="286"/>
      <c r="D75" s="286"/>
      <c r="E75" s="286">
        <v>5</v>
      </c>
      <c r="F75" s="286">
        <v>30</v>
      </c>
      <c r="G75" s="286">
        <v>48</v>
      </c>
      <c r="H75" s="286">
        <v>77</v>
      </c>
      <c r="I75" s="286">
        <v>62</v>
      </c>
      <c r="J75" s="286">
        <v>50</v>
      </c>
      <c r="K75" s="286">
        <v>29</v>
      </c>
      <c r="L75" s="286">
        <v>1</v>
      </c>
      <c r="M75" s="286"/>
      <c r="N75" s="286"/>
      <c r="O75" s="286"/>
      <c r="P75" s="286"/>
      <c r="Q75" s="286"/>
      <c r="R75" s="286"/>
      <c r="S75" s="286"/>
      <c r="T75" s="231"/>
    </row>
    <row r="76" spans="1:98" x14ac:dyDescent="0.2">
      <c r="A76" s="322" t="s">
        <v>153</v>
      </c>
      <c r="B76" s="321">
        <f t="shared" si="5"/>
        <v>48</v>
      </c>
      <c r="C76" s="286"/>
      <c r="D76" s="286"/>
      <c r="E76" s="286"/>
      <c r="F76" s="286"/>
      <c r="G76" s="286"/>
      <c r="H76" s="286">
        <v>1</v>
      </c>
      <c r="I76" s="286">
        <v>1</v>
      </c>
      <c r="J76" s="286"/>
      <c r="K76" s="286">
        <v>2</v>
      </c>
      <c r="L76" s="286">
        <v>3</v>
      </c>
      <c r="M76" s="286">
        <v>6</v>
      </c>
      <c r="N76" s="286">
        <v>4</v>
      </c>
      <c r="O76" s="286">
        <v>7</v>
      </c>
      <c r="P76" s="286">
        <v>4</v>
      </c>
      <c r="Q76" s="286">
        <v>9</v>
      </c>
      <c r="R76" s="286">
        <v>8</v>
      </c>
      <c r="S76" s="286">
        <v>3</v>
      </c>
      <c r="T76" s="231"/>
    </row>
    <row r="77" spans="1:98" x14ac:dyDescent="0.2">
      <c r="A77" s="322" t="s">
        <v>154</v>
      </c>
      <c r="B77" s="321">
        <f t="shared" si="5"/>
        <v>108</v>
      </c>
      <c r="C77" s="286"/>
      <c r="D77" s="286"/>
      <c r="E77" s="286"/>
      <c r="F77" s="286">
        <v>1</v>
      </c>
      <c r="G77" s="286">
        <v>1</v>
      </c>
      <c r="H77" s="286">
        <v>8</v>
      </c>
      <c r="I77" s="286"/>
      <c r="J77" s="286">
        <v>5</v>
      </c>
      <c r="K77" s="286">
        <v>4</v>
      </c>
      <c r="L77" s="286">
        <v>4</v>
      </c>
      <c r="M77" s="286">
        <v>7</v>
      </c>
      <c r="N77" s="286">
        <v>9</v>
      </c>
      <c r="O77" s="286">
        <v>12</v>
      </c>
      <c r="P77" s="286">
        <v>17</v>
      </c>
      <c r="Q77" s="286">
        <v>18</v>
      </c>
      <c r="R77" s="286">
        <v>7</v>
      </c>
      <c r="S77" s="286">
        <v>15</v>
      </c>
      <c r="T77" s="231"/>
    </row>
    <row r="78" spans="1:98" x14ac:dyDescent="0.2">
      <c r="A78" s="322" t="s">
        <v>54</v>
      </c>
      <c r="B78" s="321">
        <f t="shared" si="5"/>
        <v>0</v>
      </c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31"/>
    </row>
    <row r="79" spans="1:98" x14ac:dyDescent="0.2">
      <c r="A79" s="322" t="s">
        <v>155</v>
      </c>
      <c r="B79" s="321">
        <f t="shared" si="5"/>
        <v>0</v>
      </c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31"/>
    </row>
    <row r="80" spans="1:98" x14ac:dyDescent="0.2">
      <c r="A80" s="322" t="s">
        <v>156</v>
      </c>
      <c r="B80" s="321">
        <f t="shared" si="5"/>
        <v>190</v>
      </c>
      <c r="C80" s="286"/>
      <c r="D80" s="286"/>
      <c r="E80" s="286"/>
      <c r="F80" s="286"/>
      <c r="G80" s="286">
        <v>4</v>
      </c>
      <c r="H80" s="286">
        <v>18</v>
      </c>
      <c r="I80" s="286">
        <v>32</v>
      </c>
      <c r="J80" s="286">
        <v>29</v>
      </c>
      <c r="K80" s="286">
        <v>30</v>
      </c>
      <c r="L80" s="286">
        <v>27</v>
      </c>
      <c r="M80" s="286">
        <v>23</v>
      </c>
      <c r="N80" s="286">
        <v>15</v>
      </c>
      <c r="O80" s="286">
        <v>5</v>
      </c>
      <c r="P80" s="286">
        <v>4</v>
      </c>
      <c r="Q80" s="286">
        <v>3</v>
      </c>
      <c r="R80" s="286"/>
      <c r="S80" s="286"/>
      <c r="T80" s="323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</row>
    <row r="81" spans="1:88" ht="13.5" customHeight="1" x14ac:dyDescent="0.2">
      <c r="A81" s="322" t="s">
        <v>157</v>
      </c>
      <c r="B81" s="321">
        <f t="shared" si="5"/>
        <v>212</v>
      </c>
      <c r="C81" s="286"/>
      <c r="D81" s="286"/>
      <c r="E81" s="286"/>
      <c r="F81" s="286"/>
      <c r="G81" s="286">
        <v>1</v>
      </c>
      <c r="H81" s="286">
        <v>1</v>
      </c>
      <c r="I81" s="286">
        <v>10</v>
      </c>
      <c r="J81" s="286">
        <v>12</v>
      </c>
      <c r="K81" s="286">
        <v>12</v>
      </c>
      <c r="L81" s="286">
        <v>19</v>
      </c>
      <c r="M81" s="286">
        <v>37</v>
      </c>
      <c r="N81" s="286">
        <v>35</v>
      </c>
      <c r="O81" s="286">
        <v>29</v>
      </c>
      <c r="P81" s="286">
        <v>21</v>
      </c>
      <c r="Q81" s="286">
        <v>16</v>
      </c>
      <c r="R81" s="286">
        <v>8</v>
      </c>
      <c r="S81" s="286">
        <v>11</v>
      </c>
      <c r="T81" s="231"/>
    </row>
    <row r="82" spans="1:88" x14ac:dyDescent="0.2">
      <c r="A82" s="322" t="s">
        <v>158</v>
      </c>
      <c r="B82" s="321">
        <f t="shared" si="5"/>
        <v>0</v>
      </c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31"/>
    </row>
    <row r="83" spans="1:88" x14ac:dyDescent="0.2">
      <c r="A83" s="322" t="s">
        <v>159</v>
      </c>
      <c r="B83" s="321">
        <f t="shared" si="5"/>
        <v>0</v>
      </c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31"/>
    </row>
    <row r="84" spans="1:88" x14ac:dyDescent="0.2">
      <c r="A84" s="324" t="s">
        <v>160</v>
      </c>
      <c r="B84" s="321">
        <f t="shared" si="5"/>
        <v>0</v>
      </c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31"/>
    </row>
    <row r="85" spans="1:88" x14ac:dyDescent="0.2">
      <c r="A85" s="324" t="s">
        <v>161</v>
      </c>
      <c r="B85" s="321">
        <f t="shared" si="5"/>
        <v>32</v>
      </c>
      <c r="C85" s="286"/>
      <c r="D85" s="286"/>
      <c r="E85" s="286"/>
      <c r="F85" s="286">
        <v>4</v>
      </c>
      <c r="G85" s="286">
        <v>3</v>
      </c>
      <c r="H85" s="286">
        <v>5</v>
      </c>
      <c r="I85" s="286">
        <v>5</v>
      </c>
      <c r="J85" s="286">
        <v>3</v>
      </c>
      <c r="K85" s="286">
        <v>4</v>
      </c>
      <c r="L85" s="286">
        <v>4</v>
      </c>
      <c r="M85" s="286">
        <v>1</v>
      </c>
      <c r="N85" s="286">
        <v>1</v>
      </c>
      <c r="O85" s="286">
        <v>1</v>
      </c>
      <c r="P85" s="286"/>
      <c r="Q85" s="286">
        <v>1</v>
      </c>
      <c r="R85" s="286"/>
      <c r="S85" s="286"/>
      <c r="T85" s="231"/>
    </row>
    <row r="86" spans="1:88" x14ac:dyDescent="0.2">
      <c r="A86" s="324" t="s">
        <v>44</v>
      </c>
      <c r="B86" s="321">
        <f t="shared" si="5"/>
        <v>35</v>
      </c>
      <c r="C86" s="286"/>
      <c r="D86" s="286"/>
      <c r="E86" s="286"/>
      <c r="F86" s="286"/>
      <c r="G86" s="286">
        <v>5</v>
      </c>
      <c r="H86" s="286">
        <v>4</v>
      </c>
      <c r="I86" s="286">
        <v>5</v>
      </c>
      <c r="J86" s="286">
        <v>7</v>
      </c>
      <c r="K86" s="286">
        <v>6</v>
      </c>
      <c r="L86" s="286">
        <v>4</v>
      </c>
      <c r="M86" s="286">
        <v>3</v>
      </c>
      <c r="N86" s="286">
        <v>1</v>
      </c>
      <c r="O86" s="286"/>
      <c r="P86" s="286"/>
      <c r="Q86" s="286"/>
      <c r="R86" s="286"/>
      <c r="S86" s="286"/>
      <c r="T86" s="231"/>
    </row>
    <row r="87" spans="1:88" x14ac:dyDescent="0.2">
      <c r="A87" s="325" t="s">
        <v>162</v>
      </c>
      <c r="B87" s="259">
        <f t="shared" si="5"/>
        <v>194</v>
      </c>
      <c r="C87" s="326"/>
      <c r="D87" s="326"/>
      <c r="E87" s="326"/>
      <c r="F87" s="326"/>
      <c r="G87" s="326">
        <v>4</v>
      </c>
      <c r="H87" s="326">
        <v>11</v>
      </c>
      <c r="I87" s="326">
        <v>13</v>
      </c>
      <c r="J87" s="326">
        <v>12</v>
      </c>
      <c r="K87" s="326">
        <v>10</v>
      </c>
      <c r="L87" s="326">
        <v>10</v>
      </c>
      <c r="M87" s="326">
        <v>28</v>
      </c>
      <c r="N87" s="326">
        <v>20</v>
      </c>
      <c r="O87" s="326">
        <v>14</v>
      </c>
      <c r="P87" s="326">
        <v>15</v>
      </c>
      <c r="Q87" s="326">
        <v>11</v>
      </c>
      <c r="R87" s="326">
        <v>20</v>
      </c>
      <c r="S87" s="326">
        <v>26</v>
      </c>
      <c r="T87" s="231"/>
    </row>
    <row r="88" spans="1:88" x14ac:dyDescent="0.2">
      <c r="A88" s="327" t="s">
        <v>46</v>
      </c>
      <c r="B88" s="300">
        <f t="shared" ref="B88:S88" si="6">SUM(B72:B87)</f>
        <v>1216</v>
      </c>
      <c r="C88" s="328">
        <f t="shared" si="6"/>
        <v>0</v>
      </c>
      <c r="D88" s="328">
        <f t="shared" si="6"/>
        <v>0</v>
      </c>
      <c r="E88" s="328">
        <f t="shared" si="6"/>
        <v>5</v>
      </c>
      <c r="F88" s="328">
        <f t="shared" si="6"/>
        <v>36</v>
      </c>
      <c r="G88" s="328">
        <f t="shared" si="6"/>
        <v>69</v>
      </c>
      <c r="H88" s="328">
        <f t="shared" si="6"/>
        <v>128</v>
      </c>
      <c r="I88" s="328">
        <f t="shared" si="6"/>
        <v>131</v>
      </c>
      <c r="J88" s="328">
        <f t="shared" si="6"/>
        <v>122</v>
      </c>
      <c r="K88" s="328">
        <f t="shared" si="6"/>
        <v>104</v>
      </c>
      <c r="L88" s="328">
        <f t="shared" si="6"/>
        <v>79</v>
      </c>
      <c r="M88" s="328">
        <f t="shared" si="6"/>
        <v>119</v>
      </c>
      <c r="N88" s="328">
        <f t="shared" si="6"/>
        <v>103</v>
      </c>
      <c r="O88" s="328">
        <f t="shared" si="6"/>
        <v>77</v>
      </c>
      <c r="P88" s="328">
        <f t="shared" si="6"/>
        <v>71</v>
      </c>
      <c r="Q88" s="328">
        <f t="shared" si="6"/>
        <v>64</v>
      </c>
      <c r="R88" s="328">
        <f t="shared" si="6"/>
        <v>47</v>
      </c>
      <c r="S88" s="328">
        <f t="shared" si="6"/>
        <v>61</v>
      </c>
      <c r="T88" s="231"/>
    </row>
    <row r="89" spans="1:88" x14ac:dyDescent="0.2">
      <c r="A89" s="329" t="s">
        <v>163</v>
      </c>
      <c r="B89" s="329"/>
      <c r="C89" s="329"/>
      <c r="D89" s="329"/>
      <c r="E89" s="329"/>
      <c r="F89" s="329"/>
      <c r="G89" s="232"/>
      <c r="H89" s="232"/>
      <c r="I89" s="232"/>
      <c r="J89" s="232"/>
      <c r="K89" s="232"/>
      <c r="L89" s="232"/>
      <c r="M89" s="232"/>
      <c r="N89" s="232"/>
      <c r="O89" s="232"/>
      <c r="P89" s="330"/>
      <c r="Q89" s="232"/>
      <c r="R89" s="232"/>
      <c r="S89" s="330"/>
      <c r="T89" s="232"/>
      <c r="U89" s="232"/>
      <c r="V89" s="330"/>
      <c r="W89" s="232"/>
      <c r="X89" s="232"/>
      <c r="Y89" s="330"/>
      <c r="Z89" s="330"/>
      <c r="AA89" s="330"/>
      <c r="AB89" s="331"/>
      <c r="AC89" s="331"/>
    </row>
    <row r="90" spans="1:88" ht="14.25" customHeight="1" x14ac:dyDescent="0.2">
      <c r="A90" s="601" t="s">
        <v>45</v>
      </c>
      <c r="B90" s="602"/>
      <c r="C90" s="601" t="s">
        <v>46</v>
      </c>
      <c r="D90" s="607"/>
      <c r="E90" s="602"/>
      <c r="F90" s="609" t="s">
        <v>47</v>
      </c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  <c r="AG90" s="610"/>
      <c r="AH90" s="610"/>
      <c r="AI90" s="610"/>
      <c r="AJ90" s="610"/>
      <c r="AK90" s="610"/>
      <c r="AL90" s="610"/>
      <c r="AM90" s="611"/>
      <c r="AN90" s="620" t="s">
        <v>48</v>
      </c>
      <c r="AO90" s="623" t="s">
        <v>49</v>
      </c>
      <c r="AP90" s="626" t="s">
        <v>164</v>
      </c>
      <c r="AQ90" s="626" t="s">
        <v>165</v>
      </c>
      <c r="AR90" s="231"/>
    </row>
    <row r="91" spans="1:88" x14ac:dyDescent="0.2">
      <c r="A91" s="603"/>
      <c r="B91" s="604"/>
      <c r="C91" s="605"/>
      <c r="D91" s="608"/>
      <c r="E91" s="606"/>
      <c r="F91" s="648" t="s">
        <v>18</v>
      </c>
      <c r="G91" s="649"/>
      <c r="H91" s="648" t="s">
        <v>19</v>
      </c>
      <c r="I91" s="649"/>
      <c r="J91" s="648" t="s">
        <v>20</v>
      </c>
      <c r="K91" s="649"/>
      <c r="L91" s="648" t="s">
        <v>21</v>
      </c>
      <c r="M91" s="649"/>
      <c r="N91" s="648" t="s">
        <v>22</v>
      </c>
      <c r="O91" s="649"/>
      <c r="P91" s="609" t="s">
        <v>23</v>
      </c>
      <c r="Q91" s="611"/>
      <c r="R91" s="609" t="s">
        <v>24</v>
      </c>
      <c r="S91" s="611"/>
      <c r="T91" s="609" t="s">
        <v>25</v>
      </c>
      <c r="U91" s="611"/>
      <c r="V91" s="609" t="s">
        <v>26</v>
      </c>
      <c r="W91" s="611"/>
      <c r="X91" s="609" t="s">
        <v>27</v>
      </c>
      <c r="Y91" s="611"/>
      <c r="Z91" s="609" t="s">
        <v>28</v>
      </c>
      <c r="AA91" s="611"/>
      <c r="AB91" s="609" t="s">
        <v>29</v>
      </c>
      <c r="AC91" s="611"/>
      <c r="AD91" s="609" t="s">
        <v>30</v>
      </c>
      <c r="AE91" s="611"/>
      <c r="AF91" s="609" t="s">
        <v>31</v>
      </c>
      <c r="AG91" s="611"/>
      <c r="AH91" s="609" t="s">
        <v>32</v>
      </c>
      <c r="AI91" s="611"/>
      <c r="AJ91" s="609" t="s">
        <v>33</v>
      </c>
      <c r="AK91" s="611"/>
      <c r="AL91" s="609" t="s">
        <v>34</v>
      </c>
      <c r="AM91" s="611"/>
      <c r="AN91" s="621"/>
      <c r="AO91" s="624"/>
      <c r="AP91" s="627"/>
      <c r="AQ91" s="627"/>
      <c r="AR91" s="231"/>
    </row>
    <row r="92" spans="1:88" x14ac:dyDescent="0.2">
      <c r="A92" s="605"/>
      <c r="B92" s="606"/>
      <c r="C92" s="315" t="s">
        <v>166</v>
      </c>
      <c r="D92" s="332" t="s">
        <v>36</v>
      </c>
      <c r="E92" s="315" t="s">
        <v>37</v>
      </c>
      <c r="F92" s="333" t="s">
        <v>36</v>
      </c>
      <c r="G92" s="334" t="s">
        <v>37</v>
      </c>
      <c r="H92" s="333" t="s">
        <v>36</v>
      </c>
      <c r="I92" s="334" t="s">
        <v>37</v>
      </c>
      <c r="J92" s="333" t="s">
        <v>36</v>
      </c>
      <c r="K92" s="334" t="s">
        <v>37</v>
      </c>
      <c r="L92" s="333" t="s">
        <v>36</v>
      </c>
      <c r="M92" s="334" t="s">
        <v>37</v>
      </c>
      <c r="N92" s="333" t="s">
        <v>36</v>
      </c>
      <c r="O92" s="334" t="s">
        <v>37</v>
      </c>
      <c r="P92" s="333" t="s">
        <v>36</v>
      </c>
      <c r="Q92" s="334" t="s">
        <v>37</v>
      </c>
      <c r="R92" s="333" t="s">
        <v>36</v>
      </c>
      <c r="S92" s="334" t="s">
        <v>37</v>
      </c>
      <c r="T92" s="333" t="s">
        <v>36</v>
      </c>
      <c r="U92" s="334" t="s">
        <v>37</v>
      </c>
      <c r="V92" s="333" t="s">
        <v>36</v>
      </c>
      <c r="W92" s="334" t="s">
        <v>37</v>
      </c>
      <c r="X92" s="333" t="s">
        <v>36</v>
      </c>
      <c r="Y92" s="334" t="s">
        <v>37</v>
      </c>
      <c r="Z92" s="333" t="s">
        <v>36</v>
      </c>
      <c r="AA92" s="334" t="s">
        <v>37</v>
      </c>
      <c r="AB92" s="333" t="s">
        <v>36</v>
      </c>
      <c r="AC92" s="334" t="s">
        <v>37</v>
      </c>
      <c r="AD92" s="333" t="s">
        <v>36</v>
      </c>
      <c r="AE92" s="334" t="s">
        <v>37</v>
      </c>
      <c r="AF92" s="333" t="s">
        <v>36</v>
      </c>
      <c r="AG92" s="334" t="s">
        <v>37</v>
      </c>
      <c r="AH92" s="333" t="s">
        <v>36</v>
      </c>
      <c r="AI92" s="334" t="s">
        <v>37</v>
      </c>
      <c r="AJ92" s="333" t="s">
        <v>36</v>
      </c>
      <c r="AK92" s="334" t="s">
        <v>37</v>
      </c>
      <c r="AL92" s="333" t="s">
        <v>36</v>
      </c>
      <c r="AM92" s="334" t="s">
        <v>37</v>
      </c>
      <c r="AN92" s="622"/>
      <c r="AO92" s="625"/>
      <c r="AP92" s="628"/>
      <c r="AQ92" s="628"/>
      <c r="AR92" s="231"/>
    </row>
    <row r="93" spans="1:88" x14ac:dyDescent="0.2">
      <c r="A93" s="650" t="s">
        <v>50</v>
      </c>
      <c r="B93" s="651"/>
      <c r="C93" s="335">
        <f>SUM(D93+E93)</f>
        <v>782</v>
      </c>
      <c r="D93" s="336">
        <f>SUM(F93+H93+J93+L93+N93+P93+R93+T93+V93+X93+Z93+AB93+AD93+AF93+AH93+AJ93+AL93)</f>
        <v>318</v>
      </c>
      <c r="E93" s="335">
        <f>SUM(G93+I93+K93+M93+O93+Q93+S93+U93+W93+Y93+AA93+AC93+AE93+AG93+AI93+AK93+AM93)</f>
        <v>464</v>
      </c>
      <c r="F93" s="337">
        <v>1</v>
      </c>
      <c r="G93" s="338">
        <v>2</v>
      </c>
      <c r="H93" s="337"/>
      <c r="I93" s="338"/>
      <c r="J93" s="337">
        <v>1</v>
      </c>
      <c r="K93" s="272">
        <v>3</v>
      </c>
      <c r="L93" s="337">
        <v>4</v>
      </c>
      <c r="M93" s="272">
        <v>6</v>
      </c>
      <c r="N93" s="337">
        <v>10</v>
      </c>
      <c r="O93" s="272">
        <v>17</v>
      </c>
      <c r="P93" s="337">
        <v>13</v>
      </c>
      <c r="Q93" s="272">
        <v>20</v>
      </c>
      <c r="R93" s="337">
        <v>13</v>
      </c>
      <c r="S93" s="272">
        <v>17</v>
      </c>
      <c r="T93" s="337">
        <v>24</v>
      </c>
      <c r="U93" s="272">
        <v>34</v>
      </c>
      <c r="V93" s="337">
        <v>15</v>
      </c>
      <c r="W93" s="272">
        <v>34</v>
      </c>
      <c r="X93" s="337">
        <v>24</v>
      </c>
      <c r="Y93" s="272">
        <v>32</v>
      </c>
      <c r="Z93" s="337">
        <v>21</v>
      </c>
      <c r="AA93" s="272">
        <v>40</v>
      </c>
      <c r="AB93" s="337">
        <v>26</v>
      </c>
      <c r="AC93" s="272">
        <v>40</v>
      </c>
      <c r="AD93" s="337">
        <v>27</v>
      </c>
      <c r="AE93" s="272">
        <v>58</v>
      </c>
      <c r="AF93" s="337">
        <v>44</v>
      </c>
      <c r="AG93" s="272">
        <v>45</v>
      </c>
      <c r="AH93" s="337">
        <v>44</v>
      </c>
      <c r="AI93" s="272">
        <v>40</v>
      </c>
      <c r="AJ93" s="337">
        <v>24</v>
      </c>
      <c r="AK93" s="272">
        <v>35</v>
      </c>
      <c r="AL93" s="339">
        <v>27</v>
      </c>
      <c r="AM93" s="272">
        <v>41</v>
      </c>
      <c r="AN93" s="340">
        <v>782</v>
      </c>
      <c r="AO93" s="338">
        <v>639</v>
      </c>
      <c r="AP93" s="341">
        <v>0</v>
      </c>
      <c r="AQ93" s="340">
        <v>0</v>
      </c>
      <c r="AR93" s="278" t="s">
        <v>167</v>
      </c>
      <c r="CG93" s="231">
        <v>0</v>
      </c>
      <c r="CH93" s="231">
        <v>0</v>
      </c>
      <c r="CI93" s="231">
        <v>0</v>
      </c>
      <c r="CJ93" s="231">
        <v>0</v>
      </c>
    </row>
    <row r="94" spans="1:88" x14ac:dyDescent="0.2">
      <c r="A94" s="620" t="s">
        <v>51</v>
      </c>
      <c r="B94" s="318" t="s">
        <v>52</v>
      </c>
      <c r="C94" s="335">
        <f>SUM(+D94+E94)</f>
        <v>270</v>
      </c>
      <c r="D94" s="342"/>
      <c r="E94" s="335">
        <f>SUM(G94+I94+K94+M94+O94+Q94+S94+U94+W94+Y94+AA94+AC94+AE94+AG94+AI94+AK94+AM94)</f>
        <v>270</v>
      </c>
      <c r="F94" s="343"/>
      <c r="G94" s="344"/>
      <c r="H94" s="343"/>
      <c r="I94" s="344"/>
      <c r="J94" s="343"/>
      <c r="K94" s="274">
        <v>7</v>
      </c>
      <c r="L94" s="343"/>
      <c r="M94" s="274">
        <v>26</v>
      </c>
      <c r="N94" s="343"/>
      <c r="O94" s="274">
        <v>40</v>
      </c>
      <c r="P94" s="343"/>
      <c r="Q94" s="274">
        <v>63</v>
      </c>
      <c r="R94" s="343"/>
      <c r="S94" s="274">
        <v>52</v>
      </c>
      <c r="T94" s="343"/>
      <c r="U94" s="274">
        <v>55</v>
      </c>
      <c r="V94" s="343"/>
      <c r="W94" s="274">
        <v>24</v>
      </c>
      <c r="X94" s="343"/>
      <c r="Y94" s="274">
        <v>3</v>
      </c>
      <c r="Z94" s="343"/>
      <c r="AA94" s="274"/>
      <c r="AB94" s="343"/>
      <c r="AC94" s="274"/>
      <c r="AD94" s="343"/>
      <c r="AE94" s="274"/>
      <c r="AF94" s="343"/>
      <c r="AG94" s="274"/>
      <c r="AH94" s="343"/>
      <c r="AI94" s="274"/>
      <c r="AJ94" s="343"/>
      <c r="AK94" s="274"/>
      <c r="AL94" s="343"/>
      <c r="AM94" s="274"/>
      <c r="AN94" s="319">
        <v>270</v>
      </c>
      <c r="AO94" s="345">
        <v>262</v>
      </c>
      <c r="AP94" s="346">
        <v>0</v>
      </c>
      <c r="AQ94" s="319">
        <v>0</v>
      </c>
      <c r="AR94" s="278" t="s">
        <v>167</v>
      </c>
      <c r="CG94" s="231">
        <v>0</v>
      </c>
      <c r="CH94" s="231">
        <v>0</v>
      </c>
      <c r="CI94" s="231">
        <v>0</v>
      </c>
      <c r="CJ94" s="231">
        <v>0</v>
      </c>
    </row>
    <row r="95" spans="1:88" ht="21.75" x14ac:dyDescent="0.2">
      <c r="A95" s="621"/>
      <c r="B95" s="290" t="s">
        <v>53</v>
      </c>
      <c r="C95" s="347">
        <f t="shared" ref="C95:C103" si="7">SUM(D95+E95)</f>
        <v>505</v>
      </c>
      <c r="D95" s="348">
        <f>SUM(F95+H95+J95+L95+N95+P95+R95+T95+V95+X95+Z95+AB95+AD95+AF95+AH95+AJ95+AL95)</f>
        <v>23</v>
      </c>
      <c r="E95" s="349">
        <f>SUM(G95+I95+K95+M95+O95+Q95+S95+U95+W95+Y95+AA95+AC95+AE95+AG95+AI95+AK95+AM95)</f>
        <v>482</v>
      </c>
      <c r="F95" s="266"/>
      <c r="G95" s="267">
        <v>1</v>
      </c>
      <c r="H95" s="266"/>
      <c r="I95" s="267">
        <v>2</v>
      </c>
      <c r="J95" s="266"/>
      <c r="K95" s="267">
        <v>8</v>
      </c>
      <c r="L95" s="266">
        <v>2</v>
      </c>
      <c r="M95" s="267">
        <v>33</v>
      </c>
      <c r="N95" s="266">
        <v>4</v>
      </c>
      <c r="O95" s="267">
        <v>52</v>
      </c>
      <c r="P95" s="266">
        <v>4</v>
      </c>
      <c r="Q95" s="267">
        <v>80</v>
      </c>
      <c r="R95" s="266">
        <v>4</v>
      </c>
      <c r="S95" s="267">
        <v>72</v>
      </c>
      <c r="T95" s="266">
        <v>5</v>
      </c>
      <c r="U95" s="267">
        <v>78</v>
      </c>
      <c r="V95" s="266">
        <v>2</v>
      </c>
      <c r="W95" s="267">
        <v>49</v>
      </c>
      <c r="X95" s="266">
        <v>1</v>
      </c>
      <c r="Y95" s="267">
        <v>31</v>
      </c>
      <c r="Z95" s="266">
        <v>1</v>
      </c>
      <c r="AA95" s="267">
        <v>36</v>
      </c>
      <c r="AB95" s="266"/>
      <c r="AC95" s="267">
        <v>15</v>
      </c>
      <c r="AD95" s="266"/>
      <c r="AE95" s="267">
        <v>12</v>
      </c>
      <c r="AF95" s="266"/>
      <c r="AG95" s="267">
        <v>3</v>
      </c>
      <c r="AH95" s="266"/>
      <c r="AI95" s="267">
        <v>6</v>
      </c>
      <c r="AJ95" s="266"/>
      <c r="AK95" s="267">
        <v>3</v>
      </c>
      <c r="AL95" s="273"/>
      <c r="AM95" s="267">
        <v>1</v>
      </c>
      <c r="AN95" s="294">
        <v>505</v>
      </c>
      <c r="AO95" s="286">
        <v>482</v>
      </c>
      <c r="AP95" s="350">
        <v>0</v>
      </c>
      <c r="AQ95" s="294">
        <v>0</v>
      </c>
      <c r="AR95" s="278" t="s">
        <v>167</v>
      </c>
      <c r="CG95" s="231">
        <v>0</v>
      </c>
      <c r="CH95" s="231">
        <v>0</v>
      </c>
      <c r="CI95" s="231">
        <v>0</v>
      </c>
      <c r="CJ95" s="231">
        <v>0</v>
      </c>
    </row>
    <row r="96" spans="1:88" x14ac:dyDescent="0.2">
      <c r="A96" s="622"/>
      <c r="B96" s="351" t="s">
        <v>54</v>
      </c>
      <c r="C96" s="352">
        <f t="shared" si="7"/>
        <v>0</v>
      </c>
      <c r="D96" s="353">
        <f>SUM(N96+P96+R96+T96+V96+X96+Z96)</f>
        <v>0</v>
      </c>
      <c r="E96" s="352">
        <f>SUM(O96+Q96+S96+U96+W96+Y96+AA96)</f>
        <v>0</v>
      </c>
      <c r="F96" s="354"/>
      <c r="G96" s="355"/>
      <c r="H96" s="354"/>
      <c r="I96" s="355"/>
      <c r="J96" s="354"/>
      <c r="K96" s="355"/>
      <c r="L96" s="354"/>
      <c r="M96" s="355"/>
      <c r="N96" s="356"/>
      <c r="O96" s="297"/>
      <c r="P96" s="356"/>
      <c r="Q96" s="297"/>
      <c r="R96" s="356"/>
      <c r="S96" s="297"/>
      <c r="T96" s="356"/>
      <c r="U96" s="297"/>
      <c r="V96" s="356"/>
      <c r="W96" s="297"/>
      <c r="X96" s="356"/>
      <c r="Y96" s="297"/>
      <c r="Z96" s="356"/>
      <c r="AA96" s="326"/>
      <c r="AB96" s="354"/>
      <c r="AC96" s="355"/>
      <c r="AD96" s="354"/>
      <c r="AE96" s="355"/>
      <c r="AF96" s="354"/>
      <c r="AG96" s="355"/>
      <c r="AH96" s="354"/>
      <c r="AI96" s="355"/>
      <c r="AJ96" s="354"/>
      <c r="AK96" s="355"/>
      <c r="AL96" s="354"/>
      <c r="AM96" s="355"/>
      <c r="AN96" s="296"/>
      <c r="AO96" s="326"/>
      <c r="AP96" s="357"/>
      <c r="AQ96" s="296"/>
      <c r="AR96" s="278" t="s">
        <v>167</v>
      </c>
      <c r="CG96" s="231">
        <v>0</v>
      </c>
      <c r="CH96" s="231">
        <v>0</v>
      </c>
      <c r="CI96" s="231">
        <v>0</v>
      </c>
      <c r="CJ96" s="231">
        <v>0</v>
      </c>
    </row>
    <row r="97" spans="1:88" x14ac:dyDescent="0.2">
      <c r="A97" s="599" t="s">
        <v>55</v>
      </c>
      <c r="B97" s="600"/>
      <c r="C97" s="358">
        <f t="shared" si="7"/>
        <v>523</v>
      </c>
      <c r="D97" s="359">
        <f t="shared" ref="D97:E103" si="8">SUM(F97+H97+J97+L97+N97+P97+R97+T97+V97+X97+Z97+AB97+AD97+AF97+AH97+AJ97+AL97)</f>
        <v>219</v>
      </c>
      <c r="E97" s="358">
        <f t="shared" si="8"/>
        <v>304</v>
      </c>
      <c r="F97" s="360">
        <v>61</v>
      </c>
      <c r="G97" s="292">
        <v>55</v>
      </c>
      <c r="H97" s="360">
        <v>25</v>
      </c>
      <c r="I97" s="292">
        <v>30</v>
      </c>
      <c r="J97" s="360">
        <v>17</v>
      </c>
      <c r="K97" s="276">
        <v>20</v>
      </c>
      <c r="L97" s="360">
        <v>14</v>
      </c>
      <c r="M97" s="276">
        <v>16</v>
      </c>
      <c r="N97" s="360">
        <v>1</v>
      </c>
      <c r="O97" s="276">
        <v>4</v>
      </c>
      <c r="P97" s="360">
        <v>6</v>
      </c>
      <c r="Q97" s="276">
        <v>8</v>
      </c>
      <c r="R97" s="360">
        <v>1</v>
      </c>
      <c r="S97" s="276">
        <v>4</v>
      </c>
      <c r="T97" s="360">
        <v>4</v>
      </c>
      <c r="U97" s="276">
        <v>12</v>
      </c>
      <c r="V97" s="360">
        <v>5</v>
      </c>
      <c r="W97" s="276">
        <v>10</v>
      </c>
      <c r="X97" s="360">
        <v>5</v>
      </c>
      <c r="Y97" s="276">
        <v>11</v>
      </c>
      <c r="Z97" s="360">
        <v>8</v>
      </c>
      <c r="AA97" s="276">
        <v>19</v>
      </c>
      <c r="AB97" s="360">
        <v>6</v>
      </c>
      <c r="AC97" s="276">
        <v>18</v>
      </c>
      <c r="AD97" s="360">
        <v>13</v>
      </c>
      <c r="AE97" s="276">
        <v>22</v>
      </c>
      <c r="AF97" s="360">
        <v>11</v>
      </c>
      <c r="AG97" s="276">
        <v>20</v>
      </c>
      <c r="AH97" s="360">
        <v>14</v>
      </c>
      <c r="AI97" s="292">
        <v>20</v>
      </c>
      <c r="AJ97" s="360">
        <v>11</v>
      </c>
      <c r="AK97" s="292">
        <v>15</v>
      </c>
      <c r="AL97" s="361">
        <v>17</v>
      </c>
      <c r="AM97" s="276">
        <v>20</v>
      </c>
      <c r="AN97" s="362">
        <v>523</v>
      </c>
      <c r="AO97" s="292">
        <v>266</v>
      </c>
      <c r="AP97" s="363">
        <v>0</v>
      </c>
      <c r="AQ97" s="362">
        <v>0</v>
      </c>
      <c r="AR97" s="278" t="s">
        <v>167</v>
      </c>
      <c r="CG97" s="231">
        <v>0</v>
      </c>
      <c r="CH97" s="231">
        <v>0</v>
      </c>
      <c r="CI97" s="231">
        <v>0</v>
      </c>
      <c r="CJ97" s="231">
        <v>0</v>
      </c>
    </row>
    <row r="98" spans="1:88" x14ac:dyDescent="0.2">
      <c r="A98" s="655" t="s">
        <v>56</v>
      </c>
      <c r="B98" s="656"/>
      <c r="C98" s="349">
        <f t="shared" si="7"/>
        <v>0</v>
      </c>
      <c r="D98" s="348">
        <f t="shared" si="8"/>
        <v>0</v>
      </c>
      <c r="E98" s="349">
        <f t="shared" si="8"/>
        <v>0</v>
      </c>
      <c r="F98" s="266"/>
      <c r="G98" s="286"/>
      <c r="H98" s="266"/>
      <c r="I98" s="286"/>
      <c r="J98" s="266"/>
      <c r="K98" s="267"/>
      <c r="L98" s="266"/>
      <c r="M98" s="267"/>
      <c r="N98" s="266"/>
      <c r="O98" s="267"/>
      <c r="P98" s="266"/>
      <c r="Q98" s="267"/>
      <c r="R98" s="266"/>
      <c r="S98" s="267"/>
      <c r="T98" s="266"/>
      <c r="U98" s="267"/>
      <c r="V98" s="266"/>
      <c r="W98" s="267"/>
      <c r="X98" s="266"/>
      <c r="Y98" s="267"/>
      <c r="Z98" s="266"/>
      <c r="AA98" s="267"/>
      <c r="AB98" s="266"/>
      <c r="AC98" s="286"/>
      <c r="AD98" s="266"/>
      <c r="AE98" s="286"/>
      <c r="AF98" s="266"/>
      <c r="AG98" s="286"/>
      <c r="AH98" s="266"/>
      <c r="AI98" s="286"/>
      <c r="AJ98" s="266"/>
      <c r="AK98" s="286"/>
      <c r="AL98" s="273"/>
      <c r="AM98" s="267"/>
      <c r="AN98" s="294"/>
      <c r="AO98" s="286"/>
      <c r="AP98" s="350"/>
      <c r="AQ98" s="294"/>
      <c r="AR98" s="278" t="s">
        <v>167</v>
      </c>
      <c r="CG98" s="231">
        <v>0</v>
      </c>
      <c r="CH98" s="231">
        <v>0</v>
      </c>
      <c r="CI98" s="231">
        <v>0</v>
      </c>
      <c r="CJ98" s="231">
        <v>0</v>
      </c>
    </row>
    <row r="99" spans="1:88" x14ac:dyDescent="0.2">
      <c r="A99" s="657" t="s">
        <v>57</v>
      </c>
      <c r="B99" s="658"/>
      <c r="C99" s="364">
        <f t="shared" si="7"/>
        <v>163</v>
      </c>
      <c r="D99" s="365">
        <f t="shared" si="8"/>
        <v>129</v>
      </c>
      <c r="E99" s="349">
        <f t="shared" si="8"/>
        <v>34</v>
      </c>
      <c r="F99" s="266">
        <v>29</v>
      </c>
      <c r="G99" s="286">
        <v>6</v>
      </c>
      <c r="H99" s="266">
        <v>17</v>
      </c>
      <c r="I99" s="286">
        <v>3</v>
      </c>
      <c r="J99" s="266">
        <v>6</v>
      </c>
      <c r="K99" s="267">
        <v>1</v>
      </c>
      <c r="L99" s="266"/>
      <c r="M99" s="267"/>
      <c r="N99" s="266">
        <v>1</v>
      </c>
      <c r="O99" s="267"/>
      <c r="P99" s="266"/>
      <c r="Q99" s="267"/>
      <c r="R99" s="266"/>
      <c r="S99" s="267"/>
      <c r="T99" s="266">
        <v>6</v>
      </c>
      <c r="U99" s="267">
        <v>1</v>
      </c>
      <c r="V99" s="266">
        <v>1</v>
      </c>
      <c r="W99" s="267"/>
      <c r="X99" s="266">
        <v>9</v>
      </c>
      <c r="Y99" s="267">
        <v>2</v>
      </c>
      <c r="Z99" s="266">
        <v>1</v>
      </c>
      <c r="AA99" s="267"/>
      <c r="AB99" s="266">
        <v>3</v>
      </c>
      <c r="AC99" s="286">
        <v>1</v>
      </c>
      <c r="AD99" s="266">
        <v>12</v>
      </c>
      <c r="AE99" s="286">
        <v>3</v>
      </c>
      <c r="AF99" s="266">
        <v>8</v>
      </c>
      <c r="AG99" s="286">
        <v>2</v>
      </c>
      <c r="AH99" s="266">
        <v>12</v>
      </c>
      <c r="AI99" s="286">
        <v>3</v>
      </c>
      <c r="AJ99" s="266">
        <v>8</v>
      </c>
      <c r="AK99" s="286">
        <v>3</v>
      </c>
      <c r="AL99" s="273">
        <v>16</v>
      </c>
      <c r="AM99" s="267">
        <v>9</v>
      </c>
      <c r="AN99" s="294">
        <v>163</v>
      </c>
      <c r="AO99" s="286">
        <v>123</v>
      </c>
      <c r="AP99" s="350">
        <v>0</v>
      </c>
      <c r="AQ99" s="294">
        <v>0</v>
      </c>
      <c r="AR99" s="278" t="s">
        <v>167</v>
      </c>
      <c r="CG99" s="231">
        <v>0</v>
      </c>
      <c r="CH99" s="231">
        <v>0</v>
      </c>
      <c r="CI99" s="231">
        <v>0</v>
      </c>
      <c r="CJ99" s="231">
        <v>0</v>
      </c>
    </row>
    <row r="100" spans="1:88" x14ac:dyDescent="0.2">
      <c r="A100" s="659" t="s">
        <v>58</v>
      </c>
      <c r="B100" s="660"/>
      <c r="C100" s="349">
        <f t="shared" si="7"/>
        <v>0</v>
      </c>
      <c r="D100" s="348">
        <f t="shared" si="8"/>
        <v>0</v>
      </c>
      <c r="E100" s="349">
        <f t="shared" si="8"/>
        <v>0</v>
      </c>
      <c r="F100" s="266"/>
      <c r="G100" s="286"/>
      <c r="H100" s="266"/>
      <c r="I100" s="286"/>
      <c r="J100" s="266"/>
      <c r="K100" s="267"/>
      <c r="L100" s="266"/>
      <c r="M100" s="267"/>
      <c r="N100" s="266"/>
      <c r="O100" s="267"/>
      <c r="P100" s="266"/>
      <c r="Q100" s="267"/>
      <c r="R100" s="266"/>
      <c r="S100" s="267"/>
      <c r="T100" s="266"/>
      <c r="U100" s="267"/>
      <c r="V100" s="266"/>
      <c r="W100" s="267"/>
      <c r="X100" s="266"/>
      <c r="Y100" s="267"/>
      <c r="Z100" s="266"/>
      <c r="AA100" s="267"/>
      <c r="AB100" s="266"/>
      <c r="AC100" s="286"/>
      <c r="AD100" s="266"/>
      <c r="AE100" s="286"/>
      <c r="AF100" s="266"/>
      <c r="AG100" s="286"/>
      <c r="AH100" s="266"/>
      <c r="AI100" s="286"/>
      <c r="AJ100" s="266"/>
      <c r="AK100" s="286"/>
      <c r="AL100" s="273"/>
      <c r="AM100" s="267"/>
      <c r="AN100" s="294"/>
      <c r="AO100" s="286"/>
      <c r="AP100" s="350"/>
      <c r="AQ100" s="294"/>
      <c r="AR100" s="278" t="s">
        <v>167</v>
      </c>
      <c r="CG100" s="231">
        <v>0</v>
      </c>
      <c r="CH100" s="231">
        <v>0</v>
      </c>
      <c r="CI100" s="231">
        <v>0</v>
      </c>
      <c r="CJ100" s="231">
        <v>0</v>
      </c>
    </row>
    <row r="101" spans="1:88" x14ac:dyDescent="0.2">
      <c r="A101" s="655" t="s">
        <v>59</v>
      </c>
      <c r="B101" s="656"/>
      <c r="C101" s="349">
        <f t="shared" si="7"/>
        <v>0</v>
      </c>
      <c r="D101" s="348">
        <f t="shared" si="8"/>
        <v>0</v>
      </c>
      <c r="E101" s="349">
        <f t="shared" si="8"/>
        <v>0</v>
      </c>
      <c r="F101" s="266"/>
      <c r="G101" s="286"/>
      <c r="H101" s="266"/>
      <c r="I101" s="286"/>
      <c r="J101" s="266"/>
      <c r="K101" s="267"/>
      <c r="L101" s="266"/>
      <c r="M101" s="267"/>
      <c r="N101" s="266"/>
      <c r="O101" s="267"/>
      <c r="P101" s="266"/>
      <c r="Q101" s="267"/>
      <c r="R101" s="266"/>
      <c r="S101" s="267"/>
      <c r="T101" s="266"/>
      <c r="U101" s="267"/>
      <c r="V101" s="266"/>
      <c r="W101" s="267"/>
      <c r="X101" s="266"/>
      <c r="Y101" s="267"/>
      <c r="Z101" s="266"/>
      <c r="AA101" s="267"/>
      <c r="AB101" s="266"/>
      <c r="AC101" s="286"/>
      <c r="AD101" s="266"/>
      <c r="AE101" s="286"/>
      <c r="AF101" s="266"/>
      <c r="AG101" s="286"/>
      <c r="AH101" s="266"/>
      <c r="AI101" s="286"/>
      <c r="AJ101" s="266"/>
      <c r="AK101" s="286"/>
      <c r="AL101" s="273"/>
      <c r="AM101" s="267"/>
      <c r="AN101" s="294"/>
      <c r="AO101" s="286"/>
      <c r="AP101" s="350"/>
      <c r="AQ101" s="294"/>
      <c r="AR101" s="278" t="s">
        <v>167</v>
      </c>
      <c r="CG101" s="231">
        <v>0</v>
      </c>
      <c r="CH101" s="231">
        <v>0</v>
      </c>
      <c r="CI101" s="231">
        <v>0</v>
      </c>
      <c r="CJ101" s="231">
        <v>0</v>
      </c>
    </row>
    <row r="102" spans="1:88" x14ac:dyDescent="0.2">
      <c r="A102" s="655" t="s">
        <v>60</v>
      </c>
      <c r="B102" s="656"/>
      <c r="C102" s="349">
        <f t="shared" si="7"/>
        <v>173</v>
      </c>
      <c r="D102" s="348">
        <f t="shared" si="8"/>
        <v>66</v>
      </c>
      <c r="E102" s="349">
        <f t="shared" si="8"/>
        <v>107</v>
      </c>
      <c r="F102" s="266"/>
      <c r="G102" s="286"/>
      <c r="H102" s="266"/>
      <c r="I102" s="286"/>
      <c r="J102" s="266"/>
      <c r="K102" s="267">
        <v>1</v>
      </c>
      <c r="L102" s="266"/>
      <c r="M102" s="267"/>
      <c r="N102" s="266"/>
      <c r="O102" s="267"/>
      <c r="P102" s="266"/>
      <c r="Q102" s="267"/>
      <c r="R102" s="266"/>
      <c r="S102" s="267">
        <v>1</v>
      </c>
      <c r="T102" s="266"/>
      <c r="U102" s="267"/>
      <c r="V102" s="266"/>
      <c r="W102" s="267"/>
      <c r="X102" s="266"/>
      <c r="Y102" s="267"/>
      <c r="Z102" s="266"/>
      <c r="AA102" s="267"/>
      <c r="AB102" s="266"/>
      <c r="AC102" s="267"/>
      <c r="AD102" s="266"/>
      <c r="AE102" s="267"/>
      <c r="AF102" s="266">
        <v>15</v>
      </c>
      <c r="AG102" s="267">
        <v>42</v>
      </c>
      <c r="AH102" s="266">
        <v>16</v>
      </c>
      <c r="AI102" s="286">
        <v>35</v>
      </c>
      <c r="AJ102" s="266">
        <v>15</v>
      </c>
      <c r="AK102" s="286">
        <v>14</v>
      </c>
      <c r="AL102" s="273">
        <v>20</v>
      </c>
      <c r="AM102" s="267">
        <v>14</v>
      </c>
      <c r="AN102" s="294">
        <v>173</v>
      </c>
      <c r="AO102" s="286">
        <v>14</v>
      </c>
      <c r="AP102" s="350">
        <v>0</v>
      </c>
      <c r="AQ102" s="294">
        <v>0</v>
      </c>
      <c r="AR102" s="278" t="s">
        <v>167</v>
      </c>
      <c r="CG102" s="231">
        <v>0</v>
      </c>
      <c r="CH102" s="231">
        <v>0</v>
      </c>
      <c r="CI102" s="231">
        <v>0</v>
      </c>
      <c r="CJ102" s="231">
        <v>0</v>
      </c>
    </row>
    <row r="103" spans="1:88" x14ac:dyDescent="0.2">
      <c r="A103" s="661" t="s">
        <v>61</v>
      </c>
      <c r="B103" s="662"/>
      <c r="C103" s="366">
        <f t="shared" si="7"/>
        <v>0</v>
      </c>
      <c r="D103" s="367">
        <f t="shared" si="8"/>
        <v>0</v>
      </c>
      <c r="E103" s="366">
        <f t="shared" si="8"/>
        <v>0</v>
      </c>
      <c r="F103" s="356"/>
      <c r="G103" s="326"/>
      <c r="H103" s="356"/>
      <c r="I103" s="326"/>
      <c r="J103" s="356"/>
      <c r="K103" s="297"/>
      <c r="L103" s="356"/>
      <c r="M103" s="297"/>
      <c r="N103" s="356"/>
      <c r="O103" s="297"/>
      <c r="P103" s="356"/>
      <c r="Q103" s="297"/>
      <c r="R103" s="356"/>
      <c r="S103" s="297"/>
      <c r="T103" s="356"/>
      <c r="U103" s="297"/>
      <c r="V103" s="356"/>
      <c r="W103" s="297"/>
      <c r="X103" s="356"/>
      <c r="Y103" s="297"/>
      <c r="Z103" s="356"/>
      <c r="AA103" s="297"/>
      <c r="AB103" s="356"/>
      <c r="AC103" s="297"/>
      <c r="AD103" s="356"/>
      <c r="AE103" s="297"/>
      <c r="AF103" s="356"/>
      <c r="AG103" s="297"/>
      <c r="AH103" s="356"/>
      <c r="AI103" s="297"/>
      <c r="AJ103" s="356"/>
      <c r="AK103" s="297"/>
      <c r="AL103" s="368"/>
      <c r="AM103" s="297"/>
      <c r="AN103" s="296"/>
      <c r="AO103" s="326"/>
      <c r="AP103" s="357"/>
      <c r="AQ103" s="296"/>
      <c r="AR103" s="278" t="s">
        <v>167</v>
      </c>
      <c r="CG103" s="231">
        <v>0</v>
      </c>
      <c r="CH103" s="231">
        <v>0</v>
      </c>
      <c r="CI103" s="231">
        <v>0</v>
      </c>
      <c r="CJ103" s="231">
        <v>0</v>
      </c>
    </row>
    <row r="104" spans="1:88" x14ac:dyDescent="0.2">
      <c r="A104" s="663" t="s">
        <v>38</v>
      </c>
      <c r="B104" s="664"/>
      <c r="C104" s="369">
        <f t="shared" ref="C104:AQ104" si="9">SUM(C93:C103)</f>
        <v>2416</v>
      </c>
      <c r="D104" s="370">
        <f t="shared" si="9"/>
        <v>755</v>
      </c>
      <c r="E104" s="352">
        <f t="shared" si="9"/>
        <v>1661</v>
      </c>
      <c r="F104" s="371">
        <f t="shared" si="9"/>
        <v>91</v>
      </c>
      <c r="G104" s="328">
        <f t="shared" si="9"/>
        <v>64</v>
      </c>
      <c r="H104" s="371">
        <f t="shared" si="9"/>
        <v>42</v>
      </c>
      <c r="I104" s="328">
        <f t="shared" si="9"/>
        <v>35</v>
      </c>
      <c r="J104" s="301">
        <f t="shared" si="9"/>
        <v>24</v>
      </c>
      <c r="K104" s="304">
        <f t="shared" si="9"/>
        <v>40</v>
      </c>
      <c r="L104" s="301">
        <f t="shared" si="9"/>
        <v>20</v>
      </c>
      <c r="M104" s="304">
        <f t="shared" si="9"/>
        <v>81</v>
      </c>
      <c r="N104" s="301">
        <f t="shared" si="9"/>
        <v>16</v>
      </c>
      <c r="O104" s="304">
        <f t="shared" si="9"/>
        <v>113</v>
      </c>
      <c r="P104" s="301">
        <f t="shared" si="9"/>
        <v>23</v>
      </c>
      <c r="Q104" s="304">
        <f t="shared" si="9"/>
        <v>171</v>
      </c>
      <c r="R104" s="301">
        <f t="shared" si="9"/>
        <v>18</v>
      </c>
      <c r="S104" s="304">
        <f t="shared" si="9"/>
        <v>146</v>
      </c>
      <c r="T104" s="301">
        <f t="shared" si="9"/>
        <v>39</v>
      </c>
      <c r="U104" s="304">
        <f t="shared" si="9"/>
        <v>180</v>
      </c>
      <c r="V104" s="301">
        <f t="shared" si="9"/>
        <v>23</v>
      </c>
      <c r="W104" s="304">
        <f t="shared" si="9"/>
        <v>117</v>
      </c>
      <c r="X104" s="301">
        <f t="shared" si="9"/>
        <v>39</v>
      </c>
      <c r="Y104" s="304">
        <f t="shared" si="9"/>
        <v>79</v>
      </c>
      <c r="Z104" s="301">
        <f t="shared" si="9"/>
        <v>31</v>
      </c>
      <c r="AA104" s="304">
        <f t="shared" si="9"/>
        <v>95</v>
      </c>
      <c r="AB104" s="301">
        <f t="shared" si="9"/>
        <v>35</v>
      </c>
      <c r="AC104" s="304">
        <f t="shared" si="9"/>
        <v>74</v>
      </c>
      <c r="AD104" s="301">
        <f t="shared" si="9"/>
        <v>52</v>
      </c>
      <c r="AE104" s="304">
        <f t="shared" si="9"/>
        <v>95</v>
      </c>
      <c r="AF104" s="301">
        <f t="shared" si="9"/>
        <v>78</v>
      </c>
      <c r="AG104" s="304">
        <f t="shared" si="9"/>
        <v>112</v>
      </c>
      <c r="AH104" s="301">
        <f t="shared" si="9"/>
        <v>86</v>
      </c>
      <c r="AI104" s="304">
        <f t="shared" si="9"/>
        <v>104</v>
      </c>
      <c r="AJ104" s="301">
        <f t="shared" si="9"/>
        <v>58</v>
      </c>
      <c r="AK104" s="304">
        <f t="shared" si="9"/>
        <v>70</v>
      </c>
      <c r="AL104" s="305">
        <f t="shared" si="9"/>
        <v>80</v>
      </c>
      <c r="AM104" s="304">
        <f t="shared" si="9"/>
        <v>85</v>
      </c>
      <c r="AN104" s="372">
        <f t="shared" si="9"/>
        <v>2416</v>
      </c>
      <c r="AO104" s="328">
        <f t="shared" si="9"/>
        <v>1786</v>
      </c>
      <c r="AP104" s="373">
        <f t="shared" si="9"/>
        <v>0</v>
      </c>
      <c r="AQ104" s="373">
        <f t="shared" si="9"/>
        <v>0</v>
      </c>
      <c r="AR104" s="278"/>
    </row>
    <row r="105" spans="1:88" x14ac:dyDescent="0.2">
      <c r="A105" s="374" t="s">
        <v>168</v>
      </c>
      <c r="B105" s="374"/>
      <c r="C105" s="374"/>
      <c r="D105" s="374"/>
      <c r="E105" s="374"/>
      <c r="F105" s="374"/>
      <c r="G105" s="375"/>
      <c r="H105" s="375"/>
      <c r="I105" s="375"/>
      <c r="J105" s="375"/>
      <c r="K105" s="376"/>
      <c r="L105" s="376"/>
      <c r="M105" s="377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330"/>
      <c r="AE105" s="232"/>
      <c r="AF105" s="232"/>
      <c r="AG105" s="330"/>
      <c r="AH105" s="232"/>
      <c r="AI105" s="232"/>
      <c r="AJ105" s="330"/>
      <c r="AK105" s="232"/>
      <c r="AL105" s="232"/>
      <c r="AM105" s="330"/>
      <c r="AN105" s="330"/>
      <c r="AO105" s="330"/>
      <c r="AP105" s="232"/>
      <c r="AQ105" s="232"/>
    </row>
    <row r="106" spans="1:88" ht="14.25" customHeight="1" x14ac:dyDescent="0.2">
      <c r="A106" s="652" t="s">
        <v>62</v>
      </c>
      <c r="B106" s="620" t="s">
        <v>45</v>
      </c>
      <c r="C106" s="601" t="s">
        <v>46</v>
      </c>
      <c r="D106" s="607"/>
      <c r="E106" s="602"/>
      <c r="F106" s="609" t="s">
        <v>47</v>
      </c>
      <c r="G106" s="610"/>
      <c r="H106" s="610"/>
      <c r="I106" s="610"/>
      <c r="J106" s="610"/>
      <c r="K106" s="610"/>
      <c r="L106" s="610"/>
      <c r="M106" s="610"/>
      <c r="N106" s="610"/>
      <c r="O106" s="610"/>
      <c r="P106" s="610"/>
      <c r="Q106" s="610"/>
      <c r="R106" s="610"/>
      <c r="S106" s="610"/>
      <c r="T106" s="610"/>
      <c r="U106" s="610"/>
      <c r="V106" s="610"/>
      <c r="W106" s="610"/>
      <c r="X106" s="610"/>
      <c r="Y106" s="610"/>
      <c r="Z106" s="610"/>
      <c r="AA106" s="610"/>
      <c r="AB106" s="610"/>
      <c r="AC106" s="610"/>
      <c r="AD106" s="610"/>
      <c r="AE106" s="610"/>
      <c r="AF106" s="610"/>
      <c r="AG106" s="610"/>
      <c r="AH106" s="610"/>
      <c r="AI106" s="610"/>
      <c r="AJ106" s="610"/>
      <c r="AK106" s="610"/>
      <c r="AL106" s="610"/>
      <c r="AM106" s="611"/>
      <c r="AN106" s="620" t="s">
        <v>48</v>
      </c>
      <c r="AO106" s="620" t="s">
        <v>169</v>
      </c>
      <c r="AP106" s="620" t="s">
        <v>164</v>
      </c>
      <c r="AQ106" s="620" t="s">
        <v>165</v>
      </c>
    </row>
    <row r="107" spans="1:88" x14ac:dyDescent="0.2">
      <c r="A107" s="653"/>
      <c r="B107" s="621"/>
      <c r="C107" s="605"/>
      <c r="D107" s="608"/>
      <c r="E107" s="606"/>
      <c r="F107" s="648" t="s">
        <v>18</v>
      </c>
      <c r="G107" s="649"/>
      <c r="H107" s="648" t="s">
        <v>19</v>
      </c>
      <c r="I107" s="649"/>
      <c r="J107" s="648" t="s">
        <v>20</v>
      </c>
      <c r="K107" s="649"/>
      <c r="L107" s="648" t="s">
        <v>21</v>
      </c>
      <c r="M107" s="649"/>
      <c r="N107" s="648" t="s">
        <v>22</v>
      </c>
      <c r="O107" s="649"/>
      <c r="P107" s="609" t="s">
        <v>23</v>
      </c>
      <c r="Q107" s="611"/>
      <c r="R107" s="609" t="s">
        <v>24</v>
      </c>
      <c r="S107" s="611"/>
      <c r="T107" s="609" t="s">
        <v>25</v>
      </c>
      <c r="U107" s="611"/>
      <c r="V107" s="609" t="s">
        <v>26</v>
      </c>
      <c r="W107" s="611"/>
      <c r="X107" s="609" t="s">
        <v>27</v>
      </c>
      <c r="Y107" s="611"/>
      <c r="Z107" s="609" t="s">
        <v>28</v>
      </c>
      <c r="AA107" s="611"/>
      <c r="AB107" s="609" t="s">
        <v>29</v>
      </c>
      <c r="AC107" s="611"/>
      <c r="AD107" s="609" t="s">
        <v>30</v>
      </c>
      <c r="AE107" s="611"/>
      <c r="AF107" s="609" t="s">
        <v>31</v>
      </c>
      <c r="AG107" s="611"/>
      <c r="AH107" s="609" t="s">
        <v>32</v>
      </c>
      <c r="AI107" s="611"/>
      <c r="AJ107" s="609" t="s">
        <v>33</v>
      </c>
      <c r="AK107" s="611"/>
      <c r="AL107" s="609" t="s">
        <v>34</v>
      </c>
      <c r="AM107" s="611"/>
      <c r="AN107" s="621"/>
      <c r="AO107" s="621"/>
      <c r="AP107" s="621"/>
      <c r="AQ107" s="621"/>
      <c r="AR107" s="231"/>
    </row>
    <row r="108" spans="1:88" x14ac:dyDescent="0.2">
      <c r="A108" s="654"/>
      <c r="B108" s="622"/>
      <c r="C108" s="378" t="s">
        <v>166</v>
      </c>
      <c r="D108" s="378" t="s">
        <v>170</v>
      </c>
      <c r="E108" s="379" t="s">
        <v>171</v>
      </c>
      <c r="F108" s="333" t="s">
        <v>170</v>
      </c>
      <c r="G108" s="248" t="s">
        <v>171</v>
      </c>
      <c r="H108" s="243" t="s">
        <v>170</v>
      </c>
      <c r="I108" s="334" t="s">
        <v>171</v>
      </c>
      <c r="J108" s="333" t="s">
        <v>170</v>
      </c>
      <c r="K108" s="248" t="s">
        <v>171</v>
      </c>
      <c r="L108" s="333" t="s">
        <v>170</v>
      </c>
      <c r="M108" s="248" t="s">
        <v>171</v>
      </c>
      <c r="N108" s="333" t="s">
        <v>170</v>
      </c>
      <c r="O108" s="248" t="s">
        <v>171</v>
      </c>
      <c r="P108" s="243" t="s">
        <v>170</v>
      </c>
      <c r="Q108" s="334" t="s">
        <v>171</v>
      </c>
      <c r="R108" s="243" t="s">
        <v>170</v>
      </c>
      <c r="S108" s="334" t="s">
        <v>171</v>
      </c>
      <c r="T108" s="333" t="s">
        <v>170</v>
      </c>
      <c r="U108" s="248" t="s">
        <v>171</v>
      </c>
      <c r="V108" s="243" t="s">
        <v>170</v>
      </c>
      <c r="W108" s="334" t="s">
        <v>171</v>
      </c>
      <c r="X108" s="243" t="s">
        <v>170</v>
      </c>
      <c r="Y108" s="334" t="s">
        <v>171</v>
      </c>
      <c r="Z108" s="333" t="s">
        <v>170</v>
      </c>
      <c r="AA108" s="248" t="s">
        <v>171</v>
      </c>
      <c r="AB108" s="333" t="s">
        <v>170</v>
      </c>
      <c r="AC108" s="248" t="s">
        <v>171</v>
      </c>
      <c r="AD108" s="243" t="s">
        <v>170</v>
      </c>
      <c r="AE108" s="334" t="s">
        <v>171</v>
      </c>
      <c r="AF108" s="243" t="s">
        <v>170</v>
      </c>
      <c r="AG108" s="334" t="s">
        <v>171</v>
      </c>
      <c r="AH108" s="333" t="s">
        <v>170</v>
      </c>
      <c r="AI108" s="248" t="s">
        <v>171</v>
      </c>
      <c r="AJ108" s="243" t="s">
        <v>170</v>
      </c>
      <c r="AK108" s="334" t="s">
        <v>171</v>
      </c>
      <c r="AL108" s="333" t="s">
        <v>170</v>
      </c>
      <c r="AM108" s="248" t="s">
        <v>171</v>
      </c>
      <c r="AN108" s="622"/>
      <c r="AO108" s="622"/>
      <c r="AP108" s="622"/>
      <c r="AQ108" s="622"/>
      <c r="AR108" s="231"/>
    </row>
    <row r="109" spans="1:88" x14ac:dyDescent="0.2">
      <c r="A109" s="668" t="s">
        <v>63</v>
      </c>
      <c r="B109" s="380" t="s">
        <v>50</v>
      </c>
      <c r="C109" s="381">
        <f t="shared" ref="C109:C119" si="10">SUM(D109+E109)</f>
        <v>0</v>
      </c>
      <c r="D109" s="381">
        <f t="shared" ref="D109:D117" si="11">SUM(F109+H109+J109+L109+N109+P109+R109+T109+V109+X109+Z109+AB109+AD109+AF109+AH109+AJ109+AL109)</f>
        <v>0</v>
      </c>
      <c r="E109" s="381">
        <f t="shared" ref="E109:E117" si="12">SUM(G109+I109+K109+M109+O109+Q109+S109+U109+W109+Y109+AA109+AC109+AE109+AG109+AI109+AK109+AM109)</f>
        <v>0</v>
      </c>
      <c r="F109" s="260"/>
      <c r="G109" s="345"/>
      <c r="H109" s="260"/>
      <c r="I109" s="345"/>
      <c r="J109" s="260"/>
      <c r="K109" s="274"/>
      <c r="L109" s="260"/>
      <c r="M109" s="274"/>
      <c r="N109" s="260"/>
      <c r="O109" s="274"/>
      <c r="P109" s="260"/>
      <c r="Q109" s="274"/>
      <c r="R109" s="260"/>
      <c r="S109" s="274"/>
      <c r="T109" s="260"/>
      <c r="U109" s="274"/>
      <c r="V109" s="260"/>
      <c r="W109" s="274"/>
      <c r="X109" s="260"/>
      <c r="Y109" s="274"/>
      <c r="Z109" s="260"/>
      <c r="AA109" s="274"/>
      <c r="AB109" s="260"/>
      <c r="AC109" s="274"/>
      <c r="AD109" s="260"/>
      <c r="AE109" s="274"/>
      <c r="AF109" s="260"/>
      <c r="AG109" s="274"/>
      <c r="AH109" s="260"/>
      <c r="AI109" s="274"/>
      <c r="AJ109" s="260"/>
      <c r="AK109" s="274"/>
      <c r="AL109" s="382"/>
      <c r="AM109" s="274"/>
      <c r="AN109" s="319"/>
      <c r="AO109" s="319"/>
      <c r="AP109" s="319"/>
      <c r="AQ109" s="319"/>
      <c r="AR109" s="278" t="s">
        <v>167</v>
      </c>
      <c r="CG109" s="231">
        <v>0</v>
      </c>
      <c r="CH109" s="231">
        <v>0</v>
      </c>
      <c r="CI109" s="231">
        <v>0</v>
      </c>
    </row>
    <row r="110" spans="1:88" x14ac:dyDescent="0.2">
      <c r="A110" s="669"/>
      <c r="B110" s="383" t="s">
        <v>51</v>
      </c>
      <c r="C110" s="366">
        <f t="shared" si="10"/>
        <v>30</v>
      </c>
      <c r="D110" s="366">
        <f t="shared" si="11"/>
        <v>6</v>
      </c>
      <c r="E110" s="366">
        <f t="shared" si="12"/>
        <v>24</v>
      </c>
      <c r="F110" s="356"/>
      <c r="G110" s="326">
        <v>1</v>
      </c>
      <c r="H110" s="356"/>
      <c r="I110" s="326">
        <v>1</v>
      </c>
      <c r="J110" s="356">
        <v>1</v>
      </c>
      <c r="K110" s="297"/>
      <c r="L110" s="356">
        <v>1</v>
      </c>
      <c r="M110" s="297">
        <v>4</v>
      </c>
      <c r="N110" s="356">
        <v>1</v>
      </c>
      <c r="O110" s="297">
        <v>4</v>
      </c>
      <c r="P110" s="356"/>
      <c r="Q110" s="297">
        <v>2</v>
      </c>
      <c r="R110" s="356">
        <v>1</v>
      </c>
      <c r="S110" s="297">
        <v>2</v>
      </c>
      <c r="T110" s="356"/>
      <c r="U110" s="297">
        <v>2</v>
      </c>
      <c r="V110" s="356">
        <v>1</v>
      </c>
      <c r="W110" s="297"/>
      <c r="X110" s="356"/>
      <c r="Y110" s="297">
        <v>2</v>
      </c>
      <c r="Z110" s="356">
        <v>1</v>
      </c>
      <c r="AA110" s="297">
        <v>1</v>
      </c>
      <c r="AB110" s="356"/>
      <c r="AC110" s="297"/>
      <c r="AD110" s="356"/>
      <c r="AE110" s="297">
        <v>3</v>
      </c>
      <c r="AF110" s="356"/>
      <c r="AG110" s="297"/>
      <c r="AH110" s="356"/>
      <c r="AI110" s="297"/>
      <c r="AJ110" s="356"/>
      <c r="AK110" s="297">
        <v>2</v>
      </c>
      <c r="AL110" s="368"/>
      <c r="AM110" s="297"/>
      <c r="AN110" s="296">
        <v>30</v>
      </c>
      <c r="AO110" s="296">
        <v>0</v>
      </c>
      <c r="AP110" s="296">
        <v>0</v>
      </c>
      <c r="AQ110" s="296">
        <v>0</v>
      </c>
      <c r="AR110" s="278" t="s">
        <v>167</v>
      </c>
      <c r="CG110" s="231">
        <v>0</v>
      </c>
      <c r="CH110" s="231">
        <v>0</v>
      </c>
      <c r="CI110" s="231">
        <v>0</v>
      </c>
    </row>
    <row r="111" spans="1:88" x14ac:dyDescent="0.2">
      <c r="A111" s="665" t="s">
        <v>64</v>
      </c>
      <c r="B111" s="380" t="s">
        <v>50</v>
      </c>
      <c r="C111" s="381">
        <f t="shared" si="10"/>
        <v>0</v>
      </c>
      <c r="D111" s="381">
        <f t="shared" si="11"/>
        <v>0</v>
      </c>
      <c r="E111" s="381">
        <f t="shared" si="12"/>
        <v>0</v>
      </c>
      <c r="F111" s="260"/>
      <c r="G111" s="345"/>
      <c r="H111" s="260"/>
      <c r="I111" s="345"/>
      <c r="J111" s="260"/>
      <c r="K111" s="274"/>
      <c r="L111" s="260"/>
      <c r="M111" s="274"/>
      <c r="N111" s="260"/>
      <c r="O111" s="274"/>
      <c r="P111" s="260"/>
      <c r="Q111" s="274"/>
      <c r="R111" s="260"/>
      <c r="S111" s="274"/>
      <c r="T111" s="260"/>
      <c r="U111" s="274"/>
      <c r="V111" s="260"/>
      <c r="W111" s="274"/>
      <c r="X111" s="260"/>
      <c r="Y111" s="274"/>
      <c r="Z111" s="260"/>
      <c r="AA111" s="274"/>
      <c r="AB111" s="260"/>
      <c r="AC111" s="274"/>
      <c r="AD111" s="260"/>
      <c r="AE111" s="274"/>
      <c r="AF111" s="260"/>
      <c r="AG111" s="274"/>
      <c r="AH111" s="260"/>
      <c r="AI111" s="274"/>
      <c r="AJ111" s="260"/>
      <c r="AK111" s="274"/>
      <c r="AL111" s="382"/>
      <c r="AM111" s="274"/>
      <c r="AN111" s="319"/>
      <c r="AO111" s="319"/>
      <c r="AP111" s="319"/>
      <c r="AQ111" s="319"/>
      <c r="AR111" s="278" t="s">
        <v>167</v>
      </c>
      <c r="CG111" s="231">
        <v>0</v>
      </c>
      <c r="CH111" s="231">
        <v>0</v>
      </c>
      <c r="CI111" s="231">
        <v>0</v>
      </c>
    </row>
    <row r="112" spans="1:88" x14ac:dyDescent="0.2">
      <c r="A112" s="666"/>
      <c r="B112" s="384" t="s">
        <v>51</v>
      </c>
      <c r="C112" s="349">
        <f t="shared" si="10"/>
        <v>0</v>
      </c>
      <c r="D112" s="349">
        <f t="shared" si="11"/>
        <v>0</v>
      </c>
      <c r="E112" s="349">
        <f t="shared" si="12"/>
        <v>0</v>
      </c>
      <c r="F112" s="266"/>
      <c r="G112" s="286"/>
      <c r="H112" s="266"/>
      <c r="I112" s="286"/>
      <c r="J112" s="266"/>
      <c r="K112" s="267"/>
      <c r="L112" s="266"/>
      <c r="M112" s="267"/>
      <c r="N112" s="266"/>
      <c r="O112" s="267"/>
      <c r="P112" s="266"/>
      <c r="Q112" s="267"/>
      <c r="R112" s="266"/>
      <c r="S112" s="267"/>
      <c r="T112" s="266"/>
      <c r="U112" s="267"/>
      <c r="V112" s="266"/>
      <c r="W112" s="267"/>
      <c r="X112" s="266"/>
      <c r="Y112" s="267"/>
      <c r="Z112" s="266"/>
      <c r="AA112" s="267"/>
      <c r="AB112" s="266"/>
      <c r="AC112" s="267"/>
      <c r="AD112" s="266"/>
      <c r="AE112" s="267"/>
      <c r="AF112" s="266"/>
      <c r="AG112" s="267"/>
      <c r="AH112" s="266"/>
      <c r="AI112" s="267"/>
      <c r="AJ112" s="266"/>
      <c r="AK112" s="267"/>
      <c r="AL112" s="273"/>
      <c r="AM112" s="267"/>
      <c r="AN112" s="294"/>
      <c r="AO112" s="294"/>
      <c r="AP112" s="294"/>
      <c r="AQ112" s="294"/>
      <c r="AR112" s="278" t="s">
        <v>167</v>
      </c>
      <c r="CG112" s="231">
        <v>0</v>
      </c>
      <c r="CH112" s="231">
        <v>0</v>
      </c>
      <c r="CI112" s="231">
        <v>0</v>
      </c>
    </row>
    <row r="113" spans="1:87" x14ac:dyDescent="0.2">
      <c r="A113" s="667"/>
      <c r="B113" s="383" t="s">
        <v>65</v>
      </c>
      <c r="C113" s="366">
        <f t="shared" si="10"/>
        <v>0</v>
      </c>
      <c r="D113" s="366">
        <f t="shared" si="11"/>
        <v>0</v>
      </c>
      <c r="E113" s="366">
        <f t="shared" si="12"/>
        <v>0</v>
      </c>
      <c r="F113" s="356"/>
      <c r="G113" s="326"/>
      <c r="H113" s="356"/>
      <c r="I113" s="326"/>
      <c r="J113" s="356"/>
      <c r="K113" s="297"/>
      <c r="L113" s="356"/>
      <c r="M113" s="297"/>
      <c r="N113" s="356"/>
      <c r="O113" s="297"/>
      <c r="P113" s="356"/>
      <c r="Q113" s="297"/>
      <c r="R113" s="356"/>
      <c r="S113" s="297"/>
      <c r="T113" s="356"/>
      <c r="U113" s="297"/>
      <c r="V113" s="356"/>
      <c r="W113" s="297"/>
      <c r="X113" s="356"/>
      <c r="Y113" s="297"/>
      <c r="Z113" s="356"/>
      <c r="AA113" s="297"/>
      <c r="AB113" s="356"/>
      <c r="AC113" s="297"/>
      <c r="AD113" s="356"/>
      <c r="AE113" s="297"/>
      <c r="AF113" s="356"/>
      <c r="AG113" s="297"/>
      <c r="AH113" s="356"/>
      <c r="AI113" s="297"/>
      <c r="AJ113" s="356"/>
      <c r="AK113" s="297"/>
      <c r="AL113" s="368"/>
      <c r="AM113" s="297"/>
      <c r="AN113" s="296"/>
      <c r="AO113" s="296"/>
      <c r="AP113" s="296"/>
      <c r="AQ113" s="296"/>
      <c r="AR113" s="278" t="s">
        <v>167</v>
      </c>
      <c r="CG113" s="231">
        <v>0</v>
      </c>
      <c r="CH113" s="231">
        <v>0</v>
      </c>
      <c r="CI113" s="231">
        <v>0</v>
      </c>
    </row>
    <row r="114" spans="1:87" x14ac:dyDescent="0.2">
      <c r="A114" s="602" t="s">
        <v>66</v>
      </c>
      <c r="B114" s="380" t="s">
        <v>50</v>
      </c>
      <c r="C114" s="381">
        <f t="shared" si="10"/>
        <v>0</v>
      </c>
      <c r="D114" s="381">
        <f t="shared" si="11"/>
        <v>0</v>
      </c>
      <c r="E114" s="381">
        <f t="shared" si="12"/>
        <v>0</v>
      </c>
      <c r="F114" s="260"/>
      <c r="G114" s="345"/>
      <c r="H114" s="260"/>
      <c r="I114" s="345"/>
      <c r="J114" s="260"/>
      <c r="K114" s="274"/>
      <c r="L114" s="260"/>
      <c r="M114" s="274"/>
      <c r="N114" s="260"/>
      <c r="O114" s="274"/>
      <c r="P114" s="260"/>
      <c r="Q114" s="274"/>
      <c r="R114" s="260"/>
      <c r="S114" s="274"/>
      <c r="T114" s="260"/>
      <c r="U114" s="274"/>
      <c r="V114" s="260"/>
      <c r="W114" s="345"/>
      <c r="X114" s="260"/>
      <c r="Y114" s="274"/>
      <c r="Z114" s="260"/>
      <c r="AA114" s="274"/>
      <c r="AB114" s="260"/>
      <c r="AC114" s="274"/>
      <c r="AD114" s="260"/>
      <c r="AE114" s="274"/>
      <c r="AF114" s="260"/>
      <c r="AG114" s="274"/>
      <c r="AH114" s="260"/>
      <c r="AI114" s="274"/>
      <c r="AJ114" s="260"/>
      <c r="AK114" s="274"/>
      <c r="AL114" s="382"/>
      <c r="AM114" s="274"/>
      <c r="AN114" s="319"/>
      <c r="AO114" s="319"/>
      <c r="AP114" s="319"/>
      <c r="AQ114" s="319"/>
      <c r="AR114" s="278" t="s">
        <v>167</v>
      </c>
      <c r="CG114" s="231">
        <v>0</v>
      </c>
      <c r="CH114" s="231">
        <v>0</v>
      </c>
      <c r="CI114" s="231">
        <v>0</v>
      </c>
    </row>
    <row r="115" spans="1:87" x14ac:dyDescent="0.2">
      <c r="A115" s="604"/>
      <c r="B115" s="384" t="s">
        <v>51</v>
      </c>
      <c r="C115" s="349">
        <f t="shared" si="10"/>
        <v>21</v>
      </c>
      <c r="D115" s="349">
        <f t="shared" si="11"/>
        <v>16</v>
      </c>
      <c r="E115" s="349">
        <f t="shared" si="12"/>
        <v>5</v>
      </c>
      <c r="F115" s="356"/>
      <c r="G115" s="326"/>
      <c r="H115" s="356"/>
      <c r="I115" s="326"/>
      <c r="J115" s="356"/>
      <c r="K115" s="297"/>
      <c r="L115" s="356">
        <v>1</v>
      </c>
      <c r="M115" s="297"/>
      <c r="N115" s="356">
        <v>1</v>
      </c>
      <c r="O115" s="297"/>
      <c r="P115" s="356">
        <v>2</v>
      </c>
      <c r="Q115" s="297"/>
      <c r="R115" s="356">
        <v>1</v>
      </c>
      <c r="S115" s="297"/>
      <c r="T115" s="356">
        <v>1</v>
      </c>
      <c r="U115" s="297">
        <v>3</v>
      </c>
      <c r="V115" s="356">
        <v>3</v>
      </c>
      <c r="W115" s="297">
        <v>1</v>
      </c>
      <c r="X115" s="356">
        <v>4</v>
      </c>
      <c r="Y115" s="297">
        <v>1</v>
      </c>
      <c r="Z115" s="356">
        <v>3</v>
      </c>
      <c r="AA115" s="297"/>
      <c r="AB115" s="356"/>
      <c r="AC115" s="297"/>
      <c r="AD115" s="356"/>
      <c r="AE115" s="297"/>
      <c r="AF115" s="356"/>
      <c r="AG115" s="297"/>
      <c r="AH115" s="356"/>
      <c r="AI115" s="297"/>
      <c r="AJ115" s="356"/>
      <c r="AK115" s="297"/>
      <c r="AL115" s="368"/>
      <c r="AM115" s="297"/>
      <c r="AN115" s="296">
        <v>21</v>
      </c>
      <c r="AO115" s="296">
        <v>0</v>
      </c>
      <c r="AP115" s="296">
        <v>0</v>
      </c>
      <c r="AQ115" s="296">
        <v>0</v>
      </c>
      <c r="AR115" s="278" t="s">
        <v>167</v>
      </c>
      <c r="CG115" s="231">
        <v>0</v>
      </c>
      <c r="CH115" s="231">
        <v>0</v>
      </c>
      <c r="CI115" s="231">
        <v>0</v>
      </c>
    </row>
    <row r="116" spans="1:87" x14ac:dyDescent="0.2">
      <c r="A116" s="602" t="s">
        <v>67</v>
      </c>
      <c r="B116" s="380" t="s">
        <v>50</v>
      </c>
      <c r="C116" s="381">
        <f t="shared" si="10"/>
        <v>0</v>
      </c>
      <c r="D116" s="381">
        <f t="shared" si="11"/>
        <v>0</v>
      </c>
      <c r="E116" s="381">
        <f t="shared" si="12"/>
        <v>0</v>
      </c>
      <c r="F116" s="260"/>
      <c r="G116" s="345"/>
      <c r="H116" s="260"/>
      <c r="I116" s="345"/>
      <c r="J116" s="260"/>
      <c r="K116" s="274"/>
      <c r="L116" s="260"/>
      <c r="M116" s="274"/>
      <c r="N116" s="260"/>
      <c r="O116" s="274"/>
      <c r="P116" s="260"/>
      <c r="Q116" s="274"/>
      <c r="R116" s="260"/>
      <c r="S116" s="274"/>
      <c r="T116" s="260"/>
      <c r="U116" s="274"/>
      <c r="V116" s="360"/>
      <c r="W116" s="276"/>
      <c r="X116" s="360"/>
      <c r="Y116" s="276"/>
      <c r="Z116" s="360"/>
      <c r="AA116" s="276"/>
      <c r="AB116" s="360"/>
      <c r="AC116" s="276"/>
      <c r="AD116" s="360"/>
      <c r="AE116" s="276"/>
      <c r="AF116" s="360"/>
      <c r="AG116" s="276"/>
      <c r="AH116" s="360"/>
      <c r="AI116" s="276"/>
      <c r="AJ116" s="360"/>
      <c r="AK116" s="276"/>
      <c r="AL116" s="361"/>
      <c r="AM116" s="276"/>
      <c r="AN116" s="319"/>
      <c r="AO116" s="319"/>
      <c r="AP116" s="319"/>
      <c r="AQ116" s="319"/>
      <c r="AR116" s="278" t="s">
        <v>167</v>
      </c>
      <c r="CG116" s="231">
        <v>0</v>
      </c>
      <c r="CH116" s="231">
        <v>0</v>
      </c>
      <c r="CI116" s="231">
        <v>0</v>
      </c>
    </row>
    <row r="117" spans="1:87" x14ac:dyDescent="0.2">
      <c r="A117" s="604"/>
      <c r="B117" s="384" t="s">
        <v>51</v>
      </c>
      <c r="C117" s="349">
        <f t="shared" si="10"/>
        <v>11</v>
      </c>
      <c r="D117" s="349">
        <f t="shared" si="11"/>
        <v>4</v>
      </c>
      <c r="E117" s="349">
        <f t="shared" si="12"/>
        <v>7</v>
      </c>
      <c r="F117" s="356"/>
      <c r="G117" s="326"/>
      <c r="H117" s="356"/>
      <c r="I117" s="326"/>
      <c r="J117" s="356"/>
      <c r="K117" s="297"/>
      <c r="L117" s="356"/>
      <c r="M117" s="297"/>
      <c r="N117" s="356">
        <v>2</v>
      </c>
      <c r="O117" s="297">
        <v>3</v>
      </c>
      <c r="P117" s="356"/>
      <c r="Q117" s="297">
        <v>2</v>
      </c>
      <c r="R117" s="356">
        <v>1</v>
      </c>
      <c r="S117" s="297">
        <v>1</v>
      </c>
      <c r="T117" s="356">
        <v>1</v>
      </c>
      <c r="U117" s="297">
        <v>1</v>
      </c>
      <c r="V117" s="385"/>
      <c r="W117" s="292"/>
      <c r="X117" s="360"/>
      <c r="Y117" s="276"/>
      <c r="Z117" s="360"/>
      <c r="AA117" s="276"/>
      <c r="AB117" s="360"/>
      <c r="AC117" s="276"/>
      <c r="AD117" s="360"/>
      <c r="AE117" s="276"/>
      <c r="AF117" s="360"/>
      <c r="AG117" s="276"/>
      <c r="AH117" s="360"/>
      <c r="AI117" s="276"/>
      <c r="AJ117" s="360"/>
      <c r="AK117" s="276"/>
      <c r="AL117" s="361"/>
      <c r="AM117" s="276"/>
      <c r="AN117" s="362">
        <v>11</v>
      </c>
      <c r="AO117" s="362">
        <v>0</v>
      </c>
      <c r="AP117" s="362">
        <v>0</v>
      </c>
      <c r="AQ117" s="362">
        <v>0</v>
      </c>
      <c r="AR117" s="278" t="s">
        <v>167</v>
      </c>
      <c r="CG117" s="231">
        <v>0</v>
      </c>
      <c r="CH117" s="231">
        <v>0</v>
      </c>
      <c r="CI117" s="231">
        <v>0</v>
      </c>
    </row>
    <row r="118" spans="1:87" x14ac:dyDescent="0.2">
      <c r="A118" s="620" t="s">
        <v>68</v>
      </c>
      <c r="B118" s="386" t="s">
        <v>50</v>
      </c>
      <c r="C118" s="335">
        <f t="shared" si="10"/>
        <v>0</v>
      </c>
      <c r="D118" s="335">
        <f>SUM(L118+N118+P118+R118+T118+V118+X118+Z118+AB118+AD118+AF118+AH118+AJ118+AL118)</f>
        <v>0</v>
      </c>
      <c r="E118" s="335">
        <f>SUM(M118+O118+Q118+S118+U118+W118+Y118+AA118+AC118+AE118+AG118+AI118+AK118+AM118)</f>
        <v>0</v>
      </c>
      <c r="F118" s="387"/>
      <c r="G118" s="388"/>
      <c r="H118" s="387"/>
      <c r="I118" s="388"/>
      <c r="J118" s="387"/>
      <c r="K118" s="388"/>
      <c r="L118" s="263"/>
      <c r="M118" s="272"/>
      <c r="N118" s="337"/>
      <c r="O118" s="272"/>
      <c r="P118" s="337"/>
      <c r="Q118" s="272"/>
      <c r="R118" s="337"/>
      <c r="S118" s="272"/>
      <c r="T118" s="337"/>
      <c r="U118" s="272"/>
      <c r="V118" s="337"/>
      <c r="W118" s="272"/>
      <c r="X118" s="337"/>
      <c r="Y118" s="272"/>
      <c r="Z118" s="337"/>
      <c r="AA118" s="272"/>
      <c r="AB118" s="337"/>
      <c r="AC118" s="272"/>
      <c r="AD118" s="337"/>
      <c r="AE118" s="272"/>
      <c r="AF118" s="337"/>
      <c r="AG118" s="272"/>
      <c r="AH118" s="337"/>
      <c r="AI118" s="272"/>
      <c r="AJ118" s="337"/>
      <c r="AK118" s="272"/>
      <c r="AL118" s="339"/>
      <c r="AM118" s="272"/>
      <c r="AN118" s="340"/>
      <c r="AO118" s="340"/>
      <c r="AP118" s="340"/>
      <c r="AQ118" s="340"/>
      <c r="AR118" s="278" t="s">
        <v>167</v>
      </c>
      <c r="CG118" s="231">
        <v>0</v>
      </c>
      <c r="CH118" s="231">
        <v>0</v>
      </c>
      <c r="CI118" s="231">
        <v>0</v>
      </c>
    </row>
    <row r="119" spans="1:87" x14ac:dyDescent="0.2">
      <c r="A119" s="622"/>
      <c r="B119" s="383" t="s">
        <v>51</v>
      </c>
      <c r="C119" s="366">
        <f t="shared" si="10"/>
        <v>24</v>
      </c>
      <c r="D119" s="366">
        <f>SUM(L119+N119+P119+R119+T119+V119+X119+Z119+AB119+AD119+AF119+AH119+AJ119+AL119)</f>
        <v>3</v>
      </c>
      <c r="E119" s="366">
        <f>SUM(M119+O119+Q119+S119+U119+W119+Y119+AA119+AC119+AE119+AG119+AI119+AK119+AM119)</f>
        <v>21</v>
      </c>
      <c r="F119" s="354"/>
      <c r="G119" s="355"/>
      <c r="H119" s="354"/>
      <c r="I119" s="355"/>
      <c r="J119" s="354"/>
      <c r="K119" s="355"/>
      <c r="L119" s="389"/>
      <c r="M119" s="297">
        <v>2</v>
      </c>
      <c r="N119" s="356"/>
      <c r="O119" s="297">
        <v>2</v>
      </c>
      <c r="P119" s="356"/>
      <c r="Q119" s="297">
        <v>2</v>
      </c>
      <c r="R119" s="356">
        <v>1</v>
      </c>
      <c r="S119" s="297">
        <v>3</v>
      </c>
      <c r="T119" s="356">
        <v>1</v>
      </c>
      <c r="U119" s="297">
        <v>2</v>
      </c>
      <c r="V119" s="356">
        <v>1</v>
      </c>
      <c r="W119" s="297">
        <v>5</v>
      </c>
      <c r="X119" s="356"/>
      <c r="Y119" s="297">
        <v>4</v>
      </c>
      <c r="Z119" s="356"/>
      <c r="AA119" s="297">
        <v>1</v>
      </c>
      <c r="AB119" s="356"/>
      <c r="AC119" s="297"/>
      <c r="AD119" s="356"/>
      <c r="AE119" s="297"/>
      <c r="AF119" s="356"/>
      <c r="AG119" s="297"/>
      <c r="AH119" s="356"/>
      <c r="AI119" s="297"/>
      <c r="AJ119" s="356"/>
      <c r="AK119" s="297"/>
      <c r="AL119" s="368"/>
      <c r="AM119" s="297"/>
      <c r="AN119" s="296">
        <v>24</v>
      </c>
      <c r="AO119" s="296">
        <v>0</v>
      </c>
      <c r="AP119" s="296">
        <v>0</v>
      </c>
      <c r="AQ119" s="296">
        <v>0</v>
      </c>
      <c r="AR119" s="278" t="s">
        <v>167</v>
      </c>
      <c r="CG119" s="231">
        <v>0</v>
      </c>
      <c r="CH119" s="231">
        <v>0</v>
      </c>
      <c r="CI119" s="231">
        <v>0</v>
      </c>
    </row>
    <row r="120" spans="1:87" x14ac:dyDescent="0.2">
      <c r="AA120" s="232"/>
      <c r="AB120" s="330"/>
      <c r="AC120" s="232"/>
      <c r="AD120" s="232"/>
      <c r="AE120" s="232"/>
    </row>
    <row r="121" spans="1:87" ht="39" customHeight="1" x14ac:dyDescent="0.2">
      <c r="AA121" s="232"/>
      <c r="AB121" s="330"/>
      <c r="AC121" s="232"/>
      <c r="AD121" s="232"/>
      <c r="AE121" s="232"/>
    </row>
    <row r="122" spans="1:87" x14ac:dyDescent="0.2">
      <c r="AA122" s="232"/>
      <c r="AB122" s="330"/>
      <c r="AC122" s="232"/>
      <c r="AD122" s="232"/>
      <c r="AE122" s="232"/>
    </row>
    <row r="123" spans="1:87" x14ac:dyDescent="0.2">
      <c r="AA123" s="232"/>
      <c r="AB123" s="330"/>
      <c r="AC123" s="232"/>
      <c r="AD123" s="232"/>
      <c r="AE123" s="232"/>
    </row>
    <row r="124" spans="1:87" x14ac:dyDescent="0.2">
      <c r="AA124" s="232"/>
      <c r="AB124" s="330"/>
      <c r="AC124" s="232"/>
      <c r="AD124" s="232"/>
      <c r="AE124" s="232"/>
    </row>
    <row r="125" spans="1:87" x14ac:dyDescent="0.2">
      <c r="AA125" s="232"/>
      <c r="AB125" s="330"/>
      <c r="AC125" s="232"/>
      <c r="AD125" s="232"/>
      <c r="AE125" s="232"/>
    </row>
    <row r="126" spans="1:87" x14ac:dyDescent="0.2">
      <c r="AA126" s="232"/>
      <c r="AB126" s="330"/>
      <c r="AC126" s="232"/>
      <c r="AD126" s="232"/>
      <c r="AE126" s="232"/>
    </row>
    <row r="127" spans="1:87" x14ac:dyDescent="0.2">
      <c r="AA127" s="232"/>
      <c r="AB127" s="330"/>
      <c r="AC127" s="232"/>
      <c r="AD127" s="232"/>
      <c r="AE127" s="232"/>
    </row>
    <row r="128" spans="1:87" x14ac:dyDescent="0.2">
      <c r="AA128" s="232"/>
      <c r="AB128" s="232"/>
      <c r="AC128" s="232"/>
      <c r="AD128" s="330"/>
      <c r="AE128" s="232"/>
    </row>
    <row r="129" spans="1:43" x14ac:dyDescent="0.2">
      <c r="AA129" s="232"/>
      <c r="AB129" s="232"/>
      <c r="AC129" s="232"/>
      <c r="AD129" s="330"/>
      <c r="AE129" s="232"/>
    </row>
    <row r="130" spans="1:43" x14ac:dyDescent="0.2">
      <c r="AA130" s="330"/>
      <c r="AB130" s="330"/>
      <c r="AC130" s="330"/>
      <c r="AD130" s="330"/>
      <c r="AE130" s="330"/>
      <c r="AF130" s="330"/>
      <c r="AG130" s="232"/>
      <c r="AH130" s="232"/>
      <c r="AI130" s="232"/>
      <c r="AJ130" s="232"/>
      <c r="AK130" s="330"/>
      <c r="AL130" s="232"/>
    </row>
    <row r="131" spans="1:43" x14ac:dyDescent="0.2">
      <c r="AA131" s="330"/>
      <c r="AB131" s="330"/>
      <c r="AC131" s="330"/>
      <c r="AD131" s="330"/>
      <c r="AE131" s="330"/>
      <c r="AF131" s="330"/>
      <c r="AG131" s="232"/>
      <c r="AH131" s="232"/>
      <c r="AI131" s="232"/>
      <c r="AJ131" s="232"/>
      <c r="AK131" s="232"/>
      <c r="AL131" s="232"/>
    </row>
    <row r="132" spans="1:43" x14ac:dyDescent="0.2">
      <c r="AA132" s="330"/>
      <c r="AB132" s="330"/>
      <c r="AC132" s="330"/>
      <c r="AD132" s="330"/>
      <c r="AE132" s="330"/>
      <c r="AF132" s="330"/>
      <c r="AG132" s="232"/>
      <c r="AH132" s="232"/>
      <c r="AI132" s="232"/>
      <c r="AJ132" s="232"/>
      <c r="AK132" s="232"/>
      <c r="AL132" s="232"/>
    </row>
    <row r="133" spans="1:43" x14ac:dyDescent="0.2">
      <c r="AA133" s="330"/>
      <c r="AB133" s="330"/>
      <c r="AC133" s="330"/>
      <c r="AD133" s="330"/>
      <c r="AE133" s="330"/>
      <c r="AF133" s="330"/>
      <c r="AG133" s="232"/>
      <c r="AH133" s="232"/>
      <c r="AI133" s="232"/>
      <c r="AJ133" s="232"/>
      <c r="AK133" s="232"/>
      <c r="AL133" s="232"/>
    </row>
    <row r="134" spans="1:43" x14ac:dyDescent="0.2">
      <c r="AA134" s="330"/>
      <c r="AB134" s="330"/>
      <c r="AC134" s="330"/>
      <c r="AD134" s="330"/>
      <c r="AE134" s="330"/>
      <c r="AF134" s="330"/>
      <c r="AG134" s="232"/>
      <c r="AH134" s="232"/>
      <c r="AI134" s="232"/>
      <c r="AJ134" s="232"/>
      <c r="AK134" s="232"/>
      <c r="AL134" s="232"/>
    </row>
    <row r="135" spans="1:43" x14ac:dyDescent="0.2">
      <c r="AA135" s="330"/>
      <c r="AB135" s="330"/>
      <c r="AC135" s="330"/>
      <c r="AD135" s="330"/>
      <c r="AE135" s="330"/>
      <c r="AF135" s="330"/>
      <c r="AG135" s="232"/>
      <c r="AH135" s="232"/>
      <c r="AI135" s="232"/>
      <c r="AJ135" s="232"/>
      <c r="AK135" s="232"/>
      <c r="AL135" s="232"/>
    </row>
    <row r="136" spans="1:43" x14ac:dyDescent="0.2">
      <c r="AA136" s="330"/>
      <c r="AB136" s="330"/>
      <c r="AC136" s="330"/>
      <c r="AD136" s="330"/>
      <c r="AE136" s="330"/>
      <c r="AF136" s="330"/>
      <c r="AG136" s="232"/>
      <c r="AH136" s="232"/>
      <c r="AI136" s="232"/>
      <c r="AJ136" s="232"/>
      <c r="AK136" s="232"/>
      <c r="AL136" s="232"/>
    </row>
    <row r="137" spans="1:43" x14ac:dyDescent="0.2">
      <c r="AA137" s="330"/>
      <c r="AB137" s="330"/>
      <c r="AC137" s="330"/>
      <c r="AD137" s="330"/>
      <c r="AE137" s="330"/>
      <c r="AF137" s="330"/>
      <c r="AG137" s="232"/>
      <c r="AH137" s="232"/>
      <c r="AI137" s="232"/>
      <c r="AJ137" s="232"/>
      <c r="AK137" s="232"/>
      <c r="AL137" s="232"/>
    </row>
    <row r="138" spans="1:43" x14ac:dyDescent="0.2">
      <c r="A138" s="232"/>
      <c r="B138" s="330"/>
      <c r="C138" s="330"/>
      <c r="D138" s="330"/>
      <c r="E138" s="330"/>
      <c r="F138" s="330"/>
      <c r="G138" s="330"/>
      <c r="H138" s="330"/>
      <c r="I138" s="330"/>
      <c r="J138" s="330"/>
      <c r="K138" s="330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90"/>
      <c r="AJ138" s="330"/>
      <c r="AK138" s="330"/>
      <c r="AL138" s="232"/>
      <c r="AM138" s="232"/>
      <c r="AN138" s="232"/>
      <c r="AO138" s="232"/>
      <c r="AP138" s="330"/>
      <c r="AQ138" s="391"/>
    </row>
    <row r="195" spans="1:2" hidden="1" x14ac:dyDescent="0.2">
      <c r="A195" s="392">
        <f>SUM(B69,B88,C104,C109:C119,AW69,AS69:AT69,X69:AW69)</f>
        <v>26234</v>
      </c>
      <c r="B195" s="392">
        <f>SUM(CG7:CK121)</f>
        <v>0</v>
      </c>
    </row>
    <row r="197" spans="1:2" ht="15" customHeight="1" x14ac:dyDescent="0.2"/>
  </sheetData>
  <mergeCells count="87">
    <mergeCell ref="A111:A113"/>
    <mergeCell ref="A114:A115"/>
    <mergeCell ref="A116:A117"/>
    <mergeCell ref="A118:A119"/>
    <mergeCell ref="AN106:AN108"/>
    <mergeCell ref="A109:A110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02:B102"/>
    <mergeCell ref="A103:B103"/>
    <mergeCell ref="AO106:AO108"/>
    <mergeCell ref="AP106:AP108"/>
    <mergeCell ref="A104:B104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101:B101"/>
    <mergeCell ref="Z91:AA91"/>
    <mergeCell ref="AB91:AC91"/>
    <mergeCell ref="AF91:AG91"/>
    <mergeCell ref="AH91:AI91"/>
    <mergeCell ref="AJ91:AK91"/>
    <mergeCell ref="P91:Q91"/>
    <mergeCell ref="R91:S91"/>
    <mergeCell ref="T91:U91"/>
    <mergeCell ref="V91:W91"/>
    <mergeCell ref="X91:Y91"/>
    <mergeCell ref="F91:G91"/>
    <mergeCell ref="H91:I91"/>
    <mergeCell ref="J91:K91"/>
    <mergeCell ref="L91:M91"/>
    <mergeCell ref="N91:O91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O90:AO92"/>
    <mergeCell ref="AP90:AP92"/>
    <mergeCell ref="AQ90:AQ92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workbookViewId="0">
      <selection activeCell="C13" sqref="C13"/>
    </sheetView>
  </sheetViews>
  <sheetFormatPr baseColWidth="10" defaultRowHeight="14.25" x14ac:dyDescent="0.2"/>
  <cols>
    <col min="1" max="1" width="67.28515625" style="230" customWidth="1"/>
    <col min="2" max="2" width="20.85546875" style="230" customWidth="1"/>
    <col min="3" max="5" width="14.140625" style="230" customWidth="1"/>
    <col min="6" max="6" width="11.42578125" style="230"/>
    <col min="7" max="7" width="12.5703125" style="230" customWidth="1"/>
    <col min="8" max="35" width="11.42578125" style="230"/>
    <col min="36" max="36" width="14.28515625" style="230" customWidth="1"/>
    <col min="37" max="40" width="11.42578125" style="230"/>
    <col min="41" max="41" width="13.5703125" style="230" customWidth="1"/>
    <col min="42" max="42" width="14.42578125" style="230" customWidth="1"/>
    <col min="43" max="44" width="11.42578125" style="230"/>
    <col min="45" max="45" width="13.42578125" style="230" customWidth="1"/>
    <col min="46" max="46" width="17.28515625" style="230" customWidth="1"/>
    <col min="47" max="47" width="14.42578125" style="230" customWidth="1"/>
    <col min="48" max="48" width="11.42578125" style="230"/>
    <col min="49" max="49" width="14" style="230" customWidth="1"/>
    <col min="50" max="50" width="11.42578125" style="230"/>
    <col min="51" max="51" width="13.5703125" style="230" customWidth="1"/>
    <col min="52" max="75" width="11.42578125" style="230"/>
    <col min="76" max="96" width="21.5703125" style="231" customWidth="1"/>
    <col min="97" max="97" width="21.5703125" style="230" customWidth="1"/>
    <col min="98" max="16384" width="11.42578125" style="230"/>
  </cols>
  <sheetData>
    <row r="1" spans="1:98" x14ac:dyDescent="0.2">
      <c r="A1" s="229" t="s">
        <v>0</v>
      </c>
    </row>
    <row r="2" spans="1:98" x14ac:dyDescent="0.2">
      <c r="A2" s="229" t="str">
        <f>CONCATENATE("COMUNA: ",[6]NOMBRE!B2," - ","( ",[6]NOMBRE!C2,[6]NOMBRE!D2,[6]NOMBRE!E2,[6]NOMBRE!F2,[6]NOMBRE!G2," )")</f>
        <v>COMUNA: Linares - ( 07401 )</v>
      </c>
    </row>
    <row r="3" spans="1:98" x14ac:dyDescent="0.2">
      <c r="A3" s="229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98" x14ac:dyDescent="0.2">
      <c r="A4" s="229" t="str">
        <f>CONCATENATE("MES: ",[6]NOMBRE!B6," - ","( ",[6]NOMBRE!C6,[6]NOMBRE!D6," )")</f>
        <v>MES: JUNIO - ( 06 )</v>
      </c>
    </row>
    <row r="5" spans="1:98" ht="15" customHeight="1" x14ac:dyDescent="0.2">
      <c r="A5" s="229" t="str">
        <f>CONCATENATE("AÑO: ",[6]NOMBRE!B7)</f>
        <v>AÑO: 2017</v>
      </c>
      <c r="AP5" s="630"/>
      <c r="AQ5" s="632"/>
      <c r="AR5" s="632"/>
    </row>
    <row r="6" spans="1:98" ht="15" x14ac:dyDescent="0.2">
      <c r="A6" s="629" t="s">
        <v>1</v>
      </c>
      <c r="B6" s="629"/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29"/>
      <c r="AA6" s="629"/>
      <c r="AB6" s="629"/>
      <c r="AC6" s="629"/>
      <c r="AD6" s="629"/>
      <c r="AE6" s="232"/>
      <c r="AF6" s="232"/>
      <c r="AG6" s="232"/>
      <c r="AH6" s="233"/>
      <c r="AI6" s="232"/>
      <c r="AJ6" s="232"/>
      <c r="AK6" s="233"/>
      <c r="AL6" s="232"/>
      <c r="AM6" s="232"/>
      <c r="AN6" s="234"/>
      <c r="AP6" s="630"/>
      <c r="AQ6" s="632"/>
      <c r="AR6" s="632"/>
    </row>
    <row r="7" spans="1:98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6"/>
      <c r="AA7" s="236"/>
      <c r="AB7" s="236"/>
      <c r="AC7" s="236"/>
      <c r="AD7" s="236"/>
      <c r="AE7" s="232"/>
      <c r="AF7" s="232"/>
      <c r="AG7" s="232"/>
      <c r="AH7" s="233"/>
      <c r="AI7" s="232"/>
      <c r="AJ7" s="232"/>
      <c r="AK7" s="233"/>
      <c r="AL7" s="232"/>
      <c r="AM7" s="232"/>
      <c r="AN7" s="234"/>
      <c r="AP7" s="630"/>
      <c r="AQ7" s="632"/>
      <c r="AR7" s="632"/>
      <c r="AS7" s="634"/>
      <c r="AT7" s="635"/>
      <c r="AU7" s="635"/>
    </row>
    <row r="8" spans="1:98" x14ac:dyDescent="0.2">
      <c r="A8" s="237" t="s">
        <v>79</v>
      </c>
      <c r="B8" s="238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40"/>
      <c r="AE8" s="241"/>
      <c r="AF8" s="241"/>
      <c r="AG8" s="241"/>
      <c r="AH8" s="241"/>
      <c r="AI8" s="232"/>
      <c r="AJ8" s="232"/>
      <c r="AK8" s="233"/>
      <c r="AL8" s="232"/>
      <c r="AM8" s="232"/>
      <c r="AN8" s="234"/>
      <c r="AP8" s="631"/>
      <c r="AQ8" s="633"/>
      <c r="AR8" s="633"/>
      <c r="AS8" s="636"/>
      <c r="AT8" s="637"/>
      <c r="AU8" s="637"/>
    </row>
    <row r="9" spans="1:98" ht="39" customHeight="1" x14ac:dyDescent="0.2">
      <c r="A9" s="594" t="s">
        <v>2</v>
      </c>
      <c r="B9" s="639" t="s">
        <v>3</v>
      </c>
      <c r="C9" s="640"/>
      <c r="D9" s="640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40"/>
      <c r="S9" s="640"/>
      <c r="T9" s="640"/>
      <c r="U9" s="640"/>
      <c r="V9" s="640"/>
      <c r="W9" s="640"/>
      <c r="X9" s="594" t="s">
        <v>15</v>
      </c>
      <c r="Y9" s="595"/>
      <c r="Z9" s="595"/>
      <c r="AA9" s="595"/>
      <c r="AB9" s="595"/>
      <c r="AC9" s="595"/>
      <c r="AD9" s="595"/>
      <c r="AE9" s="612"/>
      <c r="AF9" s="641" t="s">
        <v>4</v>
      </c>
      <c r="AG9" s="642"/>
      <c r="AH9" s="594" t="s">
        <v>5</v>
      </c>
      <c r="AI9" s="612"/>
      <c r="AJ9" s="645" t="s">
        <v>6</v>
      </c>
      <c r="AK9" s="594" t="s">
        <v>7</v>
      </c>
      <c r="AL9" s="612"/>
      <c r="AM9" s="594" t="s">
        <v>8</v>
      </c>
      <c r="AN9" s="612"/>
      <c r="AO9" s="613" t="s">
        <v>176</v>
      </c>
      <c r="AP9" s="613"/>
      <c r="AQ9" s="614" t="s">
        <v>80</v>
      </c>
      <c r="AR9" s="617" t="s">
        <v>81</v>
      </c>
      <c r="AS9" s="590" t="s">
        <v>82</v>
      </c>
      <c r="AT9" s="591"/>
      <c r="AU9" s="594" t="s">
        <v>83</v>
      </c>
      <c r="AV9" s="595"/>
      <c r="AW9" s="595"/>
      <c r="AX9" s="242"/>
      <c r="BX9" s="230"/>
      <c r="BY9" s="230"/>
      <c r="CS9" s="231"/>
      <c r="CT9" s="231"/>
    </row>
    <row r="10" spans="1:98" x14ac:dyDescent="0.2">
      <c r="A10" s="638"/>
      <c r="B10" s="620" t="s">
        <v>11</v>
      </c>
      <c r="C10" s="594" t="s">
        <v>12</v>
      </c>
      <c r="D10" s="595"/>
      <c r="E10" s="595"/>
      <c r="F10" s="595"/>
      <c r="G10" s="595"/>
      <c r="H10" s="595"/>
      <c r="I10" s="595"/>
      <c r="J10" s="595"/>
      <c r="K10" s="595"/>
      <c r="L10" s="595"/>
      <c r="M10" s="595"/>
      <c r="N10" s="595"/>
      <c r="O10" s="595"/>
      <c r="P10" s="595"/>
      <c r="Q10" s="595"/>
      <c r="R10" s="595"/>
      <c r="S10" s="612"/>
      <c r="T10" s="594" t="s">
        <v>13</v>
      </c>
      <c r="U10" s="612"/>
      <c r="V10" s="609" t="s">
        <v>14</v>
      </c>
      <c r="W10" s="611"/>
      <c r="X10" s="610" t="s">
        <v>16</v>
      </c>
      <c r="Y10" s="610"/>
      <c r="Z10" s="610"/>
      <c r="AA10" s="611"/>
      <c r="AB10" s="609" t="s">
        <v>17</v>
      </c>
      <c r="AC10" s="610"/>
      <c r="AD10" s="610"/>
      <c r="AE10" s="611"/>
      <c r="AF10" s="643"/>
      <c r="AG10" s="644"/>
      <c r="AH10" s="596"/>
      <c r="AI10" s="598"/>
      <c r="AJ10" s="646"/>
      <c r="AK10" s="596"/>
      <c r="AL10" s="598"/>
      <c r="AM10" s="596"/>
      <c r="AN10" s="598"/>
      <c r="AO10" s="613"/>
      <c r="AP10" s="613"/>
      <c r="AQ10" s="615"/>
      <c r="AR10" s="618"/>
      <c r="AS10" s="592"/>
      <c r="AT10" s="593"/>
      <c r="AU10" s="596"/>
      <c r="AV10" s="597"/>
      <c r="AW10" s="598"/>
      <c r="BX10" s="230"/>
      <c r="BY10" s="230"/>
      <c r="CS10" s="231"/>
      <c r="CT10" s="231"/>
    </row>
    <row r="11" spans="1:98" ht="63.75" customHeight="1" x14ac:dyDescent="0.2">
      <c r="A11" s="596"/>
      <c r="B11" s="622"/>
      <c r="C11" s="243" t="s">
        <v>18</v>
      </c>
      <c r="D11" s="244" t="s">
        <v>19</v>
      </c>
      <c r="E11" s="245" t="s">
        <v>20</v>
      </c>
      <c r="F11" s="245" t="s">
        <v>21</v>
      </c>
      <c r="G11" s="245" t="s">
        <v>22</v>
      </c>
      <c r="H11" s="246" t="s">
        <v>23</v>
      </c>
      <c r="I11" s="246" t="s">
        <v>24</v>
      </c>
      <c r="J11" s="246" t="s">
        <v>25</v>
      </c>
      <c r="K11" s="246" t="s">
        <v>26</v>
      </c>
      <c r="L11" s="246" t="s">
        <v>27</v>
      </c>
      <c r="M11" s="246" t="s">
        <v>28</v>
      </c>
      <c r="N11" s="246" t="s">
        <v>29</v>
      </c>
      <c r="O11" s="246" t="s">
        <v>30</v>
      </c>
      <c r="P11" s="246" t="s">
        <v>31</v>
      </c>
      <c r="Q11" s="246" t="s">
        <v>32</v>
      </c>
      <c r="R11" s="246" t="s">
        <v>33</v>
      </c>
      <c r="S11" s="247" t="s">
        <v>34</v>
      </c>
      <c r="T11" s="243" t="s">
        <v>9</v>
      </c>
      <c r="U11" s="248" t="s">
        <v>35</v>
      </c>
      <c r="V11" s="249" t="s">
        <v>36</v>
      </c>
      <c r="W11" s="248" t="s">
        <v>37</v>
      </c>
      <c r="X11" s="250" t="s">
        <v>38</v>
      </c>
      <c r="Y11" s="251" t="s">
        <v>39</v>
      </c>
      <c r="Z11" s="245" t="s">
        <v>40</v>
      </c>
      <c r="AA11" s="248" t="s">
        <v>41</v>
      </c>
      <c r="AB11" s="251" t="s">
        <v>38</v>
      </c>
      <c r="AC11" s="251" t="s">
        <v>39</v>
      </c>
      <c r="AD11" s="245" t="s">
        <v>40</v>
      </c>
      <c r="AE11" s="248" t="s">
        <v>41</v>
      </c>
      <c r="AF11" s="252" t="s">
        <v>42</v>
      </c>
      <c r="AG11" s="253" t="s">
        <v>43</v>
      </c>
      <c r="AH11" s="243" t="s">
        <v>9</v>
      </c>
      <c r="AI11" s="248" t="s">
        <v>35</v>
      </c>
      <c r="AJ11" s="647"/>
      <c r="AK11" s="243" t="s">
        <v>9</v>
      </c>
      <c r="AL11" s="248" t="s">
        <v>35</v>
      </c>
      <c r="AM11" s="243" t="s">
        <v>9</v>
      </c>
      <c r="AN11" s="248" t="s">
        <v>35</v>
      </c>
      <c r="AO11" s="254" t="s">
        <v>177</v>
      </c>
      <c r="AP11" s="254" t="s">
        <v>178</v>
      </c>
      <c r="AQ11" s="616"/>
      <c r="AR11" s="619"/>
      <c r="AS11" s="255" t="s">
        <v>16</v>
      </c>
      <c r="AT11" s="255" t="s">
        <v>10</v>
      </c>
      <c r="AU11" s="256" t="s">
        <v>84</v>
      </c>
      <c r="AV11" s="256" t="s">
        <v>85</v>
      </c>
      <c r="AW11" s="257" t="s">
        <v>86</v>
      </c>
      <c r="BX11" s="230"/>
      <c r="BY11" s="230"/>
      <c r="CS11" s="231"/>
      <c r="CT11" s="231"/>
    </row>
    <row r="12" spans="1:98" x14ac:dyDescent="0.2">
      <c r="A12" s="258" t="s">
        <v>87</v>
      </c>
      <c r="B12" s="259">
        <f>SUM(C12+D12+E12+F12+G12+H12+I12+J12+K12)</f>
        <v>291</v>
      </c>
      <c r="C12" s="260">
        <v>111</v>
      </c>
      <c r="D12" s="261">
        <v>91</v>
      </c>
      <c r="E12" s="262">
        <v>89</v>
      </c>
      <c r="F12" s="262"/>
      <c r="G12" s="263"/>
      <c r="H12" s="263"/>
      <c r="I12" s="263"/>
      <c r="J12" s="263"/>
      <c r="K12" s="263"/>
      <c r="L12" s="264"/>
      <c r="M12" s="264"/>
      <c r="N12" s="264"/>
      <c r="O12" s="264"/>
      <c r="P12" s="264"/>
      <c r="Q12" s="264"/>
      <c r="R12" s="264"/>
      <c r="S12" s="265"/>
      <c r="T12" s="266">
        <v>291</v>
      </c>
      <c r="U12" s="267"/>
      <c r="V12" s="266">
        <v>132</v>
      </c>
      <c r="W12" s="267">
        <v>159</v>
      </c>
      <c r="X12" s="268">
        <f t="shared" ref="X12:X37" si="0">SUM(Y12+Z12+AA12)</f>
        <v>121</v>
      </c>
      <c r="Y12" s="266">
        <v>121</v>
      </c>
      <c r="Z12" s="269"/>
      <c r="AA12" s="267"/>
      <c r="AB12" s="270">
        <f t="shared" ref="AB12:AB68" si="1">SUM(AC12+AD12+AE12)</f>
        <v>3</v>
      </c>
      <c r="AC12" s="266">
        <v>3</v>
      </c>
      <c r="AD12" s="269"/>
      <c r="AE12" s="267"/>
      <c r="AF12" s="271">
        <v>89</v>
      </c>
      <c r="AG12" s="272"/>
      <c r="AH12" s="273">
        <v>36</v>
      </c>
      <c r="AI12" s="274">
        <v>2</v>
      </c>
      <c r="AJ12" s="275">
        <v>12</v>
      </c>
      <c r="AK12" s="273"/>
      <c r="AL12" s="274"/>
      <c r="AM12" s="273">
        <v>20</v>
      </c>
      <c r="AN12" s="274"/>
      <c r="AO12" s="276"/>
      <c r="AP12" s="276"/>
      <c r="AQ12" s="276"/>
      <c r="AR12" s="276"/>
      <c r="AS12" s="277"/>
      <c r="AT12" s="277"/>
      <c r="AU12" s="276"/>
      <c r="AV12" s="276"/>
      <c r="AW12" s="276"/>
      <c r="AX12" s="278" t="s">
        <v>88</v>
      </c>
      <c r="BX12" s="230"/>
      <c r="BY12" s="230"/>
      <c r="CF12" s="231" t="s">
        <v>179</v>
      </c>
      <c r="CG12" s="231">
        <v>0</v>
      </c>
      <c r="CI12" s="231">
        <v>0</v>
      </c>
      <c r="CJ12" s="231">
        <v>0</v>
      </c>
      <c r="CK12" s="231">
        <v>0</v>
      </c>
      <c r="CL12" s="231">
        <v>1</v>
      </c>
      <c r="CM12" s="231">
        <v>0</v>
      </c>
      <c r="CS12" s="231"/>
      <c r="CT12" s="231"/>
    </row>
    <row r="13" spans="1:98" x14ac:dyDescent="0.2">
      <c r="A13" s="268" t="s">
        <v>89</v>
      </c>
      <c r="B13" s="259">
        <f>SUM(C13+D13+E13+F13+G13+H13+I13+J13+K13+L13+M13+N13+O13+P13+Q13+R13+S13)</f>
        <v>998</v>
      </c>
      <c r="C13" s="266"/>
      <c r="D13" s="279"/>
      <c r="E13" s="280"/>
      <c r="F13" s="280">
        <v>13</v>
      </c>
      <c r="G13" s="280">
        <v>40</v>
      </c>
      <c r="H13" s="280">
        <v>60</v>
      </c>
      <c r="I13" s="280">
        <v>53</v>
      </c>
      <c r="J13" s="280">
        <v>60</v>
      </c>
      <c r="K13" s="280">
        <v>42</v>
      </c>
      <c r="L13" s="280">
        <v>61</v>
      </c>
      <c r="M13" s="280">
        <v>61</v>
      </c>
      <c r="N13" s="280">
        <v>101</v>
      </c>
      <c r="O13" s="280">
        <v>95</v>
      </c>
      <c r="P13" s="280">
        <v>112</v>
      </c>
      <c r="Q13" s="280">
        <v>94</v>
      </c>
      <c r="R13" s="280">
        <v>92</v>
      </c>
      <c r="S13" s="267">
        <v>114</v>
      </c>
      <c r="T13" s="266"/>
      <c r="U13" s="267">
        <v>998</v>
      </c>
      <c r="V13" s="266">
        <v>384</v>
      </c>
      <c r="W13" s="267">
        <v>614</v>
      </c>
      <c r="X13" s="268">
        <f t="shared" si="0"/>
        <v>0</v>
      </c>
      <c r="Y13" s="266"/>
      <c r="Z13" s="269"/>
      <c r="AA13" s="267"/>
      <c r="AB13" s="270">
        <f t="shared" si="1"/>
        <v>493</v>
      </c>
      <c r="AC13" s="266">
        <v>493</v>
      </c>
      <c r="AD13" s="279"/>
      <c r="AE13" s="267"/>
      <c r="AF13" s="271">
        <v>274</v>
      </c>
      <c r="AG13" s="281"/>
      <c r="AH13" s="266"/>
      <c r="AI13" s="267">
        <v>150</v>
      </c>
      <c r="AJ13" s="275">
        <v>572</v>
      </c>
      <c r="AK13" s="273"/>
      <c r="AL13" s="267">
        <v>19</v>
      </c>
      <c r="AM13" s="273"/>
      <c r="AN13" s="267">
        <v>88</v>
      </c>
      <c r="AO13" s="276"/>
      <c r="AP13" s="276"/>
      <c r="AQ13" s="276"/>
      <c r="AR13" s="276"/>
      <c r="AS13" s="277"/>
      <c r="AT13" s="277"/>
      <c r="AU13" s="276"/>
      <c r="AV13" s="276"/>
      <c r="AW13" s="276"/>
      <c r="AX13" s="278" t="s">
        <v>88</v>
      </c>
      <c r="BX13" s="230"/>
      <c r="BY13" s="230"/>
      <c r="CG13" s="231">
        <v>0</v>
      </c>
      <c r="CI13" s="231">
        <v>0</v>
      </c>
      <c r="CJ13" s="231">
        <v>0</v>
      </c>
      <c r="CK13" s="231">
        <v>0</v>
      </c>
      <c r="CL13" s="231">
        <v>0</v>
      </c>
      <c r="CM13" s="231">
        <v>0</v>
      </c>
      <c r="CS13" s="231"/>
      <c r="CT13" s="231"/>
    </row>
    <row r="14" spans="1:98" x14ac:dyDescent="0.2">
      <c r="A14" s="268" t="s">
        <v>90</v>
      </c>
      <c r="B14" s="259">
        <f>SUM(C14)</f>
        <v>108</v>
      </c>
      <c r="C14" s="266">
        <v>108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6">
        <v>108</v>
      </c>
      <c r="U14" s="267"/>
      <c r="V14" s="266">
        <v>52</v>
      </c>
      <c r="W14" s="267">
        <v>56</v>
      </c>
      <c r="X14" s="268">
        <f t="shared" si="0"/>
        <v>38</v>
      </c>
      <c r="Y14" s="266">
        <v>38</v>
      </c>
      <c r="Z14" s="269"/>
      <c r="AA14" s="267"/>
      <c r="AB14" s="270">
        <f t="shared" si="1"/>
        <v>0</v>
      </c>
      <c r="AC14" s="266"/>
      <c r="AD14" s="279"/>
      <c r="AE14" s="267"/>
      <c r="AF14" s="271">
        <v>0</v>
      </c>
      <c r="AG14" s="271"/>
      <c r="AH14" s="266">
        <v>12</v>
      </c>
      <c r="AI14" s="267"/>
      <c r="AJ14" s="275">
        <v>1</v>
      </c>
      <c r="AK14" s="273"/>
      <c r="AL14" s="267"/>
      <c r="AM14" s="273">
        <v>7</v>
      </c>
      <c r="AN14" s="267"/>
      <c r="AO14" s="276"/>
      <c r="AP14" s="276"/>
      <c r="AQ14" s="276"/>
      <c r="AR14" s="276"/>
      <c r="AS14" s="277"/>
      <c r="AT14" s="277"/>
      <c r="AU14" s="276"/>
      <c r="AV14" s="276"/>
      <c r="AW14" s="276"/>
      <c r="AX14" s="278" t="s">
        <v>88</v>
      </c>
      <c r="BX14" s="230"/>
      <c r="BY14" s="230"/>
      <c r="CF14" s="231" t="s">
        <v>179</v>
      </c>
      <c r="CG14" s="231">
        <v>0</v>
      </c>
      <c r="CI14" s="231">
        <v>0</v>
      </c>
      <c r="CJ14" s="231">
        <v>0</v>
      </c>
      <c r="CK14" s="231">
        <v>0</v>
      </c>
      <c r="CL14" s="231">
        <v>1</v>
      </c>
      <c r="CM14" s="231">
        <v>1</v>
      </c>
      <c r="CS14" s="231"/>
      <c r="CT14" s="231"/>
    </row>
    <row r="15" spans="1:98" x14ac:dyDescent="0.2">
      <c r="A15" s="268" t="s">
        <v>93</v>
      </c>
      <c r="B15" s="259">
        <f>SUM(C15+D15+E15+F15+G15+H15+I15+J15+K15)</f>
        <v>68</v>
      </c>
      <c r="C15" s="266">
        <v>41</v>
      </c>
      <c r="D15" s="279">
        <v>15</v>
      </c>
      <c r="E15" s="280">
        <v>12</v>
      </c>
      <c r="F15" s="280"/>
      <c r="G15" s="280"/>
      <c r="H15" s="280"/>
      <c r="I15" s="280"/>
      <c r="J15" s="280"/>
      <c r="K15" s="280"/>
      <c r="L15" s="264"/>
      <c r="M15" s="264"/>
      <c r="N15" s="264"/>
      <c r="O15" s="264"/>
      <c r="P15" s="264"/>
      <c r="Q15" s="264"/>
      <c r="R15" s="264"/>
      <c r="S15" s="264"/>
      <c r="T15" s="266">
        <v>68</v>
      </c>
      <c r="U15" s="267"/>
      <c r="V15" s="266">
        <v>46</v>
      </c>
      <c r="W15" s="267">
        <v>22</v>
      </c>
      <c r="X15" s="268">
        <f t="shared" si="0"/>
        <v>29</v>
      </c>
      <c r="Y15" s="266">
        <v>29</v>
      </c>
      <c r="Z15" s="269"/>
      <c r="AA15" s="267"/>
      <c r="AB15" s="270">
        <f t="shared" si="1"/>
        <v>0</v>
      </c>
      <c r="AC15" s="266"/>
      <c r="AD15" s="279"/>
      <c r="AE15" s="267"/>
      <c r="AF15" s="271">
        <v>15</v>
      </c>
      <c r="AG15" s="271"/>
      <c r="AH15" s="266">
        <v>14</v>
      </c>
      <c r="AI15" s="267"/>
      <c r="AJ15" s="275"/>
      <c r="AK15" s="273"/>
      <c r="AL15" s="267"/>
      <c r="AM15" s="273"/>
      <c r="AN15" s="267"/>
      <c r="AO15" s="276"/>
      <c r="AP15" s="276"/>
      <c r="AQ15" s="276"/>
      <c r="AR15" s="276"/>
      <c r="AS15" s="277"/>
      <c r="AT15" s="277"/>
      <c r="AU15" s="276"/>
      <c r="AV15" s="276"/>
      <c r="AW15" s="276"/>
      <c r="AX15" s="278" t="s">
        <v>88</v>
      </c>
      <c r="BX15" s="230"/>
      <c r="BY15" s="230"/>
      <c r="CF15" s="231" t="s">
        <v>179</v>
      </c>
      <c r="CG15" s="231">
        <v>0</v>
      </c>
      <c r="CI15" s="231">
        <v>0</v>
      </c>
      <c r="CJ15" s="231">
        <v>0</v>
      </c>
      <c r="CK15" s="231">
        <v>0</v>
      </c>
      <c r="CL15" s="231">
        <v>1</v>
      </c>
      <c r="CM15" s="231">
        <v>0</v>
      </c>
      <c r="CS15" s="231"/>
      <c r="CT15" s="231"/>
    </row>
    <row r="16" spans="1:98" x14ac:dyDescent="0.2">
      <c r="A16" s="268" t="s">
        <v>94</v>
      </c>
      <c r="B16" s="259">
        <f>SUM(C16+D16+E16+F16+G16+H16+I16+J16+K16+L16+M16+N16+O16+P16+Q16+R16+S16)</f>
        <v>0</v>
      </c>
      <c r="C16" s="266"/>
      <c r="D16" s="27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7"/>
      <c r="T16" s="266"/>
      <c r="U16" s="267"/>
      <c r="V16" s="266"/>
      <c r="W16" s="267"/>
      <c r="X16" s="268">
        <f t="shared" si="0"/>
        <v>0</v>
      </c>
      <c r="Y16" s="266"/>
      <c r="Z16" s="269"/>
      <c r="AA16" s="267"/>
      <c r="AB16" s="282">
        <f t="shared" si="1"/>
        <v>0</v>
      </c>
      <c r="AC16" s="266"/>
      <c r="AD16" s="269"/>
      <c r="AE16" s="267"/>
      <c r="AF16" s="271"/>
      <c r="AG16" s="271"/>
      <c r="AH16" s="266"/>
      <c r="AI16" s="267"/>
      <c r="AJ16" s="275"/>
      <c r="AK16" s="273"/>
      <c r="AL16" s="267"/>
      <c r="AM16" s="273"/>
      <c r="AN16" s="267"/>
      <c r="AO16" s="276"/>
      <c r="AP16" s="276"/>
      <c r="AQ16" s="276"/>
      <c r="AR16" s="276"/>
      <c r="AS16" s="277"/>
      <c r="AT16" s="277"/>
      <c r="AU16" s="276"/>
      <c r="AV16" s="276"/>
      <c r="AW16" s="276"/>
      <c r="AX16" s="278" t="s">
        <v>88</v>
      </c>
      <c r="BX16" s="230"/>
      <c r="BY16" s="230"/>
      <c r="CG16" s="231">
        <v>0</v>
      </c>
      <c r="CI16" s="231">
        <v>0</v>
      </c>
      <c r="CJ16" s="231">
        <v>0</v>
      </c>
      <c r="CK16" s="231">
        <v>0</v>
      </c>
      <c r="CL16" s="231">
        <v>0</v>
      </c>
      <c r="CM16" s="231">
        <v>0</v>
      </c>
      <c r="CS16" s="231"/>
      <c r="CT16" s="231"/>
    </row>
    <row r="17" spans="1:98" x14ac:dyDescent="0.2">
      <c r="A17" s="268" t="s">
        <v>95</v>
      </c>
      <c r="B17" s="259">
        <f>SUM(C17+D17+E17+F17+G17+H17+I17+J17+K17)</f>
        <v>83</v>
      </c>
      <c r="C17" s="266">
        <v>58</v>
      </c>
      <c r="D17" s="279">
        <v>11</v>
      </c>
      <c r="E17" s="269">
        <v>14</v>
      </c>
      <c r="F17" s="269"/>
      <c r="G17" s="269"/>
      <c r="H17" s="269"/>
      <c r="I17" s="269"/>
      <c r="J17" s="269"/>
      <c r="K17" s="269"/>
      <c r="L17" s="264"/>
      <c r="M17" s="264"/>
      <c r="N17" s="264"/>
      <c r="O17" s="264"/>
      <c r="P17" s="264"/>
      <c r="Q17" s="264"/>
      <c r="R17" s="264"/>
      <c r="S17" s="264"/>
      <c r="T17" s="266">
        <v>83</v>
      </c>
      <c r="U17" s="267"/>
      <c r="V17" s="266">
        <v>46</v>
      </c>
      <c r="W17" s="267">
        <v>37</v>
      </c>
      <c r="X17" s="268">
        <f t="shared" si="0"/>
        <v>39</v>
      </c>
      <c r="Y17" s="266">
        <v>39</v>
      </c>
      <c r="Z17" s="269"/>
      <c r="AA17" s="267"/>
      <c r="AB17" s="282">
        <f t="shared" si="1"/>
        <v>0</v>
      </c>
      <c r="AC17" s="266"/>
      <c r="AD17" s="269"/>
      <c r="AE17" s="267"/>
      <c r="AF17" s="271">
        <v>44</v>
      </c>
      <c r="AG17" s="271"/>
      <c r="AH17" s="266"/>
      <c r="AI17" s="267"/>
      <c r="AJ17" s="275">
        <v>5</v>
      </c>
      <c r="AK17" s="273"/>
      <c r="AL17" s="267"/>
      <c r="AM17" s="273">
        <v>7</v>
      </c>
      <c r="AN17" s="267"/>
      <c r="AO17" s="276"/>
      <c r="AP17" s="276"/>
      <c r="AQ17" s="276">
        <v>83</v>
      </c>
      <c r="AR17" s="276"/>
      <c r="AS17" s="277"/>
      <c r="AT17" s="277"/>
      <c r="AU17" s="276"/>
      <c r="AV17" s="276"/>
      <c r="AW17" s="276"/>
      <c r="AX17" s="278" t="s">
        <v>88</v>
      </c>
      <c r="BX17" s="230"/>
      <c r="BY17" s="230"/>
      <c r="CF17" s="231" t="s">
        <v>179</v>
      </c>
      <c r="CG17" s="231">
        <v>0</v>
      </c>
      <c r="CI17" s="231">
        <v>0</v>
      </c>
      <c r="CJ17" s="231">
        <v>0</v>
      </c>
      <c r="CK17" s="231">
        <v>0</v>
      </c>
      <c r="CL17" s="231">
        <v>1</v>
      </c>
      <c r="CM17" s="231">
        <v>0</v>
      </c>
      <c r="CS17" s="231"/>
      <c r="CT17" s="231"/>
    </row>
    <row r="18" spans="1:98" x14ac:dyDescent="0.2">
      <c r="A18" s="268" t="s">
        <v>96</v>
      </c>
      <c r="B18" s="259">
        <f>SUM(C18+D18+E18+F18+G18+H18+I18+J18+K18+L18+M18+N18+O18+P18+Q18+R18+S18)</f>
        <v>360</v>
      </c>
      <c r="C18" s="266"/>
      <c r="D18" s="279"/>
      <c r="E18" s="269"/>
      <c r="F18" s="269">
        <v>3</v>
      </c>
      <c r="G18" s="269">
        <v>2</v>
      </c>
      <c r="H18" s="269">
        <v>1</v>
      </c>
      <c r="I18" s="269">
        <v>3</v>
      </c>
      <c r="J18" s="269">
        <v>7</v>
      </c>
      <c r="K18" s="269">
        <v>9</v>
      </c>
      <c r="L18" s="269">
        <v>9</v>
      </c>
      <c r="M18" s="269">
        <v>25</v>
      </c>
      <c r="N18" s="269">
        <v>35</v>
      </c>
      <c r="O18" s="269">
        <v>54</v>
      </c>
      <c r="P18" s="269">
        <v>65</v>
      </c>
      <c r="Q18" s="269">
        <v>42</v>
      </c>
      <c r="R18" s="269">
        <v>43</v>
      </c>
      <c r="S18" s="267">
        <v>62</v>
      </c>
      <c r="T18" s="266"/>
      <c r="U18" s="267">
        <v>360</v>
      </c>
      <c r="V18" s="266">
        <v>179</v>
      </c>
      <c r="W18" s="267">
        <v>181</v>
      </c>
      <c r="X18" s="268">
        <f t="shared" si="0"/>
        <v>0</v>
      </c>
      <c r="Y18" s="266"/>
      <c r="Z18" s="269"/>
      <c r="AA18" s="267"/>
      <c r="AB18" s="282">
        <f t="shared" si="1"/>
        <v>80</v>
      </c>
      <c r="AC18" s="266">
        <v>80</v>
      </c>
      <c r="AD18" s="269"/>
      <c r="AE18" s="267"/>
      <c r="AF18" s="271">
        <v>71</v>
      </c>
      <c r="AG18" s="271">
        <v>9</v>
      </c>
      <c r="AH18" s="266"/>
      <c r="AI18" s="267">
        <v>64</v>
      </c>
      <c r="AJ18" s="275">
        <v>1</v>
      </c>
      <c r="AK18" s="273"/>
      <c r="AL18" s="267">
        <v>1</v>
      </c>
      <c r="AM18" s="273"/>
      <c r="AN18" s="267">
        <v>53</v>
      </c>
      <c r="AO18" s="276"/>
      <c r="AP18" s="276"/>
      <c r="AQ18" s="276"/>
      <c r="AR18" s="276"/>
      <c r="AS18" s="277"/>
      <c r="AT18" s="277"/>
      <c r="AU18" s="276"/>
      <c r="AV18" s="276"/>
      <c r="AW18" s="276"/>
      <c r="AX18" s="278" t="s">
        <v>88</v>
      </c>
      <c r="BX18" s="230"/>
      <c r="BY18" s="230"/>
      <c r="CG18" s="231">
        <v>0</v>
      </c>
      <c r="CI18" s="231">
        <v>0</v>
      </c>
      <c r="CJ18" s="231">
        <v>0</v>
      </c>
      <c r="CK18" s="231">
        <v>0</v>
      </c>
      <c r="CL18" s="231">
        <v>0</v>
      </c>
      <c r="CM18" s="231">
        <v>0</v>
      </c>
      <c r="CS18" s="231"/>
      <c r="CT18" s="231"/>
    </row>
    <row r="19" spans="1:98" x14ac:dyDescent="0.2">
      <c r="A19" s="268" t="s">
        <v>97</v>
      </c>
      <c r="B19" s="259">
        <f>SUM(C19+D19+E19+F19+G19+H19+I19+J19+K19)</f>
        <v>0</v>
      </c>
      <c r="C19" s="266"/>
      <c r="D19" s="279"/>
      <c r="E19" s="269"/>
      <c r="F19" s="269"/>
      <c r="G19" s="269"/>
      <c r="H19" s="269"/>
      <c r="I19" s="269"/>
      <c r="J19" s="269"/>
      <c r="K19" s="269"/>
      <c r="L19" s="264"/>
      <c r="M19" s="264"/>
      <c r="N19" s="264"/>
      <c r="O19" s="264"/>
      <c r="P19" s="264"/>
      <c r="Q19" s="264"/>
      <c r="R19" s="264"/>
      <c r="S19" s="264"/>
      <c r="T19" s="266"/>
      <c r="U19" s="267"/>
      <c r="V19" s="266"/>
      <c r="W19" s="267"/>
      <c r="X19" s="268">
        <f t="shared" si="0"/>
        <v>0</v>
      </c>
      <c r="Y19" s="266"/>
      <c r="Z19" s="269"/>
      <c r="AA19" s="267"/>
      <c r="AB19" s="282">
        <f t="shared" si="1"/>
        <v>0</v>
      </c>
      <c r="AC19" s="266"/>
      <c r="AD19" s="269"/>
      <c r="AE19" s="267"/>
      <c r="AF19" s="271"/>
      <c r="AG19" s="271"/>
      <c r="AH19" s="266"/>
      <c r="AI19" s="267"/>
      <c r="AJ19" s="275"/>
      <c r="AK19" s="273"/>
      <c r="AL19" s="267"/>
      <c r="AM19" s="273"/>
      <c r="AN19" s="267"/>
      <c r="AO19" s="276"/>
      <c r="AP19" s="276"/>
      <c r="AQ19" s="276"/>
      <c r="AR19" s="276"/>
      <c r="AS19" s="277"/>
      <c r="AT19" s="277"/>
      <c r="AU19" s="276"/>
      <c r="AV19" s="276"/>
      <c r="AW19" s="276"/>
      <c r="AX19" s="278" t="s">
        <v>88</v>
      </c>
      <c r="BX19" s="230"/>
      <c r="BY19" s="230"/>
      <c r="CF19" s="231" t="s">
        <v>179</v>
      </c>
      <c r="CG19" s="231">
        <v>0</v>
      </c>
      <c r="CI19" s="231">
        <v>0</v>
      </c>
      <c r="CJ19" s="231">
        <v>0</v>
      </c>
      <c r="CK19" s="231">
        <v>0</v>
      </c>
      <c r="CL19" s="231">
        <v>1</v>
      </c>
      <c r="CM19" s="231">
        <v>0</v>
      </c>
      <c r="CS19" s="231"/>
      <c r="CT19" s="231"/>
    </row>
    <row r="20" spans="1:98" x14ac:dyDescent="0.2">
      <c r="A20" s="268" t="s">
        <v>98</v>
      </c>
      <c r="B20" s="259">
        <f>SUM(C20+D20+E20+F20+G20+H20+I20+J20+K20+L20+M20+N20+O20+P20+Q20+R20+S20)</f>
        <v>96</v>
      </c>
      <c r="C20" s="266"/>
      <c r="D20" s="279"/>
      <c r="E20" s="269"/>
      <c r="F20" s="269">
        <v>5</v>
      </c>
      <c r="G20" s="269">
        <v>5</v>
      </c>
      <c r="H20" s="269">
        <v>6</v>
      </c>
      <c r="I20" s="269">
        <v>6</v>
      </c>
      <c r="J20" s="269">
        <v>9</v>
      </c>
      <c r="K20" s="269">
        <v>9</v>
      </c>
      <c r="L20" s="269">
        <v>10</v>
      </c>
      <c r="M20" s="269">
        <v>12</v>
      </c>
      <c r="N20" s="269">
        <v>7</v>
      </c>
      <c r="O20" s="269">
        <v>6</v>
      </c>
      <c r="P20" s="269">
        <v>10</v>
      </c>
      <c r="Q20" s="269">
        <v>7</v>
      </c>
      <c r="R20" s="269">
        <v>4</v>
      </c>
      <c r="S20" s="267"/>
      <c r="T20" s="266"/>
      <c r="U20" s="267">
        <v>96</v>
      </c>
      <c r="V20" s="266">
        <v>15</v>
      </c>
      <c r="W20" s="267">
        <v>81</v>
      </c>
      <c r="X20" s="268">
        <f t="shared" si="0"/>
        <v>0</v>
      </c>
      <c r="Y20" s="266"/>
      <c r="Z20" s="269"/>
      <c r="AA20" s="267"/>
      <c r="AB20" s="282">
        <f t="shared" si="1"/>
        <v>62</v>
      </c>
      <c r="AC20" s="266">
        <v>62</v>
      </c>
      <c r="AD20" s="269"/>
      <c r="AE20" s="267"/>
      <c r="AF20" s="271">
        <v>58</v>
      </c>
      <c r="AG20" s="271"/>
      <c r="AH20" s="266"/>
      <c r="AI20" s="267">
        <v>29</v>
      </c>
      <c r="AJ20" s="275"/>
      <c r="AK20" s="273"/>
      <c r="AL20" s="267"/>
      <c r="AM20" s="273"/>
      <c r="AN20" s="267">
        <v>7</v>
      </c>
      <c r="AO20" s="276"/>
      <c r="AP20" s="276"/>
      <c r="AQ20" s="276"/>
      <c r="AR20" s="276"/>
      <c r="AS20" s="277"/>
      <c r="AT20" s="277"/>
      <c r="AU20" s="276"/>
      <c r="AV20" s="276"/>
      <c r="AW20" s="276"/>
      <c r="AX20" s="278" t="s">
        <v>88</v>
      </c>
      <c r="BX20" s="230"/>
      <c r="BY20" s="230"/>
      <c r="CG20" s="231">
        <v>0</v>
      </c>
      <c r="CI20" s="231">
        <v>0</v>
      </c>
      <c r="CJ20" s="231">
        <v>0</v>
      </c>
      <c r="CK20" s="231">
        <v>0</v>
      </c>
      <c r="CL20" s="231">
        <v>0</v>
      </c>
      <c r="CM20" s="231">
        <v>0</v>
      </c>
      <c r="CS20" s="231"/>
      <c r="CT20" s="231"/>
    </row>
    <row r="21" spans="1:98" x14ac:dyDescent="0.2">
      <c r="A21" s="268" t="s">
        <v>99</v>
      </c>
      <c r="B21" s="259">
        <f>SUM(C21+D21+E21+F21+G21+H21+I21+J21+K21)</f>
        <v>0</v>
      </c>
      <c r="C21" s="266"/>
      <c r="D21" s="279"/>
      <c r="E21" s="269"/>
      <c r="F21" s="269"/>
      <c r="G21" s="269"/>
      <c r="H21" s="269"/>
      <c r="I21" s="269"/>
      <c r="J21" s="269"/>
      <c r="K21" s="269"/>
      <c r="L21" s="264"/>
      <c r="M21" s="264"/>
      <c r="N21" s="264"/>
      <c r="O21" s="264"/>
      <c r="P21" s="264"/>
      <c r="Q21" s="264"/>
      <c r="R21" s="264"/>
      <c r="S21" s="264"/>
      <c r="T21" s="266"/>
      <c r="U21" s="267"/>
      <c r="V21" s="266"/>
      <c r="W21" s="267"/>
      <c r="X21" s="268">
        <f t="shared" si="0"/>
        <v>0</v>
      </c>
      <c r="Y21" s="266"/>
      <c r="Z21" s="269"/>
      <c r="AA21" s="267"/>
      <c r="AB21" s="282">
        <f t="shared" si="1"/>
        <v>0</v>
      </c>
      <c r="AC21" s="266"/>
      <c r="AD21" s="269"/>
      <c r="AE21" s="267"/>
      <c r="AF21" s="271"/>
      <c r="AG21" s="271"/>
      <c r="AH21" s="266"/>
      <c r="AI21" s="267"/>
      <c r="AJ21" s="275"/>
      <c r="AK21" s="273"/>
      <c r="AL21" s="267"/>
      <c r="AM21" s="273"/>
      <c r="AN21" s="267"/>
      <c r="AO21" s="276"/>
      <c r="AP21" s="276"/>
      <c r="AQ21" s="276"/>
      <c r="AR21" s="276"/>
      <c r="AS21" s="277"/>
      <c r="AT21" s="277"/>
      <c r="AU21" s="276"/>
      <c r="AV21" s="276"/>
      <c r="AW21" s="276"/>
      <c r="AX21" s="278" t="s">
        <v>88</v>
      </c>
      <c r="BX21" s="230"/>
      <c r="BY21" s="230"/>
      <c r="CF21" s="231" t="s">
        <v>179</v>
      </c>
      <c r="CG21" s="231">
        <v>0</v>
      </c>
      <c r="CI21" s="231">
        <v>0</v>
      </c>
      <c r="CJ21" s="231">
        <v>0</v>
      </c>
      <c r="CK21" s="231">
        <v>0</v>
      </c>
      <c r="CL21" s="231">
        <v>1</v>
      </c>
      <c r="CM21" s="231">
        <v>0</v>
      </c>
      <c r="CS21" s="231"/>
      <c r="CT21" s="231"/>
    </row>
    <row r="22" spans="1:98" x14ac:dyDescent="0.2">
      <c r="A22" s="268" t="s">
        <v>100</v>
      </c>
      <c r="B22" s="259">
        <f>SUM(C22+D22+E22+F22+G22+H22+I22+J22+K22+L22+M22+N22+O22+P22+Q22+R22+S22)</f>
        <v>185</v>
      </c>
      <c r="C22" s="266"/>
      <c r="D22" s="279"/>
      <c r="E22" s="269"/>
      <c r="F22" s="269">
        <v>5</v>
      </c>
      <c r="G22" s="269">
        <v>4</v>
      </c>
      <c r="H22" s="269">
        <v>5</v>
      </c>
      <c r="I22" s="269">
        <v>4</v>
      </c>
      <c r="J22" s="269">
        <v>8</v>
      </c>
      <c r="K22" s="269">
        <v>11</v>
      </c>
      <c r="L22" s="269">
        <v>21</v>
      </c>
      <c r="M22" s="269">
        <v>18</v>
      </c>
      <c r="N22" s="269">
        <v>25</v>
      </c>
      <c r="O22" s="269">
        <v>22</v>
      </c>
      <c r="P22" s="269">
        <v>22</v>
      </c>
      <c r="Q22" s="269">
        <v>20</v>
      </c>
      <c r="R22" s="269">
        <v>11</v>
      </c>
      <c r="S22" s="267">
        <v>9</v>
      </c>
      <c r="T22" s="266"/>
      <c r="U22" s="267">
        <v>185</v>
      </c>
      <c r="V22" s="266">
        <v>66</v>
      </c>
      <c r="W22" s="267">
        <v>119</v>
      </c>
      <c r="X22" s="268">
        <f t="shared" si="0"/>
        <v>0</v>
      </c>
      <c r="Y22" s="266"/>
      <c r="Z22" s="269"/>
      <c r="AA22" s="267"/>
      <c r="AB22" s="282">
        <f t="shared" si="1"/>
        <v>110</v>
      </c>
      <c r="AC22" s="266">
        <v>110</v>
      </c>
      <c r="AD22" s="269"/>
      <c r="AE22" s="267"/>
      <c r="AF22" s="271">
        <v>88</v>
      </c>
      <c r="AG22" s="271"/>
      <c r="AH22" s="266"/>
      <c r="AI22" s="267">
        <v>50</v>
      </c>
      <c r="AJ22" s="275">
        <v>1</v>
      </c>
      <c r="AK22" s="273"/>
      <c r="AL22" s="267">
        <v>30</v>
      </c>
      <c r="AM22" s="273"/>
      <c r="AN22" s="267">
        <v>46</v>
      </c>
      <c r="AO22" s="276"/>
      <c r="AP22" s="276"/>
      <c r="AQ22" s="276"/>
      <c r="AR22" s="276"/>
      <c r="AS22" s="277"/>
      <c r="AT22" s="277"/>
      <c r="AU22" s="276"/>
      <c r="AV22" s="276"/>
      <c r="AW22" s="276"/>
      <c r="AX22" s="278" t="s">
        <v>88</v>
      </c>
      <c r="BX22" s="230"/>
      <c r="BY22" s="230"/>
      <c r="CG22" s="231">
        <v>0</v>
      </c>
      <c r="CI22" s="231">
        <v>0</v>
      </c>
      <c r="CJ22" s="231">
        <v>0</v>
      </c>
      <c r="CK22" s="231">
        <v>0</v>
      </c>
      <c r="CL22" s="231">
        <v>0</v>
      </c>
      <c r="CM22" s="231">
        <v>0</v>
      </c>
      <c r="CS22" s="231"/>
      <c r="CT22" s="231"/>
    </row>
    <row r="23" spans="1:98" x14ac:dyDescent="0.2">
      <c r="A23" s="268" t="s">
        <v>101</v>
      </c>
      <c r="B23" s="259">
        <f>SUM(C23+D23+E23+F23+G23+H23+I23+J23+K23+L23+M23+N23+O23+P23+Q23+R23+S23)</f>
        <v>0</v>
      </c>
      <c r="C23" s="266"/>
      <c r="D23" s="27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7"/>
      <c r="T23" s="266"/>
      <c r="U23" s="267"/>
      <c r="V23" s="266"/>
      <c r="W23" s="267"/>
      <c r="X23" s="268">
        <f t="shared" si="0"/>
        <v>0</v>
      </c>
      <c r="Y23" s="266"/>
      <c r="Z23" s="269"/>
      <c r="AA23" s="267"/>
      <c r="AB23" s="282">
        <f t="shared" si="1"/>
        <v>0</v>
      </c>
      <c r="AC23" s="266"/>
      <c r="AD23" s="269"/>
      <c r="AE23" s="267"/>
      <c r="AF23" s="271"/>
      <c r="AG23" s="271"/>
      <c r="AH23" s="266"/>
      <c r="AI23" s="267"/>
      <c r="AJ23" s="275"/>
      <c r="AK23" s="273"/>
      <c r="AL23" s="267"/>
      <c r="AM23" s="273"/>
      <c r="AN23" s="267"/>
      <c r="AO23" s="276"/>
      <c r="AP23" s="276"/>
      <c r="AQ23" s="276"/>
      <c r="AR23" s="276"/>
      <c r="AS23" s="277"/>
      <c r="AT23" s="277"/>
      <c r="AU23" s="276"/>
      <c r="AV23" s="276"/>
      <c r="AW23" s="276"/>
      <c r="AX23" s="278" t="s">
        <v>88</v>
      </c>
      <c r="BX23" s="230"/>
      <c r="BY23" s="230"/>
      <c r="CG23" s="231">
        <v>0</v>
      </c>
      <c r="CI23" s="231">
        <v>0</v>
      </c>
      <c r="CJ23" s="231">
        <v>0</v>
      </c>
      <c r="CK23" s="231">
        <v>0</v>
      </c>
      <c r="CL23" s="231">
        <v>0</v>
      </c>
      <c r="CM23" s="231">
        <v>0</v>
      </c>
      <c r="CS23" s="231"/>
      <c r="CT23" s="231"/>
    </row>
    <row r="24" spans="1:98" x14ac:dyDescent="0.2">
      <c r="A24" s="268" t="s">
        <v>102</v>
      </c>
      <c r="B24" s="259">
        <f>SUM(C24+D24+E24+F24+G24+H24+I24+J24+K24)</f>
        <v>0</v>
      </c>
      <c r="C24" s="266"/>
      <c r="D24" s="279"/>
      <c r="E24" s="269"/>
      <c r="F24" s="269"/>
      <c r="G24" s="269"/>
      <c r="H24" s="269"/>
      <c r="I24" s="269"/>
      <c r="J24" s="269"/>
      <c r="K24" s="269"/>
      <c r="L24" s="264"/>
      <c r="M24" s="264"/>
      <c r="N24" s="264"/>
      <c r="O24" s="264"/>
      <c r="P24" s="264"/>
      <c r="Q24" s="264"/>
      <c r="R24" s="264"/>
      <c r="S24" s="264"/>
      <c r="T24" s="266"/>
      <c r="U24" s="267"/>
      <c r="V24" s="266"/>
      <c r="W24" s="267"/>
      <c r="X24" s="268">
        <f t="shared" si="0"/>
        <v>0</v>
      </c>
      <c r="Y24" s="266"/>
      <c r="Z24" s="269"/>
      <c r="AA24" s="267"/>
      <c r="AB24" s="282">
        <f t="shared" si="1"/>
        <v>0</v>
      </c>
      <c r="AC24" s="266"/>
      <c r="AD24" s="269"/>
      <c r="AE24" s="267"/>
      <c r="AF24" s="271"/>
      <c r="AG24" s="271"/>
      <c r="AH24" s="266"/>
      <c r="AI24" s="267"/>
      <c r="AJ24" s="275"/>
      <c r="AK24" s="273"/>
      <c r="AL24" s="267"/>
      <c r="AM24" s="273"/>
      <c r="AN24" s="267"/>
      <c r="AO24" s="276"/>
      <c r="AP24" s="276"/>
      <c r="AQ24" s="276"/>
      <c r="AR24" s="276"/>
      <c r="AS24" s="277"/>
      <c r="AT24" s="277"/>
      <c r="AU24" s="276"/>
      <c r="AV24" s="276"/>
      <c r="AW24" s="276"/>
      <c r="AX24" s="278" t="s">
        <v>88</v>
      </c>
      <c r="BX24" s="230"/>
      <c r="BY24" s="230"/>
      <c r="CF24" s="231" t="s">
        <v>179</v>
      </c>
      <c r="CG24" s="231">
        <v>0</v>
      </c>
      <c r="CI24" s="231">
        <v>0</v>
      </c>
      <c r="CJ24" s="231">
        <v>0</v>
      </c>
      <c r="CK24" s="231">
        <v>0</v>
      </c>
      <c r="CL24" s="231">
        <v>1</v>
      </c>
      <c r="CM24" s="231">
        <v>0</v>
      </c>
      <c r="CS24" s="231"/>
      <c r="CT24" s="231"/>
    </row>
    <row r="25" spans="1:98" x14ac:dyDescent="0.2">
      <c r="A25" s="268" t="s">
        <v>103</v>
      </c>
      <c r="B25" s="259">
        <f>SUM(C25+D25+E25+F25+G25+H25+I25+J25+K25+L25+M25+N25+O25+P25+Q25+R25+S25)</f>
        <v>0</v>
      </c>
      <c r="C25" s="266"/>
      <c r="D25" s="27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7"/>
      <c r="T25" s="266"/>
      <c r="U25" s="267"/>
      <c r="V25" s="266"/>
      <c r="W25" s="267"/>
      <c r="X25" s="268">
        <f t="shared" si="0"/>
        <v>0</v>
      </c>
      <c r="Y25" s="266"/>
      <c r="Z25" s="269"/>
      <c r="AA25" s="267"/>
      <c r="AB25" s="282">
        <f t="shared" si="1"/>
        <v>0</v>
      </c>
      <c r="AC25" s="266"/>
      <c r="AD25" s="269"/>
      <c r="AE25" s="267"/>
      <c r="AF25" s="271"/>
      <c r="AG25" s="271"/>
      <c r="AH25" s="266"/>
      <c r="AI25" s="267"/>
      <c r="AJ25" s="275"/>
      <c r="AK25" s="273"/>
      <c r="AL25" s="267"/>
      <c r="AM25" s="273"/>
      <c r="AN25" s="267"/>
      <c r="AO25" s="276"/>
      <c r="AP25" s="276"/>
      <c r="AQ25" s="276"/>
      <c r="AR25" s="276"/>
      <c r="AS25" s="277"/>
      <c r="AT25" s="277"/>
      <c r="AU25" s="276"/>
      <c r="AV25" s="276"/>
      <c r="AW25" s="276"/>
      <c r="AX25" s="278" t="s">
        <v>88</v>
      </c>
      <c r="BX25" s="230"/>
      <c r="BY25" s="230"/>
      <c r="CG25" s="231">
        <v>0</v>
      </c>
      <c r="CI25" s="231">
        <v>0</v>
      </c>
      <c r="CJ25" s="231">
        <v>0</v>
      </c>
      <c r="CK25" s="231">
        <v>0</v>
      </c>
      <c r="CL25" s="231">
        <v>0</v>
      </c>
      <c r="CM25" s="231">
        <v>0</v>
      </c>
      <c r="CS25" s="231"/>
      <c r="CT25" s="231"/>
    </row>
    <row r="26" spans="1:98" x14ac:dyDescent="0.2">
      <c r="A26" s="268" t="s">
        <v>104</v>
      </c>
      <c r="B26" s="259">
        <f>SUM(C26+D26+E26+F26+G26+H26+I26+J26+K26)</f>
        <v>0</v>
      </c>
      <c r="C26" s="266"/>
      <c r="D26" s="279"/>
      <c r="E26" s="269"/>
      <c r="F26" s="269"/>
      <c r="G26" s="269"/>
      <c r="H26" s="269"/>
      <c r="I26" s="269"/>
      <c r="J26" s="269"/>
      <c r="K26" s="269"/>
      <c r="L26" s="264"/>
      <c r="M26" s="264"/>
      <c r="N26" s="264"/>
      <c r="O26" s="264"/>
      <c r="P26" s="264"/>
      <c r="Q26" s="264"/>
      <c r="R26" s="264"/>
      <c r="S26" s="264"/>
      <c r="T26" s="266"/>
      <c r="U26" s="267"/>
      <c r="V26" s="266"/>
      <c r="W26" s="267"/>
      <c r="X26" s="268">
        <f t="shared" si="0"/>
        <v>0</v>
      </c>
      <c r="Y26" s="266"/>
      <c r="Z26" s="269"/>
      <c r="AA26" s="267"/>
      <c r="AB26" s="282">
        <f t="shared" si="1"/>
        <v>0</v>
      </c>
      <c r="AC26" s="266"/>
      <c r="AD26" s="269"/>
      <c r="AE26" s="267"/>
      <c r="AF26" s="271"/>
      <c r="AG26" s="271"/>
      <c r="AH26" s="266"/>
      <c r="AI26" s="267"/>
      <c r="AJ26" s="275"/>
      <c r="AK26" s="273"/>
      <c r="AL26" s="267"/>
      <c r="AM26" s="273"/>
      <c r="AN26" s="267"/>
      <c r="AO26" s="276"/>
      <c r="AP26" s="276"/>
      <c r="AQ26" s="276"/>
      <c r="AR26" s="276"/>
      <c r="AS26" s="277"/>
      <c r="AT26" s="277"/>
      <c r="AU26" s="276"/>
      <c r="AV26" s="276"/>
      <c r="AW26" s="276"/>
      <c r="AX26" s="278" t="s">
        <v>88</v>
      </c>
      <c r="BX26" s="230"/>
      <c r="BY26" s="230"/>
      <c r="CF26" s="231" t="s">
        <v>179</v>
      </c>
      <c r="CG26" s="231">
        <v>0</v>
      </c>
      <c r="CI26" s="231">
        <v>0</v>
      </c>
      <c r="CJ26" s="231">
        <v>0</v>
      </c>
      <c r="CK26" s="231">
        <v>0</v>
      </c>
      <c r="CL26" s="231">
        <v>1</v>
      </c>
      <c r="CM26" s="231">
        <v>0</v>
      </c>
      <c r="CS26" s="231"/>
      <c r="CT26" s="231"/>
    </row>
    <row r="27" spans="1:98" x14ac:dyDescent="0.2">
      <c r="A27" s="268" t="s">
        <v>105</v>
      </c>
      <c r="B27" s="259">
        <f>SUM(C27+D27+E27+F27+G27+H27+I27+J27+K27+L27+M27+N27+O27+P27+Q27+R27+S27)</f>
        <v>31</v>
      </c>
      <c r="C27" s="266"/>
      <c r="D27" s="279"/>
      <c r="E27" s="269"/>
      <c r="F27" s="269"/>
      <c r="G27" s="269"/>
      <c r="H27" s="269">
        <v>1</v>
      </c>
      <c r="I27" s="269"/>
      <c r="J27" s="269">
        <v>1</v>
      </c>
      <c r="K27" s="269"/>
      <c r="L27" s="269">
        <v>2</v>
      </c>
      <c r="M27" s="269">
        <v>1</v>
      </c>
      <c r="N27" s="269"/>
      <c r="O27" s="269">
        <v>4</v>
      </c>
      <c r="P27" s="269">
        <v>6</v>
      </c>
      <c r="Q27" s="269">
        <v>4</v>
      </c>
      <c r="R27" s="269">
        <v>5</v>
      </c>
      <c r="S27" s="267">
        <v>7</v>
      </c>
      <c r="T27" s="266"/>
      <c r="U27" s="267">
        <v>31</v>
      </c>
      <c r="V27" s="266">
        <v>12</v>
      </c>
      <c r="W27" s="267">
        <v>19</v>
      </c>
      <c r="X27" s="268">
        <f t="shared" si="0"/>
        <v>0</v>
      </c>
      <c r="Y27" s="266"/>
      <c r="Z27" s="269"/>
      <c r="AA27" s="267"/>
      <c r="AB27" s="282">
        <f t="shared" si="1"/>
        <v>23</v>
      </c>
      <c r="AC27" s="266">
        <v>23</v>
      </c>
      <c r="AD27" s="269"/>
      <c r="AE27" s="267"/>
      <c r="AF27" s="271">
        <v>7</v>
      </c>
      <c r="AG27" s="271"/>
      <c r="AH27" s="266"/>
      <c r="AI27" s="267">
        <v>9</v>
      </c>
      <c r="AJ27" s="275">
        <v>57</v>
      </c>
      <c r="AK27" s="273"/>
      <c r="AL27" s="267"/>
      <c r="AM27" s="273"/>
      <c r="AN27" s="267">
        <v>20</v>
      </c>
      <c r="AO27" s="276"/>
      <c r="AP27" s="276"/>
      <c r="AQ27" s="276"/>
      <c r="AR27" s="276"/>
      <c r="AS27" s="277"/>
      <c r="AT27" s="277"/>
      <c r="AU27" s="276"/>
      <c r="AV27" s="276"/>
      <c r="AW27" s="276"/>
      <c r="AX27" s="278" t="s">
        <v>88</v>
      </c>
      <c r="BX27" s="230"/>
      <c r="BY27" s="230"/>
      <c r="CG27" s="231">
        <v>0</v>
      </c>
      <c r="CI27" s="231">
        <v>0</v>
      </c>
      <c r="CJ27" s="231">
        <v>0</v>
      </c>
      <c r="CK27" s="231">
        <v>0</v>
      </c>
      <c r="CL27" s="231">
        <v>0</v>
      </c>
      <c r="CM27" s="231">
        <v>0</v>
      </c>
      <c r="CS27" s="231"/>
      <c r="CT27" s="231"/>
    </row>
    <row r="28" spans="1:98" x14ac:dyDescent="0.2">
      <c r="A28" s="268" t="s">
        <v>106</v>
      </c>
      <c r="B28" s="259">
        <f>SUM(C28+D28+E28+F28+G28+H28+I28+J28+K28)</f>
        <v>0</v>
      </c>
      <c r="C28" s="266"/>
      <c r="D28" s="279"/>
      <c r="E28" s="269"/>
      <c r="F28" s="269"/>
      <c r="G28" s="269"/>
      <c r="H28" s="269"/>
      <c r="I28" s="269"/>
      <c r="J28" s="269"/>
      <c r="K28" s="269"/>
      <c r="L28" s="264"/>
      <c r="M28" s="264"/>
      <c r="N28" s="264"/>
      <c r="O28" s="264"/>
      <c r="P28" s="264"/>
      <c r="Q28" s="264"/>
      <c r="R28" s="264"/>
      <c r="S28" s="264"/>
      <c r="T28" s="266"/>
      <c r="U28" s="267"/>
      <c r="V28" s="266"/>
      <c r="W28" s="267"/>
      <c r="X28" s="268">
        <f t="shared" si="0"/>
        <v>0</v>
      </c>
      <c r="Y28" s="266"/>
      <c r="Z28" s="269"/>
      <c r="AA28" s="267"/>
      <c r="AB28" s="282">
        <f t="shared" si="1"/>
        <v>0</v>
      </c>
      <c r="AC28" s="266"/>
      <c r="AD28" s="269"/>
      <c r="AE28" s="267"/>
      <c r="AF28" s="271"/>
      <c r="AG28" s="271"/>
      <c r="AH28" s="266"/>
      <c r="AI28" s="267"/>
      <c r="AJ28" s="275"/>
      <c r="AK28" s="273"/>
      <c r="AL28" s="267"/>
      <c r="AM28" s="273"/>
      <c r="AN28" s="267"/>
      <c r="AO28" s="276"/>
      <c r="AP28" s="276"/>
      <c r="AQ28" s="276"/>
      <c r="AR28" s="276"/>
      <c r="AS28" s="277"/>
      <c r="AT28" s="277"/>
      <c r="AU28" s="276"/>
      <c r="AV28" s="276"/>
      <c r="AW28" s="276"/>
      <c r="AX28" s="278" t="s">
        <v>88</v>
      </c>
      <c r="BX28" s="230"/>
      <c r="BY28" s="230"/>
      <c r="CF28" s="231" t="s">
        <v>179</v>
      </c>
      <c r="CG28" s="231">
        <v>0</v>
      </c>
      <c r="CI28" s="231">
        <v>0</v>
      </c>
      <c r="CJ28" s="231">
        <v>0</v>
      </c>
      <c r="CK28" s="231">
        <v>0</v>
      </c>
      <c r="CL28" s="231">
        <v>1</v>
      </c>
      <c r="CM28" s="231">
        <v>0</v>
      </c>
      <c r="CS28" s="231"/>
      <c r="CT28" s="231"/>
    </row>
    <row r="29" spans="1:98" x14ac:dyDescent="0.2">
      <c r="A29" s="268" t="s">
        <v>107</v>
      </c>
      <c r="B29" s="259">
        <f>SUM(C29+D29+E29+F29+G29+H29+I29+J29+K29+L29+M29+N29+O29+P29+Q29+R29+S29)</f>
        <v>0</v>
      </c>
      <c r="C29" s="266"/>
      <c r="D29" s="27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7"/>
      <c r="T29" s="266"/>
      <c r="U29" s="267"/>
      <c r="V29" s="266"/>
      <c r="W29" s="267"/>
      <c r="X29" s="268">
        <f t="shared" si="0"/>
        <v>0</v>
      </c>
      <c r="Y29" s="266"/>
      <c r="Z29" s="269"/>
      <c r="AA29" s="267"/>
      <c r="AB29" s="282">
        <f t="shared" si="1"/>
        <v>0</v>
      </c>
      <c r="AC29" s="266"/>
      <c r="AD29" s="269"/>
      <c r="AE29" s="267"/>
      <c r="AF29" s="271"/>
      <c r="AG29" s="271"/>
      <c r="AH29" s="266"/>
      <c r="AI29" s="267"/>
      <c r="AJ29" s="275"/>
      <c r="AK29" s="273"/>
      <c r="AL29" s="267"/>
      <c r="AM29" s="273"/>
      <c r="AN29" s="267"/>
      <c r="AO29" s="276"/>
      <c r="AP29" s="276"/>
      <c r="AQ29" s="276"/>
      <c r="AR29" s="276"/>
      <c r="AS29" s="277"/>
      <c r="AT29" s="277"/>
      <c r="AU29" s="276"/>
      <c r="AV29" s="276"/>
      <c r="AW29" s="276"/>
      <c r="AX29" s="278" t="s">
        <v>88</v>
      </c>
      <c r="BX29" s="230"/>
      <c r="BY29" s="230"/>
      <c r="CG29" s="231">
        <v>0</v>
      </c>
      <c r="CI29" s="231">
        <v>0</v>
      </c>
      <c r="CJ29" s="231">
        <v>0</v>
      </c>
      <c r="CK29" s="231">
        <v>0</v>
      </c>
      <c r="CL29" s="231">
        <v>0</v>
      </c>
      <c r="CM29" s="231">
        <v>0</v>
      </c>
      <c r="CS29" s="231"/>
      <c r="CT29" s="231"/>
    </row>
    <row r="30" spans="1:98" x14ac:dyDescent="0.2">
      <c r="A30" s="268" t="s">
        <v>108</v>
      </c>
      <c r="B30" s="259">
        <f>SUM(C30+D30+E30+F30+G30+H30+I30+J30+K30)</f>
        <v>0</v>
      </c>
      <c r="C30" s="266"/>
      <c r="D30" s="279"/>
      <c r="E30" s="269"/>
      <c r="F30" s="269"/>
      <c r="G30" s="269"/>
      <c r="H30" s="269"/>
      <c r="I30" s="269"/>
      <c r="J30" s="269"/>
      <c r="K30" s="269"/>
      <c r="L30" s="264"/>
      <c r="M30" s="264"/>
      <c r="N30" s="264"/>
      <c r="O30" s="264"/>
      <c r="P30" s="264"/>
      <c r="Q30" s="264"/>
      <c r="R30" s="264"/>
      <c r="S30" s="264"/>
      <c r="T30" s="266"/>
      <c r="U30" s="267"/>
      <c r="V30" s="266"/>
      <c r="W30" s="267"/>
      <c r="X30" s="268">
        <f t="shared" si="0"/>
        <v>0</v>
      </c>
      <c r="Y30" s="266"/>
      <c r="Z30" s="269"/>
      <c r="AA30" s="267"/>
      <c r="AB30" s="282">
        <f t="shared" si="1"/>
        <v>0</v>
      </c>
      <c r="AC30" s="266"/>
      <c r="AD30" s="269"/>
      <c r="AE30" s="267"/>
      <c r="AF30" s="271"/>
      <c r="AG30" s="271"/>
      <c r="AH30" s="266"/>
      <c r="AI30" s="267"/>
      <c r="AJ30" s="275"/>
      <c r="AK30" s="273"/>
      <c r="AL30" s="267"/>
      <c r="AM30" s="273"/>
      <c r="AN30" s="267"/>
      <c r="AO30" s="276"/>
      <c r="AP30" s="276"/>
      <c r="AQ30" s="276"/>
      <c r="AR30" s="276"/>
      <c r="AS30" s="277"/>
      <c r="AT30" s="277"/>
      <c r="AU30" s="276"/>
      <c r="AV30" s="276"/>
      <c r="AW30" s="276"/>
      <c r="AX30" s="278" t="s">
        <v>88</v>
      </c>
      <c r="BX30" s="230"/>
      <c r="BY30" s="230"/>
      <c r="CF30" s="231" t="s">
        <v>179</v>
      </c>
      <c r="CG30" s="231">
        <v>0</v>
      </c>
      <c r="CI30" s="231">
        <v>0</v>
      </c>
      <c r="CJ30" s="231">
        <v>0</v>
      </c>
      <c r="CK30" s="231">
        <v>0</v>
      </c>
      <c r="CL30" s="231">
        <v>1</v>
      </c>
      <c r="CM30" s="231">
        <v>0</v>
      </c>
      <c r="CS30" s="231"/>
      <c r="CT30" s="231"/>
    </row>
    <row r="31" spans="1:98" x14ac:dyDescent="0.2">
      <c r="A31" s="268" t="s">
        <v>109</v>
      </c>
      <c r="B31" s="259">
        <f>SUM(C31+D31+E31+F31+G31+H31+I31+J31+K31+L31+M31+N31+O31+P31+Q31+R31+S31)</f>
        <v>0</v>
      </c>
      <c r="C31" s="266"/>
      <c r="D31" s="27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7"/>
      <c r="T31" s="266"/>
      <c r="U31" s="267"/>
      <c r="V31" s="266"/>
      <c r="W31" s="267"/>
      <c r="X31" s="268">
        <f t="shared" si="0"/>
        <v>0</v>
      </c>
      <c r="Y31" s="266"/>
      <c r="Z31" s="269"/>
      <c r="AA31" s="267"/>
      <c r="AB31" s="282">
        <f t="shared" si="1"/>
        <v>0</v>
      </c>
      <c r="AC31" s="266"/>
      <c r="AD31" s="269"/>
      <c r="AE31" s="267"/>
      <c r="AF31" s="271"/>
      <c r="AG31" s="271"/>
      <c r="AH31" s="266"/>
      <c r="AI31" s="267"/>
      <c r="AJ31" s="275"/>
      <c r="AK31" s="273"/>
      <c r="AL31" s="267"/>
      <c r="AM31" s="273"/>
      <c r="AN31" s="267"/>
      <c r="AO31" s="276"/>
      <c r="AP31" s="276"/>
      <c r="AQ31" s="276"/>
      <c r="AR31" s="276"/>
      <c r="AS31" s="277"/>
      <c r="AT31" s="277"/>
      <c r="AU31" s="276"/>
      <c r="AV31" s="276"/>
      <c r="AW31" s="276"/>
      <c r="AX31" s="278" t="s">
        <v>88</v>
      </c>
      <c r="BX31" s="230"/>
      <c r="BY31" s="230"/>
      <c r="CG31" s="231">
        <v>0</v>
      </c>
      <c r="CI31" s="231">
        <v>0</v>
      </c>
      <c r="CJ31" s="231">
        <v>0</v>
      </c>
      <c r="CK31" s="231">
        <v>0</v>
      </c>
      <c r="CL31" s="231">
        <v>0</v>
      </c>
      <c r="CM31" s="231">
        <v>0</v>
      </c>
      <c r="CS31" s="231"/>
      <c r="CT31" s="231"/>
    </row>
    <row r="32" spans="1:98" x14ac:dyDescent="0.2">
      <c r="A32" s="268" t="s">
        <v>110</v>
      </c>
      <c r="B32" s="259">
        <f>SUM(C32+D32+E32+F32+G32+H32+I32+J32+K32+L32+M32+N32+O32+P32+Q32+R32+S32)</f>
        <v>11</v>
      </c>
      <c r="C32" s="266">
        <v>2</v>
      </c>
      <c r="D32" s="279">
        <v>3</v>
      </c>
      <c r="E32" s="269"/>
      <c r="F32" s="269"/>
      <c r="G32" s="269"/>
      <c r="H32" s="269"/>
      <c r="I32" s="269"/>
      <c r="J32" s="269">
        <v>1</v>
      </c>
      <c r="K32" s="269"/>
      <c r="L32" s="269"/>
      <c r="M32" s="269">
        <v>1</v>
      </c>
      <c r="N32" s="269">
        <v>2</v>
      </c>
      <c r="O32" s="269">
        <v>1</v>
      </c>
      <c r="P32" s="269"/>
      <c r="Q32" s="269"/>
      <c r="R32" s="269">
        <v>1</v>
      </c>
      <c r="S32" s="267"/>
      <c r="T32" s="266">
        <v>5</v>
      </c>
      <c r="U32" s="267">
        <v>6</v>
      </c>
      <c r="V32" s="266">
        <v>2</v>
      </c>
      <c r="W32" s="267">
        <v>9</v>
      </c>
      <c r="X32" s="268">
        <f t="shared" si="0"/>
        <v>5</v>
      </c>
      <c r="Y32" s="266">
        <v>5</v>
      </c>
      <c r="Z32" s="269"/>
      <c r="AA32" s="267"/>
      <c r="AB32" s="282">
        <f t="shared" si="1"/>
        <v>6</v>
      </c>
      <c r="AC32" s="266">
        <v>6</v>
      </c>
      <c r="AD32" s="269"/>
      <c r="AE32" s="267"/>
      <c r="AF32" s="271">
        <v>7</v>
      </c>
      <c r="AG32" s="271"/>
      <c r="AH32" s="266"/>
      <c r="AI32" s="267">
        <v>5</v>
      </c>
      <c r="AJ32" s="275"/>
      <c r="AK32" s="273"/>
      <c r="AL32" s="267"/>
      <c r="AM32" s="273">
        <v>1</v>
      </c>
      <c r="AN32" s="267">
        <v>3</v>
      </c>
      <c r="AO32" s="276"/>
      <c r="AP32" s="276"/>
      <c r="AQ32" s="276"/>
      <c r="AR32" s="276"/>
      <c r="AS32" s="277"/>
      <c r="AT32" s="277"/>
      <c r="AU32" s="276"/>
      <c r="AV32" s="276"/>
      <c r="AW32" s="276"/>
      <c r="AX32" s="278" t="s">
        <v>88</v>
      </c>
      <c r="BX32" s="230"/>
      <c r="BY32" s="230"/>
      <c r="CG32" s="231">
        <v>0</v>
      </c>
      <c r="CI32" s="231">
        <v>0</v>
      </c>
      <c r="CJ32" s="231">
        <v>0</v>
      </c>
      <c r="CK32" s="231">
        <v>0</v>
      </c>
      <c r="CL32" s="231">
        <v>0</v>
      </c>
      <c r="CM32" s="231">
        <v>0</v>
      </c>
      <c r="CS32" s="231"/>
      <c r="CT32" s="231"/>
    </row>
    <row r="33" spans="1:98" x14ac:dyDescent="0.2">
      <c r="A33" s="268" t="s">
        <v>111</v>
      </c>
      <c r="B33" s="259">
        <f>SUM(C33+D33+E33+F33+G33+H33+I33+J33+K33)</f>
        <v>0</v>
      </c>
      <c r="C33" s="266"/>
      <c r="D33" s="279"/>
      <c r="E33" s="269"/>
      <c r="F33" s="269"/>
      <c r="G33" s="269"/>
      <c r="H33" s="269"/>
      <c r="I33" s="269"/>
      <c r="J33" s="269"/>
      <c r="K33" s="269"/>
      <c r="L33" s="264"/>
      <c r="M33" s="264"/>
      <c r="N33" s="264"/>
      <c r="O33" s="264"/>
      <c r="P33" s="264"/>
      <c r="Q33" s="264"/>
      <c r="R33" s="264"/>
      <c r="S33" s="264"/>
      <c r="T33" s="266"/>
      <c r="U33" s="281"/>
      <c r="V33" s="266"/>
      <c r="W33" s="267"/>
      <c r="X33" s="268">
        <f t="shared" si="0"/>
        <v>0</v>
      </c>
      <c r="Y33" s="266"/>
      <c r="Z33" s="269"/>
      <c r="AA33" s="267"/>
      <c r="AB33" s="282">
        <f t="shared" si="1"/>
        <v>0</v>
      </c>
      <c r="AC33" s="266"/>
      <c r="AD33" s="269"/>
      <c r="AE33" s="267"/>
      <c r="AF33" s="271"/>
      <c r="AG33" s="271"/>
      <c r="AH33" s="266"/>
      <c r="AI33" s="267"/>
      <c r="AJ33" s="275"/>
      <c r="AK33" s="273"/>
      <c r="AL33" s="267"/>
      <c r="AM33" s="273"/>
      <c r="AN33" s="267"/>
      <c r="AO33" s="276"/>
      <c r="AP33" s="276"/>
      <c r="AQ33" s="276"/>
      <c r="AR33" s="276"/>
      <c r="AS33" s="277"/>
      <c r="AT33" s="277"/>
      <c r="AU33" s="276"/>
      <c r="AV33" s="276"/>
      <c r="AW33" s="276"/>
      <c r="AX33" s="278" t="s">
        <v>88</v>
      </c>
      <c r="BX33" s="230"/>
      <c r="BY33" s="230"/>
      <c r="CF33" s="231" t="s">
        <v>179</v>
      </c>
      <c r="CG33" s="231">
        <v>0</v>
      </c>
      <c r="CI33" s="231">
        <v>0</v>
      </c>
      <c r="CJ33" s="231">
        <v>0</v>
      </c>
      <c r="CK33" s="231">
        <v>0</v>
      </c>
      <c r="CL33" s="231">
        <v>1</v>
      </c>
      <c r="CM33" s="231">
        <v>0</v>
      </c>
      <c r="CS33" s="231"/>
      <c r="CT33" s="231"/>
    </row>
    <row r="34" spans="1:98" x14ac:dyDescent="0.2">
      <c r="A34" s="268" t="s">
        <v>112</v>
      </c>
      <c r="B34" s="259">
        <f>SUM(C34+D34+E34+F34+G34+H34+I34+J34+K34+L34+M34+N34+O34+P34+Q34+R34+S34)</f>
        <v>0</v>
      </c>
      <c r="C34" s="266"/>
      <c r="D34" s="27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7"/>
      <c r="T34" s="266"/>
      <c r="U34" s="281"/>
      <c r="V34" s="266"/>
      <c r="W34" s="267"/>
      <c r="X34" s="268">
        <f t="shared" si="0"/>
        <v>0</v>
      </c>
      <c r="Y34" s="266"/>
      <c r="Z34" s="269"/>
      <c r="AA34" s="267"/>
      <c r="AB34" s="282">
        <f t="shared" si="1"/>
        <v>0</v>
      </c>
      <c r="AC34" s="266"/>
      <c r="AD34" s="269"/>
      <c r="AE34" s="267"/>
      <c r="AF34" s="271"/>
      <c r="AG34" s="271"/>
      <c r="AH34" s="266"/>
      <c r="AI34" s="267"/>
      <c r="AJ34" s="275"/>
      <c r="AK34" s="273"/>
      <c r="AL34" s="267"/>
      <c r="AM34" s="273"/>
      <c r="AN34" s="267"/>
      <c r="AO34" s="276"/>
      <c r="AP34" s="276"/>
      <c r="AQ34" s="276"/>
      <c r="AR34" s="276"/>
      <c r="AS34" s="277"/>
      <c r="AT34" s="277"/>
      <c r="AU34" s="276"/>
      <c r="AV34" s="276"/>
      <c r="AW34" s="276"/>
      <c r="AX34" s="278" t="s">
        <v>88</v>
      </c>
      <c r="BX34" s="230"/>
      <c r="BY34" s="230"/>
      <c r="CG34" s="231">
        <v>0</v>
      </c>
      <c r="CI34" s="231">
        <v>0</v>
      </c>
      <c r="CJ34" s="231">
        <v>0</v>
      </c>
      <c r="CK34" s="231">
        <v>0</v>
      </c>
      <c r="CL34" s="231">
        <v>0</v>
      </c>
      <c r="CM34" s="231">
        <v>0</v>
      </c>
      <c r="CS34" s="231"/>
      <c r="CT34" s="231"/>
    </row>
    <row r="35" spans="1:98" x14ac:dyDescent="0.2">
      <c r="A35" s="268" t="s">
        <v>113</v>
      </c>
      <c r="B35" s="259">
        <f>SUM(C35+D35+E35+F35+G35+H35+I35+J35+K35+L35+M35+N35+O35+P35+Q35+R35+S35)</f>
        <v>0</v>
      </c>
      <c r="C35" s="266"/>
      <c r="D35" s="27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7"/>
      <c r="T35" s="266"/>
      <c r="U35" s="281"/>
      <c r="V35" s="266"/>
      <c r="W35" s="267"/>
      <c r="X35" s="268">
        <f t="shared" si="0"/>
        <v>0</v>
      </c>
      <c r="Y35" s="266"/>
      <c r="Z35" s="269"/>
      <c r="AA35" s="267"/>
      <c r="AB35" s="282">
        <f t="shared" si="1"/>
        <v>0</v>
      </c>
      <c r="AC35" s="266"/>
      <c r="AD35" s="269"/>
      <c r="AE35" s="267"/>
      <c r="AF35" s="271"/>
      <c r="AG35" s="271"/>
      <c r="AH35" s="266"/>
      <c r="AI35" s="267"/>
      <c r="AJ35" s="275"/>
      <c r="AK35" s="273"/>
      <c r="AL35" s="267"/>
      <c r="AM35" s="273"/>
      <c r="AN35" s="267"/>
      <c r="AO35" s="276"/>
      <c r="AP35" s="276"/>
      <c r="AQ35" s="276"/>
      <c r="AR35" s="276"/>
      <c r="AS35" s="277"/>
      <c r="AT35" s="277"/>
      <c r="AU35" s="276"/>
      <c r="AV35" s="276"/>
      <c r="AW35" s="276"/>
      <c r="AX35" s="278" t="s">
        <v>88</v>
      </c>
      <c r="BX35" s="230"/>
      <c r="BY35" s="230"/>
      <c r="CG35" s="231">
        <v>0</v>
      </c>
      <c r="CI35" s="231">
        <v>0</v>
      </c>
      <c r="CJ35" s="231">
        <v>0</v>
      </c>
      <c r="CK35" s="231">
        <v>0</v>
      </c>
      <c r="CL35" s="231">
        <v>0</v>
      </c>
      <c r="CM35" s="231">
        <v>0</v>
      </c>
      <c r="CS35" s="231"/>
      <c r="CT35" s="231"/>
    </row>
    <row r="36" spans="1:98" x14ac:dyDescent="0.2">
      <c r="A36" s="268" t="s">
        <v>114</v>
      </c>
      <c r="B36" s="259">
        <f>SUM(O36+P36+Q36+R36+S36)</f>
        <v>0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9"/>
      <c r="P36" s="269"/>
      <c r="Q36" s="269"/>
      <c r="R36" s="269"/>
      <c r="S36" s="267"/>
      <c r="T36" s="266"/>
      <c r="U36" s="281"/>
      <c r="V36" s="266"/>
      <c r="W36" s="267"/>
      <c r="X36" s="268">
        <f t="shared" si="0"/>
        <v>0</v>
      </c>
      <c r="Y36" s="283"/>
      <c r="Z36" s="284"/>
      <c r="AA36" s="285"/>
      <c r="AB36" s="282">
        <f t="shared" si="1"/>
        <v>0</v>
      </c>
      <c r="AC36" s="266"/>
      <c r="AD36" s="269"/>
      <c r="AE36" s="267"/>
      <c r="AF36" s="271"/>
      <c r="AG36" s="271"/>
      <c r="AH36" s="283"/>
      <c r="AI36" s="286"/>
      <c r="AJ36" s="275"/>
      <c r="AK36" s="283"/>
      <c r="AL36" s="267"/>
      <c r="AM36" s="284"/>
      <c r="AN36" s="267"/>
      <c r="AO36" s="276"/>
      <c r="AP36" s="276"/>
      <c r="AQ36" s="276"/>
      <c r="AR36" s="276"/>
      <c r="AS36" s="285"/>
      <c r="AT36" s="277"/>
      <c r="AU36" s="276"/>
      <c r="AV36" s="276"/>
      <c r="AW36" s="276"/>
      <c r="AX36" s="278" t="s">
        <v>88</v>
      </c>
      <c r="BX36" s="230"/>
      <c r="BY36" s="230"/>
      <c r="CF36" s="231" t="s">
        <v>179</v>
      </c>
      <c r="CG36" s="231">
        <v>0</v>
      </c>
      <c r="CI36" s="231">
        <v>0</v>
      </c>
      <c r="CJ36" s="231">
        <v>0</v>
      </c>
      <c r="CK36" s="231">
        <v>0</v>
      </c>
      <c r="CL36" s="231">
        <v>1</v>
      </c>
      <c r="CM36" s="231">
        <v>0</v>
      </c>
      <c r="CS36" s="231"/>
      <c r="CT36" s="231"/>
    </row>
    <row r="37" spans="1:98" x14ac:dyDescent="0.2">
      <c r="A37" s="268" t="s">
        <v>115</v>
      </c>
      <c r="B37" s="259">
        <f>SUM(C37+D37+E37+F37+G37+H37+I37+J37+K37)</f>
        <v>0</v>
      </c>
      <c r="C37" s="266"/>
      <c r="D37" s="279"/>
      <c r="E37" s="269"/>
      <c r="F37" s="263"/>
      <c r="G37" s="263"/>
      <c r="H37" s="263"/>
      <c r="I37" s="263"/>
      <c r="J37" s="263"/>
      <c r="K37" s="263"/>
      <c r="L37" s="284"/>
      <c r="M37" s="284"/>
      <c r="N37" s="284"/>
      <c r="O37" s="284"/>
      <c r="P37" s="284"/>
      <c r="Q37" s="284"/>
      <c r="R37" s="284"/>
      <c r="S37" s="285"/>
      <c r="T37" s="266"/>
      <c r="U37" s="281"/>
      <c r="V37" s="266"/>
      <c r="W37" s="267"/>
      <c r="X37" s="268">
        <f t="shared" si="0"/>
        <v>0</v>
      </c>
      <c r="Y37" s="266"/>
      <c r="Z37" s="269"/>
      <c r="AA37" s="267"/>
      <c r="AB37" s="282">
        <f t="shared" si="1"/>
        <v>0</v>
      </c>
      <c r="AC37" s="266"/>
      <c r="AD37" s="269"/>
      <c r="AE37" s="267"/>
      <c r="AF37" s="271"/>
      <c r="AG37" s="271"/>
      <c r="AH37" s="266"/>
      <c r="AI37" s="267"/>
      <c r="AJ37" s="275"/>
      <c r="AK37" s="273"/>
      <c r="AL37" s="267"/>
      <c r="AM37" s="273"/>
      <c r="AN37" s="267"/>
      <c r="AO37" s="276"/>
      <c r="AP37" s="276"/>
      <c r="AQ37" s="276"/>
      <c r="AR37" s="276"/>
      <c r="AS37" s="277"/>
      <c r="AT37" s="277"/>
      <c r="AU37" s="276"/>
      <c r="AV37" s="276"/>
      <c r="AW37" s="276"/>
      <c r="AX37" s="278" t="s">
        <v>88</v>
      </c>
      <c r="BX37" s="230"/>
      <c r="BY37" s="230"/>
      <c r="CF37" s="231" t="s">
        <v>179</v>
      </c>
      <c r="CG37" s="231">
        <v>0</v>
      </c>
      <c r="CI37" s="231">
        <v>0</v>
      </c>
      <c r="CJ37" s="231">
        <v>0</v>
      </c>
      <c r="CK37" s="231">
        <v>0</v>
      </c>
      <c r="CL37" s="231">
        <v>1</v>
      </c>
      <c r="CM37" s="231">
        <v>0</v>
      </c>
      <c r="CS37" s="231"/>
      <c r="CT37" s="231"/>
    </row>
    <row r="38" spans="1:98" x14ac:dyDescent="0.2">
      <c r="A38" s="268" t="s">
        <v>116</v>
      </c>
      <c r="B38" s="259">
        <f>SUM(C38+D38+E38+F38+G38+H38+I38+J38+K38+L38+M38+N38+O38+P38+Q38+R38+S38)</f>
        <v>0</v>
      </c>
      <c r="C38" s="263"/>
      <c r="D38" s="263"/>
      <c r="E38" s="263"/>
      <c r="F38" s="263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7"/>
      <c r="T38" s="266"/>
      <c r="U38" s="267"/>
      <c r="V38" s="266"/>
      <c r="W38" s="267"/>
      <c r="X38" s="287"/>
      <c r="Y38" s="283"/>
      <c r="Z38" s="284"/>
      <c r="AA38" s="285"/>
      <c r="AB38" s="282">
        <f t="shared" si="1"/>
        <v>0</v>
      </c>
      <c r="AC38" s="266"/>
      <c r="AD38" s="269"/>
      <c r="AE38" s="267"/>
      <c r="AF38" s="271"/>
      <c r="AG38" s="271"/>
      <c r="AH38" s="266"/>
      <c r="AI38" s="267"/>
      <c r="AJ38" s="275"/>
      <c r="AK38" s="273"/>
      <c r="AL38" s="267"/>
      <c r="AM38" s="273"/>
      <c r="AN38" s="267"/>
      <c r="AO38" s="276"/>
      <c r="AP38" s="276"/>
      <c r="AQ38" s="276"/>
      <c r="AR38" s="276"/>
      <c r="AS38" s="277"/>
      <c r="AT38" s="277"/>
      <c r="AU38" s="276"/>
      <c r="AV38" s="276"/>
      <c r="AW38" s="276"/>
      <c r="AX38" s="278" t="s">
        <v>88</v>
      </c>
      <c r="BX38" s="230"/>
      <c r="BY38" s="230"/>
      <c r="CG38" s="231">
        <v>0</v>
      </c>
      <c r="CI38" s="231">
        <v>0</v>
      </c>
      <c r="CJ38" s="231">
        <v>0</v>
      </c>
      <c r="CK38" s="231">
        <v>0</v>
      </c>
      <c r="CL38" s="231">
        <v>0</v>
      </c>
      <c r="CM38" s="231">
        <v>0</v>
      </c>
      <c r="CS38" s="231"/>
      <c r="CT38" s="231"/>
    </row>
    <row r="39" spans="1:98" x14ac:dyDescent="0.2">
      <c r="A39" s="268" t="s">
        <v>117</v>
      </c>
      <c r="B39" s="259">
        <f>SUM(C39+D39+E39+F39+G39+H39+I39+J39+K39)</f>
        <v>208</v>
      </c>
      <c r="C39" s="263">
        <v>44</v>
      </c>
      <c r="D39" s="263">
        <v>75</v>
      </c>
      <c r="E39" s="263">
        <v>89</v>
      </c>
      <c r="F39" s="263"/>
      <c r="G39" s="263"/>
      <c r="H39" s="263"/>
      <c r="I39" s="263"/>
      <c r="J39" s="263"/>
      <c r="K39" s="263"/>
      <c r="L39" s="264"/>
      <c r="M39" s="264"/>
      <c r="N39" s="264"/>
      <c r="O39" s="264"/>
      <c r="P39" s="264"/>
      <c r="Q39" s="264"/>
      <c r="R39" s="264"/>
      <c r="S39" s="264"/>
      <c r="T39" s="266">
        <v>208</v>
      </c>
      <c r="U39" s="267"/>
      <c r="V39" s="266">
        <v>140</v>
      </c>
      <c r="W39" s="267">
        <v>68</v>
      </c>
      <c r="X39" s="268">
        <f t="shared" ref="X39:X68" si="2">SUM(Y39+Z39+AA39)</f>
        <v>81</v>
      </c>
      <c r="Y39" s="266">
        <v>81</v>
      </c>
      <c r="Z39" s="269"/>
      <c r="AA39" s="267"/>
      <c r="AB39" s="282">
        <f t="shared" si="1"/>
        <v>0</v>
      </c>
      <c r="AC39" s="266"/>
      <c r="AD39" s="269"/>
      <c r="AE39" s="267"/>
      <c r="AF39" s="271">
        <v>81</v>
      </c>
      <c r="AG39" s="267"/>
      <c r="AH39" s="266">
        <v>37</v>
      </c>
      <c r="AI39" s="267"/>
      <c r="AJ39" s="275">
        <v>169</v>
      </c>
      <c r="AK39" s="273"/>
      <c r="AL39" s="267"/>
      <c r="AM39" s="273">
        <v>2</v>
      </c>
      <c r="AN39" s="267"/>
      <c r="AO39" s="276"/>
      <c r="AP39" s="276"/>
      <c r="AQ39" s="276"/>
      <c r="AR39" s="276"/>
      <c r="AS39" s="277"/>
      <c r="AT39" s="277"/>
      <c r="AU39" s="276"/>
      <c r="AV39" s="276"/>
      <c r="AW39" s="276"/>
      <c r="AX39" s="278" t="s">
        <v>88</v>
      </c>
      <c r="BX39" s="230"/>
      <c r="BY39" s="230"/>
      <c r="CF39" s="231" t="s">
        <v>179</v>
      </c>
      <c r="CG39" s="231">
        <v>0</v>
      </c>
      <c r="CI39" s="231">
        <v>0</v>
      </c>
      <c r="CJ39" s="231">
        <v>0</v>
      </c>
      <c r="CK39" s="231">
        <v>0</v>
      </c>
      <c r="CL39" s="231">
        <v>1</v>
      </c>
      <c r="CM39" s="231">
        <v>0</v>
      </c>
      <c r="CS39" s="231"/>
      <c r="CT39" s="231"/>
    </row>
    <row r="40" spans="1:98" x14ac:dyDescent="0.2">
      <c r="A40" s="268" t="s">
        <v>118</v>
      </c>
      <c r="B40" s="259">
        <f>SUM(C40+D40+E40+F40+G40+H40+I40+J40+K40+L40+M40+N40+O40+P40+Q40+R40+S40)</f>
        <v>197</v>
      </c>
      <c r="C40" s="263"/>
      <c r="D40" s="263"/>
      <c r="E40" s="263"/>
      <c r="F40" s="269">
        <v>10</v>
      </c>
      <c r="G40" s="269">
        <v>8</v>
      </c>
      <c r="H40" s="269">
        <v>7</v>
      </c>
      <c r="I40" s="269">
        <v>9</v>
      </c>
      <c r="J40" s="269">
        <v>10</v>
      </c>
      <c r="K40" s="269">
        <v>12</v>
      </c>
      <c r="L40" s="269">
        <v>17</v>
      </c>
      <c r="M40" s="269">
        <v>10</v>
      </c>
      <c r="N40" s="269">
        <v>28</v>
      </c>
      <c r="O40" s="269">
        <v>9</v>
      </c>
      <c r="P40" s="269">
        <v>19</v>
      </c>
      <c r="Q40" s="269">
        <v>21</v>
      </c>
      <c r="R40" s="269">
        <v>19</v>
      </c>
      <c r="S40" s="267">
        <v>18</v>
      </c>
      <c r="T40" s="266"/>
      <c r="U40" s="267">
        <v>197</v>
      </c>
      <c r="V40" s="266">
        <v>92</v>
      </c>
      <c r="W40" s="267">
        <v>105</v>
      </c>
      <c r="X40" s="268">
        <f>SUM(Y40+Z40+AA40)</f>
        <v>0</v>
      </c>
      <c r="Y40" s="266"/>
      <c r="Z40" s="269"/>
      <c r="AA40" s="267"/>
      <c r="AB40" s="282">
        <f t="shared" si="1"/>
        <v>95</v>
      </c>
      <c r="AC40" s="266">
        <v>95</v>
      </c>
      <c r="AD40" s="269"/>
      <c r="AE40" s="267"/>
      <c r="AF40" s="271">
        <v>53</v>
      </c>
      <c r="AG40" s="288"/>
      <c r="AH40" s="266"/>
      <c r="AI40" s="267">
        <v>42</v>
      </c>
      <c r="AJ40" s="275">
        <v>11</v>
      </c>
      <c r="AK40" s="273"/>
      <c r="AL40" s="267">
        <v>18</v>
      </c>
      <c r="AM40" s="273"/>
      <c r="AN40" s="267">
        <v>30</v>
      </c>
      <c r="AO40" s="276"/>
      <c r="AP40" s="276"/>
      <c r="AQ40" s="276">
        <v>16</v>
      </c>
      <c r="AR40" s="276"/>
      <c r="AS40" s="277"/>
      <c r="AT40" s="277"/>
      <c r="AU40" s="276"/>
      <c r="AV40" s="276"/>
      <c r="AW40" s="276"/>
      <c r="AX40" s="278" t="s">
        <v>88</v>
      </c>
      <c r="BX40" s="230"/>
      <c r="BY40" s="230"/>
      <c r="CG40" s="231">
        <v>0</v>
      </c>
      <c r="CI40" s="231">
        <v>0</v>
      </c>
      <c r="CJ40" s="231">
        <v>0</v>
      </c>
      <c r="CK40" s="231">
        <v>0</v>
      </c>
      <c r="CL40" s="231">
        <v>0</v>
      </c>
      <c r="CM40" s="231">
        <v>0</v>
      </c>
      <c r="CS40" s="231"/>
      <c r="CT40" s="231"/>
    </row>
    <row r="41" spans="1:98" x14ac:dyDescent="0.2">
      <c r="A41" s="268" t="s">
        <v>119</v>
      </c>
      <c r="B41" s="259">
        <f>SUM(C41+D41+E41+F41+G41+H41+I41+J41+K41+L41+M41+N41+O41+P41+Q41+R41+S41)</f>
        <v>0</v>
      </c>
      <c r="C41" s="263"/>
      <c r="D41" s="263"/>
      <c r="E41" s="263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7"/>
      <c r="T41" s="266"/>
      <c r="U41" s="267"/>
      <c r="V41" s="266"/>
      <c r="W41" s="267"/>
      <c r="X41" s="268">
        <f>SUM(Y41+Z41+AA41)</f>
        <v>0</v>
      </c>
      <c r="Y41" s="266"/>
      <c r="Z41" s="269"/>
      <c r="AA41" s="267"/>
      <c r="AB41" s="282">
        <f t="shared" si="1"/>
        <v>0</v>
      </c>
      <c r="AC41" s="266"/>
      <c r="AD41" s="269"/>
      <c r="AE41" s="267"/>
      <c r="AF41" s="271"/>
      <c r="AG41" s="267"/>
      <c r="AH41" s="266"/>
      <c r="AI41" s="267"/>
      <c r="AJ41" s="275"/>
      <c r="AK41" s="273"/>
      <c r="AL41" s="267"/>
      <c r="AM41" s="273"/>
      <c r="AN41" s="267"/>
      <c r="AO41" s="276"/>
      <c r="AP41" s="276"/>
      <c r="AQ41" s="276"/>
      <c r="AR41" s="276"/>
      <c r="AS41" s="277"/>
      <c r="AT41" s="277"/>
      <c r="AU41" s="276"/>
      <c r="AV41" s="276"/>
      <c r="AW41" s="276"/>
      <c r="AX41" s="278" t="s">
        <v>88</v>
      </c>
      <c r="BX41" s="230"/>
      <c r="BY41" s="230"/>
      <c r="CG41" s="231">
        <v>0</v>
      </c>
      <c r="CI41" s="231">
        <v>0</v>
      </c>
      <c r="CJ41" s="231">
        <v>0</v>
      </c>
      <c r="CK41" s="231">
        <v>0</v>
      </c>
      <c r="CL41" s="231">
        <v>0</v>
      </c>
      <c r="CM41" s="231">
        <v>0</v>
      </c>
      <c r="CS41" s="231"/>
      <c r="CT41" s="231"/>
    </row>
    <row r="42" spans="1:98" x14ac:dyDescent="0.2">
      <c r="A42" s="268" t="s">
        <v>120</v>
      </c>
      <c r="B42" s="259">
        <f>SUM(C42+D42+E42+F42+G42+H42+I42+J42+K42)</f>
        <v>0</v>
      </c>
      <c r="C42" s="263"/>
      <c r="D42" s="263"/>
      <c r="E42" s="263"/>
      <c r="F42" s="269"/>
      <c r="G42" s="269"/>
      <c r="H42" s="269"/>
      <c r="I42" s="269"/>
      <c r="J42" s="269"/>
      <c r="K42" s="269"/>
      <c r="L42" s="264"/>
      <c r="M42" s="264"/>
      <c r="N42" s="264"/>
      <c r="O42" s="264"/>
      <c r="P42" s="264"/>
      <c r="Q42" s="264"/>
      <c r="R42" s="264"/>
      <c r="S42" s="264"/>
      <c r="T42" s="266"/>
      <c r="U42" s="267"/>
      <c r="V42" s="266"/>
      <c r="W42" s="267"/>
      <c r="X42" s="268">
        <f t="shared" si="2"/>
        <v>0</v>
      </c>
      <c r="Y42" s="266"/>
      <c r="Z42" s="269"/>
      <c r="AA42" s="267"/>
      <c r="AB42" s="282">
        <f t="shared" si="1"/>
        <v>0</v>
      </c>
      <c r="AC42" s="266"/>
      <c r="AD42" s="269"/>
      <c r="AE42" s="267"/>
      <c r="AF42" s="271"/>
      <c r="AG42" s="267"/>
      <c r="AH42" s="266"/>
      <c r="AI42" s="267"/>
      <c r="AJ42" s="275"/>
      <c r="AK42" s="273"/>
      <c r="AL42" s="267"/>
      <c r="AM42" s="273"/>
      <c r="AN42" s="267"/>
      <c r="AO42" s="276"/>
      <c r="AP42" s="276"/>
      <c r="AQ42" s="276"/>
      <c r="AR42" s="276"/>
      <c r="AS42" s="277"/>
      <c r="AT42" s="277"/>
      <c r="AU42" s="276"/>
      <c r="AV42" s="276"/>
      <c r="AW42" s="276"/>
      <c r="AX42" s="278" t="s">
        <v>88</v>
      </c>
      <c r="BX42" s="230"/>
      <c r="BY42" s="230"/>
      <c r="CF42" s="231" t="s">
        <v>179</v>
      </c>
      <c r="CG42" s="231">
        <v>0</v>
      </c>
      <c r="CI42" s="231">
        <v>0</v>
      </c>
      <c r="CJ42" s="231">
        <v>0</v>
      </c>
      <c r="CK42" s="231">
        <v>0</v>
      </c>
      <c r="CL42" s="231">
        <v>1</v>
      </c>
      <c r="CM42" s="231">
        <v>0</v>
      </c>
      <c r="CS42" s="231"/>
      <c r="CT42" s="231"/>
    </row>
    <row r="43" spans="1:98" x14ac:dyDescent="0.2">
      <c r="A43" s="268" t="s">
        <v>121</v>
      </c>
      <c r="B43" s="259">
        <f>SUM(C43+D43+E43+F43+G43+H43+I43+J43+K43+L43+M43+N43+O43+P43+Q43+R43+S43)</f>
        <v>305</v>
      </c>
      <c r="C43" s="266"/>
      <c r="D43" s="279">
        <v>2</v>
      </c>
      <c r="E43" s="269">
        <v>10</v>
      </c>
      <c r="F43" s="269">
        <v>15</v>
      </c>
      <c r="G43" s="269">
        <v>15</v>
      </c>
      <c r="H43" s="269">
        <v>19</v>
      </c>
      <c r="I43" s="269">
        <v>32</v>
      </c>
      <c r="J43" s="269">
        <v>28</v>
      </c>
      <c r="K43" s="269">
        <v>34</v>
      </c>
      <c r="L43" s="269">
        <v>29</v>
      </c>
      <c r="M43" s="269">
        <v>31</v>
      </c>
      <c r="N43" s="269">
        <v>34</v>
      </c>
      <c r="O43" s="269">
        <v>22</v>
      </c>
      <c r="P43" s="269">
        <v>20</v>
      </c>
      <c r="Q43" s="269">
        <v>5</v>
      </c>
      <c r="R43" s="269">
        <v>6</v>
      </c>
      <c r="S43" s="267">
        <v>3</v>
      </c>
      <c r="T43" s="266">
        <v>12</v>
      </c>
      <c r="U43" s="267">
        <v>293</v>
      </c>
      <c r="V43" s="266">
        <v>124</v>
      </c>
      <c r="W43" s="267">
        <v>181</v>
      </c>
      <c r="X43" s="268">
        <f t="shared" si="2"/>
        <v>20</v>
      </c>
      <c r="Y43" s="266">
        <v>20</v>
      </c>
      <c r="Z43" s="269"/>
      <c r="AA43" s="267"/>
      <c r="AB43" s="282">
        <f t="shared" si="1"/>
        <v>17</v>
      </c>
      <c r="AC43" s="266">
        <v>16</v>
      </c>
      <c r="AD43" s="269"/>
      <c r="AE43" s="267">
        <v>1</v>
      </c>
      <c r="AF43" s="271">
        <v>21</v>
      </c>
      <c r="AG43" s="267">
        <v>1</v>
      </c>
      <c r="AH43" s="266">
        <v>7</v>
      </c>
      <c r="AI43" s="286">
        <v>68</v>
      </c>
      <c r="AJ43" s="275">
        <v>388</v>
      </c>
      <c r="AK43" s="273"/>
      <c r="AL43" s="267"/>
      <c r="AM43" s="273"/>
      <c r="AN43" s="267">
        <v>7</v>
      </c>
      <c r="AO43" s="276"/>
      <c r="AP43" s="276"/>
      <c r="AQ43" s="276">
        <v>20</v>
      </c>
      <c r="AR43" s="276"/>
      <c r="AS43" s="277"/>
      <c r="AT43" s="277"/>
      <c r="AU43" s="276"/>
      <c r="AV43" s="276"/>
      <c r="AW43" s="276"/>
      <c r="AX43" s="278" t="s">
        <v>88</v>
      </c>
      <c r="BX43" s="230"/>
      <c r="BY43" s="230"/>
      <c r="CG43" s="231">
        <v>0</v>
      </c>
      <c r="CI43" s="231">
        <v>0</v>
      </c>
      <c r="CJ43" s="231">
        <v>0</v>
      </c>
      <c r="CK43" s="231">
        <v>0</v>
      </c>
      <c r="CL43" s="231">
        <v>0</v>
      </c>
      <c r="CM43" s="231">
        <v>0</v>
      </c>
      <c r="CS43" s="231"/>
      <c r="CT43" s="231"/>
    </row>
    <row r="44" spans="1:98" x14ac:dyDescent="0.2">
      <c r="A44" s="268" t="s">
        <v>122</v>
      </c>
      <c r="B44" s="259">
        <f>SUM(C44+D44+E44+F44+G44+H44+I44+J44+K44)</f>
        <v>170</v>
      </c>
      <c r="C44" s="266">
        <v>74</v>
      </c>
      <c r="D44" s="279">
        <v>67</v>
      </c>
      <c r="E44" s="269">
        <v>29</v>
      </c>
      <c r="F44" s="269"/>
      <c r="G44" s="269"/>
      <c r="H44" s="269"/>
      <c r="I44" s="269"/>
      <c r="J44" s="269"/>
      <c r="K44" s="269"/>
      <c r="L44" s="264"/>
      <c r="M44" s="264"/>
      <c r="N44" s="264"/>
      <c r="O44" s="264"/>
      <c r="P44" s="264"/>
      <c r="Q44" s="264"/>
      <c r="R44" s="264"/>
      <c r="S44" s="264"/>
      <c r="T44" s="266">
        <v>170</v>
      </c>
      <c r="U44" s="267"/>
      <c r="V44" s="266">
        <v>146</v>
      </c>
      <c r="W44" s="267">
        <v>24</v>
      </c>
      <c r="X44" s="268">
        <f t="shared" si="2"/>
        <v>126</v>
      </c>
      <c r="Y44" s="266">
        <v>126</v>
      </c>
      <c r="Z44" s="269"/>
      <c r="AA44" s="267"/>
      <c r="AB44" s="282">
        <f t="shared" si="1"/>
        <v>0</v>
      </c>
      <c r="AC44" s="266"/>
      <c r="AD44" s="269"/>
      <c r="AE44" s="267"/>
      <c r="AF44" s="271">
        <v>78</v>
      </c>
      <c r="AG44" s="276"/>
      <c r="AH44" s="266">
        <v>38</v>
      </c>
      <c r="AI44" s="286"/>
      <c r="AJ44" s="275"/>
      <c r="AK44" s="273"/>
      <c r="AL44" s="267"/>
      <c r="AM44" s="273">
        <v>61</v>
      </c>
      <c r="AN44" s="267"/>
      <c r="AO44" s="276"/>
      <c r="AP44" s="276"/>
      <c r="AQ44" s="276"/>
      <c r="AR44" s="276"/>
      <c r="AS44" s="277"/>
      <c r="AT44" s="277"/>
      <c r="AU44" s="276"/>
      <c r="AV44" s="276"/>
      <c r="AW44" s="276"/>
      <c r="AX44" s="278" t="s">
        <v>88</v>
      </c>
      <c r="BX44" s="230"/>
      <c r="BY44" s="230"/>
      <c r="CF44" s="231" t="s">
        <v>179</v>
      </c>
      <c r="CG44" s="231">
        <v>0</v>
      </c>
      <c r="CI44" s="231">
        <v>0</v>
      </c>
      <c r="CJ44" s="231">
        <v>0</v>
      </c>
      <c r="CK44" s="231">
        <v>0</v>
      </c>
      <c r="CL44" s="231">
        <v>1</v>
      </c>
      <c r="CM44" s="231">
        <v>0</v>
      </c>
      <c r="CS44" s="231"/>
      <c r="CT44" s="231"/>
    </row>
    <row r="45" spans="1:98" x14ac:dyDescent="0.2">
      <c r="A45" s="268" t="s">
        <v>123</v>
      </c>
      <c r="B45" s="259">
        <f>SUM(C45+D45+E45+F45+G45+H45+I45+J45+K45+L45+M45+N45+O45+P45+Q45+R45+S45)</f>
        <v>680</v>
      </c>
      <c r="C45" s="266"/>
      <c r="D45" s="279"/>
      <c r="E45" s="269"/>
      <c r="F45" s="269">
        <v>20</v>
      </c>
      <c r="G45" s="269">
        <v>12</v>
      </c>
      <c r="H45" s="269">
        <v>14</v>
      </c>
      <c r="I45" s="269">
        <v>39</v>
      </c>
      <c r="J45" s="269">
        <v>38</v>
      </c>
      <c r="K45" s="269">
        <v>59</v>
      </c>
      <c r="L45" s="269">
        <v>68</v>
      </c>
      <c r="M45" s="269">
        <v>76</v>
      </c>
      <c r="N45" s="269">
        <v>79</v>
      </c>
      <c r="O45" s="269">
        <v>81</v>
      </c>
      <c r="P45" s="269">
        <v>68</v>
      </c>
      <c r="Q45" s="269">
        <v>45</v>
      </c>
      <c r="R45" s="269">
        <v>33</v>
      </c>
      <c r="S45" s="267">
        <v>48</v>
      </c>
      <c r="T45" s="266"/>
      <c r="U45" s="267">
        <v>680</v>
      </c>
      <c r="V45" s="266">
        <v>158</v>
      </c>
      <c r="W45" s="267">
        <v>522</v>
      </c>
      <c r="X45" s="268">
        <f t="shared" si="2"/>
        <v>0</v>
      </c>
      <c r="Y45" s="266"/>
      <c r="Z45" s="269"/>
      <c r="AA45" s="267"/>
      <c r="AB45" s="282">
        <f t="shared" si="1"/>
        <v>334</v>
      </c>
      <c r="AC45" s="266">
        <v>334</v>
      </c>
      <c r="AD45" s="269"/>
      <c r="AE45" s="267"/>
      <c r="AF45" s="271">
        <v>159</v>
      </c>
      <c r="AG45" s="288">
        <v>27</v>
      </c>
      <c r="AH45" s="266"/>
      <c r="AI45" s="286">
        <v>129</v>
      </c>
      <c r="AJ45" s="286">
        <v>91</v>
      </c>
      <c r="AK45" s="273"/>
      <c r="AL45" s="267">
        <v>21</v>
      </c>
      <c r="AM45" s="273"/>
      <c r="AN45" s="267">
        <v>62</v>
      </c>
      <c r="AO45" s="276"/>
      <c r="AP45" s="276"/>
      <c r="AQ45" s="276">
        <v>7</v>
      </c>
      <c r="AR45" s="276"/>
      <c r="AS45" s="277"/>
      <c r="AT45" s="277"/>
      <c r="AU45" s="276"/>
      <c r="AV45" s="276"/>
      <c r="AW45" s="276"/>
      <c r="AX45" s="278" t="s">
        <v>88</v>
      </c>
      <c r="BX45" s="230"/>
      <c r="BY45" s="230"/>
      <c r="CG45" s="231">
        <v>0</v>
      </c>
      <c r="CI45" s="231">
        <v>0</v>
      </c>
      <c r="CJ45" s="231">
        <v>0</v>
      </c>
      <c r="CK45" s="231">
        <v>0</v>
      </c>
      <c r="CL45" s="231">
        <v>0</v>
      </c>
      <c r="CM45" s="231">
        <v>0</v>
      </c>
      <c r="CS45" s="231"/>
      <c r="CT45" s="231"/>
    </row>
    <row r="46" spans="1:98" x14ac:dyDescent="0.2">
      <c r="A46" s="289" t="s">
        <v>124</v>
      </c>
      <c r="B46" s="259">
        <f>SUM(C46+D46+E46+F46+G46+H46+I46+J46+K46+L46+M46+N46+O46+P46+Q46+R46+S46)</f>
        <v>0</v>
      </c>
      <c r="C46" s="263"/>
      <c r="D46" s="263"/>
      <c r="E46" s="263"/>
      <c r="F46" s="263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7"/>
      <c r="T46" s="266"/>
      <c r="U46" s="267"/>
      <c r="V46" s="266"/>
      <c r="W46" s="267"/>
      <c r="X46" s="268">
        <f t="shared" si="2"/>
        <v>0</v>
      </c>
      <c r="Y46" s="266"/>
      <c r="Z46" s="269"/>
      <c r="AA46" s="267"/>
      <c r="AB46" s="282">
        <f t="shared" si="1"/>
        <v>0</v>
      </c>
      <c r="AC46" s="266"/>
      <c r="AD46" s="269"/>
      <c r="AE46" s="267"/>
      <c r="AF46" s="271"/>
      <c r="AG46" s="267"/>
      <c r="AH46" s="266"/>
      <c r="AI46" s="267"/>
      <c r="AJ46" s="275"/>
      <c r="AK46" s="273"/>
      <c r="AL46" s="267"/>
      <c r="AM46" s="273"/>
      <c r="AN46" s="267"/>
      <c r="AO46" s="276"/>
      <c r="AP46" s="276"/>
      <c r="AQ46" s="276"/>
      <c r="AR46" s="276"/>
      <c r="AS46" s="277"/>
      <c r="AT46" s="277"/>
      <c r="AU46" s="276"/>
      <c r="AV46" s="276"/>
      <c r="AW46" s="276"/>
      <c r="AX46" s="278" t="s">
        <v>88</v>
      </c>
      <c r="BX46" s="230"/>
      <c r="BY46" s="230"/>
      <c r="CG46" s="231">
        <v>0</v>
      </c>
      <c r="CI46" s="231">
        <v>0</v>
      </c>
      <c r="CJ46" s="231">
        <v>0</v>
      </c>
      <c r="CK46" s="231">
        <v>0</v>
      </c>
      <c r="CL46" s="231">
        <v>0</v>
      </c>
      <c r="CM46" s="231">
        <v>0</v>
      </c>
      <c r="CS46" s="231"/>
      <c r="CT46" s="231"/>
    </row>
    <row r="47" spans="1:98" x14ac:dyDescent="0.2">
      <c r="A47" s="290" t="s">
        <v>125</v>
      </c>
      <c r="B47" s="259">
        <f>SUM(C47+D47+E47+F47+G47+H47+I47+J47+K47+L47+M47+N47+O47+P47+Q47+R47+S47)</f>
        <v>0</v>
      </c>
      <c r="C47" s="263"/>
      <c r="D47" s="263"/>
      <c r="E47" s="263"/>
      <c r="F47" s="263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7"/>
      <c r="T47" s="266"/>
      <c r="U47" s="267"/>
      <c r="V47" s="266"/>
      <c r="W47" s="267"/>
      <c r="X47" s="268">
        <f t="shared" si="2"/>
        <v>0</v>
      </c>
      <c r="Y47" s="266"/>
      <c r="Z47" s="269"/>
      <c r="AA47" s="267"/>
      <c r="AB47" s="282">
        <f t="shared" si="1"/>
        <v>0</v>
      </c>
      <c r="AC47" s="266"/>
      <c r="AD47" s="269"/>
      <c r="AE47" s="267"/>
      <c r="AF47" s="271"/>
      <c r="AG47" s="288"/>
      <c r="AH47" s="266"/>
      <c r="AI47" s="267"/>
      <c r="AJ47" s="275"/>
      <c r="AK47" s="273"/>
      <c r="AL47" s="267"/>
      <c r="AM47" s="273"/>
      <c r="AN47" s="267"/>
      <c r="AO47" s="276"/>
      <c r="AP47" s="276"/>
      <c r="AQ47" s="276"/>
      <c r="AR47" s="276"/>
      <c r="AS47" s="277"/>
      <c r="AT47" s="277"/>
      <c r="AU47" s="276"/>
      <c r="AV47" s="276"/>
      <c r="AW47" s="276"/>
      <c r="AX47" s="278" t="s">
        <v>88</v>
      </c>
      <c r="BX47" s="230"/>
      <c r="BY47" s="230"/>
      <c r="CG47" s="231">
        <v>0</v>
      </c>
      <c r="CI47" s="231">
        <v>0</v>
      </c>
      <c r="CJ47" s="231">
        <v>0</v>
      </c>
      <c r="CK47" s="231">
        <v>0</v>
      </c>
      <c r="CL47" s="231">
        <v>0</v>
      </c>
      <c r="CM47" s="231">
        <v>0</v>
      </c>
      <c r="CS47" s="231"/>
      <c r="CT47" s="231"/>
    </row>
    <row r="48" spans="1:98" x14ac:dyDescent="0.2">
      <c r="A48" s="268" t="s">
        <v>126</v>
      </c>
      <c r="B48" s="259">
        <f>SUM(C48+D48+E48+F48+G48+H48+I48+J48+K48)</f>
        <v>0</v>
      </c>
      <c r="C48" s="263"/>
      <c r="D48" s="263"/>
      <c r="E48" s="263"/>
      <c r="F48" s="263"/>
      <c r="G48" s="263"/>
      <c r="H48" s="263"/>
      <c r="I48" s="263"/>
      <c r="J48" s="263"/>
      <c r="K48" s="263"/>
      <c r="L48" s="264"/>
      <c r="M48" s="264"/>
      <c r="N48" s="264"/>
      <c r="O48" s="264"/>
      <c r="P48" s="264"/>
      <c r="Q48" s="264"/>
      <c r="R48" s="264"/>
      <c r="S48" s="264"/>
      <c r="T48" s="266"/>
      <c r="U48" s="267"/>
      <c r="V48" s="266"/>
      <c r="W48" s="267"/>
      <c r="X48" s="268">
        <f t="shared" si="2"/>
        <v>0</v>
      </c>
      <c r="Y48" s="266"/>
      <c r="Z48" s="269"/>
      <c r="AA48" s="267"/>
      <c r="AB48" s="282">
        <f t="shared" si="1"/>
        <v>0</v>
      </c>
      <c r="AC48" s="266"/>
      <c r="AD48" s="269"/>
      <c r="AE48" s="267"/>
      <c r="AF48" s="271"/>
      <c r="AG48" s="267"/>
      <c r="AH48" s="266"/>
      <c r="AI48" s="267"/>
      <c r="AJ48" s="275"/>
      <c r="AK48" s="273"/>
      <c r="AL48" s="267"/>
      <c r="AM48" s="273"/>
      <c r="AN48" s="286"/>
      <c r="AO48" s="276"/>
      <c r="AP48" s="276"/>
      <c r="AQ48" s="276"/>
      <c r="AR48" s="276"/>
      <c r="AS48" s="277"/>
      <c r="AT48" s="291"/>
      <c r="AU48" s="292"/>
      <c r="AV48" s="276"/>
      <c r="AW48" s="276"/>
      <c r="AX48" s="278" t="s">
        <v>88</v>
      </c>
      <c r="BX48" s="230"/>
      <c r="BY48" s="230"/>
      <c r="CF48" s="231" t="s">
        <v>179</v>
      </c>
      <c r="CG48" s="231">
        <v>0</v>
      </c>
      <c r="CI48" s="231">
        <v>0</v>
      </c>
      <c r="CJ48" s="231">
        <v>0</v>
      </c>
      <c r="CK48" s="231">
        <v>0</v>
      </c>
      <c r="CL48" s="231">
        <v>1</v>
      </c>
      <c r="CM48" s="231">
        <v>0</v>
      </c>
      <c r="CS48" s="231"/>
      <c r="CT48" s="231"/>
    </row>
    <row r="49" spans="1:98" x14ac:dyDescent="0.2">
      <c r="A49" s="268" t="s">
        <v>127</v>
      </c>
      <c r="B49" s="259">
        <f t="shared" ref="B49:B56" si="3">SUM(C49+D49+E49+F49+G49+H49+I49+J49+K49+L49+M49+N49+O49+P49+Q49+R49+S49)</f>
        <v>0</v>
      </c>
      <c r="C49" s="263"/>
      <c r="D49" s="263"/>
      <c r="E49" s="263"/>
      <c r="F49" s="263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7"/>
      <c r="T49" s="266"/>
      <c r="U49" s="267"/>
      <c r="V49" s="266"/>
      <c r="W49" s="267"/>
      <c r="X49" s="268">
        <f t="shared" si="2"/>
        <v>0</v>
      </c>
      <c r="Y49" s="266"/>
      <c r="Z49" s="269"/>
      <c r="AA49" s="267"/>
      <c r="AB49" s="282">
        <f t="shared" si="1"/>
        <v>0</v>
      </c>
      <c r="AC49" s="266"/>
      <c r="AD49" s="269"/>
      <c r="AE49" s="267"/>
      <c r="AF49" s="271"/>
      <c r="AG49" s="267"/>
      <c r="AH49" s="266"/>
      <c r="AI49" s="267"/>
      <c r="AJ49" s="275"/>
      <c r="AK49" s="273"/>
      <c r="AL49" s="267"/>
      <c r="AM49" s="273"/>
      <c r="AN49" s="267"/>
      <c r="AO49" s="276"/>
      <c r="AP49" s="276"/>
      <c r="AQ49" s="276"/>
      <c r="AR49" s="276"/>
      <c r="AS49" s="277"/>
      <c r="AT49" s="277"/>
      <c r="AU49" s="276"/>
      <c r="AV49" s="276"/>
      <c r="AW49" s="276"/>
      <c r="AX49" s="278" t="s">
        <v>88</v>
      </c>
      <c r="BX49" s="230"/>
      <c r="BY49" s="230"/>
      <c r="CG49" s="231">
        <v>0</v>
      </c>
      <c r="CI49" s="231">
        <v>0</v>
      </c>
      <c r="CJ49" s="231">
        <v>0</v>
      </c>
      <c r="CK49" s="231">
        <v>0</v>
      </c>
      <c r="CL49" s="231">
        <v>0</v>
      </c>
      <c r="CM49" s="231">
        <v>0</v>
      </c>
      <c r="CS49" s="231"/>
      <c r="CT49" s="231"/>
    </row>
    <row r="50" spans="1:98" x14ac:dyDescent="0.2">
      <c r="A50" s="268" t="s">
        <v>128</v>
      </c>
      <c r="B50" s="259">
        <f t="shared" si="3"/>
        <v>0</v>
      </c>
      <c r="C50" s="266"/>
      <c r="D50" s="27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7"/>
      <c r="T50" s="266"/>
      <c r="U50" s="267"/>
      <c r="V50" s="266"/>
      <c r="W50" s="267"/>
      <c r="X50" s="268">
        <f t="shared" si="2"/>
        <v>0</v>
      </c>
      <c r="Y50" s="266"/>
      <c r="Z50" s="269"/>
      <c r="AA50" s="267"/>
      <c r="AB50" s="282">
        <f t="shared" si="1"/>
        <v>0</v>
      </c>
      <c r="AC50" s="266"/>
      <c r="AD50" s="269"/>
      <c r="AE50" s="267"/>
      <c r="AF50" s="271"/>
      <c r="AG50" s="288"/>
      <c r="AH50" s="266"/>
      <c r="AI50" s="267"/>
      <c r="AJ50" s="275"/>
      <c r="AK50" s="273"/>
      <c r="AL50" s="267"/>
      <c r="AM50" s="273"/>
      <c r="AN50" s="267"/>
      <c r="AO50" s="276"/>
      <c r="AP50" s="276"/>
      <c r="AQ50" s="276"/>
      <c r="AR50" s="276"/>
      <c r="AS50" s="277"/>
      <c r="AT50" s="277"/>
      <c r="AU50" s="276"/>
      <c r="AV50" s="276"/>
      <c r="AW50" s="276"/>
      <c r="AX50" s="278" t="s">
        <v>88</v>
      </c>
      <c r="BX50" s="230"/>
      <c r="BY50" s="230"/>
      <c r="CG50" s="231">
        <v>0</v>
      </c>
      <c r="CI50" s="231">
        <v>0</v>
      </c>
      <c r="CJ50" s="231">
        <v>0</v>
      </c>
      <c r="CK50" s="231">
        <v>0</v>
      </c>
      <c r="CL50" s="231">
        <v>0</v>
      </c>
      <c r="CM50" s="231">
        <v>0</v>
      </c>
      <c r="CS50" s="231"/>
      <c r="CT50" s="231"/>
    </row>
    <row r="51" spans="1:98" x14ac:dyDescent="0.2">
      <c r="A51" s="268" t="s">
        <v>129</v>
      </c>
      <c r="B51" s="259">
        <f t="shared" si="3"/>
        <v>0</v>
      </c>
      <c r="C51" s="266"/>
      <c r="D51" s="27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7"/>
      <c r="T51" s="266"/>
      <c r="U51" s="267"/>
      <c r="V51" s="266"/>
      <c r="W51" s="267"/>
      <c r="X51" s="268">
        <f t="shared" si="2"/>
        <v>0</v>
      </c>
      <c r="Y51" s="266"/>
      <c r="Z51" s="269"/>
      <c r="AA51" s="267"/>
      <c r="AB51" s="282">
        <f t="shared" si="1"/>
        <v>0</v>
      </c>
      <c r="AC51" s="266"/>
      <c r="AD51" s="269"/>
      <c r="AE51" s="267"/>
      <c r="AF51" s="271"/>
      <c r="AG51" s="267"/>
      <c r="AH51" s="266"/>
      <c r="AI51" s="267"/>
      <c r="AJ51" s="275"/>
      <c r="AK51" s="273"/>
      <c r="AL51" s="267"/>
      <c r="AM51" s="273"/>
      <c r="AN51" s="267"/>
      <c r="AO51" s="276"/>
      <c r="AP51" s="276"/>
      <c r="AQ51" s="276"/>
      <c r="AR51" s="276"/>
      <c r="AS51" s="277"/>
      <c r="AT51" s="277"/>
      <c r="AU51" s="276"/>
      <c r="AV51" s="276"/>
      <c r="AW51" s="276"/>
      <c r="AX51" s="278" t="s">
        <v>88</v>
      </c>
      <c r="BX51" s="230"/>
      <c r="BY51" s="230"/>
      <c r="CG51" s="231">
        <v>0</v>
      </c>
      <c r="CI51" s="231">
        <v>0</v>
      </c>
      <c r="CJ51" s="231">
        <v>0</v>
      </c>
      <c r="CK51" s="231">
        <v>0</v>
      </c>
      <c r="CL51" s="231">
        <v>0</v>
      </c>
      <c r="CM51" s="231">
        <v>0</v>
      </c>
      <c r="CS51" s="231"/>
      <c r="CT51" s="231"/>
    </row>
    <row r="52" spans="1:98" x14ac:dyDescent="0.2">
      <c r="A52" s="268" t="s">
        <v>130</v>
      </c>
      <c r="B52" s="259">
        <f t="shared" si="3"/>
        <v>0</v>
      </c>
      <c r="C52" s="266"/>
      <c r="D52" s="27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7"/>
      <c r="T52" s="266"/>
      <c r="U52" s="267"/>
      <c r="V52" s="266"/>
      <c r="W52" s="267"/>
      <c r="X52" s="268">
        <f t="shared" si="2"/>
        <v>0</v>
      </c>
      <c r="Y52" s="266"/>
      <c r="Z52" s="269"/>
      <c r="AA52" s="267"/>
      <c r="AB52" s="282">
        <f t="shared" si="1"/>
        <v>0</v>
      </c>
      <c r="AC52" s="266"/>
      <c r="AD52" s="269"/>
      <c r="AE52" s="267"/>
      <c r="AF52" s="271"/>
      <c r="AG52" s="281"/>
      <c r="AH52" s="266"/>
      <c r="AI52" s="267"/>
      <c r="AJ52" s="275"/>
      <c r="AK52" s="273"/>
      <c r="AL52" s="267"/>
      <c r="AM52" s="293"/>
      <c r="AN52" s="281"/>
      <c r="AO52" s="294"/>
      <c r="AP52" s="267"/>
      <c r="AQ52" s="276"/>
      <c r="AR52" s="276"/>
      <c r="AS52" s="277"/>
      <c r="AT52" s="277"/>
      <c r="AU52" s="276"/>
      <c r="AV52" s="276"/>
      <c r="AW52" s="276"/>
      <c r="AX52" s="278" t="s">
        <v>88</v>
      </c>
      <c r="BX52" s="230"/>
      <c r="BY52" s="230"/>
      <c r="CG52" s="231">
        <v>0</v>
      </c>
      <c r="CI52" s="231">
        <v>0</v>
      </c>
      <c r="CJ52" s="231">
        <v>0</v>
      </c>
      <c r="CK52" s="231">
        <v>0</v>
      </c>
      <c r="CL52" s="231">
        <v>0</v>
      </c>
      <c r="CM52" s="231">
        <v>0</v>
      </c>
      <c r="CS52" s="231"/>
      <c r="CT52" s="231"/>
    </row>
    <row r="53" spans="1:98" x14ac:dyDescent="0.2">
      <c r="A53" s="268" t="s">
        <v>131</v>
      </c>
      <c r="B53" s="259">
        <f t="shared" si="3"/>
        <v>0</v>
      </c>
      <c r="C53" s="266"/>
      <c r="D53" s="27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7"/>
      <c r="T53" s="266"/>
      <c r="U53" s="267"/>
      <c r="V53" s="266"/>
      <c r="W53" s="267"/>
      <c r="X53" s="268">
        <f t="shared" si="2"/>
        <v>0</v>
      </c>
      <c r="Y53" s="266"/>
      <c r="Z53" s="269"/>
      <c r="AA53" s="267"/>
      <c r="AB53" s="282">
        <f t="shared" si="1"/>
        <v>0</v>
      </c>
      <c r="AC53" s="266"/>
      <c r="AD53" s="269"/>
      <c r="AE53" s="267"/>
      <c r="AF53" s="271"/>
      <c r="AG53" s="281"/>
      <c r="AH53" s="266"/>
      <c r="AI53" s="267"/>
      <c r="AJ53" s="275"/>
      <c r="AK53" s="273"/>
      <c r="AL53" s="267"/>
      <c r="AM53" s="293"/>
      <c r="AN53" s="281"/>
      <c r="AO53" s="294"/>
      <c r="AP53" s="267"/>
      <c r="AQ53" s="276"/>
      <c r="AR53" s="276"/>
      <c r="AS53" s="277"/>
      <c r="AT53" s="277"/>
      <c r="AU53" s="276"/>
      <c r="AV53" s="276"/>
      <c r="AW53" s="276"/>
      <c r="AX53" s="278" t="s">
        <v>88</v>
      </c>
      <c r="BX53" s="230"/>
      <c r="BY53" s="230"/>
      <c r="CG53" s="231">
        <v>0</v>
      </c>
      <c r="CI53" s="231">
        <v>0</v>
      </c>
      <c r="CJ53" s="231">
        <v>0</v>
      </c>
      <c r="CK53" s="231">
        <v>0</v>
      </c>
      <c r="CL53" s="231">
        <v>0</v>
      </c>
      <c r="CM53" s="231">
        <v>0</v>
      </c>
      <c r="CS53" s="231"/>
      <c r="CT53" s="231"/>
    </row>
    <row r="54" spans="1:98" x14ac:dyDescent="0.2">
      <c r="A54" s="268" t="s">
        <v>132</v>
      </c>
      <c r="B54" s="259">
        <f t="shared" si="3"/>
        <v>0</v>
      </c>
      <c r="C54" s="266"/>
      <c r="D54" s="27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7"/>
      <c r="T54" s="266"/>
      <c r="U54" s="267"/>
      <c r="V54" s="266"/>
      <c r="W54" s="267"/>
      <c r="X54" s="268">
        <f t="shared" si="2"/>
        <v>0</v>
      </c>
      <c r="Y54" s="266"/>
      <c r="Z54" s="269"/>
      <c r="AA54" s="267"/>
      <c r="AB54" s="282">
        <f t="shared" si="1"/>
        <v>0</v>
      </c>
      <c r="AC54" s="266"/>
      <c r="AD54" s="269"/>
      <c r="AE54" s="267"/>
      <c r="AF54" s="271"/>
      <c r="AG54" s="281"/>
      <c r="AH54" s="266"/>
      <c r="AI54" s="267"/>
      <c r="AJ54" s="275"/>
      <c r="AK54" s="273"/>
      <c r="AL54" s="267"/>
      <c r="AM54" s="293"/>
      <c r="AN54" s="281"/>
      <c r="AO54" s="294"/>
      <c r="AP54" s="267"/>
      <c r="AQ54" s="276"/>
      <c r="AR54" s="276"/>
      <c r="AS54" s="277"/>
      <c r="AT54" s="277"/>
      <c r="AU54" s="276"/>
      <c r="AV54" s="276"/>
      <c r="AW54" s="276"/>
      <c r="AX54" s="278" t="s">
        <v>88</v>
      </c>
      <c r="BX54" s="230"/>
      <c r="BY54" s="230"/>
      <c r="CG54" s="231">
        <v>0</v>
      </c>
      <c r="CI54" s="231">
        <v>0</v>
      </c>
      <c r="CJ54" s="231">
        <v>0</v>
      </c>
      <c r="CK54" s="231">
        <v>0</v>
      </c>
      <c r="CL54" s="231">
        <v>0</v>
      </c>
      <c r="CM54" s="231">
        <v>0</v>
      </c>
      <c r="CS54" s="231"/>
      <c r="CT54" s="231"/>
    </row>
    <row r="55" spans="1:98" x14ac:dyDescent="0.2">
      <c r="A55" s="258" t="s">
        <v>133</v>
      </c>
      <c r="B55" s="259">
        <f t="shared" si="3"/>
        <v>145</v>
      </c>
      <c r="C55" s="266"/>
      <c r="D55" s="279"/>
      <c r="E55" s="269"/>
      <c r="F55" s="269">
        <v>3</v>
      </c>
      <c r="G55" s="269"/>
      <c r="H55" s="269">
        <v>7</v>
      </c>
      <c r="I55" s="269">
        <v>1</v>
      </c>
      <c r="J55" s="269"/>
      <c r="K55" s="269">
        <v>5</v>
      </c>
      <c r="L55" s="269">
        <v>9</v>
      </c>
      <c r="M55" s="269">
        <v>13</v>
      </c>
      <c r="N55" s="269">
        <v>9</v>
      </c>
      <c r="O55" s="269">
        <v>13</v>
      </c>
      <c r="P55" s="269">
        <v>20</v>
      </c>
      <c r="Q55" s="269">
        <v>19</v>
      </c>
      <c r="R55" s="269">
        <v>19</v>
      </c>
      <c r="S55" s="267">
        <v>27</v>
      </c>
      <c r="T55" s="266"/>
      <c r="U55" s="267">
        <v>145</v>
      </c>
      <c r="V55" s="266">
        <v>60</v>
      </c>
      <c r="W55" s="267">
        <v>85</v>
      </c>
      <c r="X55" s="268">
        <f t="shared" si="2"/>
        <v>0</v>
      </c>
      <c r="Y55" s="266"/>
      <c r="Z55" s="269"/>
      <c r="AA55" s="267"/>
      <c r="AB55" s="282">
        <f t="shared" si="1"/>
        <v>50</v>
      </c>
      <c r="AC55" s="266">
        <v>50</v>
      </c>
      <c r="AD55" s="269"/>
      <c r="AE55" s="267"/>
      <c r="AF55" s="271">
        <v>37</v>
      </c>
      <c r="AG55" s="281"/>
      <c r="AH55" s="266"/>
      <c r="AI55" s="267">
        <v>13</v>
      </c>
      <c r="AJ55" s="275"/>
      <c r="AK55" s="273"/>
      <c r="AL55" s="267"/>
      <c r="AM55" s="293"/>
      <c r="AN55" s="281"/>
      <c r="AO55" s="294"/>
      <c r="AP55" s="267"/>
      <c r="AQ55" s="276"/>
      <c r="AR55" s="276"/>
      <c r="AS55" s="277"/>
      <c r="AT55" s="277"/>
      <c r="AU55" s="276"/>
      <c r="AV55" s="276"/>
      <c r="AW55" s="276"/>
      <c r="AX55" s="278" t="s">
        <v>88</v>
      </c>
      <c r="BX55" s="230"/>
      <c r="BY55" s="230"/>
      <c r="CG55" s="231">
        <v>0</v>
      </c>
      <c r="CI55" s="231">
        <v>0</v>
      </c>
      <c r="CJ55" s="231">
        <v>0</v>
      </c>
      <c r="CK55" s="231">
        <v>0</v>
      </c>
      <c r="CL55" s="231">
        <v>0</v>
      </c>
      <c r="CM55" s="231">
        <v>0</v>
      </c>
      <c r="CS55" s="231"/>
      <c r="CT55" s="231"/>
    </row>
    <row r="56" spans="1:98" x14ac:dyDescent="0.2">
      <c r="A56" s="290" t="s">
        <v>134</v>
      </c>
      <c r="B56" s="259">
        <f t="shared" si="3"/>
        <v>218</v>
      </c>
      <c r="C56" s="266"/>
      <c r="D56" s="279"/>
      <c r="E56" s="269">
        <v>4</v>
      </c>
      <c r="F56" s="269">
        <v>13</v>
      </c>
      <c r="G56" s="269">
        <v>37</v>
      </c>
      <c r="H56" s="269">
        <v>49</v>
      </c>
      <c r="I56" s="269">
        <v>55</v>
      </c>
      <c r="J56" s="269">
        <v>40</v>
      </c>
      <c r="K56" s="269">
        <v>18</v>
      </c>
      <c r="L56" s="269">
        <v>2</v>
      </c>
      <c r="M56" s="269"/>
      <c r="N56" s="269"/>
      <c r="O56" s="269"/>
      <c r="P56" s="269"/>
      <c r="Q56" s="269"/>
      <c r="R56" s="269"/>
      <c r="S56" s="267"/>
      <c r="T56" s="266">
        <v>4</v>
      </c>
      <c r="U56" s="267">
        <v>214</v>
      </c>
      <c r="V56" s="266"/>
      <c r="W56" s="267">
        <v>218</v>
      </c>
      <c r="X56" s="268">
        <f t="shared" si="2"/>
        <v>0</v>
      </c>
      <c r="Y56" s="266"/>
      <c r="Z56" s="269"/>
      <c r="AA56" s="267"/>
      <c r="AB56" s="282">
        <f t="shared" si="1"/>
        <v>110</v>
      </c>
      <c r="AC56" s="266">
        <v>110</v>
      </c>
      <c r="AD56" s="269"/>
      <c r="AE56" s="267"/>
      <c r="AF56" s="271">
        <v>99</v>
      </c>
      <c r="AG56" s="281"/>
      <c r="AH56" s="266"/>
      <c r="AI56" s="267">
        <v>45</v>
      </c>
      <c r="AJ56" s="275"/>
      <c r="AK56" s="273"/>
      <c r="AL56" s="267"/>
      <c r="AM56" s="293"/>
      <c r="AN56" s="281">
        <v>23</v>
      </c>
      <c r="AO56" s="294"/>
      <c r="AP56" s="267"/>
      <c r="AQ56" s="276"/>
      <c r="AR56" s="276"/>
      <c r="AS56" s="277"/>
      <c r="AT56" s="277"/>
      <c r="AU56" s="276"/>
      <c r="AV56" s="276"/>
      <c r="AW56" s="276"/>
      <c r="AX56" s="278" t="s">
        <v>88</v>
      </c>
      <c r="BX56" s="230"/>
      <c r="BY56" s="230"/>
      <c r="CG56" s="231">
        <v>0</v>
      </c>
      <c r="CI56" s="231">
        <v>0</v>
      </c>
      <c r="CJ56" s="231">
        <v>0</v>
      </c>
      <c r="CK56" s="231">
        <v>0</v>
      </c>
      <c r="CL56" s="231">
        <v>0</v>
      </c>
      <c r="CM56" s="231">
        <v>0</v>
      </c>
      <c r="CS56" s="231"/>
      <c r="CT56" s="231"/>
    </row>
    <row r="57" spans="1:98" x14ac:dyDescent="0.2">
      <c r="A57" s="290" t="s">
        <v>135</v>
      </c>
      <c r="B57" s="259">
        <f>SUM(C57+D57+E57+F57+G57+H57+I57+J57+K57)</f>
        <v>0</v>
      </c>
      <c r="C57" s="266"/>
      <c r="D57" s="279"/>
      <c r="E57" s="269"/>
      <c r="F57" s="269"/>
      <c r="G57" s="269"/>
      <c r="H57" s="269"/>
      <c r="I57" s="269"/>
      <c r="J57" s="269"/>
      <c r="K57" s="269"/>
      <c r="L57" s="264"/>
      <c r="M57" s="264"/>
      <c r="N57" s="264"/>
      <c r="O57" s="264"/>
      <c r="P57" s="264"/>
      <c r="Q57" s="264"/>
      <c r="R57" s="264"/>
      <c r="S57" s="264"/>
      <c r="T57" s="266"/>
      <c r="U57" s="267"/>
      <c r="V57" s="266"/>
      <c r="W57" s="267"/>
      <c r="X57" s="268">
        <f t="shared" si="2"/>
        <v>0</v>
      </c>
      <c r="Y57" s="266"/>
      <c r="Z57" s="269"/>
      <c r="AA57" s="267"/>
      <c r="AB57" s="282">
        <f t="shared" si="1"/>
        <v>0</v>
      </c>
      <c r="AC57" s="266"/>
      <c r="AD57" s="269"/>
      <c r="AE57" s="267"/>
      <c r="AF57" s="271"/>
      <c r="AG57" s="281"/>
      <c r="AH57" s="266"/>
      <c r="AI57" s="267"/>
      <c r="AJ57" s="275"/>
      <c r="AK57" s="273"/>
      <c r="AL57" s="267"/>
      <c r="AM57" s="293"/>
      <c r="AN57" s="281"/>
      <c r="AO57" s="294"/>
      <c r="AP57" s="267"/>
      <c r="AQ57" s="276"/>
      <c r="AR57" s="276"/>
      <c r="AS57" s="277"/>
      <c r="AT57" s="277"/>
      <c r="AU57" s="276"/>
      <c r="AV57" s="276"/>
      <c r="AW57" s="276"/>
      <c r="AX57" s="278" t="s">
        <v>88</v>
      </c>
      <c r="BX57" s="230"/>
      <c r="BY57" s="230"/>
      <c r="CF57" s="231" t="s">
        <v>179</v>
      </c>
      <c r="CG57" s="231">
        <v>0</v>
      </c>
      <c r="CI57" s="231">
        <v>0</v>
      </c>
      <c r="CJ57" s="231">
        <v>0</v>
      </c>
      <c r="CK57" s="231">
        <v>0</v>
      </c>
      <c r="CL57" s="231">
        <v>1</v>
      </c>
      <c r="CM57" s="231">
        <v>0</v>
      </c>
      <c r="CS57" s="231"/>
      <c r="CT57" s="231"/>
    </row>
    <row r="58" spans="1:98" x14ac:dyDescent="0.2">
      <c r="A58" s="290" t="s">
        <v>136</v>
      </c>
      <c r="B58" s="259">
        <f>SUM(C58+D58+E58+F58+G58+H58+I58+J58+K58+L58+M58+N58+O58+P58+Q58+R58+S58)</f>
        <v>345</v>
      </c>
      <c r="C58" s="266">
        <v>3</v>
      </c>
      <c r="D58" s="279">
        <v>12</v>
      </c>
      <c r="E58" s="269">
        <v>13</v>
      </c>
      <c r="F58" s="269">
        <v>29</v>
      </c>
      <c r="G58" s="269">
        <v>13</v>
      </c>
      <c r="H58" s="269">
        <v>24</v>
      </c>
      <c r="I58" s="269">
        <v>31</v>
      </c>
      <c r="J58" s="269">
        <v>33</v>
      </c>
      <c r="K58" s="269">
        <v>31</v>
      </c>
      <c r="L58" s="269">
        <v>44</v>
      </c>
      <c r="M58" s="269">
        <v>54</v>
      </c>
      <c r="N58" s="269">
        <v>20</v>
      </c>
      <c r="O58" s="269">
        <v>15</v>
      </c>
      <c r="P58" s="269">
        <v>12</v>
      </c>
      <c r="Q58" s="269">
        <v>6</v>
      </c>
      <c r="R58" s="269">
        <v>3</v>
      </c>
      <c r="S58" s="267">
        <v>2</v>
      </c>
      <c r="T58" s="266">
        <v>28</v>
      </c>
      <c r="U58" s="267">
        <v>317</v>
      </c>
      <c r="V58" s="266"/>
      <c r="W58" s="267">
        <v>345</v>
      </c>
      <c r="X58" s="268">
        <f t="shared" si="2"/>
        <v>22</v>
      </c>
      <c r="Y58" s="266">
        <v>22</v>
      </c>
      <c r="Z58" s="269"/>
      <c r="AA58" s="267"/>
      <c r="AB58" s="282">
        <f t="shared" si="1"/>
        <v>221</v>
      </c>
      <c r="AC58" s="266">
        <v>221</v>
      </c>
      <c r="AD58" s="269"/>
      <c r="AE58" s="267"/>
      <c r="AF58" s="271">
        <v>201</v>
      </c>
      <c r="AG58" s="281"/>
      <c r="AH58" s="266">
        <v>6</v>
      </c>
      <c r="AI58" s="267">
        <v>55</v>
      </c>
      <c r="AJ58" s="275"/>
      <c r="AK58" s="273"/>
      <c r="AL58" s="267">
        <v>1</v>
      </c>
      <c r="AM58" s="293">
        <v>1</v>
      </c>
      <c r="AN58" s="281">
        <v>57</v>
      </c>
      <c r="AO58" s="294"/>
      <c r="AP58" s="267"/>
      <c r="AQ58" s="276"/>
      <c r="AR58" s="276"/>
      <c r="AS58" s="277"/>
      <c r="AT58" s="277"/>
      <c r="AU58" s="276"/>
      <c r="AV58" s="276"/>
      <c r="AW58" s="276"/>
      <c r="AX58" s="278" t="s">
        <v>88</v>
      </c>
      <c r="BX58" s="230"/>
      <c r="BY58" s="230"/>
      <c r="CG58" s="231">
        <v>0</v>
      </c>
      <c r="CI58" s="231">
        <v>0</v>
      </c>
      <c r="CJ58" s="231">
        <v>0</v>
      </c>
      <c r="CK58" s="231">
        <v>0</v>
      </c>
      <c r="CL58" s="231">
        <v>0</v>
      </c>
      <c r="CM58" s="231">
        <v>0</v>
      </c>
      <c r="CS58" s="231"/>
      <c r="CT58" s="231"/>
    </row>
    <row r="59" spans="1:98" x14ac:dyDescent="0.2">
      <c r="A59" s="268" t="s">
        <v>137</v>
      </c>
      <c r="B59" s="259">
        <f>SUM(C59+D59+E59+F59+G59+H59+I59+J59+K59+L59+M59+N59+O59+P59+Q59+R59+S59)</f>
        <v>703</v>
      </c>
      <c r="C59" s="266">
        <v>30</v>
      </c>
      <c r="D59" s="279">
        <v>12</v>
      </c>
      <c r="E59" s="269">
        <v>6</v>
      </c>
      <c r="F59" s="269">
        <v>7</v>
      </c>
      <c r="G59" s="269">
        <v>3</v>
      </c>
      <c r="H59" s="269">
        <v>20</v>
      </c>
      <c r="I59" s="269">
        <v>9</v>
      </c>
      <c r="J59" s="269">
        <v>18</v>
      </c>
      <c r="K59" s="269">
        <v>21</v>
      </c>
      <c r="L59" s="269">
        <v>32</v>
      </c>
      <c r="M59" s="269">
        <v>40</v>
      </c>
      <c r="N59" s="269">
        <v>46</v>
      </c>
      <c r="O59" s="269">
        <v>74</v>
      </c>
      <c r="P59" s="269">
        <v>95</v>
      </c>
      <c r="Q59" s="269">
        <v>110</v>
      </c>
      <c r="R59" s="269">
        <v>88</v>
      </c>
      <c r="S59" s="267">
        <v>92</v>
      </c>
      <c r="T59" s="266">
        <v>48</v>
      </c>
      <c r="U59" s="267">
        <v>655</v>
      </c>
      <c r="V59" s="266">
        <v>307</v>
      </c>
      <c r="W59" s="267">
        <v>396</v>
      </c>
      <c r="X59" s="268">
        <f t="shared" si="2"/>
        <v>32</v>
      </c>
      <c r="Y59" s="266">
        <v>32</v>
      </c>
      <c r="Z59" s="269"/>
      <c r="AA59" s="267"/>
      <c r="AB59" s="282">
        <f t="shared" si="1"/>
        <v>327</v>
      </c>
      <c r="AC59" s="266">
        <v>327</v>
      </c>
      <c r="AD59" s="269"/>
      <c r="AE59" s="267"/>
      <c r="AF59" s="271">
        <v>274</v>
      </c>
      <c r="AG59" s="281">
        <v>20</v>
      </c>
      <c r="AH59" s="266"/>
      <c r="AI59" s="267">
        <v>17</v>
      </c>
      <c r="AJ59" s="275">
        <v>203</v>
      </c>
      <c r="AK59" s="273">
        <v>4</v>
      </c>
      <c r="AL59" s="267">
        <v>1</v>
      </c>
      <c r="AM59" s="293">
        <v>3</v>
      </c>
      <c r="AN59" s="281">
        <v>91</v>
      </c>
      <c r="AO59" s="294"/>
      <c r="AP59" s="267"/>
      <c r="AQ59" s="276">
        <v>5</v>
      </c>
      <c r="AR59" s="276"/>
      <c r="AS59" s="277"/>
      <c r="AT59" s="277"/>
      <c r="AU59" s="276"/>
      <c r="AV59" s="276"/>
      <c r="AW59" s="276"/>
      <c r="AX59" s="278" t="s">
        <v>88</v>
      </c>
      <c r="BX59" s="230"/>
      <c r="BY59" s="230"/>
      <c r="CG59" s="231">
        <v>0</v>
      </c>
      <c r="CI59" s="231">
        <v>0</v>
      </c>
      <c r="CJ59" s="231">
        <v>0</v>
      </c>
      <c r="CK59" s="231">
        <v>0</v>
      </c>
      <c r="CL59" s="231">
        <v>0</v>
      </c>
      <c r="CM59" s="231">
        <v>0</v>
      </c>
      <c r="CS59" s="231"/>
      <c r="CT59" s="231"/>
    </row>
    <row r="60" spans="1:98" x14ac:dyDescent="0.2">
      <c r="A60" s="268" t="s">
        <v>138</v>
      </c>
      <c r="B60" s="259">
        <f>SUM(C60+D60+E60+F60+G60+H60+I60+J60+K60+L60+M60+N60+O60+P60+Q60+R60+S60)</f>
        <v>426</v>
      </c>
      <c r="C60" s="266">
        <v>43</v>
      </c>
      <c r="D60" s="279">
        <v>103</v>
      </c>
      <c r="E60" s="269">
        <v>57</v>
      </c>
      <c r="F60" s="269">
        <v>24</v>
      </c>
      <c r="G60" s="269">
        <v>14</v>
      </c>
      <c r="H60" s="269">
        <v>5</v>
      </c>
      <c r="I60" s="269">
        <v>8</v>
      </c>
      <c r="J60" s="269">
        <v>3</v>
      </c>
      <c r="K60" s="269">
        <v>9</v>
      </c>
      <c r="L60" s="269">
        <v>12</v>
      </c>
      <c r="M60" s="269">
        <v>22</v>
      </c>
      <c r="N60" s="269">
        <v>22</v>
      </c>
      <c r="O60" s="269">
        <v>23</v>
      </c>
      <c r="P60" s="269">
        <v>29</v>
      </c>
      <c r="Q60" s="269">
        <v>15</v>
      </c>
      <c r="R60" s="269">
        <v>21</v>
      </c>
      <c r="S60" s="267">
        <v>16</v>
      </c>
      <c r="T60" s="266">
        <v>203</v>
      </c>
      <c r="U60" s="267">
        <v>223</v>
      </c>
      <c r="V60" s="266">
        <v>207</v>
      </c>
      <c r="W60" s="267">
        <v>219</v>
      </c>
      <c r="X60" s="268">
        <f t="shared" si="2"/>
        <v>140</v>
      </c>
      <c r="Y60" s="266">
        <v>140</v>
      </c>
      <c r="Z60" s="269"/>
      <c r="AA60" s="267"/>
      <c r="AB60" s="282">
        <f t="shared" si="1"/>
        <v>109</v>
      </c>
      <c r="AC60" s="266">
        <v>108</v>
      </c>
      <c r="AD60" s="269"/>
      <c r="AE60" s="267">
        <v>1</v>
      </c>
      <c r="AF60" s="271">
        <v>217</v>
      </c>
      <c r="AG60" s="267"/>
      <c r="AH60" s="266">
        <v>22</v>
      </c>
      <c r="AI60" s="267">
        <v>41</v>
      </c>
      <c r="AJ60" s="275"/>
      <c r="AK60" s="273"/>
      <c r="AL60" s="267"/>
      <c r="AM60" s="293">
        <v>21</v>
      </c>
      <c r="AN60" s="281">
        <v>49</v>
      </c>
      <c r="AO60" s="294"/>
      <c r="AP60" s="267"/>
      <c r="AQ60" s="276">
        <v>46</v>
      </c>
      <c r="AR60" s="276"/>
      <c r="AS60" s="277"/>
      <c r="AT60" s="277"/>
      <c r="AU60" s="276"/>
      <c r="AV60" s="276"/>
      <c r="AW60" s="276"/>
      <c r="AX60" s="278" t="s">
        <v>88</v>
      </c>
      <c r="BX60" s="230"/>
      <c r="BY60" s="230"/>
      <c r="CG60" s="231">
        <v>0</v>
      </c>
      <c r="CI60" s="231">
        <v>0</v>
      </c>
      <c r="CJ60" s="231">
        <v>0</v>
      </c>
      <c r="CK60" s="231">
        <v>0</v>
      </c>
      <c r="CL60" s="231">
        <v>0</v>
      </c>
      <c r="CM60" s="231">
        <v>0</v>
      </c>
      <c r="CS60" s="231"/>
      <c r="CT60" s="231"/>
    </row>
    <row r="61" spans="1:98" x14ac:dyDescent="0.2">
      <c r="A61" s="268" t="s">
        <v>139</v>
      </c>
      <c r="B61" s="259">
        <f>SUM(C61+D61+E61+F61+G61+H61+I61+J61+K61)</f>
        <v>258</v>
      </c>
      <c r="C61" s="266">
        <v>96</v>
      </c>
      <c r="D61" s="279">
        <v>67</v>
      </c>
      <c r="E61" s="269">
        <v>95</v>
      </c>
      <c r="F61" s="269"/>
      <c r="G61" s="269"/>
      <c r="H61" s="269"/>
      <c r="I61" s="269"/>
      <c r="J61" s="269"/>
      <c r="K61" s="269"/>
      <c r="L61" s="264"/>
      <c r="M61" s="264"/>
      <c r="N61" s="264"/>
      <c r="O61" s="264"/>
      <c r="P61" s="264"/>
      <c r="Q61" s="264"/>
      <c r="R61" s="264"/>
      <c r="S61" s="264"/>
      <c r="T61" s="266">
        <v>258</v>
      </c>
      <c r="U61" s="267"/>
      <c r="V61" s="266">
        <v>129</v>
      </c>
      <c r="W61" s="267">
        <v>129</v>
      </c>
      <c r="X61" s="268">
        <f t="shared" si="2"/>
        <v>155</v>
      </c>
      <c r="Y61" s="266">
        <v>155</v>
      </c>
      <c r="Z61" s="269"/>
      <c r="AA61" s="267"/>
      <c r="AB61" s="282">
        <f t="shared" si="1"/>
        <v>0</v>
      </c>
      <c r="AC61" s="266"/>
      <c r="AD61" s="269"/>
      <c r="AE61" s="267"/>
      <c r="AF61" s="271">
        <v>93</v>
      </c>
      <c r="AG61" s="267"/>
      <c r="AH61" s="266">
        <v>45</v>
      </c>
      <c r="AI61" s="267"/>
      <c r="AJ61" s="275"/>
      <c r="AK61" s="273"/>
      <c r="AL61" s="267"/>
      <c r="AM61" s="293">
        <v>85</v>
      </c>
      <c r="AN61" s="281"/>
      <c r="AO61" s="294"/>
      <c r="AP61" s="267"/>
      <c r="AQ61" s="276"/>
      <c r="AR61" s="276"/>
      <c r="AS61" s="277"/>
      <c r="AT61" s="277"/>
      <c r="AU61" s="276"/>
      <c r="AV61" s="276"/>
      <c r="AW61" s="276"/>
      <c r="AX61" s="278" t="s">
        <v>88</v>
      </c>
      <c r="BX61" s="230"/>
      <c r="BY61" s="230"/>
      <c r="CF61" s="231" t="s">
        <v>179</v>
      </c>
      <c r="CG61" s="231">
        <v>0</v>
      </c>
      <c r="CI61" s="231">
        <v>0</v>
      </c>
      <c r="CJ61" s="231">
        <v>0</v>
      </c>
      <c r="CK61" s="231">
        <v>0</v>
      </c>
      <c r="CL61" s="231">
        <v>1</v>
      </c>
      <c r="CM61" s="231">
        <v>0</v>
      </c>
      <c r="CS61" s="231"/>
      <c r="CT61" s="231"/>
    </row>
    <row r="62" spans="1:98" x14ac:dyDescent="0.2">
      <c r="A62" s="268" t="s">
        <v>140</v>
      </c>
      <c r="B62" s="259">
        <f>SUM(C62+D62+E62+F62+G62+H62+I62+J62+K62+L62+M62+N62+O62+P62+Q62+R62+S62)</f>
        <v>763</v>
      </c>
      <c r="C62" s="266"/>
      <c r="D62" s="279"/>
      <c r="E62" s="269"/>
      <c r="F62" s="269">
        <v>60</v>
      </c>
      <c r="G62" s="269">
        <v>33</v>
      </c>
      <c r="H62" s="269">
        <v>18</v>
      </c>
      <c r="I62" s="269">
        <v>38</v>
      </c>
      <c r="J62" s="269">
        <v>25</v>
      </c>
      <c r="K62" s="269">
        <v>50</v>
      </c>
      <c r="L62" s="269">
        <v>62</v>
      </c>
      <c r="M62" s="269">
        <v>102</v>
      </c>
      <c r="N62" s="269">
        <v>87</v>
      </c>
      <c r="O62" s="269">
        <v>95</v>
      </c>
      <c r="P62" s="269">
        <v>83</v>
      </c>
      <c r="Q62" s="269">
        <v>44</v>
      </c>
      <c r="R62" s="269">
        <v>34</v>
      </c>
      <c r="S62" s="267">
        <v>32</v>
      </c>
      <c r="T62" s="266"/>
      <c r="U62" s="267">
        <v>763</v>
      </c>
      <c r="V62" s="266">
        <v>330</v>
      </c>
      <c r="W62" s="267">
        <v>433</v>
      </c>
      <c r="X62" s="268">
        <f t="shared" si="2"/>
        <v>0</v>
      </c>
      <c r="Y62" s="266"/>
      <c r="Z62" s="269"/>
      <c r="AA62" s="267"/>
      <c r="AB62" s="282">
        <f t="shared" si="1"/>
        <v>482</v>
      </c>
      <c r="AC62" s="266">
        <v>482</v>
      </c>
      <c r="AD62" s="269"/>
      <c r="AE62" s="267"/>
      <c r="AF62" s="271">
        <v>410</v>
      </c>
      <c r="AG62" s="288">
        <v>36</v>
      </c>
      <c r="AH62" s="266"/>
      <c r="AI62" s="267">
        <v>115</v>
      </c>
      <c r="AJ62" s="275"/>
      <c r="AK62" s="273"/>
      <c r="AL62" s="267">
        <v>10</v>
      </c>
      <c r="AM62" s="293"/>
      <c r="AN62" s="281">
        <v>141</v>
      </c>
      <c r="AO62" s="294"/>
      <c r="AP62" s="267"/>
      <c r="AQ62" s="276"/>
      <c r="AR62" s="276"/>
      <c r="AS62" s="277"/>
      <c r="AT62" s="277"/>
      <c r="AU62" s="276"/>
      <c r="AV62" s="276"/>
      <c r="AW62" s="276"/>
      <c r="AX62" s="278" t="s">
        <v>88</v>
      </c>
      <c r="BX62" s="230"/>
      <c r="BY62" s="230"/>
      <c r="CG62" s="231">
        <v>0</v>
      </c>
      <c r="CI62" s="231">
        <v>0</v>
      </c>
      <c r="CJ62" s="231">
        <v>0</v>
      </c>
      <c r="CK62" s="231">
        <v>0</v>
      </c>
      <c r="CL62" s="231">
        <v>0</v>
      </c>
      <c r="CM62" s="231">
        <v>0</v>
      </c>
      <c r="CS62" s="231"/>
      <c r="CT62" s="231"/>
    </row>
    <row r="63" spans="1:98" x14ac:dyDescent="0.2">
      <c r="A63" s="268" t="s">
        <v>141</v>
      </c>
      <c r="B63" s="259">
        <f>SUM(C63+D63+E63+F63+G63+H63+I63+J63+K63)</f>
        <v>0</v>
      </c>
      <c r="C63" s="266"/>
      <c r="D63" s="279"/>
      <c r="E63" s="269"/>
      <c r="F63" s="269"/>
      <c r="G63" s="269"/>
      <c r="H63" s="269"/>
      <c r="I63" s="269"/>
      <c r="J63" s="269"/>
      <c r="K63" s="269"/>
      <c r="L63" s="264"/>
      <c r="M63" s="264"/>
      <c r="N63" s="264"/>
      <c r="O63" s="264"/>
      <c r="P63" s="264"/>
      <c r="Q63" s="264"/>
      <c r="R63" s="264"/>
      <c r="S63" s="264"/>
      <c r="T63" s="266"/>
      <c r="U63" s="267"/>
      <c r="V63" s="266"/>
      <c r="W63" s="267"/>
      <c r="X63" s="268">
        <f t="shared" si="2"/>
        <v>0</v>
      </c>
      <c r="Y63" s="266"/>
      <c r="Z63" s="269"/>
      <c r="AA63" s="267"/>
      <c r="AB63" s="282">
        <f t="shared" si="1"/>
        <v>0</v>
      </c>
      <c r="AC63" s="266"/>
      <c r="AD63" s="269"/>
      <c r="AE63" s="267"/>
      <c r="AF63" s="271"/>
      <c r="AG63" s="281"/>
      <c r="AH63" s="266"/>
      <c r="AI63" s="267"/>
      <c r="AJ63" s="275"/>
      <c r="AK63" s="273"/>
      <c r="AL63" s="267"/>
      <c r="AM63" s="293"/>
      <c r="AN63" s="281"/>
      <c r="AO63" s="294"/>
      <c r="AP63" s="267"/>
      <c r="AQ63" s="276"/>
      <c r="AR63" s="276"/>
      <c r="AS63" s="277"/>
      <c r="AT63" s="277"/>
      <c r="AU63" s="276"/>
      <c r="AV63" s="276"/>
      <c r="AW63" s="276"/>
      <c r="AX63" s="278" t="s">
        <v>88</v>
      </c>
      <c r="BX63" s="230"/>
      <c r="BY63" s="230"/>
      <c r="CF63" s="231" t="s">
        <v>179</v>
      </c>
      <c r="CG63" s="231">
        <v>0</v>
      </c>
      <c r="CI63" s="231">
        <v>0</v>
      </c>
      <c r="CJ63" s="231">
        <v>0</v>
      </c>
      <c r="CK63" s="231">
        <v>0</v>
      </c>
      <c r="CL63" s="231">
        <v>1</v>
      </c>
      <c r="CM63" s="231">
        <v>0</v>
      </c>
      <c r="CS63" s="231"/>
      <c r="CT63" s="231"/>
    </row>
    <row r="64" spans="1:98" x14ac:dyDescent="0.2">
      <c r="A64" s="268" t="s">
        <v>142</v>
      </c>
      <c r="B64" s="259">
        <f>SUM(C64+D64+E64+F64+G64+H64+I64+J64+K64+L64+M64+N64+O64+P64+Q64+R64+S64)</f>
        <v>378</v>
      </c>
      <c r="C64" s="266"/>
      <c r="D64" s="279"/>
      <c r="E64" s="269"/>
      <c r="F64" s="269">
        <v>4</v>
      </c>
      <c r="G64" s="269">
        <v>5</v>
      </c>
      <c r="H64" s="269">
        <v>6</v>
      </c>
      <c r="I64" s="269">
        <v>3</v>
      </c>
      <c r="J64" s="269">
        <v>4</v>
      </c>
      <c r="K64" s="269">
        <v>9</v>
      </c>
      <c r="L64" s="269">
        <v>10</v>
      </c>
      <c r="M64" s="269">
        <v>19</v>
      </c>
      <c r="N64" s="269">
        <v>31</v>
      </c>
      <c r="O64" s="269">
        <v>42</v>
      </c>
      <c r="P64" s="269">
        <v>62</v>
      </c>
      <c r="Q64" s="269">
        <v>71</v>
      </c>
      <c r="R64" s="269">
        <v>56</v>
      </c>
      <c r="S64" s="267">
        <v>56</v>
      </c>
      <c r="T64" s="266"/>
      <c r="U64" s="267">
        <v>378</v>
      </c>
      <c r="V64" s="266">
        <v>311</v>
      </c>
      <c r="W64" s="267">
        <v>67</v>
      </c>
      <c r="X64" s="268">
        <f t="shared" si="2"/>
        <v>0</v>
      </c>
      <c r="Y64" s="266"/>
      <c r="Z64" s="269"/>
      <c r="AA64" s="267"/>
      <c r="AB64" s="282">
        <f t="shared" si="1"/>
        <v>169</v>
      </c>
      <c r="AC64" s="266">
        <v>169</v>
      </c>
      <c r="AD64" s="269"/>
      <c r="AE64" s="267"/>
      <c r="AF64" s="271">
        <v>162</v>
      </c>
      <c r="AG64" s="281">
        <v>13</v>
      </c>
      <c r="AH64" s="266"/>
      <c r="AI64" s="267">
        <v>48</v>
      </c>
      <c r="AJ64" s="275"/>
      <c r="AK64" s="273"/>
      <c r="AL64" s="267">
        <v>24</v>
      </c>
      <c r="AM64" s="293"/>
      <c r="AN64" s="281">
        <v>7</v>
      </c>
      <c r="AO64" s="294"/>
      <c r="AP64" s="267"/>
      <c r="AQ64" s="276">
        <v>31</v>
      </c>
      <c r="AR64" s="276"/>
      <c r="AS64" s="277"/>
      <c r="AT64" s="277"/>
      <c r="AU64" s="276"/>
      <c r="AV64" s="276"/>
      <c r="AW64" s="276"/>
      <c r="AX64" s="278" t="s">
        <v>88</v>
      </c>
      <c r="BX64" s="230"/>
      <c r="BY64" s="230"/>
      <c r="CG64" s="231">
        <v>0</v>
      </c>
      <c r="CI64" s="231">
        <v>0</v>
      </c>
      <c r="CJ64" s="231">
        <v>0</v>
      </c>
      <c r="CK64" s="231">
        <v>0</v>
      </c>
      <c r="CL64" s="231">
        <v>0</v>
      </c>
      <c r="CM64" s="231">
        <v>0</v>
      </c>
      <c r="CS64" s="231"/>
      <c r="CT64" s="231"/>
    </row>
    <row r="65" spans="1:98" x14ac:dyDescent="0.2">
      <c r="A65" s="268" t="s">
        <v>143</v>
      </c>
      <c r="B65" s="259">
        <f>SUM(C65+D65+E65+F65+G65+H65+I65+J65+K65)</f>
        <v>0</v>
      </c>
      <c r="C65" s="266"/>
      <c r="D65" s="279"/>
      <c r="E65" s="269"/>
      <c r="F65" s="269"/>
      <c r="G65" s="269"/>
      <c r="H65" s="269"/>
      <c r="I65" s="269"/>
      <c r="J65" s="269"/>
      <c r="K65" s="269"/>
      <c r="L65" s="264"/>
      <c r="M65" s="264"/>
      <c r="N65" s="264"/>
      <c r="O65" s="264"/>
      <c r="P65" s="264"/>
      <c r="Q65" s="264"/>
      <c r="R65" s="264"/>
      <c r="S65" s="264"/>
      <c r="T65" s="266"/>
      <c r="U65" s="267"/>
      <c r="V65" s="266"/>
      <c r="W65" s="267"/>
      <c r="X65" s="268">
        <f t="shared" si="2"/>
        <v>0</v>
      </c>
      <c r="Y65" s="266"/>
      <c r="Z65" s="269"/>
      <c r="AA65" s="267"/>
      <c r="AB65" s="282">
        <f t="shared" si="1"/>
        <v>0</v>
      </c>
      <c r="AC65" s="266"/>
      <c r="AD65" s="269"/>
      <c r="AE65" s="267"/>
      <c r="AF65" s="271"/>
      <c r="AG65" s="281"/>
      <c r="AH65" s="266"/>
      <c r="AI65" s="267"/>
      <c r="AJ65" s="275"/>
      <c r="AK65" s="273"/>
      <c r="AL65" s="267"/>
      <c r="AM65" s="293"/>
      <c r="AN65" s="281"/>
      <c r="AO65" s="294"/>
      <c r="AP65" s="267"/>
      <c r="AQ65" s="276"/>
      <c r="AR65" s="276"/>
      <c r="AS65" s="277"/>
      <c r="AT65" s="277"/>
      <c r="AU65" s="276"/>
      <c r="AV65" s="276"/>
      <c r="AW65" s="276"/>
      <c r="AX65" s="278" t="s">
        <v>88</v>
      </c>
      <c r="BX65" s="230"/>
      <c r="BY65" s="230"/>
      <c r="CF65" s="231" t="s">
        <v>179</v>
      </c>
      <c r="CG65" s="231">
        <v>0</v>
      </c>
      <c r="CI65" s="231">
        <v>0</v>
      </c>
      <c r="CJ65" s="231">
        <v>0</v>
      </c>
      <c r="CK65" s="231">
        <v>0</v>
      </c>
      <c r="CL65" s="231">
        <v>1</v>
      </c>
      <c r="CM65" s="231">
        <v>0</v>
      </c>
      <c r="CS65" s="231"/>
      <c r="CT65" s="231"/>
    </row>
    <row r="66" spans="1:98" x14ac:dyDescent="0.2">
      <c r="A66" s="268" t="s">
        <v>144</v>
      </c>
      <c r="B66" s="259">
        <f>SUM(C66+D66+E66+F66+G66+H66+I66+J66+K66+L66+M66+N66+O66+P66+Q66+R66+S66)</f>
        <v>0</v>
      </c>
      <c r="C66" s="266"/>
      <c r="D66" s="27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7"/>
      <c r="T66" s="266"/>
      <c r="U66" s="267"/>
      <c r="V66" s="266"/>
      <c r="W66" s="267"/>
      <c r="X66" s="268">
        <f t="shared" si="2"/>
        <v>0</v>
      </c>
      <c r="Y66" s="266"/>
      <c r="Z66" s="269"/>
      <c r="AA66" s="267"/>
      <c r="AB66" s="282">
        <f t="shared" si="1"/>
        <v>0</v>
      </c>
      <c r="AC66" s="266"/>
      <c r="AD66" s="269"/>
      <c r="AE66" s="267"/>
      <c r="AF66" s="271"/>
      <c r="AG66" s="267"/>
      <c r="AH66" s="266"/>
      <c r="AI66" s="267"/>
      <c r="AJ66" s="275"/>
      <c r="AK66" s="273"/>
      <c r="AL66" s="267"/>
      <c r="AM66" s="293"/>
      <c r="AN66" s="281"/>
      <c r="AO66" s="294"/>
      <c r="AP66" s="267"/>
      <c r="AQ66" s="276"/>
      <c r="AR66" s="276"/>
      <c r="AS66" s="277"/>
      <c r="AT66" s="277"/>
      <c r="AU66" s="276"/>
      <c r="AV66" s="276"/>
      <c r="AW66" s="276"/>
      <c r="AX66" s="278" t="s">
        <v>88</v>
      </c>
      <c r="BX66" s="230"/>
      <c r="BY66" s="230"/>
      <c r="CG66" s="231">
        <v>0</v>
      </c>
      <c r="CI66" s="231">
        <v>0</v>
      </c>
      <c r="CJ66" s="231">
        <v>0</v>
      </c>
      <c r="CK66" s="231">
        <v>0</v>
      </c>
      <c r="CL66" s="231">
        <v>0</v>
      </c>
      <c r="CM66" s="231">
        <v>0</v>
      </c>
      <c r="CS66" s="231"/>
      <c r="CT66" s="231"/>
    </row>
    <row r="67" spans="1:98" x14ac:dyDescent="0.2">
      <c r="A67" s="268" t="s">
        <v>145</v>
      </c>
      <c r="B67" s="259">
        <f>SUM(C67+D67+E67+F67+G67+H67+I67+J67+K67+L67+M67+N67+O67+P67+Q67+R67+S67)</f>
        <v>0</v>
      </c>
      <c r="C67" s="266"/>
      <c r="D67" s="27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7"/>
      <c r="T67" s="266"/>
      <c r="U67" s="267"/>
      <c r="V67" s="266"/>
      <c r="W67" s="267"/>
      <c r="X67" s="268">
        <f t="shared" si="2"/>
        <v>0</v>
      </c>
      <c r="Y67" s="266"/>
      <c r="Z67" s="269"/>
      <c r="AA67" s="267"/>
      <c r="AB67" s="282">
        <f t="shared" si="1"/>
        <v>0</v>
      </c>
      <c r="AC67" s="266"/>
      <c r="AD67" s="269"/>
      <c r="AE67" s="267"/>
      <c r="AF67" s="271"/>
      <c r="AG67" s="267"/>
      <c r="AH67" s="266"/>
      <c r="AI67" s="267"/>
      <c r="AJ67" s="275"/>
      <c r="AK67" s="273"/>
      <c r="AL67" s="267"/>
      <c r="AM67" s="293"/>
      <c r="AN67" s="281"/>
      <c r="AO67" s="294"/>
      <c r="AP67" s="267"/>
      <c r="AQ67" s="276"/>
      <c r="AR67" s="276"/>
      <c r="AS67" s="277"/>
      <c r="AT67" s="277"/>
      <c r="AU67" s="276"/>
      <c r="AV67" s="276"/>
      <c r="AW67" s="276"/>
      <c r="AX67" s="278" t="s">
        <v>88</v>
      </c>
      <c r="BX67" s="230"/>
      <c r="BY67" s="230"/>
      <c r="CG67" s="231">
        <v>0</v>
      </c>
      <c r="CI67" s="231">
        <v>0</v>
      </c>
      <c r="CJ67" s="231">
        <v>0</v>
      </c>
      <c r="CK67" s="231">
        <v>0</v>
      </c>
      <c r="CL67" s="231">
        <v>0</v>
      </c>
      <c r="CM67" s="231">
        <v>0</v>
      </c>
      <c r="CS67" s="231"/>
      <c r="CT67" s="231"/>
    </row>
    <row r="68" spans="1:98" x14ac:dyDescent="0.2">
      <c r="A68" s="268" t="s">
        <v>146</v>
      </c>
      <c r="B68" s="259">
        <f>SUM(C68+D68+E68+F68+G68+H68+I68+J68+K68+L68+M68+N68+O68+P68+Q68+R68+S68)</f>
        <v>0</v>
      </c>
      <c r="C68" s="266"/>
      <c r="D68" s="27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7"/>
      <c r="T68" s="266"/>
      <c r="U68" s="267"/>
      <c r="V68" s="266"/>
      <c r="W68" s="267"/>
      <c r="X68" s="268">
        <f t="shared" si="2"/>
        <v>0</v>
      </c>
      <c r="Y68" s="266"/>
      <c r="Z68" s="269"/>
      <c r="AA68" s="267"/>
      <c r="AB68" s="282">
        <f t="shared" si="1"/>
        <v>0</v>
      </c>
      <c r="AC68" s="266"/>
      <c r="AD68" s="269"/>
      <c r="AE68" s="267"/>
      <c r="AF68" s="271"/>
      <c r="AG68" s="295"/>
      <c r="AH68" s="266"/>
      <c r="AI68" s="267"/>
      <c r="AJ68" s="275"/>
      <c r="AK68" s="273"/>
      <c r="AL68" s="267"/>
      <c r="AM68" s="293"/>
      <c r="AN68" s="281"/>
      <c r="AO68" s="296"/>
      <c r="AP68" s="297"/>
      <c r="AQ68" s="288"/>
      <c r="AR68" s="288"/>
      <c r="AS68" s="298"/>
      <c r="AT68" s="298"/>
      <c r="AU68" s="288"/>
      <c r="AV68" s="288"/>
      <c r="AW68" s="288"/>
      <c r="AX68" s="278" t="s">
        <v>88</v>
      </c>
      <c r="BX68" s="230"/>
      <c r="BY68" s="230"/>
      <c r="CG68" s="231">
        <v>0</v>
      </c>
      <c r="CI68" s="231">
        <v>0</v>
      </c>
      <c r="CJ68" s="231">
        <v>0</v>
      </c>
      <c r="CK68" s="231">
        <v>0</v>
      </c>
      <c r="CL68" s="231">
        <v>0</v>
      </c>
      <c r="CM68" s="231">
        <v>0</v>
      </c>
      <c r="CS68" s="231"/>
      <c r="CT68" s="231"/>
    </row>
    <row r="69" spans="1:98" s="311" customFormat="1" ht="13.5" customHeight="1" x14ac:dyDescent="0.15">
      <c r="A69" s="299" t="s">
        <v>38</v>
      </c>
      <c r="B69" s="300">
        <f t="shared" ref="B69:AW69" si="4">SUM(B12:B68)</f>
        <v>7027</v>
      </c>
      <c r="C69" s="301">
        <f t="shared" si="4"/>
        <v>610</v>
      </c>
      <c r="D69" s="302">
        <f t="shared" si="4"/>
        <v>458</v>
      </c>
      <c r="E69" s="303">
        <f t="shared" si="4"/>
        <v>418</v>
      </c>
      <c r="F69" s="303">
        <f t="shared" si="4"/>
        <v>211</v>
      </c>
      <c r="G69" s="303">
        <f t="shared" si="4"/>
        <v>191</v>
      </c>
      <c r="H69" s="303">
        <f t="shared" si="4"/>
        <v>242</v>
      </c>
      <c r="I69" s="303">
        <f t="shared" si="4"/>
        <v>291</v>
      </c>
      <c r="J69" s="303">
        <f t="shared" si="4"/>
        <v>285</v>
      </c>
      <c r="K69" s="303">
        <f t="shared" si="4"/>
        <v>319</v>
      </c>
      <c r="L69" s="303">
        <f t="shared" si="4"/>
        <v>388</v>
      </c>
      <c r="M69" s="303">
        <f t="shared" si="4"/>
        <v>485</v>
      </c>
      <c r="N69" s="303">
        <f t="shared" si="4"/>
        <v>526</v>
      </c>
      <c r="O69" s="303">
        <f t="shared" si="4"/>
        <v>556</v>
      </c>
      <c r="P69" s="303">
        <f t="shared" si="4"/>
        <v>623</v>
      </c>
      <c r="Q69" s="303">
        <f t="shared" si="4"/>
        <v>503</v>
      </c>
      <c r="R69" s="303">
        <f t="shared" si="4"/>
        <v>435</v>
      </c>
      <c r="S69" s="304">
        <f t="shared" si="4"/>
        <v>486</v>
      </c>
      <c r="T69" s="305">
        <f t="shared" si="4"/>
        <v>1486</v>
      </c>
      <c r="U69" s="304">
        <f t="shared" si="4"/>
        <v>5541</v>
      </c>
      <c r="V69" s="305">
        <f t="shared" si="4"/>
        <v>2938</v>
      </c>
      <c r="W69" s="304">
        <f t="shared" si="4"/>
        <v>4089</v>
      </c>
      <c r="X69" s="305">
        <f t="shared" si="4"/>
        <v>808</v>
      </c>
      <c r="Y69" s="305">
        <f t="shared" si="4"/>
        <v>808</v>
      </c>
      <c r="Z69" s="303">
        <f t="shared" si="4"/>
        <v>0</v>
      </c>
      <c r="AA69" s="306">
        <f t="shared" si="4"/>
        <v>0</v>
      </c>
      <c r="AB69" s="301">
        <f t="shared" si="4"/>
        <v>2691</v>
      </c>
      <c r="AC69" s="305">
        <f t="shared" si="4"/>
        <v>2689</v>
      </c>
      <c r="AD69" s="303">
        <f t="shared" si="4"/>
        <v>0</v>
      </c>
      <c r="AE69" s="304">
        <f t="shared" si="4"/>
        <v>2</v>
      </c>
      <c r="AF69" s="305">
        <f t="shared" si="4"/>
        <v>2538</v>
      </c>
      <c r="AG69" s="304">
        <f t="shared" si="4"/>
        <v>106</v>
      </c>
      <c r="AH69" s="306">
        <f t="shared" si="4"/>
        <v>217</v>
      </c>
      <c r="AI69" s="305">
        <f t="shared" si="4"/>
        <v>882</v>
      </c>
      <c r="AJ69" s="304">
        <f t="shared" si="4"/>
        <v>1511</v>
      </c>
      <c r="AK69" s="305">
        <f t="shared" si="4"/>
        <v>4</v>
      </c>
      <c r="AL69" s="304">
        <f t="shared" si="4"/>
        <v>125</v>
      </c>
      <c r="AM69" s="305">
        <f t="shared" si="4"/>
        <v>208</v>
      </c>
      <c r="AN69" s="307">
        <f t="shared" si="4"/>
        <v>684</v>
      </c>
      <c r="AO69" s="307">
        <f t="shared" si="4"/>
        <v>0</v>
      </c>
      <c r="AP69" s="307">
        <f t="shared" si="4"/>
        <v>0</v>
      </c>
      <c r="AQ69" s="307">
        <f t="shared" si="4"/>
        <v>208</v>
      </c>
      <c r="AR69" s="308">
        <f t="shared" si="4"/>
        <v>0</v>
      </c>
      <c r="AS69" s="308">
        <f t="shared" si="4"/>
        <v>0</v>
      </c>
      <c r="AT69" s="309">
        <f t="shared" si="4"/>
        <v>0</v>
      </c>
      <c r="AU69" s="310">
        <f t="shared" si="4"/>
        <v>0</v>
      </c>
      <c r="AV69" s="310">
        <f t="shared" si="4"/>
        <v>0</v>
      </c>
      <c r="AW69" s="308">
        <f t="shared" si="4"/>
        <v>0</v>
      </c>
      <c r="AX69" s="278"/>
      <c r="BZ69" s="312"/>
      <c r="CA69" s="312"/>
      <c r="CB69" s="312"/>
      <c r="CC69" s="312"/>
      <c r="CD69" s="312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</row>
    <row r="70" spans="1:98" x14ac:dyDescent="0.2">
      <c r="A70" s="313" t="s">
        <v>147</v>
      </c>
      <c r="B70" s="314"/>
    </row>
    <row r="71" spans="1:98" ht="41.25" customHeight="1" x14ac:dyDescent="0.2">
      <c r="A71" s="315" t="s">
        <v>148</v>
      </c>
      <c r="B71" s="316" t="s">
        <v>38</v>
      </c>
      <c r="C71" s="243" t="s">
        <v>18</v>
      </c>
      <c r="D71" s="244" t="s">
        <v>19</v>
      </c>
      <c r="E71" s="245" t="s">
        <v>20</v>
      </c>
      <c r="F71" s="245" t="s">
        <v>21</v>
      </c>
      <c r="G71" s="245" t="s">
        <v>22</v>
      </c>
      <c r="H71" s="246" t="s">
        <v>23</v>
      </c>
      <c r="I71" s="246" t="s">
        <v>24</v>
      </c>
      <c r="J71" s="246" t="s">
        <v>25</v>
      </c>
      <c r="K71" s="246" t="s">
        <v>26</v>
      </c>
      <c r="L71" s="246" t="s">
        <v>27</v>
      </c>
      <c r="M71" s="246" t="s">
        <v>28</v>
      </c>
      <c r="N71" s="246" t="s">
        <v>29</v>
      </c>
      <c r="O71" s="246" t="s">
        <v>30</v>
      </c>
      <c r="P71" s="246" t="s">
        <v>31</v>
      </c>
      <c r="Q71" s="246" t="s">
        <v>32</v>
      </c>
      <c r="R71" s="246" t="s">
        <v>33</v>
      </c>
      <c r="S71" s="247" t="s">
        <v>34</v>
      </c>
      <c r="T71" s="231"/>
    </row>
    <row r="72" spans="1:98" x14ac:dyDescent="0.2">
      <c r="A72" s="317" t="s">
        <v>149</v>
      </c>
      <c r="B72" s="318">
        <f t="shared" ref="B72:B87" si="5">SUM(C72:S72)</f>
        <v>0</v>
      </c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231"/>
    </row>
    <row r="73" spans="1:98" x14ac:dyDescent="0.2">
      <c r="A73" s="320" t="s">
        <v>150</v>
      </c>
      <c r="B73" s="321">
        <f t="shared" si="5"/>
        <v>47</v>
      </c>
      <c r="C73" s="286"/>
      <c r="D73" s="286"/>
      <c r="E73" s="286"/>
      <c r="F73" s="286"/>
      <c r="G73" s="286">
        <v>1</v>
      </c>
      <c r="H73" s="286">
        <v>1</v>
      </c>
      <c r="I73" s="286">
        <v>1</v>
      </c>
      <c r="J73" s="286">
        <v>2</v>
      </c>
      <c r="K73" s="286">
        <v>1</v>
      </c>
      <c r="L73" s="286">
        <v>2</v>
      </c>
      <c r="M73" s="286">
        <v>7</v>
      </c>
      <c r="N73" s="286">
        <v>9</v>
      </c>
      <c r="O73" s="286">
        <v>7</v>
      </c>
      <c r="P73" s="286">
        <v>7</v>
      </c>
      <c r="Q73" s="286">
        <v>5</v>
      </c>
      <c r="R73" s="286">
        <v>2</v>
      </c>
      <c r="S73" s="286">
        <v>2</v>
      </c>
      <c r="T73" s="231"/>
    </row>
    <row r="74" spans="1:98" x14ac:dyDescent="0.2">
      <c r="A74" s="322" t="s">
        <v>151</v>
      </c>
      <c r="B74" s="321">
        <f t="shared" si="5"/>
        <v>80</v>
      </c>
      <c r="C74" s="286"/>
      <c r="D74" s="286"/>
      <c r="E74" s="286"/>
      <c r="F74" s="286">
        <v>4</v>
      </c>
      <c r="G74" s="286">
        <v>1</v>
      </c>
      <c r="H74" s="286">
        <v>1</v>
      </c>
      <c r="I74" s="286">
        <v>13</v>
      </c>
      <c r="J74" s="286">
        <v>8</v>
      </c>
      <c r="K74" s="286">
        <v>7</v>
      </c>
      <c r="L74" s="286">
        <v>17</v>
      </c>
      <c r="M74" s="286">
        <v>3</v>
      </c>
      <c r="N74" s="286">
        <v>8</v>
      </c>
      <c r="O74" s="286">
        <v>4</v>
      </c>
      <c r="P74" s="286">
        <v>10</v>
      </c>
      <c r="Q74" s="286">
        <v>1</v>
      </c>
      <c r="R74" s="286">
        <v>3</v>
      </c>
      <c r="S74" s="286"/>
      <c r="T74" s="231"/>
    </row>
    <row r="75" spans="1:98" x14ac:dyDescent="0.2">
      <c r="A75" s="322" t="s">
        <v>152</v>
      </c>
      <c r="B75" s="321">
        <f t="shared" si="5"/>
        <v>218</v>
      </c>
      <c r="C75" s="286"/>
      <c r="D75" s="286"/>
      <c r="E75" s="286">
        <v>4</v>
      </c>
      <c r="F75" s="286">
        <v>13</v>
      </c>
      <c r="G75" s="286">
        <v>37</v>
      </c>
      <c r="H75" s="286">
        <v>49</v>
      </c>
      <c r="I75" s="286">
        <v>55</v>
      </c>
      <c r="J75" s="286">
        <v>40</v>
      </c>
      <c r="K75" s="286">
        <v>18</v>
      </c>
      <c r="L75" s="286">
        <v>2</v>
      </c>
      <c r="M75" s="286"/>
      <c r="N75" s="286"/>
      <c r="O75" s="286"/>
      <c r="P75" s="286"/>
      <c r="Q75" s="286"/>
      <c r="R75" s="286"/>
      <c r="S75" s="286"/>
      <c r="T75" s="231"/>
    </row>
    <row r="76" spans="1:98" x14ac:dyDescent="0.2">
      <c r="A76" s="322" t="s">
        <v>153</v>
      </c>
      <c r="B76" s="321">
        <f t="shared" si="5"/>
        <v>166</v>
      </c>
      <c r="C76" s="286"/>
      <c r="D76" s="286"/>
      <c r="E76" s="286"/>
      <c r="F76" s="286"/>
      <c r="G76" s="286">
        <v>2</v>
      </c>
      <c r="H76" s="286">
        <v>7</v>
      </c>
      <c r="I76" s="286">
        <v>11</v>
      </c>
      <c r="J76" s="286">
        <v>4</v>
      </c>
      <c r="K76" s="286">
        <v>10</v>
      </c>
      <c r="L76" s="286">
        <v>9</v>
      </c>
      <c r="M76" s="286">
        <v>12</v>
      </c>
      <c r="N76" s="286">
        <v>21</v>
      </c>
      <c r="O76" s="286">
        <v>19</v>
      </c>
      <c r="P76" s="286">
        <v>19</v>
      </c>
      <c r="Q76" s="286">
        <v>16</v>
      </c>
      <c r="R76" s="286">
        <v>19</v>
      </c>
      <c r="S76" s="286">
        <v>17</v>
      </c>
      <c r="T76" s="231"/>
    </row>
    <row r="77" spans="1:98" x14ac:dyDescent="0.2">
      <c r="A77" s="322" t="s">
        <v>154</v>
      </c>
      <c r="B77" s="321">
        <f t="shared" si="5"/>
        <v>127</v>
      </c>
      <c r="C77" s="286"/>
      <c r="D77" s="286"/>
      <c r="E77" s="286"/>
      <c r="F77" s="286">
        <v>3</v>
      </c>
      <c r="G77" s="286"/>
      <c r="H77" s="286">
        <v>7</v>
      </c>
      <c r="I77" s="286">
        <v>1</v>
      </c>
      <c r="J77" s="286"/>
      <c r="K77" s="286">
        <v>4</v>
      </c>
      <c r="L77" s="286">
        <v>8</v>
      </c>
      <c r="M77" s="286">
        <v>11</v>
      </c>
      <c r="N77" s="286">
        <v>9</v>
      </c>
      <c r="O77" s="286">
        <v>11</v>
      </c>
      <c r="P77" s="286">
        <v>14</v>
      </c>
      <c r="Q77" s="286">
        <v>17</v>
      </c>
      <c r="R77" s="286">
        <v>16</v>
      </c>
      <c r="S77" s="286">
        <v>26</v>
      </c>
      <c r="T77" s="231"/>
    </row>
    <row r="78" spans="1:98" x14ac:dyDescent="0.2">
      <c r="A78" s="322" t="s">
        <v>54</v>
      </c>
      <c r="B78" s="321">
        <f t="shared" si="5"/>
        <v>0</v>
      </c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31"/>
    </row>
    <row r="79" spans="1:98" x14ac:dyDescent="0.2">
      <c r="A79" s="322" t="s">
        <v>155</v>
      </c>
      <c r="B79" s="321">
        <f t="shared" si="5"/>
        <v>0</v>
      </c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31"/>
    </row>
    <row r="80" spans="1:98" x14ac:dyDescent="0.2">
      <c r="A80" s="322" t="s">
        <v>156</v>
      </c>
      <c r="B80" s="321">
        <f t="shared" si="5"/>
        <v>112</v>
      </c>
      <c r="C80" s="286"/>
      <c r="D80" s="286"/>
      <c r="E80" s="286"/>
      <c r="F80" s="286"/>
      <c r="G80" s="286">
        <v>3</v>
      </c>
      <c r="H80" s="286">
        <v>13</v>
      </c>
      <c r="I80" s="286">
        <v>17</v>
      </c>
      <c r="J80" s="286">
        <v>17</v>
      </c>
      <c r="K80" s="286">
        <v>10</v>
      </c>
      <c r="L80" s="286">
        <v>15</v>
      </c>
      <c r="M80" s="286">
        <v>16</v>
      </c>
      <c r="N80" s="286">
        <v>8</v>
      </c>
      <c r="O80" s="286">
        <v>7</v>
      </c>
      <c r="P80" s="286">
        <v>2</v>
      </c>
      <c r="Q80" s="286">
        <v>4</v>
      </c>
      <c r="R80" s="286"/>
      <c r="S80" s="286"/>
      <c r="T80" s="323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</row>
    <row r="81" spans="1:88" ht="13.5" customHeight="1" x14ac:dyDescent="0.2">
      <c r="A81" s="322" t="s">
        <v>157</v>
      </c>
      <c r="B81" s="321">
        <f t="shared" si="5"/>
        <v>201</v>
      </c>
      <c r="C81" s="286"/>
      <c r="D81" s="286"/>
      <c r="E81" s="286"/>
      <c r="F81" s="286">
        <v>2</v>
      </c>
      <c r="G81" s="286"/>
      <c r="H81" s="286">
        <v>4</v>
      </c>
      <c r="I81" s="286">
        <v>10</v>
      </c>
      <c r="J81" s="286">
        <v>4</v>
      </c>
      <c r="K81" s="286">
        <v>17</v>
      </c>
      <c r="L81" s="286">
        <v>16</v>
      </c>
      <c r="M81" s="286">
        <v>40</v>
      </c>
      <c r="N81" s="286">
        <v>27</v>
      </c>
      <c r="O81" s="286">
        <v>32</v>
      </c>
      <c r="P81" s="286">
        <v>17</v>
      </c>
      <c r="Q81" s="286">
        <v>17</v>
      </c>
      <c r="R81" s="286">
        <v>6</v>
      </c>
      <c r="S81" s="286">
        <v>9</v>
      </c>
      <c r="T81" s="231"/>
    </row>
    <row r="82" spans="1:88" x14ac:dyDescent="0.2">
      <c r="A82" s="322" t="s">
        <v>158</v>
      </c>
      <c r="B82" s="321">
        <f t="shared" si="5"/>
        <v>0</v>
      </c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31"/>
    </row>
    <row r="83" spans="1:88" x14ac:dyDescent="0.2">
      <c r="A83" s="322" t="s">
        <v>159</v>
      </c>
      <c r="B83" s="321">
        <f t="shared" si="5"/>
        <v>0</v>
      </c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31"/>
    </row>
    <row r="84" spans="1:88" x14ac:dyDescent="0.2">
      <c r="A84" s="324" t="s">
        <v>160</v>
      </c>
      <c r="B84" s="321">
        <f t="shared" si="5"/>
        <v>0</v>
      </c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31"/>
    </row>
    <row r="85" spans="1:88" x14ac:dyDescent="0.2">
      <c r="A85" s="324" t="s">
        <v>161</v>
      </c>
      <c r="B85" s="321">
        <f t="shared" si="5"/>
        <v>21</v>
      </c>
      <c r="C85" s="286"/>
      <c r="D85" s="286"/>
      <c r="E85" s="286"/>
      <c r="F85" s="286">
        <v>7</v>
      </c>
      <c r="G85" s="286">
        <v>3</v>
      </c>
      <c r="H85" s="286">
        <v>1</v>
      </c>
      <c r="I85" s="286">
        <v>2</v>
      </c>
      <c r="J85" s="286">
        <v>1</v>
      </c>
      <c r="K85" s="286"/>
      <c r="L85" s="286">
        <v>3</v>
      </c>
      <c r="M85" s="286">
        <v>3</v>
      </c>
      <c r="N85" s="286"/>
      <c r="O85" s="286"/>
      <c r="P85" s="286">
        <v>1</v>
      </c>
      <c r="Q85" s="286"/>
      <c r="R85" s="286"/>
      <c r="S85" s="286"/>
      <c r="T85" s="231"/>
    </row>
    <row r="86" spans="1:88" x14ac:dyDescent="0.2">
      <c r="A86" s="324" t="s">
        <v>44</v>
      </c>
      <c r="B86" s="321">
        <f t="shared" si="5"/>
        <v>53</v>
      </c>
      <c r="C86" s="286"/>
      <c r="D86" s="286"/>
      <c r="E86" s="286"/>
      <c r="F86" s="286">
        <v>4</v>
      </c>
      <c r="G86" s="286">
        <v>8</v>
      </c>
      <c r="H86" s="286">
        <v>3</v>
      </c>
      <c r="I86" s="286">
        <v>8</v>
      </c>
      <c r="J86" s="286">
        <v>8</v>
      </c>
      <c r="K86" s="286">
        <v>6</v>
      </c>
      <c r="L86" s="286">
        <v>8</v>
      </c>
      <c r="M86" s="286">
        <v>5</v>
      </c>
      <c r="N86" s="286">
        <v>2</v>
      </c>
      <c r="O86" s="286"/>
      <c r="P86" s="286">
        <v>1</v>
      </c>
      <c r="Q86" s="286"/>
      <c r="R86" s="286"/>
      <c r="S86" s="286"/>
      <c r="T86" s="231"/>
    </row>
    <row r="87" spans="1:88" x14ac:dyDescent="0.2">
      <c r="A87" s="325" t="s">
        <v>162</v>
      </c>
      <c r="B87" s="259">
        <f t="shared" si="5"/>
        <v>28</v>
      </c>
      <c r="C87" s="326"/>
      <c r="D87" s="326"/>
      <c r="E87" s="326"/>
      <c r="F87" s="326"/>
      <c r="G87" s="326">
        <v>2</v>
      </c>
      <c r="H87" s="326">
        <v>2</v>
      </c>
      <c r="I87" s="326">
        <v>4</v>
      </c>
      <c r="J87" s="326">
        <v>4</v>
      </c>
      <c r="K87" s="326">
        <v>5</v>
      </c>
      <c r="L87" s="326"/>
      <c r="M87" s="326">
        <v>3</v>
      </c>
      <c r="N87" s="326">
        <v>5</v>
      </c>
      <c r="O87" s="326">
        <v>3</v>
      </c>
      <c r="P87" s="326"/>
      <c r="Q87" s="326"/>
      <c r="R87" s="326"/>
      <c r="S87" s="326"/>
      <c r="T87" s="231"/>
    </row>
    <row r="88" spans="1:88" x14ac:dyDescent="0.2">
      <c r="A88" s="327" t="s">
        <v>46</v>
      </c>
      <c r="B88" s="300">
        <f t="shared" ref="B88:S88" si="6">SUM(B72:B87)</f>
        <v>1053</v>
      </c>
      <c r="C88" s="328">
        <f t="shared" si="6"/>
        <v>0</v>
      </c>
      <c r="D88" s="328">
        <f t="shared" si="6"/>
        <v>0</v>
      </c>
      <c r="E88" s="328">
        <f t="shared" si="6"/>
        <v>4</v>
      </c>
      <c r="F88" s="328">
        <f t="shared" si="6"/>
        <v>33</v>
      </c>
      <c r="G88" s="328">
        <f t="shared" si="6"/>
        <v>57</v>
      </c>
      <c r="H88" s="328">
        <f t="shared" si="6"/>
        <v>88</v>
      </c>
      <c r="I88" s="328">
        <f t="shared" si="6"/>
        <v>122</v>
      </c>
      <c r="J88" s="328">
        <f t="shared" si="6"/>
        <v>88</v>
      </c>
      <c r="K88" s="328">
        <f t="shared" si="6"/>
        <v>78</v>
      </c>
      <c r="L88" s="328">
        <f t="shared" si="6"/>
        <v>80</v>
      </c>
      <c r="M88" s="328">
        <f t="shared" si="6"/>
        <v>100</v>
      </c>
      <c r="N88" s="328">
        <f t="shared" si="6"/>
        <v>89</v>
      </c>
      <c r="O88" s="328">
        <f t="shared" si="6"/>
        <v>83</v>
      </c>
      <c r="P88" s="328">
        <f t="shared" si="6"/>
        <v>71</v>
      </c>
      <c r="Q88" s="328">
        <f t="shared" si="6"/>
        <v>60</v>
      </c>
      <c r="R88" s="328">
        <f t="shared" si="6"/>
        <v>46</v>
      </c>
      <c r="S88" s="328">
        <f t="shared" si="6"/>
        <v>54</v>
      </c>
      <c r="T88" s="231"/>
    </row>
    <row r="89" spans="1:88" x14ac:dyDescent="0.2">
      <c r="A89" s="329" t="s">
        <v>163</v>
      </c>
      <c r="B89" s="329"/>
      <c r="C89" s="329"/>
      <c r="D89" s="329"/>
      <c r="E89" s="329"/>
      <c r="F89" s="329"/>
      <c r="G89" s="232"/>
      <c r="H89" s="232"/>
      <c r="I89" s="232"/>
      <c r="J89" s="232"/>
      <c r="K89" s="232"/>
      <c r="L89" s="232"/>
      <c r="M89" s="232"/>
      <c r="N89" s="232"/>
      <c r="O89" s="232"/>
      <c r="P89" s="330"/>
      <c r="Q89" s="232"/>
      <c r="R89" s="232"/>
      <c r="S89" s="330"/>
      <c r="T89" s="232"/>
      <c r="U89" s="232"/>
      <c r="V89" s="330"/>
      <c r="W89" s="232"/>
      <c r="X89" s="232"/>
      <c r="Y89" s="330"/>
      <c r="Z89" s="330"/>
      <c r="AA89" s="330"/>
      <c r="AB89" s="331"/>
      <c r="AC89" s="331"/>
    </row>
    <row r="90" spans="1:88" ht="14.25" customHeight="1" x14ac:dyDescent="0.2">
      <c r="A90" s="601" t="s">
        <v>45</v>
      </c>
      <c r="B90" s="602"/>
      <c r="C90" s="601" t="s">
        <v>46</v>
      </c>
      <c r="D90" s="607"/>
      <c r="E90" s="602"/>
      <c r="F90" s="609" t="s">
        <v>47</v>
      </c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  <c r="AG90" s="610"/>
      <c r="AH90" s="610"/>
      <c r="AI90" s="610"/>
      <c r="AJ90" s="610"/>
      <c r="AK90" s="610"/>
      <c r="AL90" s="610"/>
      <c r="AM90" s="611"/>
      <c r="AN90" s="620" t="s">
        <v>48</v>
      </c>
      <c r="AO90" s="623" t="s">
        <v>49</v>
      </c>
      <c r="AP90" s="626" t="s">
        <v>164</v>
      </c>
      <c r="AQ90" s="626" t="s">
        <v>165</v>
      </c>
      <c r="AR90" s="231"/>
    </row>
    <row r="91" spans="1:88" x14ac:dyDescent="0.2">
      <c r="A91" s="603"/>
      <c r="B91" s="604"/>
      <c r="C91" s="605"/>
      <c r="D91" s="608"/>
      <c r="E91" s="606"/>
      <c r="F91" s="648" t="s">
        <v>18</v>
      </c>
      <c r="G91" s="649"/>
      <c r="H91" s="648" t="s">
        <v>19</v>
      </c>
      <c r="I91" s="649"/>
      <c r="J91" s="648" t="s">
        <v>20</v>
      </c>
      <c r="K91" s="649"/>
      <c r="L91" s="648" t="s">
        <v>21</v>
      </c>
      <c r="M91" s="649"/>
      <c r="N91" s="648" t="s">
        <v>22</v>
      </c>
      <c r="O91" s="649"/>
      <c r="P91" s="609" t="s">
        <v>23</v>
      </c>
      <c r="Q91" s="611"/>
      <c r="R91" s="609" t="s">
        <v>24</v>
      </c>
      <c r="S91" s="611"/>
      <c r="T91" s="609" t="s">
        <v>25</v>
      </c>
      <c r="U91" s="611"/>
      <c r="V91" s="609" t="s">
        <v>26</v>
      </c>
      <c r="W91" s="611"/>
      <c r="X91" s="609" t="s">
        <v>27</v>
      </c>
      <c r="Y91" s="611"/>
      <c r="Z91" s="609" t="s">
        <v>28</v>
      </c>
      <c r="AA91" s="611"/>
      <c r="AB91" s="609" t="s">
        <v>29</v>
      </c>
      <c r="AC91" s="611"/>
      <c r="AD91" s="609" t="s">
        <v>30</v>
      </c>
      <c r="AE91" s="611"/>
      <c r="AF91" s="609" t="s">
        <v>31</v>
      </c>
      <c r="AG91" s="611"/>
      <c r="AH91" s="609" t="s">
        <v>32</v>
      </c>
      <c r="AI91" s="611"/>
      <c r="AJ91" s="609" t="s">
        <v>33</v>
      </c>
      <c r="AK91" s="611"/>
      <c r="AL91" s="609" t="s">
        <v>34</v>
      </c>
      <c r="AM91" s="611"/>
      <c r="AN91" s="621"/>
      <c r="AO91" s="624"/>
      <c r="AP91" s="627"/>
      <c r="AQ91" s="627"/>
      <c r="AR91" s="231"/>
    </row>
    <row r="92" spans="1:88" x14ac:dyDescent="0.2">
      <c r="A92" s="605"/>
      <c r="B92" s="606"/>
      <c r="C92" s="315" t="s">
        <v>166</v>
      </c>
      <c r="D92" s="332" t="s">
        <v>36</v>
      </c>
      <c r="E92" s="315" t="s">
        <v>37</v>
      </c>
      <c r="F92" s="333" t="s">
        <v>36</v>
      </c>
      <c r="G92" s="334" t="s">
        <v>37</v>
      </c>
      <c r="H92" s="333" t="s">
        <v>36</v>
      </c>
      <c r="I92" s="334" t="s">
        <v>37</v>
      </c>
      <c r="J92" s="333" t="s">
        <v>36</v>
      </c>
      <c r="K92" s="334" t="s">
        <v>37</v>
      </c>
      <c r="L92" s="333" t="s">
        <v>36</v>
      </c>
      <c r="M92" s="334" t="s">
        <v>37</v>
      </c>
      <c r="N92" s="333" t="s">
        <v>36</v>
      </c>
      <c r="O92" s="334" t="s">
        <v>37</v>
      </c>
      <c r="P92" s="333" t="s">
        <v>36</v>
      </c>
      <c r="Q92" s="334" t="s">
        <v>37</v>
      </c>
      <c r="R92" s="333" t="s">
        <v>36</v>
      </c>
      <c r="S92" s="334" t="s">
        <v>37</v>
      </c>
      <c r="T92" s="333" t="s">
        <v>36</v>
      </c>
      <c r="U92" s="334" t="s">
        <v>37</v>
      </c>
      <c r="V92" s="333" t="s">
        <v>36</v>
      </c>
      <c r="W92" s="334" t="s">
        <v>37</v>
      </c>
      <c r="X92" s="333" t="s">
        <v>36</v>
      </c>
      <c r="Y92" s="334" t="s">
        <v>37</v>
      </c>
      <c r="Z92" s="333" t="s">
        <v>36</v>
      </c>
      <c r="AA92" s="334" t="s">
        <v>37</v>
      </c>
      <c r="AB92" s="333" t="s">
        <v>36</v>
      </c>
      <c r="AC92" s="334" t="s">
        <v>37</v>
      </c>
      <c r="AD92" s="333" t="s">
        <v>36</v>
      </c>
      <c r="AE92" s="334" t="s">
        <v>37</v>
      </c>
      <c r="AF92" s="333" t="s">
        <v>36</v>
      </c>
      <c r="AG92" s="334" t="s">
        <v>37</v>
      </c>
      <c r="AH92" s="333" t="s">
        <v>36</v>
      </c>
      <c r="AI92" s="334" t="s">
        <v>37</v>
      </c>
      <c r="AJ92" s="333" t="s">
        <v>36</v>
      </c>
      <c r="AK92" s="334" t="s">
        <v>37</v>
      </c>
      <c r="AL92" s="333" t="s">
        <v>36</v>
      </c>
      <c r="AM92" s="334" t="s">
        <v>37</v>
      </c>
      <c r="AN92" s="622"/>
      <c r="AO92" s="625"/>
      <c r="AP92" s="628"/>
      <c r="AQ92" s="628"/>
      <c r="AR92" s="231"/>
    </row>
    <row r="93" spans="1:88" x14ac:dyDescent="0.2">
      <c r="A93" s="650" t="s">
        <v>50</v>
      </c>
      <c r="B93" s="651"/>
      <c r="C93" s="335">
        <f>SUM(D93+E93)</f>
        <v>747</v>
      </c>
      <c r="D93" s="336">
        <f>SUM(F93+H93+J93+L93+N93+P93+R93+T93+V93+X93+Z93+AB93+AD93+AF93+AH93+AJ93+AL93)</f>
        <v>330</v>
      </c>
      <c r="E93" s="335">
        <f>SUM(G93+I93+K93+M93+O93+Q93+S93+U93+W93+Y93+AA93+AC93+AE93+AG93+AI93+AK93+AM93)</f>
        <v>417</v>
      </c>
      <c r="F93" s="337">
        <v>2</v>
      </c>
      <c r="G93" s="338">
        <v>4</v>
      </c>
      <c r="H93" s="337">
        <v>1</v>
      </c>
      <c r="I93" s="338">
        <v>3</v>
      </c>
      <c r="J93" s="337">
        <v>2</v>
      </c>
      <c r="K93" s="272">
        <v>4</v>
      </c>
      <c r="L93" s="337">
        <v>4</v>
      </c>
      <c r="M93" s="272">
        <v>4</v>
      </c>
      <c r="N93" s="337">
        <v>10</v>
      </c>
      <c r="O93" s="272">
        <v>11</v>
      </c>
      <c r="P93" s="337">
        <v>20</v>
      </c>
      <c r="Q93" s="272">
        <v>31</v>
      </c>
      <c r="R93" s="337">
        <v>16</v>
      </c>
      <c r="S93" s="272">
        <v>16</v>
      </c>
      <c r="T93" s="337">
        <v>15</v>
      </c>
      <c r="U93" s="272">
        <v>27</v>
      </c>
      <c r="V93" s="337">
        <v>19</v>
      </c>
      <c r="W93" s="272">
        <v>19</v>
      </c>
      <c r="X93" s="337">
        <v>15</v>
      </c>
      <c r="Y93" s="272">
        <v>37</v>
      </c>
      <c r="Z93" s="337">
        <v>30</v>
      </c>
      <c r="AA93" s="272">
        <v>34</v>
      </c>
      <c r="AB93" s="337">
        <v>28</v>
      </c>
      <c r="AC93" s="272">
        <v>39</v>
      </c>
      <c r="AD93" s="337">
        <v>35</v>
      </c>
      <c r="AE93" s="272">
        <v>43</v>
      </c>
      <c r="AF93" s="337">
        <v>40</v>
      </c>
      <c r="AG93" s="272">
        <v>45</v>
      </c>
      <c r="AH93" s="337">
        <v>41</v>
      </c>
      <c r="AI93" s="272">
        <v>30</v>
      </c>
      <c r="AJ93" s="337">
        <v>30</v>
      </c>
      <c r="AK93" s="272">
        <v>30</v>
      </c>
      <c r="AL93" s="339">
        <v>22</v>
      </c>
      <c r="AM93" s="272">
        <v>40</v>
      </c>
      <c r="AN93" s="340">
        <v>747</v>
      </c>
      <c r="AO93" s="338">
        <v>590</v>
      </c>
      <c r="AP93" s="341">
        <v>0</v>
      </c>
      <c r="AQ93" s="340">
        <v>0</v>
      </c>
      <c r="AR93" s="278" t="s">
        <v>167</v>
      </c>
      <c r="CG93" s="231">
        <v>0</v>
      </c>
      <c r="CH93" s="231">
        <v>0</v>
      </c>
      <c r="CI93" s="231">
        <v>0</v>
      </c>
      <c r="CJ93" s="231">
        <v>0</v>
      </c>
    </row>
    <row r="94" spans="1:88" x14ac:dyDescent="0.2">
      <c r="A94" s="620" t="s">
        <v>51</v>
      </c>
      <c r="B94" s="318" t="s">
        <v>52</v>
      </c>
      <c r="C94" s="335">
        <f>SUM(+D94+E94)</f>
        <v>224</v>
      </c>
      <c r="D94" s="342"/>
      <c r="E94" s="335">
        <f>SUM(G94+I94+K94+M94+O94+Q94+S94+U94+W94+Y94+AA94+AC94+AE94+AG94+AI94+AK94+AM94)</f>
        <v>224</v>
      </c>
      <c r="F94" s="343"/>
      <c r="G94" s="344"/>
      <c r="H94" s="343"/>
      <c r="I94" s="344"/>
      <c r="J94" s="343"/>
      <c r="K94" s="274">
        <v>3</v>
      </c>
      <c r="L94" s="343"/>
      <c r="M94" s="274">
        <v>8</v>
      </c>
      <c r="N94" s="343"/>
      <c r="O94" s="274">
        <v>46</v>
      </c>
      <c r="P94" s="343"/>
      <c r="Q94" s="274">
        <v>47</v>
      </c>
      <c r="R94" s="343"/>
      <c r="S94" s="274">
        <v>66</v>
      </c>
      <c r="T94" s="343"/>
      <c r="U94" s="274">
        <v>38</v>
      </c>
      <c r="V94" s="343"/>
      <c r="W94" s="274">
        <v>13</v>
      </c>
      <c r="X94" s="343"/>
      <c r="Y94" s="274">
        <v>3</v>
      </c>
      <c r="Z94" s="343"/>
      <c r="AA94" s="274"/>
      <c r="AB94" s="343"/>
      <c r="AC94" s="274"/>
      <c r="AD94" s="343"/>
      <c r="AE94" s="274"/>
      <c r="AF94" s="343"/>
      <c r="AG94" s="274"/>
      <c r="AH94" s="343"/>
      <c r="AI94" s="274"/>
      <c r="AJ94" s="343"/>
      <c r="AK94" s="274"/>
      <c r="AL94" s="343"/>
      <c r="AM94" s="274"/>
      <c r="AN94" s="319">
        <v>224</v>
      </c>
      <c r="AO94" s="345">
        <v>224</v>
      </c>
      <c r="AP94" s="346">
        <v>0</v>
      </c>
      <c r="AQ94" s="319">
        <v>0</v>
      </c>
      <c r="AR94" s="278" t="s">
        <v>167</v>
      </c>
      <c r="CG94" s="231">
        <v>0</v>
      </c>
      <c r="CH94" s="231">
        <v>0</v>
      </c>
      <c r="CI94" s="231">
        <v>0</v>
      </c>
      <c r="CJ94" s="231">
        <v>0</v>
      </c>
    </row>
    <row r="95" spans="1:88" ht="21.75" x14ac:dyDescent="0.2">
      <c r="A95" s="621"/>
      <c r="B95" s="290" t="s">
        <v>53</v>
      </c>
      <c r="C95" s="347">
        <f t="shared" ref="C95:C103" si="7">SUM(D95+E95)</f>
        <v>401</v>
      </c>
      <c r="D95" s="348">
        <f>SUM(F95+H95+J95+L95+N95+P95+R95+T95+V95+X95+Z95+AB95+AD95+AF95+AH95+AJ95+AL95)</f>
        <v>19</v>
      </c>
      <c r="E95" s="349">
        <f>SUM(G95+I95+K95+M95+O95+Q95+S95+U95+W95+Y95+AA95+AC95+AE95+AG95+AI95+AK95+AM95)</f>
        <v>382</v>
      </c>
      <c r="F95" s="266"/>
      <c r="G95" s="267">
        <v>2</v>
      </c>
      <c r="H95" s="266"/>
      <c r="I95" s="267"/>
      <c r="J95" s="266"/>
      <c r="K95" s="267">
        <v>4</v>
      </c>
      <c r="L95" s="266"/>
      <c r="M95" s="267">
        <v>12</v>
      </c>
      <c r="N95" s="266">
        <v>6</v>
      </c>
      <c r="O95" s="267">
        <v>53</v>
      </c>
      <c r="P95" s="266">
        <v>4</v>
      </c>
      <c r="Q95" s="267">
        <v>59</v>
      </c>
      <c r="R95" s="266">
        <v>4</v>
      </c>
      <c r="S95" s="267">
        <v>88</v>
      </c>
      <c r="T95" s="266">
        <v>3</v>
      </c>
      <c r="U95" s="267">
        <v>57</v>
      </c>
      <c r="V95" s="266">
        <v>2</v>
      </c>
      <c r="W95" s="267">
        <v>25</v>
      </c>
      <c r="X95" s="266"/>
      <c r="Y95" s="267">
        <v>28</v>
      </c>
      <c r="Z95" s="266"/>
      <c r="AA95" s="267">
        <v>24</v>
      </c>
      <c r="AB95" s="266"/>
      <c r="AC95" s="267">
        <v>7</v>
      </c>
      <c r="AD95" s="266"/>
      <c r="AE95" s="267">
        <v>6</v>
      </c>
      <c r="AF95" s="266"/>
      <c r="AG95" s="267">
        <v>8</v>
      </c>
      <c r="AH95" s="266"/>
      <c r="AI95" s="267">
        <v>6</v>
      </c>
      <c r="AJ95" s="266"/>
      <c r="AK95" s="267"/>
      <c r="AL95" s="273"/>
      <c r="AM95" s="267">
        <v>3</v>
      </c>
      <c r="AN95" s="294">
        <v>401</v>
      </c>
      <c r="AO95" s="286">
        <v>370</v>
      </c>
      <c r="AP95" s="350">
        <v>0</v>
      </c>
      <c r="AQ95" s="294">
        <v>0</v>
      </c>
      <c r="AR95" s="278" t="s">
        <v>167</v>
      </c>
      <c r="CG95" s="231">
        <v>0</v>
      </c>
      <c r="CH95" s="231">
        <v>0</v>
      </c>
      <c r="CI95" s="231">
        <v>0</v>
      </c>
      <c r="CJ95" s="231">
        <v>0</v>
      </c>
    </row>
    <row r="96" spans="1:88" x14ac:dyDescent="0.2">
      <c r="A96" s="622"/>
      <c r="B96" s="351" t="s">
        <v>54</v>
      </c>
      <c r="C96" s="352">
        <f t="shared" si="7"/>
        <v>0</v>
      </c>
      <c r="D96" s="353">
        <f>SUM(N96+P96+R96+T96+V96+X96+Z96)</f>
        <v>0</v>
      </c>
      <c r="E96" s="352">
        <f>SUM(O96+Q96+S96+U96+W96+Y96+AA96)</f>
        <v>0</v>
      </c>
      <c r="F96" s="354"/>
      <c r="G96" s="355"/>
      <c r="H96" s="354"/>
      <c r="I96" s="355"/>
      <c r="J96" s="354"/>
      <c r="K96" s="355"/>
      <c r="L96" s="354"/>
      <c r="M96" s="355"/>
      <c r="N96" s="356"/>
      <c r="O96" s="297"/>
      <c r="P96" s="356"/>
      <c r="Q96" s="297"/>
      <c r="R96" s="356"/>
      <c r="S96" s="297"/>
      <c r="T96" s="356"/>
      <c r="U96" s="297"/>
      <c r="V96" s="356"/>
      <c r="W96" s="297"/>
      <c r="X96" s="356"/>
      <c r="Y96" s="297"/>
      <c r="Z96" s="356"/>
      <c r="AA96" s="326"/>
      <c r="AB96" s="354"/>
      <c r="AC96" s="355"/>
      <c r="AD96" s="354"/>
      <c r="AE96" s="355"/>
      <c r="AF96" s="354"/>
      <c r="AG96" s="355"/>
      <c r="AH96" s="354"/>
      <c r="AI96" s="355"/>
      <c r="AJ96" s="354"/>
      <c r="AK96" s="355"/>
      <c r="AL96" s="354"/>
      <c r="AM96" s="355"/>
      <c r="AN96" s="296"/>
      <c r="AO96" s="326"/>
      <c r="AP96" s="357"/>
      <c r="AQ96" s="296"/>
      <c r="AR96" s="278" t="s">
        <v>167</v>
      </c>
      <c r="CG96" s="231">
        <v>0</v>
      </c>
      <c r="CH96" s="231">
        <v>0</v>
      </c>
      <c r="CI96" s="231">
        <v>0</v>
      </c>
      <c r="CJ96" s="231">
        <v>0</v>
      </c>
    </row>
    <row r="97" spans="1:88" x14ac:dyDescent="0.2">
      <c r="A97" s="599" t="s">
        <v>55</v>
      </c>
      <c r="B97" s="600"/>
      <c r="C97" s="358">
        <f t="shared" si="7"/>
        <v>505</v>
      </c>
      <c r="D97" s="359">
        <f t="shared" ref="D97:E103" si="8">SUM(F97+H97+J97+L97+N97+P97+R97+T97+V97+X97+Z97+AB97+AD97+AF97+AH97+AJ97+AL97)</f>
        <v>205</v>
      </c>
      <c r="E97" s="358">
        <f t="shared" si="8"/>
        <v>300</v>
      </c>
      <c r="F97" s="360">
        <v>33</v>
      </c>
      <c r="G97" s="292">
        <v>67</v>
      </c>
      <c r="H97" s="360">
        <v>19</v>
      </c>
      <c r="I97" s="292">
        <v>40</v>
      </c>
      <c r="J97" s="360">
        <v>8</v>
      </c>
      <c r="K97" s="276">
        <v>28</v>
      </c>
      <c r="L97" s="360">
        <v>9</v>
      </c>
      <c r="M97" s="276">
        <v>20</v>
      </c>
      <c r="N97" s="360">
        <v>2</v>
      </c>
      <c r="O97" s="276">
        <v>3</v>
      </c>
      <c r="P97" s="360">
        <v>5</v>
      </c>
      <c r="Q97" s="276">
        <v>5</v>
      </c>
      <c r="R97" s="360">
        <v>3</v>
      </c>
      <c r="S97" s="276">
        <v>3</v>
      </c>
      <c r="T97" s="360">
        <v>7</v>
      </c>
      <c r="U97" s="276">
        <v>6</v>
      </c>
      <c r="V97" s="360">
        <v>5</v>
      </c>
      <c r="W97" s="276">
        <v>7</v>
      </c>
      <c r="X97" s="360">
        <v>8</v>
      </c>
      <c r="Y97" s="276">
        <v>8</v>
      </c>
      <c r="Z97" s="360">
        <v>12</v>
      </c>
      <c r="AA97" s="276">
        <v>13</v>
      </c>
      <c r="AB97" s="360">
        <v>11</v>
      </c>
      <c r="AC97" s="276">
        <v>12</v>
      </c>
      <c r="AD97" s="360">
        <v>17</v>
      </c>
      <c r="AE97" s="276">
        <v>20</v>
      </c>
      <c r="AF97" s="360">
        <v>16</v>
      </c>
      <c r="AG97" s="276">
        <v>17</v>
      </c>
      <c r="AH97" s="360">
        <v>17</v>
      </c>
      <c r="AI97" s="292">
        <v>20</v>
      </c>
      <c r="AJ97" s="360">
        <v>15</v>
      </c>
      <c r="AK97" s="292">
        <v>15</v>
      </c>
      <c r="AL97" s="361">
        <v>18</v>
      </c>
      <c r="AM97" s="276">
        <v>16</v>
      </c>
      <c r="AN97" s="362">
        <v>505</v>
      </c>
      <c r="AO97" s="292">
        <v>267</v>
      </c>
      <c r="AP97" s="363">
        <v>0</v>
      </c>
      <c r="AQ97" s="362">
        <v>0</v>
      </c>
      <c r="AR97" s="278" t="s">
        <v>167</v>
      </c>
      <c r="CG97" s="231">
        <v>0</v>
      </c>
      <c r="CH97" s="231">
        <v>0</v>
      </c>
      <c r="CI97" s="231">
        <v>0</v>
      </c>
      <c r="CJ97" s="231">
        <v>0</v>
      </c>
    </row>
    <row r="98" spans="1:88" x14ac:dyDescent="0.2">
      <c r="A98" s="655" t="s">
        <v>56</v>
      </c>
      <c r="B98" s="656"/>
      <c r="C98" s="349">
        <f t="shared" si="7"/>
        <v>0</v>
      </c>
      <c r="D98" s="348">
        <f t="shared" si="8"/>
        <v>0</v>
      </c>
      <c r="E98" s="349">
        <f t="shared" si="8"/>
        <v>0</v>
      </c>
      <c r="F98" s="266"/>
      <c r="G98" s="286"/>
      <c r="H98" s="266"/>
      <c r="I98" s="286"/>
      <c r="J98" s="266"/>
      <c r="K98" s="267"/>
      <c r="L98" s="266"/>
      <c r="M98" s="267"/>
      <c r="N98" s="266"/>
      <c r="O98" s="267"/>
      <c r="P98" s="266"/>
      <c r="Q98" s="267"/>
      <c r="R98" s="266"/>
      <c r="S98" s="267"/>
      <c r="T98" s="266"/>
      <c r="U98" s="267"/>
      <c r="V98" s="266"/>
      <c r="W98" s="267"/>
      <c r="X98" s="266"/>
      <c r="Y98" s="267"/>
      <c r="Z98" s="266"/>
      <c r="AA98" s="267"/>
      <c r="AB98" s="266"/>
      <c r="AC98" s="286"/>
      <c r="AD98" s="266"/>
      <c r="AE98" s="286"/>
      <c r="AF98" s="266"/>
      <c r="AG98" s="286"/>
      <c r="AH98" s="266"/>
      <c r="AI98" s="286"/>
      <c r="AJ98" s="266"/>
      <c r="AK98" s="286"/>
      <c r="AL98" s="273"/>
      <c r="AM98" s="267"/>
      <c r="AN98" s="294"/>
      <c r="AO98" s="286"/>
      <c r="AP98" s="350"/>
      <c r="AQ98" s="294"/>
      <c r="AR98" s="278" t="s">
        <v>167</v>
      </c>
      <c r="CG98" s="231">
        <v>0</v>
      </c>
      <c r="CH98" s="231">
        <v>0</v>
      </c>
      <c r="CI98" s="231">
        <v>0</v>
      </c>
      <c r="CJ98" s="231">
        <v>0</v>
      </c>
    </row>
    <row r="99" spans="1:88" x14ac:dyDescent="0.2">
      <c r="A99" s="657" t="s">
        <v>57</v>
      </c>
      <c r="B99" s="658"/>
      <c r="C99" s="364">
        <f t="shared" si="7"/>
        <v>164</v>
      </c>
      <c r="D99" s="365">
        <f t="shared" si="8"/>
        <v>113</v>
      </c>
      <c r="E99" s="349">
        <f t="shared" si="8"/>
        <v>51</v>
      </c>
      <c r="F99" s="266">
        <v>21</v>
      </c>
      <c r="G99" s="286">
        <v>10</v>
      </c>
      <c r="H99" s="266">
        <v>15</v>
      </c>
      <c r="I99" s="286">
        <v>15</v>
      </c>
      <c r="J99" s="266">
        <v>7</v>
      </c>
      <c r="K99" s="267">
        <v>4</v>
      </c>
      <c r="L99" s="266">
        <v>1</v>
      </c>
      <c r="M99" s="267"/>
      <c r="N99" s="266"/>
      <c r="O99" s="267"/>
      <c r="P99" s="266"/>
      <c r="Q99" s="267"/>
      <c r="R99" s="266"/>
      <c r="S99" s="267"/>
      <c r="T99" s="266"/>
      <c r="U99" s="267"/>
      <c r="V99" s="266">
        <v>5</v>
      </c>
      <c r="W99" s="267">
        <v>2</v>
      </c>
      <c r="X99" s="266">
        <v>3</v>
      </c>
      <c r="Y99" s="267">
        <v>1</v>
      </c>
      <c r="Z99" s="266">
        <v>2</v>
      </c>
      <c r="AA99" s="267">
        <v>1</v>
      </c>
      <c r="AB99" s="266">
        <v>3</v>
      </c>
      <c r="AC99" s="286">
        <v>1</v>
      </c>
      <c r="AD99" s="266">
        <v>7</v>
      </c>
      <c r="AE99" s="286">
        <v>2</v>
      </c>
      <c r="AF99" s="266">
        <v>6</v>
      </c>
      <c r="AG99" s="286">
        <v>3</v>
      </c>
      <c r="AH99" s="266">
        <v>5</v>
      </c>
      <c r="AI99" s="286">
        <v>1</v>
      </c>
      <c r="AJ99" s="266">
        <v>19</v>
      </c>
      <c r="AK99" s="286">
        <v>4</v>
      </c>
      <c r="AL99" s="273">
        <v>19</v>
      </c>
      <c r="AM99" s="267">
        <v>7</v>
      </c>
      <c r="AN99" s="294">
        <v>164</v>
      </c>
      <c r="AO99" s="286">
        <v>129</v>
      </c>
      <c r="AP99" s="350">
        <v>0</v>
      </c>
      <c r="AQ99" s="294">
        <v>0</v>
      </c>
      <c r="AR99" s="278" t="s">
        <v>167</v>
      </c>
      <c r="CG99" s="231">
        <v>0</v>
      </c>
      <c r="CH99" s="231">
        <v>0</v>
      </c>
      <c r="CI99" s="231">
        <v>0</v>
      </c>
      <c r="CJ99" s="231">
        <v>0</v>
      </c>
    </row>
    <row r="100" spans="1:88" x14ac:dyDescent="0.2">
      <c r="A100" s="659" t="s">
        <v>58</v>
      </c>
      <c r="B100" s="660"/>
      <c r="C100" s="349">
        <f t="shared" si="7"/>
        <v>0</v>
      </c>
      <c r="D100" s="348">
        <f t="shared" si="8"/>
        <v>0</v>
      </c>
      <c r="E100" s="349">
        <f t="shared" si="8"/>
        <v>0</v>
      </c>
      <c r="F100" s="266"/>
      <c r="G100" s="286"/>
      <c r="H100" s="266"/>
      <c r="I100" s="286"/>
      <c r="J100" s="266"/>
      <c r="K100" s="267"/>
      <c r="L100" s="266"/>
      <c r="M100" s="267"/>
      <c r="N100" s="266"/>
      <c r="O100" s="267"/>
      <c r="P100" s="266"/>
      <c r="Q100" s="267"/>
      <c r="R100" s="266"/>
      <c r="S100" s="267"/>
      <c r="T100" s="266"/>
      <c r="U100" s="267"/>
      <c r="V100" s="266"/>
      <c r="W100" s="267"/>
      <c r="X100" s="266"/>
      <c r="Y100" s="267"/>
      <c r="Z100" s="266"/>
      <c r="AA100" s="267"/>
      <c r="AB100" s="266"/>
      <c r="AC100" s="286"/>
      <c r="AD100" s="266"/>
      <c r="AE100" s="286"/>
      <c r="AF100" s="266"/>
      <c r="AG100" s="286"/>
      <c r="AH100" s="266"/>
      <c r="AI100" s="286"/>
      <c r="AJ100" s="266"/>
      <c r="AK100" s="286"/>
      <c r="AL100" s="273"/>
      <c r="AM100" s="267"/>
      <c r="AN100" s="294"/>
      <c r="AO100" s="286"/>
      <c r="AP100" s="350"/>
      <c r="AQ100" s="294"/>
      <c r="AR100" s="278" t="s">
        <v>167</v>
      </c>
      <c r="CG100" s="231">
        <v>0</v>
      </c>
      <c r="CH100" s="231">
        <v>0</v>
      </c>
      <c r="CI100" s="231">
        <v>0</v>
      </c>
      <c r="CJ100" s="231">
        <v>0</v>
      </c>
    </row>
    <row r="101" spans="1:88" x14ac:dyDescent="0.2">
      <c r="A101" s="655" t="s">
        <v>59</v>
      </c>
      <c r="B101" s="656"/>
      <c r="C101" s="349">
        <f t="shared" si="7"/>
        <v>0</v>
      </c>
      <c r="D101" s="348">
        <f t="shared" si="8"/>
        <v>0</v>
      </c>
      <c r="E101" s="349">
        <f t="shared" si="8"/>
        <v>0</v>
      </c>
      <c r="F101" s="266"/>
      <c r="G101" s="286"/>
      <c r="H101" s="266"/>
      <c r="I101" s="286"/>
      <c r="J101" s="266"/>
      <c r="K101" s="267"/>
      <c r="L101" s="266"/>
      <c r="M101" s="267"/>
      <c r="N101" s="266"/>
      <c r="O101" s="267"/>
      <c r="P101" s="266"/>
      <c r="Q101" s="267"/>
      <c r="R101" s="266"/>
      <c r="S101" s="267"/>
      <c r="T101" s="266"/>
      <c r="U101" s="267"/>
      <c r="V101" s="266"/>
      <c r="W101" s="267"/>
      <c r="X101" s="266"/>
      <c r="Y101" s="267"/>
      <c r="Z101" s="266"/>
      <c r="AA101" s="267"/>
      <c r="AB101" s="266"/>
      <c r="AC101" s="286"/>
      <c r="AD101" s="266"/>
      <c r="AE101" s="286"/>
      <c r="AF101" s="266"/>
      <c r="AG101" s="286"/>
      <c r="AH101" s="266"/>
      <c r="AI101" s="286"/>
      <c r="AJ101" s="266"/>
      <c r="AK101" s="286"/>
      <c r="AL101" s="273"/>
      <c r="AM101" s="267"/>
      <c r="AN101" s="294"/>
      <c r="AO101" s="286"/>
      <c r="AP101" s="350"/>
      <c r="AQ101" s="294"/>
      <c r="AR101" s="278" t="s">
        <v>167</v>
      </c>
      <c r="CG101" s="231">
        <v>0</v>
      </c>
      <c r="CH101" s="231">
        <v>0</v>
      </c>
      <c r="CI101" s="231">
        <v>0</v>
      </c>
      <c r="CJ101" s="231">
        <v>0</v>
      </c>
    </row>
    <row r="102" spans="1:88" x14ac:dyDescent="0.2">
      <c r="A102" s="655" t="s">
        <v>60</v>
      </c>
      <c r="B102" s="656"/>
      <c r="C102" s="349">
        <f t="shared" si="7"/>
        <v>202</v>
      </c>
      <c r="D102" s="348">
        <f t="shared" si="8"/>
        <v>77</v>
      </c>
      <c r="E102" s="349">
        <f t="shared" si="8"/>
        <v>125</v>
      </c>
      <c r="F102" s="266"/>
      <c r="G102" s="286"/>
      <c r="H102" s="266"/>
      <c r="I102" s="286"/>
      <c r="J102" s="266">
        <v>1</v>
      </c>
      <c r="K102" s="267"/>
      <c r="L102" s="266"/>
      <c r="M102" s="267"/>
      <c r="N102" s="266"/>
      <c r="O102" s="267"/>
      <c r="P102" s="266"/>
      <c r="Q102" s="267"/>
      <c r="R102" s="266"/>
      <c r="S102" s="267"/>
      <c r="T102" s="266"/>
      <c r="U102" s="267"/>
      <c r="V102" s="266"/>
      <c r="W102" s="267"/>
      <c r="X102" s="266"/>
      <c r="Y102" s="267"/>
      <c r="Z102" s="266"/>
      <c r="AA102" s="267"/>
      <c r="AB102" s="266"/>
      <c r="AC102" s="267"/>
      <c r="AD102" s="266"/>
      <c r="AE102" s="267"/>
      <c r="AF102" s="266">
        <v>23</v>
      </c>
      <c r="AG102" s="267">
        <v>40</v>
      </c>
      <c r="AH102" s="266">
        <v>15</v>
      </c>
      <c r="AI102" s="286">
        <v>45</v>
      </c>
      <c r="AJ102" s="266">
        <v>16</v>
      </c>
      <c r="AK102" s="286">
        <v>20</v>
      </c>
      <c r="AL102" s="273">
        <v>22</v>
      </c>
      <c r="AM102" s="267">
        <v>20</v>
      </c>
      <c r="AN102" s="294">
        <v>202</v>
      </c>
      <c r="AO102" s="286">
        <v>12</v>
      </c>
      <c r="AP102" s="350">
        <v>0</v>
      </c>
      <c r="AQ102" s="294">
        <v>0</v>
      </c>
      <c r="AR102" s="278" t="s">
        <v>167</v>
      </c>
      <c r="CG102" s="231">
        <v>0</v>
      </c>
      <c r="CH102" s="231">
        <v>0</v>
      </c>
      <c r="CI102" s="231">
        <v>0</v>
      </c>
      <c r="CJ102" s="231">
        <v>0</v>
      </c>
    </row>
    <row r="103" spans="1:88" x14ac:dyDescent="0.2">
      <c r="A103" s="661" t="s">
        <v>61</v>
      </c>
      <c r="B103" s="662"/>
      <c r="C103" s="366">
        <f t="shared" si="7"/>
        <v>0</v>
      </c>
      <c r="D103" s="367">
        <f t="shared" si="8"/>
        <v>0</v>
      </c>
      <c r="E103" s="366">
        <f t="shared" si="8"/>
        <v>0</v>
      </c>
      <c r="F103" s="356"/>
      <c r="G103" s="326"/>
      <c r="H103" s="356"/>
      <c r="I103" s="326"/>
      <c r="J103" s="356"/>
      <c r="K103" s="297"/>
      <c r="L103" s="356"/>
      <c r="M103" s="297"/>
      <c r="N103" s="356"/>
      <c r="O103" s="297"/>
      <c r="P103" s="356"/>
      <c r="Q103" s="297"/>
      <c r="R103" s="356"/>
      <c r="S103" s="297"/>
      <c r="T103" s="356"/>
      <c r="U103" s="297"/>
      <c r="V103" s="356"/>
      <c r="W103" s="297"/>
      <c r="X103" s="356"/>
      <c r="Y103" s="297"/>
      <c r="Z103" s="356"/>
      <c r="AA103" s="297"/>
      <c r="AB103" s="356"/>
      <c r="AC103" s="297"/>
      <c r="AD103" s="356"/>
      <c r="AE103" s="297"/>
      <c r="AF103" s="356"/>
      <c r="AG103" s="297"/>
      <c r="AH103" s="356"/>
      <c r="AI103" s="297"/>
      <c r="AJ103" s="356"/>
      <c r="AK103" s="297"/>
      <c r="AL103" s="368"/>
      <c r="AM103" s="297"/>
      <c r="AN103" s="296"/>
      <c r="AO103" s="326"/>
      <c r="AP103" s="357"/>
      <c r="AQ103" s="296"/>
      <c r="AR103" s="278" t="s">
        <v>167</v>
      </c>
      <c r="CG103" s="231">
        <v>0</v>
      </c>
      <c r="CH103" s="231">
        <v>0</v>
      </c>
      <c r="CI103" s="231">
        <v>0</v>
      </c>
      <c r="CJ103" s="231">
        <v>0</v>
      </c>
    </row>
    <row r="104" spans="1:88" x14ac:dyDescent="0.2">
      <c r="A104" s="663" t="s">
        <v>38</v>
      </c>
      <c r="B104" s="664"/>
      <c r="C104" s="369">
        <f t="shared" ref="C104:AQ104" si="9">SUM(C93:C103)</f>
        <v>2243</v>
      </c>
      <c r="D104" s="370">
        <f t="shared" si="9"/>
        <v>744</v>
      </c>
      <c r="E104" s="352">
        <f t="shared" si="9"/>
        <v>1499</v>
      </c>
      <c r="F104" s="371">
        <f t="shared" si="9"/>
        <v>56</v>
      </c>
      <c r="G104" s="328">
        <f t="shared" si="9"/>
        <v>83</v>
      </c>
      <c r="H104" s="371">
        <f t="shared" si="9"/>
        <v>35</v>
      </c>
      <c r="I104" s="328">
        <f t="shared" si="9"/>
        <v>58</v>
      </c>
      <c r="J104" s="301">
        <f t="shared" si="9"/>
        <v>18</v>
      </c>
      <c r="K104" s="304">
        <f t="shared" si="9"/>
        <v>43</v>
      </c>
      <c r="L104" s="301">
        <f t="shared" si="9"/>
        <v>14</v>
      </c>
      <c r="M104" s="304">
        <f t="shared" si="9"/>
        <v>44</v>
      </c>
      <c r="N104" s="301">
        <f t="shared" si="9"/>
        <v>18</v>
      </c>
      <c r="O104" s="304">
        <f t="shared" si="9"/>
        <v>113</v>
      </c>
      <c r="P104" s="301">
        <f t="shared" si="9"/>
        <v>29</v>
      </c>
      <c r="Q104" s="304">
        <f t="shared" si="9"/>
        <v>142</v>
      </c>
      <c r="R104" s="301">
        <f t="shared" si="9"/>
        <v>23</v>
      </c>
      <c r="S104" s="304">
        <f t="shared" si="9"/>
        <v>173</v>
      </c>
      <c r="T104" s="301">
        <f t="shared" si="9"/>
        <v>25</v>
      </c>
      <c r="U104" s="304">
        <f t="shared" si="9"/>
        <v>128</v>
      </c>
      <c r="V104" s="301">
        <f t="shared" si="9"/>
        <v>31</v>
      </c>
      <c r="W104" s="304">
        <f t="shared" si="9"/>
        <v>66</v>
      </c>
      <c r="X104" s="301">
        <f t="shared" si="9"/>
        <v>26</v>
      </c>
      <c r="Y104" s="304">
        <f t="shared" si="9"/>
        <v>77</v>
      </c>
      <c r="Z104" s="301">
        <f t="shared" si="9"/>
        <v>44</v>
      </c>
      <c r="AA104" s="304">
        <f t="shared" si="9"/>
        <v>72</v>
      </c>
      <c r="AB104" s="301">
        <f t="shared" si="9"/>
        <v>42</v>
      </c>
      <c r="AC104" s="304">
        <f t="shared" si="9"/>
        <v>59</v>
      </c>
      <c r="AD104" s="301">
        <f t="shared" si="9"/>
        <v>59</v>
      </c>
      <c r="AE104" s="304">
        <f t="shared" si="9"/>
        <v>71</v>
      </c>
      <c r="AF104" s="301">
        <f t="shared" si="9"/>
        <v>85</v>
      </c>
      <c r="AG104" s="304">
        <f t="shared" si="9"/>
        <v>113</v>
      </c>
      <c r="AH104" s="301">
        <f t="shared" si="9"/>
        <v>78</v>
      </c>
      <c r="AI104" s="304">
        <f t="shared" si="9"/>
        <v>102</v>
      </c>
      <c r="AJ104" s="301">
        <f t="shared" si="9"/>
        <v>80</v>
      </c>
      <c r="AK104" s="304">
        <f t="shared" si="9"/>
        <v>69</v>
      </c>
      <c r="AL104" s="305">
        <f t="shared" si="9"/>
        <v>81</v>
      </c>
      <c r="AM104" s="304">
        <f t="shared" si="9"/>
        <v>86</v>
      </c>
      <c r="AN104" s="372">
        <f t="shared" si="9"/>
        <v>2243</v>
      </c>
      <c r="AO104" s="328">
        <f t="shared" si="9"/>
        <v>1592</v>
      </c>
      <c r="AP104" s="373">
        <f t="shared" si="9"/>
        <v>0</v>
      </c>
      <c r="AQ104" s="373">
        <f t="shared" si="9"/>
        <v>0</v>
      </c>
      <c r="AR104" s="278"/>
    </row>
    <row r="105" spans="1:88" x14ac:dyDescent="0.2">
      <c r="A105" s="374" t="s">
        <v>168</v>
      </c>
      <c r="B105" s="374"/>
      <c r="C105" s="374"/>
      <c r="D105" s="374"/>
      <c r="E105" s="374"/>
      <c r="F105" s="374"/>
      <c r="G105" s="375"/>
      <c r="H105" s="375"/>
      <c r="I105" s="375"/>
      <c r="J105" s="375"/>
      <c r="K105" s="376"/>
      <c r="L105" s="376"/>
      <c r="M105" s="377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330"/>
      <c r="AE105" s="232"/>
      <c r="AF105" s="232"/>
      <c r="AG105" s="330"/>
      <c r="AH105" s="232"/>
      <c r="AI105" s="232"/>
      <c r="AJ105" s="330"/>
      <c r="AK105" s="232"/>
      <c r="AL105" s="232"/>
      <c r="AM105" s="330"/>
      <c r="AN105" s="330"/>
      <c r="AO105" s="330"/>
      <c r="AP105" s="232"/>
      <c r="AQ105" s="232"/>
    </row>
    <row r="106" spans="1:88" ht="14.25" customHeight="1" x14ac:dyDescent="0.2">
      <c r="A106" s="652" t="s">
        <v>62</v>
      </c>
      <c r="B106" s="620" t="s">
        <v>45</v>
      </c>
      <c r="C106" s="601" t="s">
        <v>46</v>
      </c>
      <c r="D106" s="607"/>
      <c r="E106" s="602"/>
      <c r="F106" s="609" t="s">
        <v>47</v>
      </c>
      <c r="G106" s="610"/>
      <c r="H106" s="610"/>
      <c r="I106" s="610"/>
      <c r="J106" s="610"/>
      <c r="K106" s="610"/>
      <c r="L106" s="610"/>
      <c r="M106" s="610"/>
      <c r="N106" s="610"/>
      <c r="O106" s="610"/>
      <c r="P106" s="610"/>
      <c r="Q106" s="610"/>
      <c r="R106" s="610"/>
      <c r="S106" s="610"/>
      <c r="T106" s="610"/>
      <c r="U106" s="610"/>
      <c r="V106" s="610"/>
      <c r="W106" s="610"/>
      <c r="X106" s="610"/>
      <c r="Y106" s="610"/>
      <c r="Z106" s="610"/>
      <c r="AA106" s="610"/>
      <c r="AB106" s="610"/>
      <c r="AC106" s="610"/>
      <c r="AD106" s="610"/>
      <c r="AE106" s="610"/>
      <c r="AF106" s="610"/>
      <c r="AG106" s="610"/>
      <c r="AH106" s="610"/>
      <c r="AI106" s="610"/>
      <c r="AJ106" s="610"/>
      <c r="AK106" s="610"/>
      <c r="AL106" s="610"/>
      <c r="AM106" s="611"/>
      <c r="AN106" s="620" t="s">
        <v>48</v>
      </c>
      <c r="AO106" s="620" t="s">
        <v>169</v>
      </c>
      <c r="AP106" s="620" t="s">
        <v>164</v>
      </c>
      <c r="AQ106" s="620" t="s">
        <v>165</v>
      </c>
    </row>
    <row r="107" spans="1:88" x14ac:dyDescent="0.2">
      <c r="A107" s="653"/>
      <c r="B107" s="621"/>
      <c r="C107" s="605"/>
      <c r="D107" s="608"/>
      <c r="E107" s="606"/>
      <c r="F107" s="648" t="s">
        <v>18</v>
      </c>
      <c r="G107" s="649"/>
      <c r="H107" s="648" t="s">
        <v>19</v>
      </c>
      <c r="I107" s="649"/>
      <c r="J107" s="648" t="s">
        <v>20</v>
      </c>
      <c r="K107" s="649"/>
      <c r="L107" s="648" t="s">
        <v>21</v>
      </c>
      <c r="M107" s="649"/>
      <c r="N107" s="648" t="s">
        <v>22</v>
      </c>
      <c r="O107" s="649"/>
      <c r="P107" s="609" t="s">
        <v>23</v>
      </c>
      <c r="Q107" s="611"/>
      <c r="R107" s="609" t="s">
        <v>24</v>
      </c>
      <c r="S107" s="611"/>
      <c r="T107" s="609" t="s">
        <v>25</v>
      </c>
      <c r="U107" s="611"/>
      <c r="V107" s="609" t="s">
        <v>26</v>
      </c>
      <c r="W107" s="611"/>
      <c r="X107" s="609" t="s">
        <v>27</v>
      </c>
      <c r="Y107" s="611"/>
      <c r="Z107" s="609" t="s">
        <v>28</v>
      </c>
      <c r="AA107" s="611"/>
      <c r="AB107" s="609" t="s">
        <v>29</v>
      </c>
      <c r="AC107" s="611"/>
      <c r="AD107" s="609" t="s">
        <v>30</v>
      </c>
      <c r="AE107" s="611"/>
      <c r="AF107" s="609" t="s">
        <v>31</v>
      </c>
      <c r="AG107" s="611"/>
      <c r="AH107" s="609" t="s">
        <v>32</v>
      </c>
      <c r="AI107" s="611"/>
      <c r="AJ107" s="609" t="s">
        <v>33</v>
      </c>
      <c r="AK107" s="611"/>
      <c r="AL107" s="609" t="s">
        <v>34</v>
      </c>
      <c r="AM107" s="611"/>
      <c r="AN107" s="621"/>
      <c r="AO107" s="621"/>
      <c r="AP107" s="621"/>
      <c r="AQ107" s="621"/>
      <c r="AR107" s="231"/>
    </row>
    <row r="108" spans="1:88" x14ac:dyDescent="0.2">
      <c r="A108" s="654"/>
      <c r="B108" s="622"/>
      <c r="C108" s="378" t="s">
        <v>166</v>
      </c>
      <c r="D108" s="378" t="s">
        <v>170</v>
      </c>
      <c r="E108" s="379" t="s">
        <v>171</v>
      </c>
      <c r="F108" s="333" t="s">
        <v>170</v>
      </c>
      <c r="G108" s="248" t="s">
        <v>171</v>
      </c>
      <c r="H108" s="243" t="s">
        <v>170</v>
      </c>
      <c r="I108" s="334" t="s">
        <v>171</v>
      </c>
      <c r="J108" s="333" t="s">
        <v>170</v>
      </c>
      <c r="K108" s="248" t="s">
        <v>171</v>
      </c>
      <c r="L108" s="333" t="s">
        <v>170</v>
      </c>
      <c r="M108" s="248" t="s">
        <v>171</v>
      </c>
      <c r="N108" s="333" t="s">
        <v>170</v>
      </c>
      <c r="O108" s="248" t="s">
        <v>171</v>
      </c>
      <c r="P108" s="243" t="s">
        <v>170</v>
      </c>
      <c r="Q108" s="334" t="s">
        <v>171</v>
      </c>
      <c r="R108" s="243" t="s">
        <v>170</v>
      </c>
      <c r="S108" s="334" t="s">
        <v>171</v>
      </c>
      <c r="T108" s="333" t="s">
        <v>170</v>
      </c>
      <c r="U108" s="248" t="s">
        <v>171</v>
      </c>
      <c r="V108" s="243" t="s">
        <v>170</v>
      </c>
      <c r="W108" s="334" t="s">
        <v>171</v>
      </c>
      <c r="X108" s="243" t="s">
        <v>170</v>
      </c>
      <c r="Y108" s="334" t="s">
        <v>171</v>
      </c>
      <c r="Z108" s="333" t="s">
        <v>170</v>
      </c>
      <c r="AA108" s="248" t="s">
        <v>171</v>
      </c>
      <c r="AB108" s="333" t="s">
        <v>170</v>
      </c>
      <c r="AC108" s="248" t="s">
        <v>171</v>
      </c>
      <c r="AD108" s="243" t="s">
        <v>170</v>
      </c>
      <c r="AE108" s="334" t="s">
        <v>171</v>
      </c>
      <c r="AF108" s="243" t="s">
        <v>170</v>
      </c>
      <c r="AG108" s="334" t="s">
        <v>171</v>
      </c>
      <c r="AH108" s="333" t="s">
        <v>170</v>
      </c>
      <c r="AI108" s="248" t="s">
        <v>171</v>
      </c>
      <c r="AJ108" s="243" t="s">
        <v>170</v>
      </c>
      <c r="AK108" s="334" t="s">
        <v>171</v>
      </c>
      <c r="AL108" s="333" t="s">
        <v>170</v>
      </c>
      <c r="AM108" s="248" t="s">
        <v>171</v>
      </c>
      <c r="AN108" s="622"/>
      <c r="AO108" s="622"/>
      <c r="AP108" s="622"/>
      <c r="AQ108" s="622"/>
      <c r="AR108" s="231"/>
    </row>
    <row r="109" spans="1:88" x14ac:dyDescent="0.2">
      <c r="A109" s="668" t="s">
        <v>63</v>
      </c>
      <c r="B109" s="380" t="s">
        <v>50</v>
      </c>
      <c r="C109" s="381">
        <f t="shared" ref="C109:C119" si="10">SUM(D109+E109)</f>
        <v>0</v>
      </c>
      <c r="D109" s="381">
        <f t="shared" ref="D109:E117" si="11">SUM(F109+H109+J109+L109+N109+P109+R109+T109+V109+X109+Z109+AB109+AD109+AF109+AH109+AJ109+AL109)</f>
        <v>0</v>
      </c>
      <c r="E109" s="381">
        <f t="shared" si="11"/>
        <v>0</v>
      </c>
      <c r="F109" s="260"/>
      <c r="G109" s="345"/>
      <c r="H109" s="260"/>
      <c r="I109" s="345"/>
      <c r="J109" s="260"/>
      <c r="K109" s="274"/>
      <c r="L109" s="260"/>
      <c r="M109" s="274"/>
      <c r="N109" s="260"/>
      <c r="O109" s="274"/>
      <c r="P109" s="260"/>
      <c r="Q109" s="274"/>
      <c r="R109" s="260"/>
      <c r="S109" s="274"/>
      <c r="T109" s="260"/>
      <c r="U109" s="274"/>
      <c r="V109" s="260"/>
      <c r="W109" s="274"/>
      <c r="X109" s="260"/>
      <c r="Y109" s="274"/>
      <c r="Z109" s="260"/>
      <c r="AA109" s="274"/>
      <c r="AB109" s="260"/>
      <c r="AC109" s="274"/>
      <c r="AD109" s="260"/>
      <c r="AE109" s="274"/>
      <c r="AF109" s="260"/>
      <c r="AG109" s="274"/>
      <c r="AH109" s="260"/>
      <c r="AI109" s="274"/>
      <c r="AJ109" s="260"/>
      <c r="AK109" s="274"/>
      <c r="AL109" s="382"/>
      <c r="AM109" s="274"/>
      <c r="AN109" s="319"/>
      <c r="AO109" s="319"/>
      <c r="AP109" s="319"/>
      <c r="AQ109" s="319"/>
      <c r="AR109" s="278" t="s">
        <v>167</v>
      </c>
      <c r="CG109" s="231">
        <v>0</v>
      </c>
      <c r="CH109" s="231">
        <v>0</v>
      </c>
      <c r="CI109" s="231">
        <v>0</v>
      </c>
    </row>
    <row r="110" spans="1:88" x14ac:dyDescent="0.2">
      <c r="A110" s="669"/>
      <c r="B110" s="383" t="s">
        <v>51</v>
      </c>
      <c r="C110" s="366">
        <f t="shared" si="10"/>
        <v>17</v>
      </c>
      <c r="D110" s="366">
        <f t="shared" si="11"/>
        <v>6</v>
      </c>
      <c r="E110" s="366">
        <f t="shared" si="11"/>
        <v>11</v>
      </c>
      <c r="F110" s="356"/>
      <c r="G110" s="326">
        <v>1</v>
      </c>
      <c r="H110" s="356"/>
      <c r="I110" s="326"/>
      <c r="J110" s="356"/>
      <c r="K110" s="297">
        <v>1</v>
      </c>
      <c r="L110" s="356">
        <v>1</v>
      </c>
      <c r="M110" s="297">
        <v>2</v>
      </c>
      <c r="N110" s="356">
        <v>1</v>
      </c>
      <c r="O110" s="297">
        <v>1</v>
      </c>
      <c r="P110" s="356">
        <v>1</v>
      </c>
      <c r="Q110" s="297">
        <v>1</v>
      </c>
      <c r="R110" s="356"/>
      <c r="S110" s="297">
        <v>1</v>
      </c>
      <c r="T110" s="356">
        <v>3</v>
      </c>
      <c r="U110" s="297">
        <v>3</v>
      </c>
      <c r="V110" s="356"/>
      <c r="W110" s="297"/>
      <c r="X110" s="356"/>
      <c r="Y110" s="297">
        <v>1</v>
      </c>
      <c r="Z110" s="356"/>
      <c r="AA110" s="297"/>
      <c r="AB110" s="356"/>
      <c r="AC110" s="297"/>
      <c r="AD110" s="356"/>
      <c r="AE110" s="297"/>
      <c r="AF110" s="356"/>
      <c r="AG110" s="297"/>
      <c r="AH110" s="356"/>
      <c r="AI110" s="297"/>
      <c r="AJ110" s="356"/>
      <c r="AK110" s="297"/>
      <c r="AL110" s="368"/>
      <c r="AM110" s="297"/>
      <c r="AN110" s="296">
        <v>17</v>
      </c>
      <c r="AO110" s="296">
        <v>0</v>
      </c>
      <c r="AP110" s="296">
        <v>0</v>
      </c>
      <c r="AQ110" s="296">
        <v>0</v>
      </c>
      <c r="AR110" s="278" t="s">
        <v>167</v>
      </c>
      <c r="CG110" s="231">
        <v>0</v>
      </c>
      <c r="CH110" s="231">
        <v>0</v>
      </c>
      <c r="CI110" s="231">
        <v>0</v>
      </c>
    </row>
    <row r="111" spans="1:88" x14ac:dyDescent="0.2">
      <c r="A111" s="665" t="s">
        <v>64</v>
      </c>
      <c r="B111" s="380" t="s">
        <v>50</v>
      </c>
      <c r="C111" s="381">
        <f t="shared" si="10"/>
        <v>0</v>
      </c>
      <c r="D111" s="381">
        <f t="shared" si="11"/>
        <v>0</v>
      </c>
      <c r="E111" s="381">
        <f t="shared" si="11"/>
        <v>0</v>
      </c>
      <c r="F111" s="260"/>
      <c r="G111" s="345"/>
      <c r="H111" s="260"/>
      <c r="I111" s="345"/>
      <c r="J111" s="260"/>
      <c r="K111" s="274"/>
      <c r="L111" s="260"/>
      <c r="M111" s="274"/>
      <c r="N111" s="260"/>
      <c r="O111" s="274"/>
      <c r="P111" s="260"/>
      <c r="Q111" s="274"/>
      <c r="R111" s="260"/>
      <c r="S111" s="274"/>
      <c r="T111" s="260"/>
      <c r="U111" s="274"/>
      <c r="V111" s="260"/>
      <c r="W111" s="274"/>
      <c r="X111" s="260"/>
      <c r="Y111" s="274"/>
      <c r="Z111" s="260"/>
      <c r="AA111" s="274"/>
      <c r="AB111" s="260"/>
      <c r="AC111" s="274"/>
      <c r="AD111" s="260"/>
      <c r="AE111" s="274"/>
      <c r="AF111" s="260"/>
      <c r="AG111" s="274"/>
      <c r="AH111" s="260"/>
      <c r="AI111" s="274"/>
      <c r="AJ111" s="260"/>
      <c r="AK111" s="274"/>
      <c r="AL111" s="382"/>
      <c r="AM111" s="274"/>
      <c r="AN111" s="319"/>
      <c r="AO111" s="319"/>
      <c r="AP111" s="319"/>
      <c r="AQ111" s="319"/>
      <c r="AR111" s="278" t="s">
        <v>167</v>
      </c>
      <c r="CG111" s="231">
        <v>0</v>
      </c>
      <c r="CH111" s="231">
        <v>0</v>
      </c>
      <c r="CI111" s="231">
        <v>0</v>
      </c>
    </row>
    <row r="112" spans="1:88" x14ac:dyDescent="0.2">
      <c r="A112" s="666"/>
      <c r="B112" s="384" t="s">
        <v>51</v>
      </c>
      <c r="C112" s="349">
        <f t="shared" si="10"/>
        <v>28</v>
      </c>
      <c r="D112" s="349">
        <f t="shared" si="11"/>
        <v>13</v>
      </c>
      <c r="E112" s="349">
        <f t="shared" si="11"/>
        <v>15</v>
      </c>
      <c r="F112" s="266">
        <v>1</v>
      </c>
      <c r="G112" s="286"/>
      <c r="H112" s="266"/>
      <c r="I112" s="286"/>
      <c r="J112" s="266"/>
      <c r="K112" s="267"/>
      <c r="L112" s="266"/>
      <c r="M112" s="267"/>
      <c r="N112" s="266">
        <v>3</v>
      </c>
      <c r="O112" s="267">
        <v>4</v>
      </c>
      <c r="P112" s="266">
        <v>1</v>
      </c>
      <c r="Q112" s="267">
        <v>2</v>
      </c>
      <c r="R112" s="266">
        <v>3</v>
      </c>
      <c r="S112" s="267">
        <v>2</v>
      </c>
      <c r="T112" s="266">
        <v>2</v>
      </c>
      <c r="U112" s="267">
        <v>1</v>
      </c>
      <c r="V112" s="266">
        <v>1</v>
      </c>
      <c r="W112" s="267">
        <v>2</v>
      </c>
      <c r="X112" s="266">
        <v>2</v>
      </c>
      <c r="Y112" s="267">
        <v>3</v>
      </c>
      <c r="Z112" s="266"/>
      <c r="AA112" s="267">
        <v>1</v>
      </c>
      <c r="AB112" s="266"/>
      <c r="AC112" s="267"/>
      <c r="AD112" s="266"/>
      <c r="AE112" s="267"/>
      <c r="AF112" s="266"/>
      <c r="AG112" s="267"/>
      <c r="AH112" s="266"/>
      <c r="AI112" s="267"/>
      <c r="AJ112" s="266"/>
      <c r="AK112" s="267"/>
      <c r="AL112" s="273"/>
      <c r="AM112" s="267"/>
      <c r="AN112" s="294">
        <v>28</v>
      </c>
      <c r="AO112" s="294">
        <v>0</v>
      </c>
      <c r="AP112" s="294">
        <v>0</v>
      </c>
      <c r="AQ112" s="294">
        <v>0</v>
      </c>
      <c r="AR112" s="278" t="s">
        <v>167</v>
      </c>
      <c r="CG112" s="231">
        <v>0</v>
      </c>
      <c r="CH112" s="231">
        <v>0</v>
      </c>
      <c r="CI112" s="231">
        <v>0</v>
      </c>
    </row>
    <row r="113" spans="1:87" x14ac:dyDescent="0.2">
      <c r="A113" s="667"/>
      <c r="B113" s="383" t="s">
        <v>65</v>
      </c>
      <c r="C113" s="366">
        <f t="shared" si="10"/>
        <v>0</v>
      </c>
      <c r="D113" s="366">
        <f t="shared" si="11"/>
        <v>0</v>
      </c>
      <c r="E113" s="366">
        <f t="shared" si="11"/>
        <v>0</v>
      </c>
      <c r="F113" s="356"/>
      <c r="G113" s="326"/>
      <c r="H113" s="356"/>
      <c r="I113" s="326"/>
      <c r="J113" s="356"/>
      <c r="K113" s="297"/>
      <c r="L113" s="356"/>
      <c r="M113" s="297"/>
      <c r="N113" s="356"/>
      <c r="O113" s="297"/>
      <c r="P113" s="356"/>
      <c r="Q113" s="297"/>
      <c r="R113" s="356"/>
      <c r="S113" s="297"/>
      <c r="T113" s="356"/>
      <c r="U113" s="297"/>
      <c r="V113" s="356"/>
      <c r="W113" s="297"/>
      <c r="X113" s="356"/>
      <c r="Y113" s="297"/>
      <c r="Z113" s="356"/>
      <c r="AA113" s="297"/>
      <c r="AB113" s="356"/>
      <c r="AC113" s="297"/>
      <c r="AD113" s="356"/>
      <c r="AE113" s="297"/>
      <c r="AF113" s="356"/>
      <c r="AG113" s="297"/>
      <c r="AH113" s="356"/>
      <c r="AI113" s="297"/>
      <c r="AJ113" s="356"/>
      <c r="AK113" s="297"/>
      <c r="AL113" s="368"/>
      <c r="AM113" s="297"/>
      <c r="AN113" s="296"/>
      <c r="AO113" s="296"/>
      <c r="AP113" s="296"/>
      <c r="AQ113" s="296"/>
      <c r="AR113" s="278" t="s">
        <v>167</v>
      </c>
      <c r="CG113" s="231">
        <v>0</v>
      </c>
      <c r="CH113" s="231">
        <v>0</v>
      </c>
      <c r="CI113" s="231">
        <v>0</v>
      </c>
    </row>
    <row r="114" spans="1:87" x14ac:dyDescent="0.2">
      <c r="A114" s="602" t="s">
        <v>66</v>
      </c>
      <c r="B114" s="380" t="s">
        <v>50</v>
      </c>
      <c r="C114" s="381">
        <f t="shared" si="10"/>
        <v>0</v>
      </c>
      <c r="D114" s="381">
        <f t="shared" si="11"/>
        <v>0</v>
      </c>
      <c r="E114" s="381">
        <f t="shared" si="11"/>
        <v>0</v>
      </c>
      <c r="F114" s="260"/>
      <c r="G114" s="345"/>
      <c r="H114" s="260"/>
      <c r="I114" s="345"/>
      <c r="J114" s="260"/>
      <c r="K114" s="274"/>
      <c r="L114" s="260"/>
      <c r="M114" s="274"/>
      <c r="N114" s="260"/>
      <c r="O114" s="274"/>
      <c r="P114" s="260"/>
      <c r="Q114" s="274"/>
      <c r="R114" s="260"/>
      <c r="S114" s="274"/>
      <c r="T114" s="260"/>
      <c r="U114" s="274"/>
      <c r="V114" s="260"/>
      <c r="W114" s="345"/>
      <c r="X114" s="260"/>
      <c r="Y114" s="274"/>
      <c r="Z114" s="260"/>
      <c r="AA114" s="274"/>
      <c r="AB114" s="260"/>
      <c r="AC114" s="274"/>
      <c r="AD114" s="260"/>
      <c r="AE114" s="274"/>
      <c r="AF114" s="260"/>
      <c r="AG114" s="274"/>
      <c r="AH114" s="260"/>
      <c r="AI114" s="274"/>
      <c r="AJ114" s="260"/>
      <c r="AK114" s="274"/>
      <c r="AL114" s="382"/>
      <c r="AM114" s="274"/>
      <c r="AN114" s="319"/>
      <c r="AO114" s="319"/>
      <c r="AP114" s="319"/>
      <c r="AQ114" s="319"/>
      <c r="AR114" s="278" t="s">
        <v>167</v>
      </c>
      <c r="CG114" s="231">
        <v>0</v>
      </c>
      <c r="CH114" s="231">
        <v>0</v>
      </c>
      <c r="CI114" s="231">
        <v>0</v>
      </c>
    </row>
    <row r="115" spans="1:87" x14ac:dyDescent="0.2">
      <c r="A115" s="604"/>
      <c r="B115" s="384" t="s">
        <v>51</v>
      </c>
      <c r="C115" s="349">
        <f t="shared" si="10"/>
        <v>16</v>
      </c>
      <c r="D115" s="349">
        <f t="shared" si="11"/>
        <v>8</v>
      </c>
      <c r="E115" s="349">
        <f t="shared" si="11"/>
        <v>8</v>
      </c>
      <c r="F115" s="356"/>
      <c r="G115" s="326"/>
      <c r="H115" s="356"/>
      <c r="I115" s="326"/>
      <c r="J115" s="356"/>
      <c r="K115" s="297"/>
      <c r="L115" s="356"/>
      <c r="M115" s="297"/>
      <c r="N115" s="356">
        <v>1</v>
      </c>
      <c r="O115" s="297">
        <v>1</v>
      </c>
      <c r="P115" s="356"/>
      <c r="Q115" s="297"/>
      <c r="R115" s="356">
        <v>2</v>
      </c>
      <c r="S115" s="297">
        <v>2</v>
      </c>
      <c r="T115" s="356">
        <v>1</v>
      </c>
      <c r="U115" s="297">
        <v>1</v>
      </c>
      <c r="V115" s="356">
        <v>1</v>
      </c>
      <c r="W115" s="297">
        <v>1</v>
      </c>
      <c r="X115" s="356">
        <v>3</v>
      </c>
      <c r="Y115" s="297">
        <v>2</v>
      </c>
      <c r="Z115" s="356"/>
      <c r="AA115" s="297">
        <v>1</v>
      </c>
      <c r="AB115" s="356"/>
      <c r="AC115" s="297"/>
      <c r="AD115" s="356"/>
      <c r="AE115" s="297"/>
      <c r="AF115" s="356"/>
      <c r="AG115" s="297"/>
      <c r="AH115" s="356"/>
      <c r="AI115" s="297"/>
      <c r="AJ115" s="356"/>
      <c r="AK115" s="297"/>
      <c r="AL115" s="368"/>
      <c r="AM115" s="297"/>
      <c r="AN115" s="296">
        <v>16</v>
      </c>
      <c r="AO115" s="296">
        <v>0</v>
      </c>
      <c r="AP115" s="296">
        <v>0</v>
      </c>
      <c r="AQ115" s="296">
        <v>0</v>
      </c>
      <c r="AR115" s="278" t="s">
        <v>167</v>
      </c>
      <c r="CG115" s="231">
        <v>0</v>
      </c>
      <c r="CH115" s="231">
        <v>0</v>
      </c>
      <c r="CI115" s="231">
        <v>0</v>
      </c>
    </row>
    <row r="116" spans="1:87" x14ac:dyDescent="0.2">
      <c r="A116" s="602" t="s">
        <v>67</v>
      </c>
      <c r="B116" s="380" t="s">
        <v>50</v>
      </c>
      <c r="C116" s="381">
        <f t="shared" si="10"/>
        <v>0</v>
      </c>
      <c r="D116" s="381">
        <f t="shared" si="11"/>
        <v>0</v>
      </c>
      <c r="E116" s="381">
        <f t="shared" si="11"/>
        <v>0</v>
      </c>
      <c r="F116" s="260"/>
      <c r="G116" s="345"/>
      <c r="H116" s="260"/>
      <c r="I116" s="345"/>
      <c r="J116" s="260"/>
      <c r="K116" s="274"/>
      <c r="L116" s="260"/>
      <c r="M116" s="274"/>
      <c r="N116" s="260"/>
      <c r="O116" s="274"/>
      <c r="P116" s="260"/>
      <c r="Q116" s="274"/>
      <c r="R116" s="260"/>
      <c r="S116" s="274"/>
      <c r="T116" s="260"/>
      <c r="U116" s="274"/>
      <c r="V116" s="360"/>
      <c r="W116" s="276"/>
      <c r="X116" s="360"/>
      <c r="Y116" s="276"/>
      <c r="Z116" s="360"/>
      <c r="AA116" s="276"/>
      <c r="AB116" s="360"/>
      <c r="AC116" s="276"/>
      <c r="AD116" s="360"/>
      <c r="AE116" s="276"/>
      <c r="AF116" s="360"/>
      <c r="AG116" s="276"/>
      <c r="AH116" s="360"/>
      <c r="AI116" s="276"/>
      <c r="AJ116" s="360"/>
      <c r="AK116" s="276"/>
      <c r="AL116" s="361"/>
      <c r="AM116" s="276"/>
      <c r="AN116" s="319"/>
      <c r="AO116" s="319"/>
      <c r="AP116" s="319"/>
      <c r="AQ116" s="319"/>
      <c r="AR116" s="278" t="s">
        <v>167</v>
      </c>
      <c r="CG116" s="231">
        <v>0</v>
      </c>
      <c r="CH116" s="231">
        <v>0</v>
      </c>
      <c r="CI116" s="231">
        <v>0</v>
      </c>
    </row>
    <row r="117" spans="1:87" x14ac:dyDescent="0.2">
      <c r="A117" s="604"/>
      <c r="B117" s="384" t="s">
        <v>51</v>
      </c>
      <c r="C117" s="349">
        <f t="shared" si="10"/>
        <v>12</v>
      </c>
      <c r="D117" s="349">
        <f t="shared" si="11"/>
        <v>5</v>
      </c>
      <c r="E117" s="349">
        <f t="shared" si="11"/>
        <v>7</v>
      </c>
      <c r="F117" s="356"/>
      <c r="G117" s="326">
        <v>1</v>
      </c>
      <c r="H117" s="356"/>
      <c r="I117" s="326"/>
      <c r="J117" s="356"/>
      <c r="K117" s="297"/>
      <c r="L117" s="356"/>
      <c r="M117" s="297"/>
      <c r="N117" s="356">
        <v>2</v>
      </c>
      <c r="O117" s="297">
        <v>3</v>
      </c>
      <c r="P117" s="356">
        <v>1</v>
      </c>
      <c r="Q117" s="297">
        <v>2</v>
      </c>
      <c r="R117" s="356">
        <v>1</v>
      </c>
      <c r="S117" s="297"/>
      <c r="T117" s="356">
        <v>1</v>
      </c>
      <c r="U117" s="297"/>
      <c r="V117" s="385"/>
      <c r="W117" s="292">
        <v>1</v>
      </c>
      <c r="X117" s="360"/>
      <c r="Y117" s="276"/>
      <c r="Z117" s="360"/>
      <c r="AA117" s="276"/>
      <c r="AB117" s="360"/>
      <c r="AC117" s="276"/>
      <c r="AD117" s="360"/>
      <c r="AE117" s="276"/>
      <c r="AF117" s="360"/>
      <c r="AG117" s="276"/>
      <c r="AH117" s="360"/>
      <c r="AI117" s="276"/>
      <c r="AJ117" s="360"/>
      <c r="AK117" s="276"/>
      <c r="AL117" s="361"/>
      <c r="AM117" s="276"/>
      <c r="AN117" s="362">
        <v>12</v>
      </c>
      <c r="AO117" s="362">
        <v>0</v>
      </c>
      <c r="AP117" s="362">
        <v>0</v>
      </c>
      <c r="AQ117" s="362">
        <v>0</v>
      </c>
      <c r="AR117" s="278" t="s">
        <v>167</v>
      </c>
      <c r="CG117" s="231">
        <v>0</v>
      </c>
      <c r="CH117" s="231">
        <v>0</v>
      </c>
      <c r="CI117" s="231">
        <v>0</v>
      </c>
    </row>
    <row r="118" spans="1:87" x14ac:dyDescent="0.2">
      <c r="A118" s="620" t="s">
        <v>68</v>
      </c>
      <c r="B118" s="386" t="s">
        <v>50</v>
      </c>
      <c r="C118" s="335">
        <f t="shared" si="10"/>
        <v>0</v>
      </c>
      <c r="D118" s="335">
        <f>SUM(L118+N118+P118+R118+T118+V118+X118+Z118+AB118+AD118+AF118+AH118+AJ118+AL118)</f>
        <v>0</v>
      </c>
      <c r="E118" s="335">
        <f>SUM(M118+O118+Q118+S118+U118+W118+Y118+AA118+AC118+AE118+AG118+AI118+AK118+AM118)</f>
        <v>0</v>
      </c>
      <c r="F118" s="387"/>
      <c r="G118" s="388"/>
      <c r="H118" s="387"/>
      <c r="I118" s="388"/>
      <c r="J118" s="387"/>
      <c r="K118" s="388"/>
      <c r="L118" s="263"/>
      <c r="M118" s="272"/>
      <c r="N118" s="337"/>
      <c r="O118" s="272"/>
      <c r="P118" s="337"/>
      <c r="Q118" s="272"/>
      <c r="R118" s="337"/>
      <c r="S118" s="272"/>
      <c r="T118" s="337"/>
      <c r="U118" s="272"/>
      <c r="V118" s="337"/>
      <c r="W118" s="272"/>
      <c r="X118" s="337"/>
      <c r="Y118" s="272"/>
      <c r="Z118" s="337"/>
      <c r="AA118" s="272"/>
      <c r="AB118" s="337"/>
      <c r="AC118" s="272"/>
      <c r="AD118" s="337"/>
      <c r="AE118" s="272"/>
      <c r="AF118" s="337"/>
      <c r="AG118" s="272"/>
      <c r="AH118" s="337"/>
      <c r="AI118" s="272"/>
      <c r="AJ118" s="337"/>
      <c r="AK118" s="272"/>
      <c r="AL118" s="339"/>
      <c r="AM118" s="272"/>
      <c r="AN118" s="340"/>
      <c r="AO118" s="340"/>
      <c r="AP118" s="340"/>
      <c r="AQ118" s="340"/>
      <c r="AR118" s="278" t="s">
        <v>167</v>
      </c>
      <c r="CG118" s="231">
        <v>0</v>
      </c>
      <c r="CH118" s="231">
        <v>0</v>
      </c>
      <c r="CI118" s="231">
        <v>0</v>
      </c>
    </row>
    <row r="119" spans="1:87" x14ac:dyDescent="0.2">
      <c r="A119" s="622"/>
      <c r="B119" s="383" t="s">
        <v>51</v>
      </c>
      <c r="C119" s="366">
        <f t="shared" si="10"/>
        <v>6</v>
      </c>
      <c r="D119" s="366">
        <f>SUM(L119+N119+P119+R119+T119+V119+X119+Z119+AB119+AD119+AF119+AH119+AJ119+AL119)</f>
        <v>0</v>
      </c>
      <c r="E119" s="366">
        <f>SUM(M119+O119+Q119+S119+U119+W119+Y119+AA119+AC119+AE119+AG119+AI119+AK119+AM119)</f>
        <v>6</v>
      </c>
      <c r="F119" s="354"/>
      <c r="G119" s="355"/>
      <c r="H119" s="354"/>
      <c r="I119" s="355"/>
      <c r="J119" s="354"/>
      <c r="K119" s="355"/>
      <c r="L119" s="389"/>
      <c r="M119" s="297">
        <v>1</v>
      </c>
      <c r="N119" s="356"/>
      <c r="O119" s="297"/>
      <c r="P119" s="356"/>
      <c r="Q119" s="297"/>
      <c r="R119" s="356"/>
      <c r="S119" s="297">
        <v>4</v>
      </c>
      <c r="T119" s="356"/>
      <c r="U119" s="297"/>
      <c r="V119" s="356"/>
      <c r="W119" s="297"/>
      <c r="X119" s="356"/>
      <c r="Y119" s="297">
        <v>1</v>
      </c>
      <c r="Z119" s="356"/>
      <c r="AA119" s="297"/>
      <c r="AB119" s="356"/>
      <c r="AC119" s="297"/>
      <c r="AD119" s="356"/>
      <c r="AE119" s="297"/>
      <c r="AF119" s="356"/>
      <c r="AG119" s="297"/>
      <c r="AH119" s="356"/>
      <c r="AI119" s="297"/>
      <c r="AJ119" s="356"/>
      <c r="AK119" s="297"/>
      <c r="AL119" s="368"/>
      <c r="AM119" s="297"/>
      <c r="AN119" s="296">
        <v>6</v>
      </c>
      <c r="AO119" s="296">
        <v>0</v>
      </c>
      <c r="AP119" s="296">
        <v>0</v>
      </c>
      <c r="AQ119" s="296">
        <v>0</v>
      </c>
      <c r="AR119" s="278" t="s">
        <v>167</v>
      </c>
      <c r="CG119" s="231">
        <v>0</v>
      </c>
      <c r="CH119" s="231">
        <v>0</v>
      </c>
      <c r="CI119" s="231">
        <v>0</v>
      </c>
    </row>
    <row r="120" spans="1:87" x14ac:dyDescent="0.2">
      <c r="AA120" s="232"/>
      <c r="AB120" s="330"/>
      <c r="AC120" s="232"/>
      <c r="AD120" s="232"/>
      <c r="AE120" s="232"/>
    </row>
    <row r="121" spans="1:87" ht="39" customHeight="1" x14ac:dyDescent="0.2">
      <c r="AA121" s="232"/>
      <c r="AB121" s="330"/>
      <c r="AC121" s="232"/>
      <c r="AD121" s="232"/>
      <c r="AE121" s="232"/>
    </row>
    <row r="122" spans="1:87" x14ac:dyDescent="0.2">
      <c r="AA122" s="232"/>
      <c r="AB122" s="330"/>
      <c r="AC122" s="232"/>
      <c r="AD122" s="232"/>
      <c r="AE122" s="232"/>
    </row>
    <row r="123" spans="1:87" x14ac:dyDescent="0.2">
      <c r="AA123" s="232"/>
      <c r="AB123" s="330"/>
      <c r="AC123" s="232"/>
      <c r="AD123" s="232"/>
      <c r="AE123" s="232"/>
    </row>
    <row r="124" spans="1:87" x14ac:dyDescent="0.2">
      <c r="AA124" s="232"/>
      <c r="AB124" s="330"/>
      <c r="AC124" s="232"/>
      <c r="AD124" s="232"/>
      <c r="AE124" s="232"/>
    </row>
    <row r="125" spans="1:87" x14ac:dyDescent="0.2">
      <c r="AA125" s="232"/>
      <c r="AB125" s="330"/>
      <c r="AC125" s="232"/>
      <c r="AD125" s="232"/>
      <c r="AE125" s="232"/>
    </row>
    <row r="126" spans="1:87" x14ac:dyDescent="0.2">
      <c r="AA126" s="232"/>
      <c r="AB126" s="330"/>
      <c r="AC126" s="232"/>
      <c r="AD126" s="232"/>
      <c r="AE126" s="232"/>
    </row>
    <row r="127" spans="1:87" x14ac:dyDescent="0.2">
      <c r="AA127" s="232"/>
      <c r="AB127" s="330"/>
      <c r="AC127" s="232"/>
      <c r="AD127" s="232"/>
      <c r="AE127" s="232"/>
    </row>
    <row r="128" spans="1:87" x14ac:dyDescent="0.2">
      <c r="AA128" s="232"/>
      <c r="AB128" s="232"/>
      <c r="AC128" s="232"/>
      <c r="AD128" s="330"/>
      <c r="AE128" s="232"/>
    </row>
    <row r="129" spans="1:43" x14ac:dyDescent="0.2">
      <c r="AA129" s="232"/>
      <c r="AB129" s="232"/>
      <c r="AC129" s="232"/>
      <c r="AD129" s="330"/>
      <c r="AE129" s="232"/>
    </row>
    <row r="130" spans="1:43" x14ac:dyDescent="0.2">
      <c r="AA130" s="330"/>
      <c r="AB130" s="330"/>
      <c r="AC130" s="330"/>
      <c r="AD130" s="330"/>
      <c r="AE130" s="330"/>
      <c r="AF130" s="330"/>
      <c r="AG130" s="232"/>
      <c r="AH130" s="232"/>
      <c r="AI130" s="232"/>
      <c r="AJ130" s="232"/>
      <c r="AK130" s="330"/>
      <c r="AL130" s="232"/>
    </row>
    <row r="131" spans="1:43" x14ac:dyDescent="0.2">
      <c r="AA131" s="330"/>
      <c r="AB131" s="330"/>
      <c r="AC131" s="330"/>
      <c r="AD131" s="330"/>
      <c r="AE131" s="330"/>
      <c r="AF131" s="330"/>
      <c r="AG131" s="232"/>
      <c r="AH131" s="232"/>
      <c r="AI131" s="232"/>
      <c r="AJ131" s="232"/>
      <c r="AK131" s="232"/>
      <c r="AL131" s="232"/>
    </row>
    <row r="132" spans="1:43" x14ac:dyDescent="0.2">
      <c r="AA132" s="330"/>
      <c r="AB132" s="330"/>
      <c r="AC132" s="330"/>
      <c r="AD132" s="330"/>
      <c r="AE132" s="330"/>
      <c r="AF132" s="330"/>
      <c r="AG132" s="232"/>
      <c r="AH132" s="232"/>
      <c r="AI132" s="232"/>
      <c r="AJ132" s="232"/>
      <c r="AK132" s="232"/>
      <c r="AL132" s="232"/>
    </row>
    <row r="133" spans="1:43" x14ac:dyDescent="0.2">
      <c r="AA133" s="330"/>
      <c r="AB133" s="330"/>
      <c r="AC133" s="330"/>
      <c r="AD133" s="330"/>
      <c r="AE133" s="330"/>
      <c r="AF133" s="330"/>
      <c r="AG133" s="232"/>
      <c r="AH133" s="232"/>
      <c r="AI133" s="232"/>
      <c r="AJ133" s="232"/>
      <c r="AK133" s="232"/>
      <c r="AL133" s="232"/>
    </row>
    <row r="134" spans="1:43" x14ac:dyDescent="0.2">
      <c r="AA134" s="330"/>
      <c r="AB134" s="330"/>
      <c r="AC134" s="330"/>
      <c r="AD134" s="330"/>
      <c r="AE134" s="330"/>
      <c r="AF134" s="330"/>
      <c r="AG134" s="232"/>
      <c r="AH134" s="232"/>
      <c r="AI134" s="232"/>
      <c r="AJ134" s="232"/>
      <c r="AK134" s="232"/>
      <c r="AL134" s="232"/>
    </row>
    <row r="135" spans="1:43" x14ac:dyDescent="0.2">
      <c r="AA135" s="330"/>
      <c r="AB135" s="330"/>
      <c r="AC135" s="330"/>
      <c r="AD135" s="330"/>
      <c r="AE135" s="330"/>
      <c r="AF135" s="330"/>
      <c r="AG135" s="232"/>
      <c r="AH135" s="232"/>
      <c r="AI135" s="232"/>
      <c r="AJ135" s="232"/>
      <c r="AK135" s="232"/>
      <c r="AL135" s="232"/>
    </row>
    <row r="136" spans="1:43" x14ac:dyDescent="0.2">
      <c r="AA136" s="330"/>
      <c r="AB136" s="330"/>
      <c r="AC136" s="330"/>
      <c r="AD136" s="330"/>
      <c r="AE136" s="330"/>
      <c r="AF136" s="330"/>
      <c r="AG136" s="232"/>
      <c r="AH136" s="232"/>
      <c r="AI136" s="232"/>
      <c r="AJ136" s="232"/>
      <c r="AK136" s="232"/>
      <c r="AL136" s="232"/>
    </row>
    <row r="137" spans="1:43" x14ac:dyDescent="0.2">
      <c r="AA137" s="330"/>
      <c r="AB137" s="330"/>
      <c r="AC137" s="330"/>
      <c r="AD137" s="330"/>
      <c r="AE137" s="330"/>
      <c r="AF137" s="330"/>
      <c r="AG137" s="232"/>
      <c r="AH137" s="232"/>
      <c r="AI137" s="232"/>
      <c r="AJ137" s="232"/>
      <c r="AK137" s="232"/>
      <c r="AL137" s="232"/>
    </row>
    <row r="138" spans="1:43" x14ac:dyDescent="0.2">
      <c r="A138" s="232"/>
      <c r="B138" s="330"/>
      <c r="C138" s="330"/>
      <c r="D138" s="330"/>
      <c r="E138" s="330"/>
      <c r="F138" s="330"/>
      <c r="G138" s="330"/>
      <c r="H138" s="330"/>
      <c r="I138" s="330"/>
      <c r="J138" s="330"/>
      <c r="K138" s="330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90"/>
      <c r="AJ138" s="330"/>
      <c r="AK138" s="330"/>
      <c r="AL138" s="232"/>
      <c r="AM138" s="232"/>
      <c r="AN138" s="232"/>
      <c r="AO138" s="232"/>
      <c r="AP138" s="330"/>
      <c r="AQ138" s="391"/>
    </row>
    <row r="195" spans="1:2" hidden="1" x14ac:dyDescent="0.2">
      <c r="A195" s="392">
        <f>SUM(B69,B88,C104,C109:C119,AW69,AS69:AT69,X69:AW69)</f>
        <v>23883</v>
      </c>
      <c r="B195" s="392">
        <f>SUM(CG7:CK121)</f>
        <v>0</v>
      </c>
    </row>
    <row r="197" spans="1:2" ht="15" customHeight="1" x14ac:dyDescent="0.2"/>
  </sheetData>
  <mergeCells count="87">
    <mergeCell ref="A111:A113"/>
    <mergeCell ref="A114:A115"/>
    <mergeCell ref="A116:A117"/>
    <mergeCell ref="A118:A119"/>
    <mergeCell ref="AN106:AN108"/>
    <mergeCell ref="A109:A110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02:B102"/>
    <mergeCell ref="A103:B103"/>
    <mergeCell ref="AO106:AO108"/>
    <mergeCell ref="AP106:AP108"/>
    <mergeCell ref="A104:B104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101:B101"/>
    <mergeCell ref="Z91:AA91"/>
    <mergeCell ref="AB91:AC91"/>
    <mergeCell ref="AF91:AG91"/>
    <mergeCell ref="AH91:AI91"/>
    <mergeCell ref="AJ91:AK91"/>
    <mergeCell ref="P91:Q91"/>
    <mergeCell ref="R91:S91"/>
    <mergeCell ref="T91:U91"/>
    <mergeCell ref="V91:W91"/>
    <mergeCell ref="X91:Y91"/>
    <mergeCell ref="F91:G91"/>
    <mergeCell ref="H91:I91"/>
    <mergeCell ref="J91:K91"/>
    <mergeCell ref="L91:M91"/>
    <mergeCell ref="N91:O91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O90:AO92"/>
    <mergeCell ref="AP90:AP92"/>
    <mergeCell ref="AQ90:AQ92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workbookViewId="0">
      <selection activeCell="G12" sqref="G12"/>
    </sheetView>
  </sheetViews>
  <sheetFormatPr baseColWidth="10" defaultRowHeight="14.25" x14ac:dyDescent="0.2"/>
  <cols>
    <col min="1" max="1" width="67.28515625" style="230" customWidth="1"/>
    <col min="2" max="2" width="20.85546875" style="230" customWidth="1"/>
    <col min="3" max="5" width="14.140625" style="230" customWidth="1"/>
    <col min="6" max="6" width="11.42578125" style="230"/>
    <col min="7" max="7" width="12.5703125" style="230" customWidth="1"/>
    <col min="8" max="35" width="11.42578125" style="230"/>
    <col min="36" max="36" width="14.28515625" style="230" customWidth="1"/>
    <col min="37" max="40" width="11.42578125" style="230"/>
    <col min="41" max="41" width="13.5703125" style="230" customWidth="1"/>
    <col min="42" max="42" width="14.42578125" style="230" customWidth="1"/>
    <col min="43" max="44" width="11.42578125" style="230"/>
    <col min="45" max="45" width="13.42578125" style="230" customWidth="1"/>
    <col min="46" max="46" width="17.28515625" style="230" customWidth="1"/>
    <col min="47" max="47" width="14.42578125" style="230" customWidth="1"/>
    <col min="48" max="48" width="11.42578125" style="230"/>
    <col min="49" max="49" width="14" style="230" customWidth="1"/>
    <col min="50" max="50" width="11.42578125" style="230"/>
    <col min="51" max="51" width="13.5703125" style="230" customWidth="1"/>
    <col min="52" max="75" width="11.42578125" style="230"/>
    <col min="76" max="96" width="21.5703125" style="231" customWidth="1"/>
    <col min="97" max="97" width="21.5703125" style="230" customWidth="1"/>
    <col min="98" max="16384" width="11.42578125" style="230"/>
  </cols>
  <sheetData>
    <row r="1" spans="1:98" x14ac:dyDescent="0.2">
      <c r="A1" s="229" t="s">
        <v>0</v>
      </c>
    </row>
    <row r="2" spans="1:98" x14ac:dyDescent="0.2">
      <c r="A2" s="229" t="str">
        <f>CONCATENATE("COMUNA: ",[7]NOMBRE!B2," - ","( ",[7]NOMBRE!C2,[7]NOMBRE!D2,[7]NOMBRE!E2,[7]NOMBRE!F2,[7]NOMBRE!G2," )")</f>
        <v>COMUNA: Linares - ( 07401 )</v>
      </c>
    </row>
    <row r="3" spans="1:98" x14ac:dyDescent="0.2">
      <c r="A3" s="229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8" x14ac:dyDescent="0.2">
      <c r="A4" s="229" t="str">
        <f>CONCATENATE("MES: ",[7]NOMBRE!B6," - ","( ",[7]NOMBRE!C6,[7]NOMBRE!D6," )")</f>
        <v>MES: JULIO - ( 07 )</v>
      </c>
    </row>
    <row r="5" spans="1:98" ht="15" customHeight="1" x14ac:dyDescent="0.2">
      <c r="A5" s="229" t="str">
        <f>CONCATENATE("AÑO: ",[7]NOMBRE!B7)</f>
        <v>AÑO: 2017</v>
      </c>
      <c r="AP5" s="630"/>
      <c r="AQ5" s="632"/>
      <c r="AR5" s="632"/>
    </row>
    <row r="6" spans="1:98" ht="15" x14ac:dyDescent="0.2">
      <c r="A6" s="629" t="s">
        <v>1</v>
      </c>
      <c r="B6" s="629"/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29"/>
      <c r="AA6" s="629"/>
      <c r="AB6" s="629"/>
      <c r="AC6" s="629"/>
      <c r="AD6" s="629"/>
      <c r="AE6" s="232"/>
      <c r="AF6" s="232"/>
      <c r="AG6" s="232"/>
      <c r="AH6" s="233"/>
      <c r="AI6" s="232"/>
      <c r="AJ6" s="232"/>
      <c r="AK6" s="233"/>
      <c r="AL6" s="232"/>
      <c r="AM6" s="232"/>
      <c r="AN6" s="234"/>
      <c r="AP6" s="630"/>
      <c r="AQ6" s="632"/>
      <c r="AR6" s="632"/>
    </row>
    <row r="7" spans="1:98" ht="15" customHeight="1" x14ac:dyDescent="0.2">
      <c r="A7" s="408"/>
      <c r="B7" s="408"/>
      <c r="C7" s="408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236"/>
      <c r="AA7" s="236"/>
      <c r="AB7" s="236"/>
      <c r="AC7" s="236"/>
      <c r="AD7" s="236"/>
      <c r="AE7" s="232"/>
      <c r="AF7" s="232"/>
      <c r="AG7" s="232"/>
      <c r="AH7" s="233"/>
      <c r="AI7" s="232"/>
      <c r="AJ7" s="232"/>
      <c r="AK7" s="233"/>
      <c r="AL7" s="232"/>
      <c r="AM7" s="232"/>
      <c r="AN7" s="234"/>
      <c r="AP7" s="630"/>
      <c r="AQ7" s="632"/>
      <c r="AR7" s="632"/>
      <c r="AS7" s="634"/>
      <c r="AT7" s="635"/>
      <c r="AU7" s="635"/>
    </row>
    <row r="8" spans="1:98" x14ac:dyDescent="0.2">
      <c r="A8" s="237" t="s">
        <v>79</v>
      </c>
      <c r="B8" s="238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40"/>
      <c r="AE8" s="241"/>
      <c r="AF8" s="241"/>
      <c r="AG8" s="241"/>
      <c r="AH8" s="241"/>
      <c r="AI8" s="232"/>
      <c r="AJ8" s="232"/>
      <c r="AK8" s="233"/>
      <c r="AL8" s="232"/>
      <c r="AM8" s="232"/>
      <c r="AN8" s="234"/>
      <c r="AP8" s="631"/>
      <c r="AQ8" s="633"/>
      <c r="AR8" s="633"/>
      <c r="AS8" s="636"/>
      <c r="AT8" s="637"/>
      <c r="AU8" s="637"/>
    </row>
    <row r="9" spans="1:98" ht="39" customHeight="1" x14ac:dyDescent="0.2">
      <c r="A9" s="594" t="s">
        <v>2</v>
      </c>
      <c r="B9" s="639" t="s">
        <v>3</v>
      </c>
      <c r="C9" s="640"/>
      <c r="D9" s="640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40"/>
      <c r="S9" s="640"/>
      <c r="T9" s="640"/>
      <c r="U9" s="640"/>
      <c r="V9" s="640"/>
      <c r="W9" s="640"/>
      <c r="X9" s="594" t="s">
        <v>15</v>
      </c>
      <c r="Y9" s="595"/>
      <c r="Z9" s="595"/>
      <c r="AA9" s="595"/>
      <c r="AB9" s="595"/>
      <c r="AC9" s="595"/>
      <c r="AD9" s="595"/>
      <c r="AE9" s="612"/>
      <c r="AF9" s="641" t="s">
        <v>4</v>
      </c>
      <c r="AG9" s="642"/>
      <c r="AH9" s="594" t="s">
        <v>5</v>
      </c>
      <c r="AI9" s="612"/>
      <c r="AJ9" s="645" t="s">
        <v>6</v>
      </c>
      <c r="AK9" s="594" t="s">
        <v>7</v>
      </c>
      <c r="AL9" s="612"/>
      <c r="AM9" s="594" t="s">
        <v>8</v>
      </c>
      <c r="AN9" s="612"/>
      <c r="AO9" s="613" t="s">
        <v>176</v>
      </c>
      <c r="AP9" s="613"/>
      <c r="AQ9" s="614" t="s">
        <v>80</v>
      </c>
      <c r="AR9" s="617" t="s">
        <v>81</v>
      </c>
      <c r="AS9" s="590" t="s">
        <v>82</v>
      </c>
      <c r="AT9" s="591"/>
      <c r="AU9" s="594" t="s">
        <v>83</v>
      </c>
      <c r="AV9" s="595"/>
      <c r="AW9" s="595"/>
      <c r="AX9" s="242"/>
      <c r="BX9" s="230"/>
      <c r="BY9" s="230"/>
      <c r="CS9" s="231"/>
      <c r="CT9" s="231"/>
    </row>
    <row r="10" spans="1:98" x14ac:dyDescent="0.2">
      <c r="A10" s="638"/>
      <c r="B10" s="620" t="s">
        <v>11</v>
      </c>
      <c r="C10" s="594" t="s">
        <v>12</v>
      </c>
      <c r="D10" s="595"/>
      <c r="E10" s="595"/>
      <c r="F10" s="595"/>
      <c r="G10" s="595"/>
      <c r="H10" s="595"/>
      <c r="I10" s="595"/>
      <c r="J10" s="595"/>
      <c r="K10" s="595"/>
      <c r="L10" s="595"/>
      <c r="M10" s="595"/>
      <c r="N10" s="595"/>
      <c r="O10" s="595"/>
      <c r="P10" s="595"/>
      <c r="Q10" s="595"/>
      <c r="R10" s="595"/>
      <c r="S10" s="612"/>
      <c r="T10" s="594" t="s">
        <v>13</v>
      </c>
      <c r="U10" s="612"/>
      <c r="V10" s="609" t="s">
        <v>14</v>
      </c>
      <c r="W10" s="611"/>
      <c r="X10" s="610" t="s">
        <v>16</v>
      </c>
      <c r="Y10" s="610"/>
      <c r="Z10" s="610"/>
      <c r="AA10" s="611"/>
      <c r="AB10" s="609" t="s">
        <v>17</v>
      </c>
      <c r="AC10" s="610"/>
      <c r="AD10" s="610"/>
      <c r="AE10" s="611"/>
      <c r="AF10" s="643"/>
      <c r="AG10" s="644"/>
      <c r="AH10" s="596"/>
      <c r="AI10" s="598"/>
      <c r="AJ10" s="646"/>
      <c r="AK10" s="596"/>
      <c r="AL10" s="598"/>
      <c r="AM10" s="596"/>
      <c r="AN10" s="598"/>
      <c r="AO10" s="613"/>
      <c r="AP10" s="613"/>
      <c r="AQ10" s="615"/>
      <c r="AR10" s="618"/>
      <c r="AS10" s="592"/>
      <c r="AT10" s="593"/>
      <c r="AU10" s="596"/>
      <c r="AV10" s="597"/>
      <c r="AW10" s="598"/>
      <c r="BX10" s="230"/>
      <c r="BY10" s="230"/>
      <c r="CS10" s="231"/>
      <c r="CT10" s="231"/>
    </row>
    <row r="11" spans="1:98" ht="63.75" customHeight="1" x14ac:dyDescent="0.2">
      <c r="A11" s="596"/>
      <c r="B11" s="622"/>
      <c r="C11" s="243" t="s">
        <v>18</v>
      </c>
      <c r="D11" s="244" t="s">
        <v>19</v>
      </c>
      <c r="E11" s="245" t="s">
        <v>20</v>
      </c>
      <c r="F11" s="245" t="s">
        <v>21</v>
      </c>
      <c r="G11" s="245" t="s">
        <v>22</v>
      </c>
      <c r="H11" s="246" t="s">
        <v>23</v>
      </c>
      <c r="I11" s="246" t="s">
        <v>24</v>
      </c>
      <c r="J11" s="246" t="s">
        <v>25</v>
      </c>
      <c r="K11" s="246" t="s">
        <v>26</v>
      </c>
      <c r="L11" s="246" t="s">
        <v>27</v>
      </c>
      <c r="M11" s="246" t="s">
        <v>28</v>
      </c>
      <c r="N11" s="246" t="s">
        <v>29</v>
      </c>
      <c r="O11" s="246" t="s">
        <v>30</v>
      </c>
      <c r="P11" s="246" t="s">
        <v>31</v>
      </c>
      <c r="Q11" s="246" t="s">
        <v>32</v>
      </c>
      <c r="R11" s="246" t="s">
        <v>33</v>
      </c>
      <c r="S11" s="247" t="s">
        <v>34</v>
      </c>
      <c r="T11" s="243" t="s">
        <v>9</v>
      </c>
      <c r="U11" s="248" t="s">
        <v>35</v>
      </c>
      <c r="V11" s="411" t="s">
        <v>36</v>
      </c>
      <c r="W11" s="248" t="s">
        <v>37</v>
      </c>
      <c r="X11" s="405" t="s">
        <v>38</v>
      </c>
      <c r="Y11" s="251" t="s">
        <v>39</v>
      </c>
      <c r="Z11" s="245" t="s">
        <v>40</v>
      </c>
      <c r="AA11" s="248" t="s">
        <v>41</v>
      </c>
      <c r="AB11" s="251" t="s">
        <v>38</v>
      </c>
      <c r="AC11" s="251" t="s">
        <v>39</v>
      </c>
      <c r="AD11" s="245" t="s">
        <v>40</v>
      </c>
      <c r="AE11" s="248" t="s">
        <v>41</v>
      </c>
      <c r="AF11" s="252" t="s">
        <v>42</v>
      </c>
      <c r="AG11" s="253" t="s">
        <v>43</v>
      </c>
      <c r="AH11" s="243" t="s">
        <v>9</v>
      </c>
      <c r="AI11" s="248" t="s">
        <v>35</v>
      </c>
      <c r="AJ11" s="647"/>
      <c r="AK11" s="243" t="s">
        <v>9</v>
      </c>
      <c r="AL11" s="248" t="s">
        <v>35</v>
      </c>
      <c r="AM11" s="243" t="s">
        <v>9</v>
      </c>
      <c r="AN11" s="248" t="s">
        <v>35</v>
      </c>
      <c r="AO11" s="254" t="s">
        <v>177</v>
      </c>
      <c r="AP11" s="254" t="s">
        <v>178</v>
      </c>
      <c r="AQ11" s="616"/>
      <c r="AR11" s="619"/>
      <c r="AS11" s="255" t="s">
        <v>16</v>
      </c>
      <c r="AT11" s="255" t="s">
        <v>10</v>
      </c>
      <c r="AU11" s="256" t="s">
        <v>84</v>
      </c>
      <c r="AV11" s="256" t="s">
        <v>85</v>
      </c>
      <c r="AW11" s="257" t="s">
        <v>86</v>
      </c>
      <c r="BX11" s="230"/>
      <c r="BY11" s="230"/>
      <c r="CS11" s="231"/>
      <c r="CT11" s="231"/>
    </row>
    <row r="12" spans="1:98" x14ac:dyDescent="0.2">
      <c r="A12" s="258" t="s">
        <v>87</v>
      </c>
      <c r="B12" s="259">
        <f>SUM(C12+D12+E12+F12+G12+H12+I12+J12+K12)</f>
        <v>216</v>
      </c>
      <c r="C12" s="260">
        <v>75</v>
      </c>
      <c r="D12" s="261">
        <v>85</v>
      </c>
      <c r="E12" s="262">
        <v>56</v>
      </c>
      <c r="F12" s="262"/>
      <c r="G12" s="263"/>
      <c r="H12" s="263"/>
      <c r="I12" s="263"/>
      <c r="J12" s="263"/>
      <c r="K12" s="263"/>
      <c r="L12" s="264"/>
      <c r="M12" s="264"/>
      <c r="N12" s="264"/>
      <c r="O12" s="264"/>
      <c r="P12" s="264"/>
      <c r="Q12" s="264"/>
      <c r="R12" s="264"/>
      <c r="S12" s="265"/>
      <c r="T12" s="266">
        <v>216</v>
      </c>
      <c r="U12" s="267"/>
      <c r="V12" s="266">
        <v>103</v>
      </c>
      <c r="W12" s="267">
        <v>113</v>
      </c>
      <c r="X12" s="268">
        <f t="shared" ref="X12:X37" si="0">SUM(Y12+Z12+AA12)</f>
        <v>72</v>
      </c>
      <c r="Y12" s="266">
        <v>72</v>
      </c>
      <c r="Z12" s="269"/>
      <c r="AA12" s="267"/>
      <c r="AB12" s="270">
        <f t="shared" ref="AB12:AB68" si="1">SUM(AC12+AD12+AE12)</f>
        <v>0</v>
      </c>
      <c r="AC12" s="266"/>
      <c r="AD12" s="269"/>
      <c r="AE12" s="267"/>
      <c r="AF12" s="271">
        <v>49</v>
      </c>
      <c r="AG12" s="272"/>
      <c r="AH12" s="273">
        <v>27</v>
      </c>
      <c r="AI12" s="274"/>
      <c r="AJ12" s="275"/>
      <c r="AK12" s="273"/>
      <c r="AL12" s="274"/>
      <c r="AM12" s="273">
        <v>19</v>
      </c>
      <c r="AN12" s="274"/>
      <c r="AO12" s="276"/>
      <c r="AP12" s="276"/>
      <c r="AQ12" s="276"/>
      <c r="AR12" s="276"/>
      <c r="AS12" s="277"/>
      <c r="AT12" s="277"/>
      <c r="AU12" s="276"/>
      <c r="AV12" s="276"/>
      <c r="AW12" s="276"/>
      <c r="AX12" s="278" t="s">
        <v>88</v>
      </c>
      <c r="BX12" s="230"/>
      <c r="BY12" s="230"/>
      <c r="CF12" s="231" t="s">
        <v>179</v>
      </c>
      <c r="CG12" s="231">
        <v>0</v>
      </c>
      <c r="CI12" s="231">
        <v>0</v>
      </c>
      <c r="CJ12" s="231">
        <v>0</v>
      </c>
      <c r="CK12" s="231">
        <v>0</v>
      </c>
      <c r="CL12" s="231">
        <v>1</v>
      </c>
      <c r="CM12" s="231">
        <v>0</v>
      </c>
      <c r="CS12" s="231"/>
      <c r="CT12" s="231"/>
    </row>
    <row r="13" spans="1:98" x14ac:dyDescent="0.2">
      <c r="A13" s="268" t="s">
        <v>89</v>
      </c>
      <c r="B13" s="259">
        <f>SUM(C13+D13+E13+F13+G13+H13+I13+J13+K13+L13+M13+N13+O13+P13+Q13+R13+S13)</f>
        <v>800</v>
      </c>
      <c r="C13" s="266"/>
      <c r="D13" s="279"/>
      <c r="E13" s="280"/>
      <c r="F13" s="280">
        <v>7</v>
      </c>
      <c r="G13" s="280">
        <v>40</v>
      </c>
      <c r="H13" s="280">
        <v>48</v>
      </c>
      <c r="I13" s="280">
        <v>43</v>
      </c>
      <c r="J13" s="280">
        <v>42</v>
      </c>
      <c r="K13" s="280">
        <v>35</v>
      </c>
      <c r="L13" s="280">
        <v>37</v>
      </c>
      <c r="M13" s="280">
        <v>63</v>
      </c>
      <c r="N13" s="280">
        <v>65</v>
      </c>
      <c r="O13" s="280">
        <v>85</v>
      </c>
      <c r="P13" s="280">
        <v>83</v>
      </c>
      <c r="Q13" s="280">
        <v>80</v>
      </c>
      <c r="R13" s="280">
        <v>68</v>
      </c>
      <c r="S13" s="267">
        <v>104</v>
      </c>
      <c r="T13" s="266"/>
      <c r="U13" s="267">
        <v>800</v>
      </c>
      <c r="V13" s="266">
        <v>329</v>
      </c>
      <c r="W13" s="267">
        <v>471</v>
      </c>
      <c r="X13" s="268">
        <f t="shared" si="0"/>
        <v>0</v>
      </c>
      <c r="Y13" s="266"/>
      <c r="Z13" s="269"/>
      <c r="AA13" s="267"/>
      <c r="AB13" s="270">
        <f t="shared" si="1"/>
        <v>387</v>
      </c>
      <c r="AC13" s="266">
        <v>387</v>
      </c>
      <c r="AD13" s="279"/>
      <c r="AE13" s="267"/>
      <c r="AF13" s="271">
        <v>243</v>
      </c>
      <c r="AG13" s="281"/>
      <c r="AH13" s="266"/>
      <c r="AI13" s="267">
        <v>127</v>
      </c>
      <c r="AJ13" s="275">
        <v>595</v>
      </c>
      <c r="AK13" s="273"/>
      <c r="AL13" s="267">
        <v>27</v>
      </c>
      <c r="AM13" s="273"/>
      <c r="AN13" s="267">
        <v>57</v>
      </c>
      <c r="AO13" s="276"/>
      <c r="AP13" s="276"/>
      <c r="AQ13" s="276"/>
      <c r="AR13" s="276"/>
      <c r="AS13" s="277"/>
      <c r="AT13" s="277"/>
      <c r="AU13" s="276"/>
      <c r="AV13" s="276"/>
      <c r="AW13" s="276"/>
      <c r="AX13" s="278" t="s">
        <v>88</v>
      </c>
      <c r="BX13" s="230"/>
      <c r="BY13" s="230"/>
      <c r="CG13" s="231">
        <v>0</v>
      </c>
      <c r="CI13" s="231">
        <v>0</v>
      </c>
      <c r="CJ13" s="231">
        <v>0</v>
      </c>
      <c r="CK13" s="231">
        <v>0</v>
      </c>
      <c r="CL13" s="231">
        <v>0</v>
      </c>
      <c r="CM13" s="231">
        <v>0</v>
      </c>
      <c r="CS13" s="231"/>
      <c r="CT13" s="231"/>
    </row>
    <row r="14" spans="1:98" x14ac:dyDescent="0.2">
      <c r="A14" s="268" t="s">
        <v>90</v>
      </c>
      <c r="B14" s="259">
        <f>SUM(C14)</f>
        <v>75</v>
      </c>
      <c r="C14" s="266">
        <v>75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6">
        <v>75</v>
      </c>
      <c r="U14" s="267"/>
      <c r="V14" s="266">
        <v>52</v>
      </c>
      <c r="W14" s="267">
        <v>23</v>
      </c>
      <c r="X14" s="268">
        <f t="shared" si="0"/>
        <v>20</v>
      </c>
      <c r="Y14" s="266">
        <v>20</v>
      </c>
      <c r="Z14" s="269"/>
      <c r="AA14" s="267"/>
      <c r="AB14" s="270">
        <f t="shared" si="1"/>
        <v>0</v>
      </c>
      <c r="AC14" s="266"/>
      <c r="AD14" s="279"/>
      <c r="AE14" s="267"/>
      <c r="AF14" s="271">
        <v>0</v>
      </c>
      <c r="AG14" s="271"/>
      <c r="AH14" s="266">
        <v>8</v>
      </c>
      <c r="AI14" s="267"/>
      <c r="AJ14" s="275">
        <v>2</v>
      </c>
      <c r="AK14" s="273"/>
      <c r="AL14" s="267"/>
      <c r="AM14" s="273">
        <v>7</v>
      </c>
      <c r="AN14" s="267"/>
      <c r="AO14" s="276"/>
      <c r="AP14" s="276"/>
      <c r="AQ14" s="276"/>
      <c r="AR14" s="276"/>
      <c r="AS14" s="277"/>
      <c r="AT14" s="277"/>
      <c r="AU14" s="276"/>
      <c r="AV14" s="276"/>
      <c r="AW14" s="276"/>
      <c r="AX14" s="278" t="s">
        <v>88</v>
      </c>
      <c r="BX14" s="230"/>
      <c r="BY14" s="230"/>
      <c r="CF14" s="231" t="s">
        <v>179</v>
      </c>
      <c r="CG14" s="231">
        <v>0</v>
      </c>
      <c r="CI14" s="231">
        <v>0</v>
      </c>
      <c r="CJ14" s="231">
        <v>0</v>
      </c>
      <c r="CK14" s="231">
        <v>0</v>
      </c>
      <c r="CL14" s="231">
        <v>1</v>
      </c>
      <c r="CM14" s="231">
        <v>1</v>
      </c>
      <c r="CS14" s="231"/>
      <c r="CT14" s="231"/>
    </row>
    <row r="15" spans="1:98" x14ac:dyDescent="0.2">
      <c r="A15" s="268" t="s">
        <v>93</v>
      </c>
      <c r="B15" s="259">
        <f>SUM(C15+D15+E15+F15+G15+H15+I15+J15+K15)</f>
        <v>44</v>
      </c>
      <c r="C15" s="266">
        <v>23</v>
      </c>
      <c r="D15" s="279">
        <v>15</v>
      </c>
      <c r="E15" s="280">
        <v>6</v>
      </c>
      <c r="F15" s="280"/>
      <c r="G15" s="280"/>
      <c r="H15" s="280"/>
      <c r="I15" s="280"/>
      <c r="J15" s="280"/>
      <c r="K15" s="280"/>
      <c r="L15" s="264"/>
      <c r="M15" s="264"/>
      <c r="N15" s="264"/>
      <c r="O15" s="264"/>
      <c r="P15" s="264"/>
      <c r="Q15" s="264"/>
      <c r="R15" s="264"/>
      <c r="S15" s="264"/>
      <c r="T15" s="266">
        <v>44</v>
      </c>
      <c r="U15" s="267"/>
      <c r="V15" s="266">
        <v>22</v>
      </c>
      <c r="W15" s="267">
        <v>22</v>
      </c>
      <c r="X15" s="268">
        <f t="shared" si="0"/>
        <v>17</v>
      </c>
      <c r="Y15" s="266">
        <v>17</v>
      </c>
      <c r="Z15" s="269"/>
      <c r="AA15" s="267"/>
      <c r="AB15" s="270">
        <f t="shared" si="1"/>
        <v>0</v>
      </c>
      <c r="AC15" s="266"/>
      <c r="AD15" s="279"/>
      <c r="AE15" s="267"/>
      <c r="AF15" s="271">
        <v>3</v>
      </c>
      <c r="AG15" s="271"/>
      <c r="AH15" s="266">
        <v>3</v>
      </c>
      <c r="AI15" s="267"/>
      <c r="AJ15" s="275"/>
      <c r="AK15" s="273"/>
      <c r="AL15" s="267"/>
      <c r="AM15" s="273">
        <v>2</v>
      </c>
      <c r="AN15" s="267"/>
      <c r="AO15" s="276"/>
      <c r="AP15" s="276"/>
      <c r="AQ15" s="276"/>
      <c r="AR15" s="276"/>
      <c r="AS15" s="277"/>
      <c r="AT15" s="277"/>
      <c r="AU15" s="276"/>
      <c r="AV15" s="276"/>
      <c r="AW15" s="276"/>
      <c r="AX15" s="278" t="s">
        <v>88</v>
      </c>
      <c r="BX15" s="230"/>
      <c r="BY15" s="230"/>
      <c r="CF15" s="231" t="s">
        <v>179</v>
      </c>
      <c r="CG15" s="231">
        <v>0</v>
      </c>
      <c r="CI15" s="231">
        <v>0</v>
      </c>
      <c r="CJ15" s="231">
        <v>0</v>
      </c>
      <c r="CK15" s="231">
        <v>0</v>
      </c>
      <c r="CL15" s="231">
        <v>1</v>
      </c>
      <c r="CM15" s="231">
        <v>0</v>
      </c>
      <c r="CS15" s="231"/>
      <c r="CT15" s="231"/>
    </row>
    <row r="16" spans="1:98" x14ac:dyDescent="0.2">
      <c r="A16" s="268" t="s">
        <v>94</v>
      </c>
      <c r="B16" s="259">
        <f>SUM(C16+D16+E16+F16+G16+H16+I16+J16+K16+L16+M16+N16+O16+P16+Q16+R16+S16)</f>
        <v>0</v>
      </c>
      <c r="C16" s="266"/>
      <c r="D16" s="27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7"/>
      <c r="T16" s="266"/>
      <c r="U16" s="267"/>
      <c r="V16" s="266"/>
      <c r="W16" s="267"/>
      <c r="X16" s="268">
        <f t="shared" si="0"/>
        <v>0</v>
      </c>
      <c r="Y16" s="266"/>
      <c r="Z16" s="269"/>
      <c r="AA16" s="267"/>
      <c r="AB16" s="282">
        <f t="shared" si="1"/>
        <v>0</v>
      </c>
      <c r="AC16" s="266"/>
      <c r="AD16" s="269"/>
      <c r="AE16" s="267"/>
      <c r="AF16" s="271"/>
      <c r="AG16" s="271"/>
      <c r="AH16" s="266"/>
      <c r="AI16" s="267"/>
      <c r="AJ16" s="275"/>
      <c r="AK16" s="273"/>
      <c r="AL16" s="267"/>
      <c r="AM16" s="273"/>
      <c r="AN16" s="267"/>
      <c r="AO16" s="276"/>
      <c r="AP16" s="276"/>
      <c r="AQ16" s="276"/>
      <c r="AR16" s="276"/>
      <c r="AS16" s="277"/>
      <c r="AT16" s="277"/>
      <c r="AU16" s="276"/>
      <c r="AV16" s="276"/>
      <c r="AW16" s="276"/>
      <c r="AX16" s="278" t="s">
        <v>88</v>
      </c>
      <c r="BX16" s="230"/>
      <c r="BY16" s="230"/>
      <c r="CG16" s="231">
        <v>0</v>
      </c>
      <c r="CI16" s="231">
        <v>0</v>
      </c>
      <c r="CJ16" s="231">
        <v>0</v>
      </c>
      <c r="CK16" s="231">
        <v>0</v>
      </c>
      <c r="CL16" s="231">
        <v>0</v>
      </c>
      <c r="CM16" s="231">
        <v>0</v>
      </c>
      <c r="CS16" s="231"/>
      <c r="CT16" s="231"/>
    </row>
    <row r="17" spans="1:98" x14ac:dyDescent="0.2">
      <c r="A17" s="268" t="s">
        <v>95</v>
      </c>
      <c r="B17" s="259">
        <f>SUM(C17+D17+E17+F17+G17+H17+I17+J17+K17)</f>
        <v>82</v>
      </c>
      <c r="C17" s="266">
        <v>37</v>
      </c>
      <c r="D17" s="279">
        <v>20</v>
      </c>
      <c r="E17" s="269">
        <v>25</v>
      </c>
      <c r="F17" s="269"/>
      <c r="G17" s="269"/>
      <c r="H17" s="269"/>
      <c r="I17" s="269"/>
      <c r="J17" s="269"/>
      <c r="K17" s="269"/>
      <c r="L17" s="264"/>
      <c r="M17" s="264"/>
      <c r="N17" s="264"/>
      <c r="O17" s="264"/>
      <c r="P17" s="264"/>
      <c r="Q17" s="264"/>
      <c r="R17" s="264"/>
      <c r="S17" s="264"/>
      <c r="T17" s="266">
        <v>82</v>
      </c>
      <c r="U17" s="267"/>
      <c r="V17" s="266">
        <v>51</v>
      </c>
      <c r="W17" s="267">
        <v>31</v>
      </c>
      <c r="X17" s="268">
        <f t="shared" si="0"/>
        <v>39</v>
      </c>
      <c r="Y17" s="266">
        <v>39</v>
      </c>
      <c r="Z17" s="269"/>
      <c r="AA17" s="267"/>
      <c r="AB17" s="282">
        <f t="shared" si="1"/>
        <v>0</v>
      </c>
      <c r="AC17" s="266"/>
      <c r="AD17" s="269"/>
      <c r="AE17" s="267"/>
      <c r="AF17" s="271">
        <v>37</v>
      </c>
      <c r="AG17" s="271"/>
      <c r="AH17" s="266"/>
      <c r="AI17" s="267"/>
      <c r="AJ17" s="275">
        <v>2</v>
      </c>
      <c r="AK17" s="273">
        <v>6</v>
      </c>
      <c r="AL17" s="267"/>
      <c r="AM17" s="273">
        <v>7</v>
      </c>
      <c r="AN17" s="267"/>
      <c r="AO17" s="276"/>
      <c r="AP17" s="276"/>
      <c r="AQ17" s="276">
        <v>52</v>
      </c>
      <c r="AR17" s="276"/>
      <c r="AS17" s="277"/>
      <c r="AT17" s="277"/>
      <c r="AU17" s="276"/>
      <c r="AV17" s="276"/>
      <c r="AW17" s="276"/>
      <c r="AX17" s="278" t="s">
        <v>88</v>
      </c>
      <c r="BX17" s="230"/>
      <c r="BY17" s="230"/>
      <c r="CF17" s="231" t="s">
        <v>179</v>
      </c>
      <c r="CG17" s="231">
        <v>0</v>
      </c>
      <c r="CI17" s="231">
        <v>0</v>
      </c>
      <c r="CJ17" s="231">
        <v>0</v>
      </c>
      <c r="CK17" s="231">
        <v>0</v>
      </c>
      <c r="CL17" s="231">
        <v>1</v>
      </c>
      <c r="CM17" s="231">
        <v>0</v>
      </c>
      <c r="CS17" s="231"/>
      <c r="CT17" s="231"/>
    </row>
    <row r="18" spans="1:98" x14ac:dyDescent="0.2">
      <c r="A18" s="268" t="s">
        <v>96</v>
      </c>
      <c r="B18" s="259">
        <f>SUM(C18+D18+E18+F18+G18+H18+I18+J18+K18+L18+M18+N18+O18+P18+Q18+R18+S18)</f>
        <v>462</v>
      </c>
      <c r="C18" s="266"/>
      <c r="D18" s="279"/>
      <c r="E18" s="269"/>
      <c r="F18" s="269">
        <v>2</v>
      </c>
      <c r="G18" s="269">
        <v>5</v>
      </c>
      <c r="H18" s="269">
        <v>3</v>
      </c>
      <c r="I18" s="269">
        <v>4</v>
      </c>
      <c r="J18" s="269">
        <v>7</v>
      </c>
      <c r="K18" s="269">
        <v>5</v>
      </c>
      <c r="L18" s="269">
        <v>18</v>
      </c>
      <c r="M18" s="269">
        <v>40</v>
      </c>
      <c r="N18" s="269">
        <v>45</v>
      </c>
      <c r="O18" s="269">
        <v>63</v>
      </c>
      <c r="P18" s="269">
        <v>78</v>
      </c>
      <c r="Q18" s="269">
        <v>71</v>
      </c>
      <c r="R18" s="269">
        <v>66</v>
      </c>
      <c r="S18" s="267">
        <v>55</v>
      </c>
      <c r="T18" s="266"/>
      <c r="U18" s="267">
        <v>462</v>
      </c>
      <c r="V18" s="266">
        <v>225</v>
      </c>
      <c r="W18" s="267">
        <v>237</v>
      </c>
      <c r="X18" s="268">
        <f t="shared" si="0"/>
        <v>0</v>
      </c>
      <c r="Y18" s="266"/>
      <c r="Z18" s="269"/>
      <c r="AA18" s="267"/>
      <c r="AB18" s="282">
        <f t="shared" si="1"/>
        <v>114</v>
      </c>
      <c r="AC18" s="266">
        <v>114</v>
      </c>
      <c r="AD18" s="269"/>
      <c r="AE18" s="267"/>
      <c r="AF18" s="271">
        <v>104</v>
      </c>
      <c r="AG18" s="271">
        <v>27</v>
      </c>
      <c r="AH18" s="266"/>
      <c r="AI18" s="267">
        <v>69</v>
      </c>
      <c r="AJ18" s="275">
        <v>1</v>
      </c>
      <c r="AK18" s="273"/>
      <c r="AL18" s="267">
        <v>68</v>
      </c>
      <c r="AM18" s="273"/>
      <c r="AN18" s="267">
        <v>63</v>
      </c>
      <c r="AO18" s="276"/>
      <c r="AP18" s="276"/>
      <c r="AQ18" s="276"/>
      <c r="AR18" s="276"/>
      <c r="AS18" s="277"/>
      <c r="AT18" s="277"/>
      <c r="AU18" s="276"/>
      <c r="AV18" s="276"/>
      <c r="AW18" s="276"/>
      <c r="AX18" s="278" t="s">
        <v>88</v>
      </c>
      <c r="BX18" s="230"/>
      <c r="BY18" s="230"/>
      <c r="CG18" s="231">
        <v>0</v>
      </c>
      <c r="CI18" s="231">
        <v>0</v>
      </c>
      <c r="CJ18" s="231">
        <v>0</v>
      </c>
      <c r="CK18" s="231">
        <v>0</v>
      </c>
      <c r="CL18" s="231">
        <v>0</v>
      </c>
      <c r="CM18" s="231">
        <v>0</v>
      </c>
      <c r="CS18" s="231"/>
      <c r="CT18" s="231"/>
    </row>
    <row r="19" spans="1:98" x14ac:dyDescent="0.2">
      <c r="A19" s="268" t="s">
        <v>97</v>
      </c>
      <c r="B19" s="259">
        <f>SUM(C19+D19+E19+F19+G19+H19+I19+J19+K19)</f>
        <v>0</v>
      </c>
      <c r="C19" s="266"/>
      <c r="D19" s="279"/>
      <c r="E19" s="269"/>
      <c r="F19" s="269"/>
      <c r="G19" s="269"/>
      <c r="H19" s="269"/>
      <c r="I19" s="269"/>
      <c r="J19" s="269"/>
      <c r="K19" s="269"/>
      <c r="L19" s="264"/>
      <c r="M19" s="264"/>
      <c r="N19" s="264"/>
      <c r="O19" s="264"/>
      <c r="P19" s="264"/>
      <c r="Q19" s="264"/>
      <c r="R19" s="264"/>
      <c r="S19" s="264"/>
      <c r="T19" s="266"/>
      <c r="U19" s="267"/>
      <c r="V19" s="266"/>
      <c r="W19" s="267"/>
      <c r="X19" s="268">
        <f t="shared" si="0"/>
        <v>0</v>
      </c>
      <c r="Y19" s="266"/>
      <c r="Z19" s="269"/>
      <c r="AA19" s="267"/>
      <c r="AB19" s="282">
        <f t="shared" si="1"/>
        <v>0</v>
      </c>
      <c r="AC19" s="266"/>
      <c r="AD19" s="269"/>
      <c r="AE19" s="267"/>
      <c r="AF19" s="271"/>
      <c r="AG19" s="271"/>
      <c r="AH19" s="266"/>
      <c r="AI19" s="267"/>
      <c r="AJ19" s="275"/>
      <c r="AK19" s="273"/>
      <c r="AL19" s="267"/>
      <c r="AM19" s="273"/>
      <c r="AN19" s="267"/>
      <c r="AO19" s="276"/>
      <c r="AP19" s="276"/>
      <c r="AQ19" s="276"/>
      <c r="AR19" s="276"/>
      <c r="AS19" s="277"/>
      <c r="AT19" s="277"/>
      <c r="AU19" s="276"/>
      <c r="AV19" s="276"/>
      <c r="AW19" s="276"/>
      <c r="AX19" s="278" t="s">
        <v>88</v>
      </c>
      <c r="BX19" s="230"/>
      <c r="BY19" s="230"/>
      <c r="CF19" s="231" t="s">
        <v>179</v>
      </c>
      <c r="CG19" s="231">
        <v>0</v>
      </c>
      <c r="CI19" s="231">
        <v>0</v>
      </c>
      <c r="CJ19" s="231">
        <v>0</v>
      </c>
      <c r="CK19" s="231">
        <v>0</v>
      </c>
      <c r="CL19" s="231">
        <v>1</v>
      </c>
      <c r="CM19" s="231">
        <v>0</v>
      </c>
      <c r="CS19" s="231"/>
      <c r="CT19" s="231"/>
    </row>
    <row r="20" spans="1:98" x14ac:dyDescent="0.2">
      <c r="A20" s="268" t="s">
        <v>98</v>
      </c>
      <c r="B20" s="259">
        <f>SUM(C20+D20+E20+F20+G20+H20+I20+J20+K20+L20+M20+N20+O20+P20+Q20+R20+S20)</f>
        <v>132</v>
      </c>
      <c r="C20" s="266"/>
      <c r="D20" s="279"/>
      <c r="E20" s="269"/>
      <c r="F20" s="269">
        <v>15</v>
      </c>
      <c r="G20" s="269">
        <v>4</v>
      </c>
      <c r="H20" s="269">
        <v>6</v>
      </c>
      <c r="I20" s="269">
        <v>11</v>
      </c>
      <c r="J20" s="269">
        <v>11</v>
      </c>
      <c r="K20" s="269">
        <v>9</v>
      </c>
      <c r="L20" s="269">
        <v>7</v>
      </c>
      <c r="M20" s="269">
        <v>17</v>
      </c>
      <c r="N20" s="269">
        <v>20</v>
      </c>
      <c r="O20" s="269">
        <v>9</v>
      </c>
      <c r="P20" s="269">
        <v>12</v>
      </c>
      <c r="Q20" s="269">
        <v>6</v>
      </c>
      <c r="R20" s="269">
        <v>2</v>
      </c>
      <c r="S20" s="267">
        <v>3</v>
      </c>
      <c r="T20" s="266"/>
      <c r="U20" s="267">
        <v>132</v>
      </c>
      <c r="V20" s="266">
        <v>28</v>
      </c>
      <c r="W20" s="267">
        <v>104</v>
      </c>
      <c r="X20" s="268">
        <f t="shared" si="0"/>
        <v>0</v>
      </c>
      <c r="Y20" s="266"/>
      <c r="Z20" s="269"/>
      <c r="AA20" s="267"/>
      <c r="AB20" s="282">
        <f t="shared" si="1"/>
        <v>82</v>
      </c>
      <c r="AC20" s="266">
        <v>82</v>
      </c>
      <c r="AD20" s="269"/>
      <c r="AE20" s="267"/>
      <c r="AF20" s="271">
        <v>76</v>
      </c>
      <c r="AG20" s="271"/>
      <c r="AH20" s="266"/>
      <c r="AI20" s="267">
        <v>18</v>
      </c>
      <c r="AJ20" s="275">
        <v>1</v>
      </c>
      <c r="AK20" s="273"/>
      <c r="AL20" s="267">
        <v>2</v>
      </c>
      <c r="AM20" s="273"/>
      <c r="AN20" s="267">
        <v>11</v>
      </c>
      <c r="AO20" s="276"/>
      <c r="AP20" s="276"/>
      <c r="AQ20" s="276"/>
      <c r="AR20" s="276"/>
      <c r="AS20" s="277"/>
      <c r="AT20" s="277"/>
      <c r="AU20" s="276"/>
      <c r="AV20" s="276"/>
      <c r="AW20" s="276"/>
      <c r="AX20" s="278" t="s">
        <v>88</v>
      </c>
      <c r="BX20" s="230"/>
      <c r="BY20" s="230"/>
      <c r="CG20" s="231">
        <v>0</v>
      </c>
      <c r="CI20" s="231">
        <v>0</v>
      </c>
      <c r="CJ20" s="231">
        <v>0</v>
      </c>
      <c r="CK20" s="231">
        <v>0</v>
      </c>
      <c r="CL20" s="231">
        <v>0</v>
      </c>
      <c r="CM20" s="231">
        <v>0</v>
      </c>
      <c r="CS20" s="231"/>
      <c r="CT20" s="231"/>
    </row>
    <row r="21" spans="1:98" x14ac:dyDescent="0.2">
      <c r="A21" s="268" t="s">
        <v>99</v>
      </c>
      <c r="B21" s="259">
        <f>SUM(C21+D21+E21+F21+G21+H21+I21+J21+K21)</f>
        <v>0</v>
      </c>
      <c r="C21" s="266"/>
      <c r="D21" s="279"/>
      <c r="E21" s="269"/>
      <c r="F21" s="269"/>
      <c r="G21" s="269"/>
      <c r="H21" s="269"/>
      <c r="I21" s="269"/>
      <c r="J21" s="269"/>
      <c r="K21" s="269"/>
      <c r="L21" s="264"/>
      <c r="M21" s="264"/>
      <c r="N21" s="264"/>
      <c r="O21" s="264"/>
      <c r="P21" s="264"/>
      <c r="Q21" s="264"/>
      <c r="R21" s="264"/>
      <c r="S21" s="264"/>
      <c r="T21" s="266"/>
      <c r="U21" s="267"/>
      <c r="V21" s="266"/>
      <c r="W21" s="267"/>
      <c r="X21" s="268">
        <f t="shared" si="0"/>
        <v>0</v>
      </c>
      <c r="Y21" s="266"/>
      <c r="Z21" s="269"/>
      <c r="AA21" s="267"/>
      <c r="AB21" s="282">
        <f t="shared" si="1"/>
        <v>0</v>
      </c>
      <c r="AC21" s="266"/>
      <c r="AD21" s="269"/>
      <c r="AE21" s="267"/>
      <c r="AF21" s="271"/>
      <c r="AG21" s="271"/>
      <c r="AH21" s="266"/>
      <c r="AI21" s="267"/>
      <c r="AJ21" s="275"/>
      <c r="AK21" s="273"/>
      <c r="AL21" s="267"/>
      <c r="AM21" s="273"/>
      <c r="AN21" s="267"/>
      <c r="AO21" s="276"/>
      <c r="AP21" s="276"/>
      <c r="AQ21" s="276"/>
      <c r="AR21" s="276"/>
      <c r="AS21" s="277"/>
      <c r="AT21" s="277"/>
      <c r="AU21" s="276"/>
      <c r="AV21" s="276"/>
      <c r="AW21" s="276"/>
      <c r="AX21" s="278" t="s">
        <v>88</v>
      </c>
      <c r="BX21" s="230"/>
      <c r="BY21" s="230"/>
      <c r="CF21" s="231" t="s">
        <v>179</v>
      </c>
      <c r="CG21" s="231">
        <v>0</v>
      </c>
      <c r="CI21" s="231">
        <v>0</v>
      </c>
      <c r="CJ21" s="231">
        <v>0</v>
      </c>
      <c r="CK21" s="231">
        <v>0</v>
      </c>
      <c r="CL21" s="231">
        <v>1</v>
      </c>
      <c r="CM21" s="231">
        <v>0</v>
      </c>
      <c r="CS21" s="231"/>
      <c r="CT21" s="231"/>
    </row>
    <row r="22" spans="1:98" x14ac:dyDescent="0.2">
      <c r="A22" s="268" t="s">
        <v>100</v>
      </c>
      <c r="B22" s="259">
        <f>SUM(C22+D22+E22+F22+G22+H22+I22+J22+K22+L22+M22+N22+O22+P22+Q22+R22+S22)</f>
        <v>168</v>
      </c>
      <c r="C22" s="266"/>
      <c r="D22" s="279"/>
      <c r="E22" s="269"/>
      <c r="F22" s="269">
        <v>1</v>
      </c>
      <c r="G22" s="269">
        <v>6</v>
      </c>
      <c r="H22" s="269">
        <v>5</v>
      </c>
      <c r="I22" s="269">
        <v>1</v>
      </c>
      <c r="J22" s="269">
        <v>9</v>
      </c>
      <c r="K22" s="269">
        <v>9</v>
      </c>
      <c r="L22" s="269">
        <v>14</v>
      </c>
      <c r="M22" s="269">
        <v>18</v>
      </c>
      <c r="N22" s="269">
        <v>16</v>
      </c>
      <c r="O22" s="269">
        <v>30</v>
      </c>
      <c r="P22" s="269">
        <v>23</v>
      </c>
      <c r="Q22" s="269">
        <v>12</v>
      </c>
      <c r="R22" s="269">
        <v>14</v>
      </c>
      <c r="S22" s="267">
        <v>10</v>
      </c>
      <c r="T22" s="266"/>
      <c r="U22" s="267">
        <v>168</v>
      </c>
      <c r="V22" s="266">
        <v>64</v>
      </c>
      <c r="W22" s="267">
        <v>104</v>
      </c>
      <c r="X22" s="268">
        <f t="shared" si="0"/>
        <v>0</v>
      </c>
      <c r="Y22" s="266"/>
      <c r="Z22" s="269"/>
      <c r="AA22" s="267"/>
      <c r="AB22" s="282">
        <f t="shared" si="1"/>
        <v>88</v>
      </c>
      <c r="AC22" s="266">
        <v>88</v>
      </c>
      <c r="AD22" s="269"/>
      <c r="AE22" s="267"/>
      <c r="AF22" s="271">
        <v>81</v>
      </c>
      <c r="AG22" s="271"/>
      <c r="AH22" s="266"/>
      <c r="AI22" s="267">
        <v>53</v>
      </c>
      <c r="AJ22" s="275"/>
      <c r="AK22" s="273">
        <v>1</v>
      </c>
      <c r="AL22" s="267">
        <v>29</v>
      </c>
      <c r="AM22" s="273"/>
      <c r="AN22" s="267">
        <v>33</v>
      </c>
      <c r="AO22" s="276"/>
      <c r="AP22" s="276"/>
      <c r="AQ22" s="276"/>
      <c r="AR22" s="276"/>
      <c r="AS22" s="277"/>
      <c r="AT22" s="277"/>
      <c r="AU22" s="276"/>
      <c r="AV22" s="276"/>
      <c r="AW22" s="276"/>
      <c r="AX22" s="278" t="s">
        <v>88</v>
      </c>
      <c r="BX22" s="230"/>
      <c r="BY22" s="230"/>
      <c r="CG22" s="231">
        <v>0</v>
      </c>
      <c r="CI22" s="231">
        <v>0</v>
      </c>
      <c r="CJ22" s="231">
        <v>0</v>
      </c>
      <c r="CK22" s="231">
        <v>0</v>
      </c>
      <c r="CL22" s="231">
        <v>0</v>
      </c>
      <c r="CM22" s="231">
        <v>0</v>
      </c>
      <c r="CS22" s="231"/>
      <c r="CT22" s="231"/>
    </row>
    <row r="23" spans="1:98" x14ac:dyDescent="0.2">
      <c r="A23" s="268" t="s">
        <v>101</v>
      </c>
      <c r="B23" s="259">
        <f>SUM(C23+D23+E23+F23+G23+H23+I23+J23+K23+L23+M23+N23+O23+P23+Q23+R23+S23)</f>
        <v>0</v>
      </c>
      <c r="C23" s="266"/>
      <c r="D23" s="27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7"/>
      <c r="T23" s="266"/>
      <c r="U23" s="267"/>
      <c r="V23" s="266"/>
      <c r="W23" s="267"/>
      <c r="X23" s="268">
        <f t="shared" si="0"/>
        <v>0</v>
      </c>
      <c r="Y23" s="266"/>
      <c r="Z23" s="269"/>
      <c r="AA23" s="267"/>
      <c r="AB23" s="282">
        <f t="shared" si="1"/>
        <v>0</v>
      </c>
      <c r="AC23" s="266"/>
      <c r="AD23" s="269"/>
      <c r="AE23" s="267"/>
      <c r="AF23" s="271"/>
      <c r="AG23" s="271"/>
      <c r="AH23" s="266"/>
      <c r="AI23" s="267"/>
      <c r="AJ23" s="275"/>
      <c r="AK23" s="273"/>
      <c r="AL23" s="267"/>
      <c r="AM23" s="273"/>
      <c r="AN23" s="267"/>
      <c r="AO23" s="276"/>
      <c r="AP23" s="276"/>
      <c r="AQ23" s="276"/>
      <c r="AR23" s="276"/>
      <c r="AS23" s="277"/>
      <c r="AT23" s="277"/>
      <c r="AU23" s="276"/>
      <c r="AV23" s="276"/>
      <c r="AW23" s="276"/>
      <c r="AX23" s="278" t="s">
        <v>88</v>
      </c>
      <c r="BX23" s="230"/>
      <c r="BY23" s="230"/>
      <c r="CG23" s="231">
        <v>0</v>
      </c>
      <c r="CI23" s="231">
        <v>0</v>
      </c>
      <c r="CJ23" s="231">
        <v>0</v>
      </c>
      <c r="CK23" s="231">
        <v>0</v>
      </c>
      <c r="CL23" s="231">
        <v>0</v>
      </c>
      <c r="CM23" s="231">
        <v>0</v>
      </c>
      <c r="CS23" s="231"/>
      <c r="CT23" s="231"/>
    </row>
    <row r="24" spans="1:98" x14ac:dyDescent="0.2">
      <c r="A24" s="268" t="s">
        <v>102</v>
      </c>
      <c r="B24" s="259">
        <f>SUM(C24+D24+E24+F24+G24+H24+I24+J24+K24)</f>
        <v>0</v>
      </c>
      <c r="C24" s="266"/>
      <c r="D24" s="279"/>
      <c r="E24" s="269"/>
      <c r="F24" s="269"/>
      <c r="G24" s="269"/>
      <c r="H24" s="269"/>
      <c r="I24" s="269"/>
      <c r="J24" s="269"/>
      <c r="K24" s="269"/>
      <c r="L24" s="264"/>
      <c r="M24" s="264"/>
      <c r="N24" s="264"/>
      <c r="O24" s="264"/>
      <c r="P24" s="264"/>
      <c r="Q24" s="264"/>
      <c r="R24" s="264"/>
      <c r="S24" s="264"/>
      <c r="T24" s="266"/>
      <c r="U24" s="267"/>
      <c r="V24" s="266"/>
      <c r="W24" s="267"/>
      <c r="X24" s="268">
        <f t="shared" si="0"/>
        <v>0</v>
      </c>
      <c r="Y24" s="266"/>
      <c r="Z24" s="269"/>
      <c r="AA24" s="267"/>
      <c r="AB24" s="282">
        <f t="shared" si="1"/>
        <v>0</v>
      </c>
      <c r="AC24" s="266"/>
      <c r="AD24" s="269"/>
      <c r="AE24" s="267"/>
      <c r="AF24" s="271"/>
      <c r="AG24" s="271"/>
      <c r="AH24" s="266"/>
      <c r="AI24" s="267"/>
      <c r="AJ24" s="275"/>
      <c r="AK24" s="273"/>
      <c r="AL24" s="267"/>
      <c r="AM24" s="273"/>
      <c r="AN24" s="267"/>
      <c r="AO24" s="276"/>
      <c r="AP24" s="276"/>
      <c r="AQ24" s="276"/>
      <c r="AR24" s="276"/>
      <c r="AS24" s="277"/>
      <c r="AT24" s="277"/>
      <c r="AU24" s="276"/>
      <c r="AV24" s="276"/>
      <c r="AW24" s="276"/>
      <c r="AX24" s="278" t="s">
        <v>88</v>
      </c>
      <c r="BX24" s="230"/>
      <c r="BY24" s="230"/>
      <c r="CF24" s="231" t="s">
        <v>179</v>
      </c>
      <c r="CG24" s="231">
        <v>0</v>
      </c>
      <c r="CI24" s="231">
        <v>0</v>
      </c>
      <c r="CJ24" s="231">
        <v>0</v>
      </c>
      <c r="CK24" s="231">
        <v>0</v>
      </c>
      <c r="CL24" s="231">
        <v>1</v>
      </c>
      <c r="CM24" s="231">
        <v>0</v>
      </c>
      <c r="CS24" s="231"/>
      <c r="CT24" s="231"/>
    </row>
    <row r="25" spans="1:98" x14ac:dyDescent="0.2">
      <c r="A25" s="268" t="s">
        <v>103</v>
      </c>
      <c r="B25" s="259">
        <f>SUM(C25+D25+E25+F25+G25+H25+I25+J25+K25+L25+M25+N25+O25+P25+Q25+R25+S25)</f>
        <v>0</v>
      </c>
      <c r="C25" s="266"/>
      <c r="D25" s="27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7"/>
      <c r="T25" s="266"/>
      <c r="U25" s="267"/>
      <c r="V25" s="266"/>
      <c r="W25" s="267"/>
      <c r="X25" s="268">
        <f t="shared" si="0"/>
        <v>0</v>
      </c>
      <c r="Y25" s="266"/>
      <c r="Z25" s="269"/>
      <c r="AA25" s="267"/>
      <c r="AB25" s="282">
        <f t="shared" si="1"/>
        <v>0</v>
      </c>
      <c r="AC25" s="266"/>
      <c r="AD25" s="269"/>
      <c r="AE25" s="267"/>
      <c r="AF25" s="271"/>
      <c r="AG25" s="271"/>
      <c r="AH25" s="266"/>
      <c r="AI25" s="267"/>
      <c r="AJ25" s="275"/>
      <c r="AK25" s="273"/>
      <c r="AL25" s="267"/>
      <c r="AM25" s="273"/>
      <c r="AN25" s="267"/>
      <c r="AO25" s="276"/>
      <c r="AP25" s="276"/>
      <c r="AQ25" s="276"/>
      <c r="AR25" s="276"/>
      <c r="AS25" s="277"/>
      <c r="AT25" s="277"/>
      <c r="AU25" s="276"/>
      <c r="AV25" s="276"/>
      <c r="AW25" s="276"/>
      <c r="AX25" s="278" t="s">
        <v>88</v>
      </c>
      <c r="BX25" s="230"/>
      <c r="BY25" s="230"/>
      <c r="CG25" s="231">
        <v>0</v>
      </c>
      <c r="CI25" s="231">
        <v>0</v>
      </c>
      <c r="CJ25" s="231">
        <v>0</v>
      </c>
      <c r="CK25" s="231">
        <v>0</v>
      </c>
      <c r="CL25" s="231">
        <v>0</v>
      </c>
      <c r="CM25" s="231">
        <v>0</v>
      </c>
      <c r="CS25" s="231"/>
      <c r="CT25" s="231"/>
    </row>
    <row r="26" spans="1:98" x14ac:dyDescent="0.2">
      <c r="A26" s="268" t="s">
        <v>104</v>
      </c>
      <c r="B26" s="259">
        <f>SUM(C26+D26+E26+F26+G26+H26+I26+J26+K26)</f>
        <v>0</v>
      </c>
      <c r="C26" s="266"/>
      <c r="D26" s="279"/>
      <c r="E26" s="269"/>
      <c r="F26" s="269"/>
      <c r="G26" s="269"/>
      <c r="H26" s="269"/>
      <c r="I26" s="269"/>
      <c r="J26" s="269"/>
      <c r="K26" s="269"/>
      <c r="L26" s="264"/>
      <c r="M26" s="264"/>
      <c r="N26" s="264"/>
      <c r="O26" s="264"/>
      <c r="P26" s="264"/>
      <c r="Q26" s="264"/>
      <c r="R26" s="264"/>
      <c r="S26" s="264"/>
      <c r="T26" s="266"/>
      <c r="U26" s="267"/>
      <c r="V26" s="266"/>
      <c r="W26" s="267"/>
      <c r="X26" s="268">
        <f t="shared" si="0"/>
        <v>0</v>
      </c>
      <c r="Y26" s="266"/>
      <c r="Z26" s="269"/>
      <c r="AA26" s="267"/>
      <c r="AB26" s="282">
        <f t="shared" si="1"/>
        <v>0</v>
      </c>
      <c r="AC26" s="266"/>
      <c r="AD26" s="269"/>
      <c r="AE26" s="267"/>
      <c r="AF26" s="271"/>
      <c r="AG26" s="271"/>
      <c r="AH26" s="266"/>
      <c r="AI26" s="267"/>
      <c r="AJ26" s="275"/>
      <c r="AK26" s="273"/>
      <c r="AL26" s="267"/>
      <c r="AM26" s="273"/>
      <c r="AN26" s="267"/>
      <c r="AO26" s="276"/>
      <c r="AP26" s="276"/>
      <c r="AQ26" s="276"/>
      <c r="AR26" s="276"/>
      <c r="AS26" s="277"/>
      <c r="AT26" s="277"/>
      <c r="AU26" s="276"/>
      <c r="AV26" s="276"/>
      <c r="AW26" s="276"/>
      <c r="AX26" s="278" t="s">
        <v>88</v>
      </c>
      <c r="BX26" s="230"/>
      <c r="BY26" s="230"/>
      <c r="CF26" s="231" t="s">
        <v>179</v>
      </c>
      <c r="CG26" s="231">
        <v>0</v>
      </c>
      <c r="CI26" s="231">
        <v>0</v>
      </c>
      <c r="CJ26" s="231">
        <v>0</v>
      </c>
      <c r="CK26" s="231">
        <v>0</v>
      </c>
      <c r="CL26" s="231">
        <v>1</v>
      </c>
      <c r="CM26" s="231">
        <v>0</v>
      </c>
      <c r="CS26" s="231"/>
      <c r="CT26" s="231"/>
    </row>
    <row r="27" spans="1:98" x14ac:dyDescent="0.2">
      <c r="A27" s="268" t="s">
        <v>105</v>
      </c>
      <c r="B27" s="259">
        <f>SUM(C27+D27+E27+F27+G27+H27+I27+J27+K27+L27+M27+N27+O27+P27+Q27+R27+S27)</f>
        <v>31</v>
      </c>
      <c r="C27" s="266"/>
      <c r="D27" s="279"/>
      <c r="E27" s="269"/>
      <c r="F27" s="269"/>
      <c r="G27" s="269"/>
      <c r="H27" s="269">
        <v>1</v>
      </c>
      <c r="I27" s="269"/>
      <c r="J27" s="269">
        <v>1</v>
      </c>
      <c r="K27" s="269">
        <v>1</v>
      </c>
      <c r="L27" s="269"/>
      <c r="M27" s="269"/>
      <c r="N27" s="269">
        <v>2</v>
      </c>
      <c r="O27" s="269">
        <v>2</v>
      </c>
      <c r="P27" s="269">
        <v>4</v>
      </c>
      <c r="Q27" s="269">
        <v>5</v>
      </c>
      <c r="R27" s="269">
        <v>13</v>
      </c>
      <c r="S27" s="267">
        <v>2</v>
      </c>
      <c r="T27" s="266"/>
      <c r="U27" s="267">
        <v>31</v>
      </c>
      <c r="V27" s="266">
        <v>14</v>
      </c>
      <c r="W27" s="267">
        <v>17</v>
      </c>
      <c r="X27" s="268">
        <f t="shared" si="0"/>
        <v>0</v>
      </c>
      <c r="Y27" s="266"/>
      <c r="Z27" s="269"/>
      <c r="AA27" s="267"/>
      <c r="AB27" s="282">
        <f t="shared" si="1"/>
        <v>17</v>
      </c>
      <c r="AC27" s="266">
        <v>17</v>
      </c>
      <c r="AD27" s="269"/>
      <c r="AE27" s="267"/>
      <c r="AF27" s="271">
        <v>6</v>
      </c>
      <c r="AG27" s="271"/>
      <c r="AH27" s="266"/>
      <c r="AI27" s="267">
        <v>6</v>
      </c>
      <c r="AJ27" s="275">
        <v>60</v>
      </c>
      <c r="AK27" s="273"/>
      <c r="AL27" s="267"/>
      <c r="AM27" s="273"/>
      <c r="AN27" s="267">
        <v>15</v>
      </c>
      <c r="AO27" s="276"/>
      <c r="AP27" s="276"/>
      <c r="AQ27" s="276"/>
      <c r="AR27" s="276"/>
      <c r="AS27" s="277"/>
      <c r="AT27" s="277"/>
      <c r="AU27" s="276"/>
      <c r="AV27" s="276"/>
      <c r="AW27" s="276"/>
      <c r="AX27" s="278" t="s">
        <v>88</v>
      </c>
      <c r="BX27" s="230"/>
      <c r="BY27" s="230"/>
      <c r="CG27" s="231">
        <v>0</v>
      </c>
      <c r="CI27" s="231">
        <v>0</v>
      </c>
      <c r="CJ27" s="231">
        <v>0</v>
      </c>
      <c r="CK27" s="231">
        <v>0</v>
      </c>
      <c r="CL27" s="231">
        <v>0</v>
      </c>
      <c r="CM27" s="231">
        <v>0</v>
      </c>
      <c r="CS27" s="231"/>
      <c r="CT27" s="231"/>
    </row>
    <row r="28" spans="1:98" x14ac:dyDescent="0.2">
      <c r="A28" s="268" t="s">
        <v>106</v>
      </c>
      <c r="B28" s="259">
        <f>SUM(C28+D28+E28+F28+G28+H28+I28+J28+K28)</f>
        <v>0</v>
      </c>
      <c r="C28" s="266"/>
      <c r="D28" s="279"/>
      <c r="E28" s="269"/>
      <c r="F28" s="269"/>
      <c r="G28" s="269"/>
      <c r="H28" s="269"/>
      <c r="I28" s="269"/>
      <c r="J28" s="269"/>
      <c r="K28" s="269"/>
      <c r="L28" s="264"/>
      <c r="M28" s="264"/>
      <c r="N28" s="264"/>
      <c r="O28" s="264"/>
      <c r="P28" s="264"/>
      <c r="Q28" s="264"/>
      <c r="R28" s="264"/>
      <c r="S28" s="264"/>
      <c r="T28" s="266"/>
      <c r="U28" s="267"/>
      <c r="V28" s="266"/>
      <c r="W28" s="267"/>
      <c r="X28" s="268">
        <f t="shared" si="0"/>
        <v>0</v>
      </c>
      <c r="Y28" s="266"/>
      <c r="Z28" s="269"/>
      <c r="AA28" s="267"/>
      <c r="AB28" s="282">
        <f t="shared" si="1"/>
        <v>0</v>
      </c>
      <c r="AC28" s="266"/>
      <c r="AD28" s="269"/>
      <c r="AE28" s="267"/>
      <c r="AF28" s="271"/>
      <c r="AG28" s="271"/>
      <c r="AH28" s="266"/>
      <c r="AI28" s="267"/>
      <c r="AJ28" s="275"/>
      <c r="AK28" s="273"/>
      <c r="AL28" s="267"/>
      <c r="AM28" s="273"/>
      <c r="AN28" s="267"/>
      <c r="AO28" s="276"/>
      <c r="AP28" s="276"/>
      <c r="AQ28" s="276"/>
      <c r="AR28" s="276"/>
      <c r="AS28" s="277"/>
      <c r="AT28" s="277"/>
      <c r="AU28" s="276"/>
      <c r="AV28" s="276"/>
      <c r="AW28" s="276"/>
      <c r="AX28" s="278" t="s">
        <v>88</v>
      </c>
      <c r="BX28" s="230"/>
      <c r="BY28" s="230"/>
      <c r="CF28" s="231" t="s">
        <v>179</v>
      </c>
      <c r="CG28" s="231">
        <v>0</v>
      </c>
      <c r="CI28" s="231">
        <v>0</v>
      </c>
      <c r="CJ28" s="231">
        <v>0</v>
      </c>
      <c r="CK28" s="231">
        <v>0</v>
      </c>
      <c r="CL28" s="231">
        <v>1</v>
      </c>
      <c r="CM28" s="231">
        <v>0</v>
      </c>
      <c r="CS28" s="231"/>
      <c r="CT28" s="231"/>
    </row>
    <row r="29" spans="1:98" x14ac:dyDescent="0.2">
      <c r="A29" s="268" t="s">
        <v>107</v>
      </c>
      <c r="B29" s="259">
        <f>SUM(C29+D29+E29+F29+G29+H29+I29+J29+K29+L29+M29+N29+O29+P29+Q29+R29+S29)</f>
        <v>0</v>
      </c>
      <c r="C29" s="266"/>
      <c r="D29" s="27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7"/>
      <c r="T29" s="266"/>
      <c r="U29" s="267"/>
      <c r="V29" s="266"/>
      <c r="W29" s="267"/>
      <c r="X29" s="268">
        <f t="shared" si="0"/>
        <v>0</v>
      </c>
      <c r="Y29" s="266"/>
      <c r="Z29" s="269"/>
      <c r="AA29" s="267"/>
      <c r="AB29" s="282">
        <f t="shared" si="1"/>
        <v>0</v>
      </c>
      <c r="AC29" s="266"/>
      <c r="AD29" s="269"/>
      <c r="AE29" s="267"/>
      <c r="AF29" s="271"/>
      <c r="AG29" s="271"/>
      <c r="AH29" s="266"/>
      <c r="AI29" s="267"/>
      <c r="AJ29" s="275"/>
      <c r="AK29" s="273"/>
      <c r="AL29" s="267"/>
      <c r="AM29" s="273"/>
      <c r="AN29" s="267"/>
      <c r="AO29" s="276"/>
      <c r="AP29" s="276"/>
      <c r="AQ29" s="276"/>
      <c r="AR29" s="276"/>
      <c r="AS29" s="277"/>
      <c r="AT29" s="277"/>
      <c r="AU29" s="276"/>
      <c r="AV29" s="276"/>
      <c r="AW29" s="276"/>
      <c r="AX29" s="278" t="s">
        <v>88</v>
      </c>
      <c r="BX29" s="230"/>
      <c r="BY29" s="230"/>
      <c r="CG29" s="231">
        <v>0</v>
      </c>
      <c r="CI29" s="231">
        <v>0</v>
      </c>
      <c r="CJ29" s="231">
        <v>0</v>
      </c>
      <c r="CK29" s="231">
        <v>0</v>
      </c>
      <c r="CL29" s="231">
        <v>0</v>
      </c>
      <c r="CM29" s="231">
        <v>0</v>
      </c>
      <c r="CS29" s="231"/>
      <c r="CT29" s="231"/>
    </row>
    <row r="30" spans="1:98" x14ac:dyDescent="0.2">
      <c r="A30" s="268" t="s">
        <v>108</v>
      </c>
      <c r="B30" s="259">
        <f>SUM(C30+D30+E30+F30+G30+H30+I30+J30+K30)</f>
        <v>0</v>
      </c>
      <c r="C30" s="266"/>
      <c r="D30" s="279"/>
      <c r="E30" s="269"/>
      <c r="F30" s="269"/>
      <c r="G30" s="269"/>
      <c r="H30" s="269"/>
      <c r="I30" s="269"/>
      <c r="J30" s="269"/>
      <c r="K30" s="269"/>
      <c r="L30" s="264"/>
      <c r="M30" s="264"/>
      <c r="N30" s="264"/>
      <c r="O30" s="264"/>
      <c r="P30" s="264"/>
      <c r="Q30" s="264"/>
      <c r="R30" s="264"/>
      <c r="S30" s="264"/>
      <c r="T30" s="266"/>
      <c r="U30" s="267"/>
      <c r="V30" s="266"/>
      <c r="W30" s="267"/>
      <c r="X30" s="268">
        <f t="shared" si="0"/>
        <v>0</v>
      </c>
      <c r="Y30" s="266"/>
      <c r="Z30" s="269"/>
      <c r="AA30" s="267"/>
      <c r="AB30" s="282">
        <f t="shared" si="1"/>
        <v>0</v>
      </c>
      <c r="AC30" s="266"/>
      <c r="AD30" s="269"/>
      <c r="AE30" s="267"/>
      <c r="AF30" s="271"/>
      <c r="AG30" s="271"/>
      <c r="AH30" s="266"/>
      <c r="AI30" s="267"/>
      <c r="AJ30" s="275"/>
      <c r="AK30" s="273"/>
      <c r="AL30" s="267"/>
      <c r="AM30" s="273"/>
      <c r="AN30" s="267"/>
      <c r="AO30" s="276"/>
      <c r="AP30" s="276"/>
      <c r="AQ30" s="276"/>
      <c r="AR30" s="276"/>
      <c r="AS30" s="277"/>
      <c r="AT30" s="277"/>
      <c r="AU30" s="276"/>
      <c r="AV30" s="276"/>
      <c r="AW30" s="276"/>
      <c r="AX30" s="278" t="s">
        <v>88</v>
      </c>
      <c r="BX30" s="230"/>
      <c r="BY30" s="230"/>
      <c r="CF30" s="231" t="s">
        <v>179</v>
      </c>
      <c r="CG30" s="231">
        <v>0</v>
      </c>
      <c r="CI30" s="231">
        <v>0</v>
      </c>
      <c r="CJ30" s="231">
        <v>0</v>
      </c>
      <c r="CK30" s="231">
        <v>0</v>
      </c>
      <c r="CL30" s="231">
        <v>1</v>
      </c>
      <c r="CM30" s="231">
        <v>0</v>
      </c>
      <c r="CS30" s="231"/>
      <c r="CT30" s="231"/>
    </row>
    <row r="31" spans="1:98" x14ac:dyDescent="0.2">
      <c r="A31" s="268" t="s">
        <v>109</v>
      </c>
      <c r="B31" s="259">
        <f>SUM(C31+D31+E31+F31+G31+H31+I31+J31+K31+L31+M31+N31+O31+P31+Q31+R31+S31)</f>
        <v>0</v>
      </c>
      <c r="C31" s="266"/>
      <c r="D31" s="27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7"/>
      <c r="T31" s="266"/>
      <c r="U31" s="267"/>
      <c r="V31" s="266"/>
      <c r="W31" s="267"/>
      <c r="X31" s="268">
        <f t="shared" si="0"/>
        <v>0</v>
      </c>
      <c r="Y31" s="266"/>
      <c r="Z31" s="269"/>
      <c r="AA31" s="267"/>
      <c r="AB31" s="282">
        <f t="shared" si="1"/>
        <v>0</v>
      </c>
      <c r="AC31" s="266"/>
      <c r="AD31" s="269"/>
      <c r="AE31" s="267"/>
      <c r="AF31" s="271"/>
      <c r="AG31" s="271"/>
      <c r="AH31" s="266"/>
      <c r="AI31" s="267"/>
      <c r="AJ31" s="275"/>
      <c r="AK31" s="273"/>
      <c r="AL31" s="267"/>
      <c r="AM31" s="273"/>
      <c r="AN31" s="267"/>
      <c r="AO31" s="276"/>
      <c r="AP31" s="276"/>
      <c r="AQ31" s="276"/>
      <c r="AR31" s="276"/>
      <c r="AS31" s="277"/>
      <c r="AT31" s="277"/>
      <c r="AU31" s="276"/>
      <c r="AV31" s="276"/>
      <c r="AW31" s="276"/>
      <c r="AX31" s="278" t="s">
        <v>88</v>
      </c>
      <c r="BX31" s="230"/>
      <c r="BY31" s="230"/>
      <c r="CG31" s="231">
        <v>0</v>
      </c>
      <c r="CI31" s="231">
        <v>0</v>
      </c>
      <c r="CJ31" s="231">
        <v>0</v>
      </c>
      <c r="CK31" s="231">
        <v>0</v>
      </c>
      <c r="CL31" s="231">
        <v>0</v>
      </c>
      <c r="CM31" s="231">
        <v>0</v>
      </c>
      <c r="CS31" s="231"/>
      <c r="CT31" s="231"/>
    </row>
    <row r="32" spans="1:98" x14ac:dyDescent="0.2">
      <c r="A32" s="268" t="s">
        <v>110</v>
      </c>
      <c r="B32" s="259">
        <f>SUM(C32+D32+E32+F32+G32+H32+I32+J32+K32+L32+M32+N32+O32+P32+Q32+R32+S32)</f>
        <v>103</v>
      </c>
      <c r="C32" s="266">
        <v>8</v>
      </c>
      <c r="D32" s="279">
        <v>8</v>
      </c>
      <c r="E32" s="269">
        <v>8</v>
      </c>
      <c r="F32" s="269">
        <v>9</v>
      </c>
      <c r="G32" s="269">
        <v>6</v>
      </c>
      <c r="H32" s="269">
        <v>5</v>
      </c>
      <c r="I32" s="269">
        <v>4</v>
      </c>
      <c r="J32" s="269">
        <v>5</v>
      </c>
      <c r="K32" s="269">
        <v>4</v>
      </c>
      <c r="L32" s="269">
        <v>8</v>
      </c>
      <c r="M32" s="269">
        <v>6</v>
      </c>
      <c r="N32" s="269">
        <v>4</v>
      </c>
      <c r="O32" s="269">
        <v>8</v>
      </c>
      <c r="P32" s="269">
        <v>4</v>
      </c>
      <c r="Q32" s="269">
        <v>7</v>
      </c>
      <c r="R32" s="269">
        <v>4</v>
      </c>
      <c r="S32" s="267">
        <v>5</v>
      </c>
      <c r="T32" s="266">
        <v>24</v>
      </c>
      <c r="U32" s="267">
        <v>79</v>
      </c>
      <c r="V32" s="266">
        <v>38</v>
      </c>
      <c r="W32" s="267">
        <v>65</v>
      </c>
      <c r="X32" s="268">
        <f t="shared" si="0"/>
        <v>15</v>
      </c>
      <c r="Y32" s="266">
        <v>15</v>
      </c>
      <c r="Z32" s="269"/>
      <c r="AA32" s="267"/>
      <c r="AB32" s="282">
        <f t="shared" si="1"/>
        <v>54</v>
      </c>
      <c r="AC32" s="266">
        <v>54</v>
      </c>
      <c r="AD32" s="269"/>
      <c r="AE32" s="267"/>
      <c r="AF32" s="271">
        <v>58</v>
      </c>
      <c r="AG32" s="271"/>
      <c r="AH32" s="266">
        <v>5</v>
      </c>
      <c r="AI32" s="267">
        <v>10</v>
      </c>
      <c r="AJ32" s="275"/>
      <c r="AK32" s="273"/>
      <c r="AL32" s="267">
        <v>1</v>
      </c>
      <c r="AM32" s="273">
        <v>10</v>
      </c>
      <c r="AN32" s="267">
        <v>10</v>
      </c>
      <c r="AO32" s="276"/>
      <c r="AP32" s="276"/>
      <c r="AQ32" s="276"/>
      <c r="AR32" s="276"/>
      <c r="AS32" s="277"/>
      <c r="AT32" s="277"/>
      <c r="AU32" s="276"/>
      <c r="AV32" s="276"/>
      <c r="AW32" s="276"/>
      <c r="AX32" s="278" t="s">
        <v>88</v>
      </c>
      <c r="BX32" s="230"/>
      <c r="BY32" s="230"/>
      <c r="CG32" s="231">
        <v>0</v>
      </c>
      <c r="CI32" s="231">
        <v>0</v>
      </c>
      <c r="CJ32" s="231">
        <v>0</v>
      </c>
      <c r="CK32" s="231">
        <v>0</v>
      </c>
      <c r="CL32" s="231">
        <v>0</v>
      </c>
      <c r="CM32" s="231">
        <v>0</v>
      </c>
      <c r="CS32" s="231"/>
      <c r="CT32" s="231"/>
    </row>
    <row r="33" spans="1:98" x14ac:dyDescent="0.2">
      <c r="A33" s="268" t="s">
        <v>111</v>
      </c>
      <c r="B33" s="259">
        <f>SUM(C33+D33+E33+F33+G33+H33+I33+J33+K33)</f>
        <v>0</v>
      </c>
      <c r="C33" s="266"/>
      <c r="D33" s="279"/>
      <c r="E33" s="269"/>
      <c r="F33" s="269"/>
      <c r="G33" s="269"/>
      <c r="H33" s="269"/>
      <c r="I33" s="269"/>
      <c r="J33" s="269"/>
      <c r="K33" s="269"/>
      <c r="L33" s="264"/>
      <c r="M33" s="264"/>
      <c r="N33" s="264"/>
      <c r="O33" s="264"/>
      <c r="P33" s="264"/>
      <c r="Q33" s="264"/>
      <c r="R33" s="264"/>
      <c r="S33" s="264"/>
      <c r="T33" s="266"/>
      <c r="U33" s="281"/>
      <c r="V33" s="266"/>
      <c r="W33" s="267"/>
      <c r="X33" s="268">
        <f t="shared" si="0"/>
        <v>0</v>
      </c>
      <c r="Y33" s="266"/>
      <c r="Z33" s="269"/>
      <c r="AA33" s="267"/>
      <c r="AB33" s="282">
        <f t="shared" si="1"/>
        <v>0</v>
      </c>
      <c r="AC33" s="266"/>
      <c r="AD33" s="269"/>
      <c r="AE33" s="267"/>
      <c r="AF33" s="271"/>
      <c r="AG33" s="271"/>
      <c r="AH33" s="266"/>
      <c r="AI33" s="267"/>
      <c r="AJ33" s="275"/>
      <c r="AK33" s="273"/>
      <c r="AL33" s="267"/>
      <c r="AM33" s="273"/>
      <c r="AN33" s="267"/>
      <c r="AO33" s="276"/>
      <c r="AP33" s="276"/>
      <c r="AQ33" s="276"/>
      <c r="AR33" s="276"/>
      <c r="AS33" s="277"/>
      <c r="AT33" s="277"/>
      <c r="AU33" s="276"/>
      <c r="AV33" s="276"/>
      <c r="AW33" s="276"/>
      <c r="AX33" s="278" t="s">
        <v>88</v>
      </c>
      <c r="BX33" s="230"/>
      <c r="BY33" s="230"/>
      <c r="CF33" s="231" t="s">
        <v>179</v>
      </c>
      <c r="CG33" s="231">
        <v>0</v>
      </c>
      <c r="CI33" s="231">
        <v>0</v>
      </c>
      <c r="CJ33" s="231">
        <v>0</v>
      </c>
      <c r="CK33" s="231">
        <v>0</v>
      </c>
      <c r="CL33" s="231">
        <v>1</v>
      </c>
      <c r="CM33" s="231">
        <v>0</v>
      </c>
      <c r="CS33" s="231"/>
      <c r="CT33" s="231"/>
    </row>
    <row r="34" spans="1:98" x14ac:dyDescent="0.2">
      <c r="A34" s="268" t="s">
        <v>112</v>
      </c>
      <c r="B34" s="259">
        <f>SUM(C34+D34+E34+F34+G34+H34+I34+J34+K34+L34+M34+N34+O34+P34+Q34+R34+S34)</f>
        <v>0</v>
      </c>
      <c r="C34" s="266"/>
      <c r="D34" s="27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7"/>
      <c r="T34" s="266"/>
      <c r="U34" s="281"/>
      <c r="V34" s="266"/>
      <c r="W34" s="267"/>
      <c r="X34" s="268">
        <f t="shared" si="0"/>
        <v>0</v>
      </c>
      <c r="Y34" s="266"/>
      <c r="Z34" s="269"/>
      <c r="AA34" s="267"/>
      <c r="AB34" s="282">
        <f t="shared" si="1"/>
        <v>0</v>
      </c>
      <c r="AC34" s="266"/>
      <c r="AD34" s="269"/>
      <c r="AE34" s="267"/>
      <c r="AF34" s="271"/>
      <c r="AG34" s="271"/>
      <c r="AH34" s="266"/>
      <c r="AI34" s="267"/>
      <c r="AJ34" s="275"/>
      <c r="AK34" s="273"/>
      <c r="AL34" s="267"/>
      <c r="AM34" s="273"/>
      <c r="AN34" s="267"/>
      <c r="AO34" s="276"/>
      <c r="AP34" s="276"/>
      <c r="AQ34" s="276"/>
      <c r="AR34" s="276"/>
      <c r="AS34" s="277"/>
      <c r="AT34" s="277"/>
      <c r="AU34" s="276"/>
      <c r="AV34" s="276"/>
      <c r="AW34" s="276"/>
      <c r="AX34" s="278" t="s">
        <v>88</v>
      </c>
      <c r="BX34" s="230"/>
      <c r="BY34" s="230"/>
      <c r="CG34" s="231">
        <v>0</v>
      </c>
      <c r="CI34" s="231">
        <v>0</v>
      </c>
      <c r="CJ34" s="231">
        <v>0</v>
      </c>
      <c r="CK34" s="231">
        <v>0</v>
      </c>
      <c r="CL34" s="231">
        <v>0</v>
      </c>
      <c r="CM34" s="231">
        <v>0</v>
      </c>
      <c r="CS34" s="231"/>
      <c r="CT34" s="231"/>
    </row>
    <row r="35" spans="1:98" x14ac:dyDescent="0.2">
      <c r="A35" s="268" t="s">
        <v>113</v>
      </c>
      <c r="B35" s="259">
        <f>SUM(C35+D35+E35+F35+G35+H35+I35+J35+K35+L35+M35+N35+O35+P35+Q35+R35+S35)</f>
        <v>0</v>
      </c>
      <c r="C35" s="266"/>
      <c r="D35" s="27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7"/>
      <c r="T35" s="266"/>
      <c r="U35" s="281"/>
      <c r="V35" s="266"/>
      <c r="W35" s="267"/>
      <c r="X35" s="268">
        <f t="shared" si="0"/>
        <v>0</v>
      </c>
      <c r="Y35" s="266"/>
      <c r="Z35" s="269"/>
      <c r="AA35" s="267"/>
      <c r="AB35" s="282">
        <f t="shared" si="1"/>
        <v>0</v>
      </c>
      <c r="AC35" s="266"/>
      <c r="AD35" s="269"/>
      <c r="AE35" s="267"/>
      <c r="AF35" s="271"/>
      <c r="AG35" s="271"/>
      <c r="AH35" s="266"/>
      <c r="AI35" s="267"/>
      <c r="AJ35" s="275"/>
      <c r="AK35" s="273"/>
      <c r="AL35" s="267"/>
      <c r="AM35" s="273"/>
      <c r="AN35" s="267"/>
      <c r="AO35" s="276"/>
      <c r="AP35" s="276"/>
      <c r="AQ35" s="276"/>
      <c r="AR35" s="276"/>
      <c r="AS35" s="277"/>
      <c r="AT35" s="277"/>
      <c r="AU35" s="276"/>
      <c r="AV35" s="276"/>
      <c r="AW35" s="276"/>
      <c r="AX35" s="278" t="s">
        <v>88</v>
      </c>
      <c r="BX35" s="230"/>
      <c r="BY35" s="230"/>
      <c r="CG35" s="231">
        <v>0</v>
      </c>
      <c r="CI35" s="231">
        <v>0</v>
      </c>
      <c r="CJ35" s="231">
        <v>0</v>
      </c>
      <c r="CK35" s="231">
        <v>0</v>
      </c>
      <c r="CL35" s="231">
        <v>0</v>
      </c>
      <c r="CM35" s="231">
        <v>0</v>
      </c>
      <c r="CS35" s="231"/>
      <c r="CT35" s="231"/>
    </row>
    <row r="36" spans="1:98" x14ac:dyDescent="0.2">
      <c r="A36" s="268" t="s">
        <v>114</v>
      </c>
      <c r="B36" s="259">
        <f>SUM(O36+P36+Q36+R36+S36)</f>
        <v>0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9"/>
      <c r="P36" s="269"/>
      <c r="Q36" s="269"/>
      <c r="R36" s="269"/>
      <c r="S36" s="267"/>
      <c r="T36" s="266"/>
      <c r="U36" s="281"/>
      <c r="V36" s="266"/>
      <c r="W36" s="267"/>
      <c r="X36" s="268">
        <f t="shared" si="0"/>
        <v>0</v>
      </c>
      <c r="Y36" s="283"/>
      <c r="Z36" s="284"/>
      <c r="AA36" s="285"/>
      <c r="AB36" s="282">
        <f t="shared" si="1"/>
        <v>0</v>
      </c>
      <c r="AC36" s="266"/>
      <c r="AD36" s="269"/>
      <c r="AE36" s="267"/>
      <c r="AF36" s="271"/>
      <c r="AG36" s="271"/>
      <c r="AH36" s="283"/>
      <c r="AI36" s="286"/>
      <c r="AJ36" s="275"/>
      <c r="AK36" s="283"/>
      <c r="AL36" s="267"/>
      <c r="AM36" s="284"/>
      <c r="AN36" s="267"/>
      <c r="AO36" s="276"/>
      <c r="AP36" s="276"/>
      <c r="AQ36" s="276"/>
      <c r="AR36" s="276"/>
      <c r="AS36" s="285"/>
      <c r="AT36" s="277"/>
      <c r="AU36" s="276"/>
      <c r="AV36" s="276"/>
      <c r="AW36" s="276"/>
      <c r="AX36" s="278" t="s">
        <v>88</v>
      </c>
      <c r="BX36" s="230"/>
      <c r="BY36" s="230"/>
      <c r="CF36" s="231" t="s">
        <v>179</v>
      </c>
      <c r="CG36" s="231">
        <v>0</v>
      </c>
      <c r="CI36" s="231">
        <v>0</v>
      </c>
      <c r="CJ36" s="231">
        <v>0</v>
      </c>
      <c r="CK36" s="231">
        <v>0</v>
      </c>
      <c r="CL36" s="231">
        <v>1</v>
      </c>
      <c r="CM36" s="231">
        <v>0</v>
      </c>
      <c r="CS36" s="231"/>
      <c r="CT36" s="231"/>
    </row>
    <row r="37" spans="1:98" x14ac:dyDescent="0.2">
      <c r="A37" s="268" t="s">
        <v>115</v>
      </c>
      <c r="B37" s="259">
        <f>SUM(C37+D37+E37+F37+G37+H37+I37+J37+K37)</f>
        <v>0</v>
      </c>
      <c r="C37" s="266"/>
      <c r="D37" s="279"/>
      <c r="E37" s="269"/>
      <c r="F37" s="263"/>
      <c r="G37" s="263"/>
      <c r="H37" s="263"/>
      <c r="I37" s="263"/>
      <c r="J37" s="263"/>
      <c r="K37" s="263"/>
      <c r="L37" s="284"/>
      <c r="M37" s="284"/>
      <c r="N37" s="284"/>
      <c r="O37" s="284"/>
      <c r="P37" s="284"/>
      <c r="Q37" s="284"/>
      <c r="R37" s="284"/>
      <c r="S37" s="285"/>
      <c r="T37" s="266"/>
      <c r="U37" s="281"/>
      <c r="V37" s="266"/>
      <c r="W37" s="267"/>
      <c r="X37" s="268">
        <f t="shared" si="0"/>
        <v>0</v>
      </c>
      <c r="Y37" s="266"/>
      <c r="Z37" s="269"/>
      <c r="AA37" s="267"/>
      <c r="AB37" s="282">
        <f t="shared" si="1"/>
        <v>0</v>
      </c>
      <c r="AC37" s="266"/>
      <c r="AD37" s="269"/>
      <c r="AE37" s="267"/>
      <c r="AF37" s="271"/>
      <c r="AG37" s="271"/>
      <c r="AH37" s="266"/>
      <c r="AI37" s="267"/>
      <c r="AJ37" s="275"/>
      <c r="AK37" s="273"/>
      <c r="AL37" s="267"/>
      <c r="AM37" s="273"/>
      <c r="AN37" s="267"/>
      <c r="AO37" s="276"/>
      <c r="AP37" s="276"/>
      <c r="AQ37" s="276"/>
      <c r="AR37" s="276"/>
      <c r="AS37" s="277"/>
      <c r="AT37" s="277"/>
      <c r="AU37" s="276"/>
      <c r="AV37" s="276"/>
      <c r="AW37" s="276"/>
      <c r="AX37" s="278" t="s">
        <v>88</v>
      </c>
      <c r="BX37" s="230"/>
      <c r="BY37" s="230"/>
      <c r="CF37" s="231" t="s">
        <v>179</v>
      </c>
      <c r="CG37" s="231">
        <v>0</v>
      </c>
      <c r="CI37" s="231">
        <v>0</v>
      </c>
      <c r="CJ37" s="231">
        <v>0</v>
      </c>
      <c r="CK37" s="231">
        <v>0</v>
      </c>
      <c r="CL37" s="231">
        <v>1</v>
      </c>
      <c r="CM37" s="231">
        <v>0</v>
      </c>
      <c r="CS37" s="231"/>
      <c r="CT37" s="231"/>
    </row>
    <row r="38" spans="1:98" x14ac:dyDescent="0.2">
      <c r="A38" s="268" t="s">
        <v>116</v>
      </c>
      <c r="B38" s="259">
        <f>SUM(C38+D38+E38+F38+G38+H38+I38+J38+K38+L38+M38+N38+O38+P38+Q38+R38+S38)</f>
        <v>0</v>
      </c>
      <c r="C38" s="263"/>
      <c r="D38" s="263"/>
      <c r="E38" s="263"/>
      <c r="F38" s="263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7"/>
      <c r="T38" s="266"/>
      <c r="U38" s="267"/>
      <c r="V38" s="266"/>
      <c r="W38" s="267"/>
      <c r="X38" s="287"/>
      <c r="Y38" s="283"/>
      <c r="Z38" s="284"/>
      <c r="AA38" s="285"/>
      <c r="AB38" s="282">
        <f t="shared" si="1"/>
        <v>0</v>
      </c>
      <c r="AC38" s="266"/>
      <c r="AD38" s="269"/>
      <c r="AE38" s="267"/>
      <c r="AF38" s="271"/>
      <c r="AG38" s="271"/>
      <c r="AH38" s="266"/>
      <c r="AI38" s="267"/>
      <c r="AJ38" s="275"/>
      <c r="AK38" s="273"/>
      <c r="AL38" s="267"/>
      <c r="AM38" s="273"/>
      <c r="AN38" s="267"/>
      <c r="AO38" s="276"/>
      <c r="AP38" s="276"/>
      <c r="AQ38" s="276"/>
      <c r="AR38" s="276"/>
      <c r="AS38" s="277"/>
      <c r="AT38" s="277"/>
      <c r="AU38" s="276"/>
      <c r="AV38" s="276"/>
      <c r="AW38" s="276"/>
      <c r="AX38" s="278" t="s">
        <v>88</v>
      </c>
      <c r="BX38" s="230"/>
      <c r="BY38" s="230"/>
      <c r="CG38" s="231">
        <v>0</v>
      </c>
      <c r="CI38" s="231">
        <v>0</v>
      </c>
      <c r="CJ38" s="231">
        <v>0</v>
      </c>
      <c r="CK38" s="231">
        <v>0</v>
      </c>
      <c r="CL38" s="231">
        <v>0</v>
      </c>
      <c r="CM38" s="231">
        <v>0</v>
      </c>
      <c r="CS38" s="231"/>
      <c r="CT38" s="231"/>
    </row>
    <row r="39" spans="1:98" x14ac:dyDescent="0.2">
      <c r="A39" s="268" t="s">
        <v>117</v>
      </c>
      <c r="B39" s="259">
        <f>SUM(C39+D39+E39+F39+G39+H39+I39+J39+K39)</f>
        <v>211</v>
      </c>
      <c r="C39" s="263">
        <v>38</v>
      </c>
      <c r="D39" s="263">
        <v>93</v>
      </c>
      <c r="E39" s="263">
        <v>80</v>
      </c>
      <c r="F39" s="263"/>
      <c r="G39" s="263"/>
      <c r="H39" s="263"/>
      <c r="I39" s="263"/>
      <c r="J39" s="263"/>
      <c r="K39" s="263"/>
      <c r="L39" s="264"/>
      <c r="M39" s="264"/>
      <c r="N39" s="264"/>
      <c r="O39" s="264"/>
      <c r="P39" s="264"/>
      <c r="Q39" s="264"/>
      <c r="R39" s="264"/>
      <c r="S39" s="264"/>
      <c r="T39" s="266">
        <v>211</v>
      </c>
      <c r="U39" s="267"/>
      <c r="V39" s="266">
        <v>153</v>
      </c>
      <c r="W39" s="267">
        <v>58</v>
      </c>
      <c r="X39" s="268">
        <f t="shared" ref="X39:X68" si="2">SUM(Y39+Z39+AA39)</f>
        <v>65</v>
      </c>
      <c r="Y39" s="266">
        <v>65</v>
      </c>
      <c r="Z39" s="269"/>
      <c r="AA39" s="267"/>
      <c r="AB39" s="282">
        <f t="shared" si="1"/>
        <v>0</v>
      </c>
      <c r="AC39" s="266"/>
      <c r="AD39" s="269"/>
      <c r="AE39" s="267"/>
      <c r="AF39" s="271">
        <v>64</v>
      </c>
      <c r="AG39" s="267"/>
      <c r="AH39" s="266">
        <v>19</v>
      </c>
      <c r="AI39" s="267"/>
      <c r="AJ39" s="275">
        <v>165</v>
      </c>
      <c r="AK39" s="273">
        <v>6</v>
      </c>
      <c r="AL39" s="267"/>
      <c r="AM39" s="273">
        <v>2</v>
      </c>
      <c r="AN39" s="267"/>
      <c r="AO39" s="276"/>
      <c r="AP39" s="276"/>
      <c r="AQ39" s="276"/>
      <c r="AR39" s="276"/>
      <c r="AS39" s="277"/>
      <c r="AT39" s="277"/>
      <c r="AU39" s="276"/>
      <c r="AV39" s="276"/>
      <c r="AW39" s="276"/>
      <c r="AX39" s="278" t="s">
        <v>88</v>
      </c>
      <c r="BX39" s="230"/>
      <c r="BY39" s="230"/>
      <c r="CF39" s="231" t="s">
        <v>179</v>
      </c>
      <c r="CG39" s="231">
        <v>0</v>
      </c>
      <c r="CI39" s="231">
        <v>0</v>
      </c>
      <c r="CJ39" s="231">
        <v>0</v>
      </c>
      <c r="CK39" s="231">
        <v>0</v>
      </c>
      <c r="CL39" s="231">
        <v>1</v>
      </c>
      <c r="CM39" s="231">
        <v>0</v>
      </c>
      <c r="CS39" s="231"/>
      <c r="CT39" s="231"/>
    </row>
    <row r="40" spans="1:98" x14ac:dyDescent="0.2">
      <c r="A40" s="268" t="s">
        <v>118</v>
      </c>
      <c r="B40" s="259">
        <f>SUM(C40+D40+E40+F40+G40+H40+I40+J40+K40+L40+M40+N40+O40+P40+Q40+R40+S40)</f>
        <v>176</v>
      </c>
      <c r="C40" s="263"/>
      <c r="D40" s="263"/>
      <c r="E40" s="263"/>
      <c r="F40" s="269">
        <v>16</v>
      </c>
      <c r="G40" s="269">
        <v>4</v>
      </c>
      <c r="H40" s="269">
        <v>7</v>
      </c>
      <c r="I40" s="269">
        <v>6</v>
      </c>
      <c r="J40" s="269">
        <v>7</v>
      </c>
      <c r="K40" s="269">
        <v>11</v>
      </c>
      <c r="L40" s="269">
        <v>16</v>
      </c>
      <c r="M40" s="269">
        <v>13</v>
      </c>
      <c r="N40" s="269">
        <v>17</v>
      </c>
      <c r="O40" s="269">
        <v>16</v>
      </c>
      <c r="P40" s="269">
        <v>15</v>
      </c>
      <c r="Q40" s="269">
        <v>13</v>
      </c>
      <c r="R40" s="269">
        <v>19</v>
      </c>
      <c r="S40" s="267">
        <v>16</v>
      </c>
      <c r="T40" s="266"/>
      <c r="U40" s="267">
        <v>176</v>
      </c>
      <c r="V40" s="266">
        <v>90</v>
      </c>
      <c r="W40" s="267">
        <v>86</v>
      </c>
      <c r="X40" s="268">
        <f>SUM(Y40+Z40+AA40)</f>
        <v>0</v>
      </c>
      <c r="Y40" s="266"/>
      <c r="Z40" s="269"/>
      <c r="AA40" s="267"/>
      <c r="AB40" s="282">
        <f t="shared" si="1"/>
        <v>111</v>
      </c>
      <c r="AC40" s="266">
        <v>111</v>
      </c>
      <c r="AD40" s="269"/>
      <c r="AE40" s="267"/>
      <c r="AF40" s="271">
        <v>100</v>
      </c>
      <c r="AG40" s="288"/>
      <c r="AH40" s="266"/>
      <c r="AI40" s="267">
        <v>21</v>
      </c>
      <c r="AJ40" s="275">
        <v>18</v>
      </c>
      <c r="AK40" s="273"/>
      <c r="AL40" s="267">
        <v>7</v>
      </c>
      <c r="AM40" s="273"/>
      <c r="AN40" s="267">
        <v>19</v>
      </c>
      <c r="AO40" s="276"/>
      <c r="AP40" s="276"/>
      <c r="AQ40" s="276">
        <v>45</v>
      </c>
      <c r="AR40" s="276"/>
      <c r="AS40" s="277"/>
      <c r="AT40" s="277"/>
      <c r="AU40" s="276"/>
      <c r="AV40" s="276"/>
      <c r="AW40" s="276"/>
      <c r="AX40" s="278" t="s">
        <v>88</v>
      </c>
      <c r="BX40" s="230"/>
      <c r="BY40" s="230"/>
      <c r="CG40" s="231">
        <v>0</v>
      </c>
      <c r="CI40" s="231">
        <v>0</v>
      </c>
      <c r="CJ40" s="231">
        <v>0</v>
      </c>
      <c r="CK40" s="231">
        <v>0</v>
      </c>
      <c r="CL40" s="231">
        <v>0</v>
      </c>
      <c r="CM40" s="231">
        <v>0</v>
      </c>
      <c r="CS40" s="231"/>
      <c r="CT40" s="231"/>
    </row>
    <row r="41" spans="1:98" x14ac:dyDescent="0.2">
      <c r="A41" s="268" t="s">
        <v>119</v>
      </c>
      <c r="B41" s="259">
        <f>SUM(C41+D41+E41+F41+G41+H41+I41+J41+K41+L41+M41+N41+O41+P41+Q41+R41+S41)</f>
        <v>0</v>
      </c>
      <c r="C41" s="263"/>
      <c r="D41" s="263"/>
      <c r="E41" s="263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7"/>
      <c r="T41" s="266"/>
      <c r="U41" s="267"/>
      <c r="V41" s="266"/>
      <c r="W41" s="267"/>
      <c r="X41" s="268">
        <f>SUM(Y41+Z41+AA41)</f>
        <v>0</v>
      </c>
      <c r="Y41" s="266"/>
      <c r="Z41" s="269"/>
      <c r="AA41" s="267"/>
      <c r="AB41" s="282">
        <f t="shared" si="1"/>
        <v>0</v>
      </c>
      <c r="AC41" s="266"/>
      <c r="AD41" s="269"/>
      <c r="AE41" s="267"/>
      <c r="AF41" s="271"/>
      <c r="AG41" s="267"/>
      <c r="AH41" s="266"/>
      <c r="AI41" s="267"/>
      <c r="AJ41" s="275"/>
      <c r="AK41" s="273"/>
      <c r="AL41" s="267"/>
      <c r="AM41" s="273"/>
      <c r="AN41" s="267"/>
      <c r="AO41" s="276"/>
      <c r="AP41" s="276"/>
      <c r="AQ41" s="276"/>
      <c r="AR41" s="276"/>
      <c r="AS41" s="277"/>
      <c r="AT41" s="277"/>
      <c r="AU41" s="276"/>
      <c r="AV41" s="276"/>
      <c r="AW41" s="276"/>
      <c r="AX41" s="278" t="s">
        <v>88</v>
      </c>
      <c r="BX41" s="230"/>
      <c r="BY41" s="230"/>
      <c r="CG41" s="231">
        <v>0</v>
      </c>
      <c r="CI41" s="231">
        <v>0</v>
      </c>
      <c r="CJ41" s="231">
        <v>0</v>
      </c>
      <c r="CK41" s="231">
        <v>0</v>
      </c>
      <c r="CL41" s="231">
        <v>0</v>
      </c>
      <c r="CM41" s="231">
        <v>0</v>
      </c>
      <c r="CS41" s="231"/>
      <c r="CT41" s="231"/>
    </row>
    <row r="42" spans="1:98" x14ac:dyDescent="0.2">
      <c r="A42" s="268" t="s">
        <v>120</v>
      </c>
      <c r="B42" s="259">
        <f>SUM(C42+D42+E42+F42+G42+H42+I42+J42+K42)</f>
        <v>0</v>
      </c>
      <c r="C42" s="263"/>
      <c r="D42" s="263"/>
      <c r="E42" s="263"/>
      <c r="F42" s="269"/>
      <c r="G42" s="269"/>
      <c r="H42" s="269"/>
      <c r="I42" s="269"/>
      <c r="J42" s="269"/>
      <c r="K42" s="269"/>
      <c r="L42" s="264"/>
      <c r="M42" s="264"/>
      <c r="N42" s="264"/>
      <c r="O42" s="264"/>
      <c r="P42" s="264"/>
      <c r="Q42" s="264"/>
      <c r="R42" s="264"/>
      <c r="S42" s="264"/>
      <c r="T42" s="266"/>
      <c r="U42" s="267"/>
      <c r="V42" s="266"/>
      <c r="W42" s="267"/>
      <c r="X42" s="268">
        <f t="shared" si="2"/>
        <v>0</v>
      </c>
      <c r="Y42" s="266"/>
      <c r="Z42" s="269"/>
      <c r="AA42" s="267"/>
      <c r="AB42" s="282">
        <f t="shared" si="1"/>
        <v>0</v>
      </c>
      <c r="AC42" s="266"/>
      <c r="AD42" s="269"/>
      <c r="AE42" s="267"/>
      <c r="AF42" s="271"/>
      <c r="AG42" s="267"/>
      <c r="AH42" s="266"/>
      <c r="AI42" s="267"/>
      <c r="AJ42" s="275"/>
      <c r="AK42" s="273"/>
      <c r="AL42" s="267"/>
      <c r="AM42" s="273"/>
      <c r="AN42" s="267"/>
      <c r="AO42" s="276"/>
      <c r="AP42" s="276"/>
      <c r="AQ42" s="276"/>
      <c r="AR42" s="276"/>
      <c r="AS42" s="277"/>
      <c r="AT42" s="277"/>
      <c r="AU42" s="276"/>
      <c r="AV42" s="276"/>
      <c r="AW42" s="276"/>
      <c r="AX42" s="278" t="s">
        <v>88</v>
      </c>
      <c r="BX42" s="230"/>
      <c r="BY42" s="230"/>
      <c r="CF42" s="231" t="s">
        <v>179</v>
      </c>
      <c r="CG42" s="231">
        <v>0</v>
      </c>
      <c r="CI42" s="231">
        <v>0</v>
      </c>
      <c r="CJ42" s="231">
        <v>0</v>
      </c>
      <c r="CK42" s="231">
        <v>0</v>
      </c>
      <c r="CL42" s="231">
        <v>1</v>
      </c>
      <c r="CM42" s="231">
        <v>0</v>
      </c>
      <c r="CS42" s="231"/>
      <c r="CT42" s="231"/>
    </row>
    <row r="43" spans="1:98" x14ac:dyDescent="0.2">
      <c r="A43" s="268" t="s">
        <v>121</v>
      </c>
      <c r="B43" s="259">
        <f>SUM(C43+D43+E43+F43+G43+H43+I43+J43+K43+L43+M43+N43+O43+P43+Q43+R43+S43)</f>
        <v>311</v>
      </c>
      <c r="C43" s="266">
        <v>1</v>
      </c>
      <c r="D43" s="279">
        <v>6</v>
      </c>
      <c r="E43" s="269">
        <v>9</v>
      </c>
      <c r="F43" s="269">
        <v>17</v>
      </c>
      <c r="G43" s="269">
        <v>18</v>
      </c>
      <c r="H43" s="269">
        <v>19</v>
      </c>
      <c r="I43" s="269">
        <v>29</v>
      </c>
      <c r="J43" s="269">
        <v>29</v>
      </c>
      <c r="K43" s="269">
        <v>33</v>
      </c>
      <c r="L43" s="269">
        <v>29</v>
      </c>
      <c r="M43" s="269">
        <v>44</v>
      </c>
      <c r="N43" s="269">
        <v>30</v>
      </c>
      <c r="O43" s="269">
        <v>21</v>
      </c>
      <c r="P43" s="269">
        <v>13</v>
      </c>
      <c r="Q43" s="269">
        <v>6</v>
      </c>
      <c r="R43" s="269">
        <v>3</v>
      </c>
      <c r="S43" s="267">
        <v>4</v>
      </c>
      <c r="T43" s="266">
        <v>16</v>
      </c>
      <c r="U43" s="267">
        <v>295</v>
      </c>
      <c r="V43" s="266">
        <v>107</v>
      </c>
      <c r="W43" s="267">
        <v>204</v>
      </c>
      <c r="X43" s="268">
        <f t="shared" si="2"/>
        <v>15</v>
      </c>
      <c r="Y43" s="266">
        <v>15</v>
      </c>
      <c r="Z43" s="269"/>
      <c r="AA43" s="267"/>
      <c r="AB43" s="282">
        <f t="shared" si="1"/>
        <v>23</v>
      </c>
      <c r="AC43" s="266">
        <v>23</v>
      </c>
      <c r="AD43" s="269"/>
      <c r="AE43" s="267"/>
      <c r="AF43" s="271">
        <v>24</v>
      </c>
      <c r="AG43" s="267">
        <v>0</v>
      </c>
      <c r="AH43" s="266">
        <v>5</v>
      </c>
      <c r="AI43" s="286">
        <v>53</v>
      </c>
      <c r="AJ43" s="275">
        <v>423</v>
      </c>
      <c r="AK43" s="273"/>
      <c r="AL43" s="267">
        <v>8</v>
      </c>
      <c r="AM43" s="273">
        <v>1</v>
      </c>
      <c r="AN43" s="267">
        <v>5</v>
      </c>
      <c r="AO43" s="276"/>
      <c r="AP43" s="276"/>
      <c r="AQ43" s="276">
        <v>23</v>
      </c>
      <c r="AR43" s="276"/>
      <c r="AS43" s="277"/>
      <c r="AT43" s="277"/>
      <c r="AU43" s="276"/>
      <c r="AV43" s="276"/>
      <c r="AW43" s="276"/>
      <c r="AX43" s="278" t="s">
        <v>88</v>
      </c>
      <c r="BX43" s="230"/>
      <c r="BY43" s="230"/>
      <c r="CG43" s="231">
        <v>0</v>
      </c>
      <c r="CI43" s="231">
        <v>0</v>
      </c>
      <c r="CJ43" s="231">
        <v>0</v>
      </c>
      <c r="CK43" s="231">
        <v>0</v>
      </c>
      <c r="CL43" s="231">
        <v>0</v>
      </c>
      <c r="CM43" s="231">
        <v>0</v>
      </c>
      <c r="CS43" s="231"/>
      <c r="CT43" s="231"/>
    </row>
    <row r="44" spans="1:98" x14ac:dyDescent="0.2">
      <c r="A44" s="268" t="s">
        <v>122</v>
      </c>
      <c r="B44" s="259">
        <f>SUM(C44+D44+E44+F44+G44+H44+I44+J44+K44)</f>
        <v>122</v>
      </c>
      <c r="C44" s="266">
        <v>52</v>
      </c>
      <c r="D44" s="279">
        <v>45</v>
      </c>
      <c r="E44" s="269">
        <v>25</v>
      </c>
      <c r="F44" s="269"/>
      <c r="G44" s="269"/>
      <c r="H44" s="269"/>
      <c r="I44" s="269"/>
      <c r="J44" s="269"/>
      <c r="K44" s="269"/>
      <c r="L44" s="264"/>
      <c r="M44" s="264"/>
      <c r="N44" s="264"/>
      <c r="O44" s="264"/>
      <c r="P44" s="264"/>
      <c r="Q44" s="264"/>
      <c r="R44" s="264"/>
      <c r="S44" s="264"/>
      <c r="T44" s="266">
        <v>122</v>
      </c>
      <c r="U44" s="267"/>
      <c r="V44" s="266">
        <v>95</v>
      </c>
      <c r="W44" s="267">
        <v>27</v>
      </c>
      <c r="X44" s="268">
        <f t="shared" si="2"/>
        <v>87</v>
      </c>
      <c r="Y44" s="266">
        <v>87</v>
      </c>
      <c r="Z44" s="269"/>
      <c r="AA44" s="267"/>
      <c r="AB44" s="282">
        <f t="shared" si="1"/>
        <v>0</v>
      </c>
      <c r="AC44" s="266"/>
      <c r="AD44" s="269"/>
      <c r="AE44" s="267"/>
      <c r="AF44" s="271">
        <v>47</v>
      </c>
      <c r="AG44" s="276"/>
      <c r="AH44" s="266">
        <v>25</v>
      </c>
      <c r="AI44" s="286"/>
      <c r="AJ44" s="275"/>
      <c r="AK44" s="273"/>
      <c r="AL44" s="267">
        <v>2</v>
      </c>
      <c r="AM44" s="273">
        <v>53</v>
      </c>
      <c r="AN44" s="267"/>
      <c r="AO44" s="276"/>
      <c r="AP44" s="276"/>
      <c r="AQ44" s="276"/>
      <c r="AR44" s="276"/>
      <c r="AS44" s="277"/>
      <c r="AT44" s="277"/>
      <c r="AU44" s="276"/>
      <c r="AV44" s="276"/>
      <c r="AW44" s="276"/>
      <c r="AX44" s="278" t="s">
        <v>88</v>
      </c>
      <c r="BX44" s="230"/>
      <c r="BY44" s="230"/>
      <c r="CF44" s="231" t="s">
        <v>179</v>
      </c>
      <c r="CG44" s="231">
        <v>0</v>
      </c>
      <c r="CI44" s="231">
        <v>0</v>
      </c>
      <c r="CJ44" s="231">
        <v>0</v>
      </c>
      <c r="CK44" s="231">
        <v>0</v>
      </c>
      <c r="CL44" s="231">
        <v>1</v>
      </c>
      <c r="CM44" s="231">
        <v>0</v>
      </c>
      <c r="CS44" s="231"/>
      <c r="CT44" s="231"/>
    </row>
    <row r="45" spans="1:98" x14ac:dyDescent="0.2">
      <c r="A45" s="268" t="s">
        <v>123</v>
      </c>
      <c r="B45" s="259">
        <f>SUM(C45+D45+E45+F45+G45+H45+I45+J45+K45+L45+M45+N45+O45+P45+Q45+R45+S45)</f>
        <v>653</v>
      </c>
      <c r="C45" s="266"/>
      <c r="D45" s="279"/>
      <c r="E45" s="269"/>
      <c r="F45" s="269">
        <v>17</v>
      </c>
      <c r="G45" s="269">
        <v>16</v>
      </c>
      <c r="H45" s="269">
        <v>19</v>
      </c>
      <c r="I45" s="269">
        <v>36</v>
      </c>
      <c r="J45" s="269">
        <v>36</v>
      </c>
      <c r="K45" s="269">
        <v>58</v>
      </c>
      <c r="L45" s="269">
        <v>68</v>
      </c>
      <c r="M45" s="269">
        <v>58</v>
      </c>
      <c r="N45" s="269">
        <v>70</v>
      </c>
      <c r="O45" s="269">
        <v>68</v>
      </c>
      <c r="P45" s="269">
        <v>81</v>
      </c>
      <c r="Q45" s="269">
        <v>62</v>
      </c>
      <c r="R45" s="269">
        <v>37</v>
      </c>
      <c r="S45" s="267">
        <v>27</v>
      </c>
      <c r="T45" s="266"/>
      <c r="U45" s="267">
        <v>653</v>
      </c>
      <c r="V45" s="266">
        <v>165</v>
      </c>
      <c r="W45" s="267">
        <v>488</v>
      </c>
      <c r="X45" s="268">
        <f t="shared" si="2"/>
        <v>0</v>
      </c>
      <c r="Y45" s="266"/>
      <c r="Z45" s="269"/>
      <c r="AA45" s="267"/>
      <c r="AB45" s="282">
        <f t="shared" si="1"/>
        <v>351</v>
      </c>
      <c r="AC45" s="266">
        <v>351</v>
      </c>
      <c r="AD45" s="269"/>
      <c r="AE45" s="267"/>
      <c r="AF45" s="271">
        <v>200</v>
      </c>
      <c r="AG45" s="288">
        <v>58</v>
      </c>
      <c r="AH45" s="266"/>
      <c r="AI45" s="286">
        <v>80</v>
      </c>
      <c r="AJ45" s="286">
        <v>97</v>
      </c>
      <c r="AK45" s="273"/>
      <c r="AL45" s="267">
        <v>18</v>
      </c>
      <c r="AM45" s="273"/>
      <c r="AN45" s="267">
        <v>45</v>
      </c>
      <c r="AO45" s="276"/>
      <c r="AP45" s="276"/>
      <c r="AQ45" s="276"/>
      <c r="AR45" s="276"/>
      <c r="AS45" s="277"/>
      <c r="AT45" s="277"/>
      <c r="AU45" s="276"/>
      <c r="AV45" s="276"/>
      <c r="AW45" s="276"/>
      <c r="AX45" s="278" t="s">
        <v>88</v>
      </c>
      <c r="BX45" s="230"/>
      <c r="BY45" s="230"/>
      <c r="CG45" s="231">
        <v>0</v>
      </c>
      <c r="CI45" s="231">
        <v>0</v>
      </c>
      <c r="CJ45" s="231">
        <v>0</v>
      </c>
      <c r="CK45" s="231">
        <v>0</v>
      </c>
      <c r="CL45" s="231">
        <v>0</v>
      </c>
      <c r="CM45" s="231">
        <v>0</v>
      </c>
      <c r="CS45" s="231"/>
      <c r="CT45" s="231"/>
    </row>
    <row r="46" spans="1:98" x14ac:dyDescent="0.2">
      <c r="A46" s="289" t="s">
        <v>124</v>
      </c>
      <c r="B46" s="259">
        <f>SUM(C46+D46+E46+F46+G46+H46+I46+J46+K46+L46+M46+N46+O46+P46+Q46+R46+S46)</f>
        <v>0</v>
      </c>
      <c r="C46" s="263"/>
      <c r="D46" s="263"/>
      <c r="E46" s="263"/>
      <c r="F46" s="263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7"/>
      <c r="T46" s="266"/>
      <c r="U46" s="267"/>
      <c r="V46" s="266"/>
      <c r="W46" s="267"/>
      <c r="X46" s="268">
        <f t="shared" si="2"/>
        <v>0</v>
      </c>
      <c r="Y46" s="266"/>
      <c r="Z46" s="269"/>
      <c r="AA46" s="267"/>
      <c r="AB46" s="282">
        <f t="shared" si="1"/>
        <v>0</v>
      </c>
      <c r="AC46" s="266"/>
      <c r="AD46" s="269"/>
      <c r="AE46" s="267"/>
      <c r="AF46" s="271"/>
      <c r="AG46" s="267"/>
      <c r="AH46" s="266"/>
      <c r="AI46" s="267"/>
      <c r="AJ46" s="275"/>
      <c r="AK46" s="273"/>
      <c r="AL46" s="267"/>
      <c r="AM46" s="273"/>
      <c r="AN46" s="267"/>
      <c r="AO46" s="276"/>
      <c r="AP46" s="276"/>
      <c r="AQ46" s="276"/>
      <c r="AR46" s="276"/>
      <c r="AS46" s="277"/>
      <c r="AT46" s="277"/>
      <c r="AU46" s="276"/>
      <c r="AV46" s="276"/>
      <c r="AW46" s="276"/>
      <c r="AX46" s="278" t="s">
        <v>88</v>
      </c>
      <c r="BX46" s="230"/>
      <c r="BY46" s="230"/>
      <c r="CG46" s="231">
        <v>0</v>
      </c>
      <c r="CI46" s="231">
        <v>0</v>
      </c>
      <c r="CJ46" s="231">
        <v>0</v>
      </c>
      <c r="CK46" s="231">
        <v>0</v>
      </c>
      <c r="CL46" s="231">
        <v>0</v>
      </c>
      <c r="CM46" s="231">
        <v>0</v>
      </c>
      <c r="CS46" s="231"/>
      <c r="CT46" s="231"/>
    </row>
    <row r="47" spans="1:98" x14ac:dyDescent="0.2">
      <c r="A47" s="290" t="s">
        <v>125</v>
      </c>
      <c r="B47" s="259">
        <f>SUM(C47+D47+E47+F47+G47+H47+I47+J47+K47+L47+M47+N47+O47+P47+Q47+R47+S47)</f>
        <v>0</v>
      </c>
      <c r="C47" s="263"/>
      <c r="D47" s="263"/>
      <c r="E47" s="263"/>
      <c r="F47" s="263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7"/>
      <c r="T47" s="266"/>
      <c r="U47" s="267"/>
      <c r="V47" s="266"/>
      <c r="W47" s="267"/>
      <c r="X47" s="268">
        <f t="shared" si="2"/>
        <v>0</v>
      </c>
      <c r="Y47" s="266"/>
      <c r="Z47" s="269"/>
      <c r="AA47" s="267"/>
      <c r="AB47" s="282">
        <f t="shared" si="1"/>
        <v>0</v>
      </c>
      <c r="AC47" s="266"/>
      <c r="AD47" s="269"/>
      <c r="AE47" s="267"/>
      <c r="AF47" s="271"/>
      <c r="AG47" s="288"/>
      <c r="AH47" s="266"/>
      <c r="AI47" s="267"/>
      <c r="AJ47" s="275"/>
      <c r="AK47" s="273"/>
      <c r="AL47" s="267"/>
      <c r="AM47" s="273"/>
      <c r="AN47" s="267"/>
      <c r="AO47" s="276"/>
      <c r="AP47" s="276"/>
      <c r="AQ47" s="276"/>
      <c r="AR47" s="276"/>
      <c r="AS47" s="277"/>
      <c r="AT47" s="277"/>
      <c r="AU47" s="276"/>
      <c r="AV47" s="276"/>
      <c r="AW47" s="276"/>
      <c r="AX47" s="278" t="s">
        <v>88</v>
      </c>
      <c r="BX47" s="230"/>
      <c r="BY47" s="230"/>
      <c r="CG47" s="231">
        <v>0</v>
      </c>
      <c r="CI47" s="231">
        <v>0</v>
      </c>
      <c r="CJ47" s="231">
        <v>0</v>
      </c>
      <c r="CK47" s="231">
        <v>0</v>
      </c>
      <c r="CL47" s="231">
        <v>0</v>
      </c>
      <c r="CM47" s="231">
        <v>0</v>
      </c>
      <c r="CS47" s="231"/>
      <c r="CT47" s="231"/>
    </row>
    <row r="48" spans="1:98" x14ac:dyDescent="0.2">
      <c r="A48" s="268" t="s">
        <v>126</v>
      </c>
      <c r="B48" s="259">
        <f>SUM(C48+D48+E48+F48+G48+H48+I48+J48+K48)</f>
        <v>0</v>
      </c>
      <c r="C48" s="263"/>
      <c r="D48" s="263"/>
      <c r="E48" s="263"/>
      <c r="F48" s="263"/>
      <c r="G48" s="263"/>
      <c r="H48" s="263"/>
      <c r="I48" s="263"/>
      <c r="J48" s="263"/>
      <c r="K48" s="263"/>
      <c r="L48" s="264"/>
      <c r="M48" s="264"/>
      <c r="N48" s="264"/>
      <c r="O48" s="264"/>
      <c r="P48" s="264"/>
      <c r="Q48" s="264"/>
      <c r="R48" s="264"/>
      <c r="S48" s="264"/>
      <c r="T48" s="266"/>
      <c r="U48" s="267"/>
      <c r="V48" s="266"/>
      <c r="W48" s="267"/>
      <c r="X48" s="268">
        <f t="shared" si="2"/>
        <v>0</v>
      </c>
      <c r="Y48" s="266"/>
      <c r="Z48" s="269"/>
      <c r="AA48" s="267"/>
      <c r="AB48" s="282">
        <f t="shared" si="1"/>
        <v>0</v>
      </c>
      <c r="AC48" s="266"/>
      <c r="AD48" s="269"/>
      <c r="AE48" s="267"/>
      <c r="AF48" s="271"/>
      <c r="AG48" s="267"/>
      <c r="AH48" s="266"/>
      <c r="AI48" s="267"/>
      <c r="AJ48" s="275"/>
      <c r="AK48" s="273"/>
      <c r="AL48" s="267"/>
      <c r="AM48" s="273"/>
      <c r="AN48" s="286"/>
      <c r="AO48" s="276"/>
      <c r="AP48" s="276"/>
      <c r="AQ48" s="276"/>
      <c r="AR48" s="276"/>
      <c r="AS48" s="277"/>
      <c r="AT48" s="291"/>
      <c r="AU48" s="292"/>
      <c r="AV48" s="276"/>
      <c r="AW48" s="276"/>
      <c r="AX48" s="278" t="s">
        <v>88</v>
      </c>
      <c r="BX48" s="230"/>
      <c r="BY48" s="230"/>
      <c r="CF48" s="231" t="s">
        <v>179</v>
      </c>
      <c r="CG48" s="231">
        <v>0</v>
      </c>
      <c r="CI48" s="231">
        <v>0</v>
      </c>
      <c r="CJ48" s="231">
        <v>0</v>
      </c>
      <c r="CK48" s="231">
        <v>0</v>
      </c>
      <c r="CL48" s="231">
        <v>1</v>
      </c>
      <c r="CM48" s="231">
        <v>0</v>
      </c>
      <c r="CS48" s="231"/>
      <c r="CT48" s="231"/>
    </row>
    <row r="49" spans="1:98" x14ac:dyDescent="0.2">
      <c r="A49" s="268" t="s">
        <v>127</v>
      </c>
      <c r="B49" s="259">
        <f t="shared" ref="B49:B56" si="3">SUM(C49+D49+E49+F49+G49+H49+I49+J49+K49+L49+M49+N49+O49+P49+Q49+R49+S49)</f>
        <v>0</v>
      </c>
      <c r="C49" s="263"/>
      <c r="D49" s="263"/>
      <c r="E49" s="263"/>
      <c r="F49" s="263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7"/>
      <c r="T49" s="266"/>
      <c r="U49" s="267"/>
      <c r="V49" s="266"/>
      <c r="W49" s="267"/>
      <c r="X49" s="268">
        <f t="shared" si="2"/>
        <v>0</v>
      </c>
      <c r="Y49" s="266"/>
      <c r="Z49" s="269"/>
      <c r="AA49" s="267"/>
      <c r="AB49" s="282">
        <f t="shared" si="1"/>
        <v>0</v>
      </c>
      <c r="AC49" s="266"/>
      <c r="AD49" s="269"/>
      <c r="AE49" s="267"/>
      <c r="AF49" s="271"/>
      <c r="AG49" s="267"/>
      <c r="AH49" s="266"/>
      <c r="AI49" s="267"/>
      <c r="AJ49" s="275"/>
      <c r="AK49" s="273"/>
      <c r="AL49" s="267"/>
      <c r="AM49" s="273"/>
      <c r="AN49" s="267"/>
      <c r="AO49" s="276"/>
      <c r="AP49" s="276"/>
      <c r="AQ49" s="276"/>
      <c r="AR49" s="276"/>
      <c r="AS49" s="277"/>
      <c r="AT49" s="277"/>
      <c r="AU49" s="276"/>
      <c r="AV49" s="276"/>
      <c r="AW49" s="276"/>
      <c r="AX49" s="278" t="s">
        <v>88</v>
      </c>
      <c r="BX49" s="230"/>
      <c r="BY49" s="230"/>
      <c r="CG49" s="231">
        <v>0</v>
      </c>
      <c r="CI49" s="231">
        <v>0</v>
      </c>
      <c r="CJ49" s="231">
        <v>0</v>
      </c>
      <c r="CK49" s="231">
        <v>0</v>
      </c>
      <c r="CL49" s="231">
        <v>0</v>
      </c>
      <c r="CM49" s="231">
        <v>0</v>
      </c>
      <c r="CS49" s="231"/>
      <c r="CT49" s="231"/>
    </row>
    <row r="50" spans="1:98" x14ac:dyDescent="0.2">
      <c r="A50" s="268" t="s">
        <v>128</v>
      </c>
      <c r="B50" s="259">
        <f t="shared" si="3"/>
        <v>0</v>
      </c>
      <c r="C50" s="266"/>
      <c r="D50" s="27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7"/>
      <c r="T50" s="266"/>
      <c r="U50" s="267"/>
      <c r="V50" s="266"/>
      <c r="W50" s="267"/>
      <c r="X50" s="268">
        <f t="shared" si="2"/>
        <v>0</v>
      </c>
      <c r="Y50" s="266"/>
      <c r="Z50" s="269"/>
      <c r="AA50" s="267"/>
      <c r="AB50" s="282">
        <f t="shared" si="1"/>
        <v>0</v>
      </c>
      <c r="AC50" s="266"/>
      <c r="AD50" s="269"/>
      <c r="AE50" s="267"/>
      <c r="AF50" s="271"/>
      <c r="AG50" s="288"/>
      <c r="AH50" s="266"/>
      <c r="AI50" s="267"/>
      <c r="AJ50" s="275"/>
      <c r="AK50" s="273"/>
      <c r="AL50" s="267"/>
      <c r="AM50" s="273"/>
      <c r="AN50" s="267"/>
      <c r="AO50" s="276"/>
      <c r="AP50" s="276"/>
      <c r="AQ50" s="276"/>
      <c r="AR50" s="276"/>
      <c r="AS50" s="277"/>
      <c r="AT50" s="277"/>
      <c r="AU50" s="276"/>
      <c r="AV50" s="276"/>
      <c r="AW50" s="276"/>
      <c r="AX50" s="278" t="s">
        <v>88</v>
      </c>
      <c r="BX50" s="230"/>
      <c r="BY50" s="230"/>
      <c r="CG50" s="231">
        <v>0</v>
      </c>
      <c r="CI50" s="231">
        <v>0</v>
      </c>
      <c r="CJ50" s="231">
        <v>0</v>
      </c>
      <c r="CK50" s="231">
        <v>0</v>
      </c>
      <c r="CL50" s="231">
        <v>0</v>
      </c>
      <c r="CM50" s="231">
        <v>0</v>
      </c>
      <c r="CS50" s="231"/>
      <c r="CT50" s="231"/>
    </row>
    <row r="51" spans="1:98" x14ac:dyDescent="0.2">
      <c r="A51" s="268" t="s">
        <v>129</v>
      </c>
      <c r="B51" s="259">
        <f t="shared" si="3"/>
        <v>0</v>
      </c>
      <c r="C51" s="266"/>
      <c r="D51" s="27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7"/>
      <c r="T51" s="266"/>
      <c r="U51" s="267"/>
      <c r="V51" s="266"/>
      <c r="W51" s="267"/>
      <c r="X51" s="268">
        <f t="shared" si="2"/>
        <v>0</v>
      </c>
      <c r="Y51" s="266"/>
      <c r="Z51" s="269"/>
      <c r="AA51" s="267"/>
      <c r="AB51" s="282">
        <f t="shared" si="1"/>
        <v>0</v>
      </c>
      <c r="AC51" s="266"/>
      <c r="AD51" s="269"/>
      <c r="AE51" s="267"/>
      <c r="AF51" s="271"/>
      <c r="AG51" s="267"/>
      <c r="AH51" s="266"/>
      <c r="AI51" s="267"/>
      <c r="AJ51" s="275"/>
      <c r="AK51" s="273"/>
      <c r="AL51" s="267"/>
      <c r="AM51" s="273"/>
      <c r="AN51" s="267"/>
      <c r="AO51" s="276"/>
      <c r="AP51" s="276"/>
      <c r="AQ51" s="276"/>
      <c r="AR51" s="276"/>
      <c r="AS51" s="277"/>
      <c r="AT51" s="277"/>
      <c r="AU51" s="276"/>
      <c r="AV51" s="276"/>
      <c r="AW51" s="276"/>
      <c r="AX51" s="278" t="s">
        <v>88</v>
      </c>
      <c r="BX51" s="230"/>
      <c r="BY51" s="230"/>
      <c r="CG51" s="231">
        <v>0</v>
      </c>
      <c r="CI51" s="231">
        <v>0</v>
      </c>
      <c r="CJ51" s="231">
        <v>0</v>
      </c>
      <c r="CK51" s="231">
        <v>0</v>
      </c>
      <c r="CL51" s="231">
        <v>0</v>
      </c>
      <c r="CM51" s="231">
        <v>0</v>
      </c>
      <c r="CS51" s="231"/>
      <c r="CT51" s="231"/>
    </row>
    <row r="52" spans="1:98" x14ac:dyDescent="0.2">
      <c r="A52" s="268" t="s">
        <v>130</v>
      </c>
      <c r="B52" s="259">
        <f t="shared" si="3"/>
        <v>0</v>
      </c>
      <c r="C52" s="266"/>
      <c r="D52" s="27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7"/>
      <c r="T52" s="266"/>
      <c r="U52" s="267"/>
      <c r="V52" s="266"/>
      <c r="W52" s="267"/>
      <c r="X52" s="268">
        <f t="shared" si="2"/>
        <v>0</v>
      </c>
      <c r="Y52" s="266"/>
      <c r="Z52" s="269"/>
      <c r="AA52" s="267"/>
      <c r="AB52" s="282">
        <f t="shared" si="1"/>
        <v>0</v>
      </c>
      <c r="AC52" s="266"/>
      <c r="AD52" s="269"/>
      <c r="AE52" s="267"/>
      <c r="AF52" s="271"/>
      <c r="AG52" s="281"/>
      <c r="AH52" s="266"/>
      <c r="AI52" s="267"/>
      <c r="AJ52" s="275"/>
      <c r="AK52" s="273"/>
      <c r="AL52" s="267"/>
      <c r="AM52" s="293"/>
      <c r="AN52" s="281"/>
      <c r="AO52" s="294"/>
      <c r="AP52" s="267"/>
      <c r="AQ52" s="276"/>
      <c r="AR52" s="276"/>
      <c r="AS52" s="277"/>
      <c r="AT52" s="277"/>
      <c r="AU52" s="276"/>
      <c r="AV52" s="276"/>
      <c r="AW52" s="276"/>
      <c r="AX52" s="278" t="s">
        <v>88</v>
      </c>
      <c r="BX52" s="230"/>
      <c r="BY52" s="230"/>
      <c r="CG52" s="231">
        <v>0</v>
      </c>
      <c r="CI52" s="231">
        <v>0</v>
      </c>
      <c r="CJ52" s="231">
        <v>0</v>
      </c>
      <c r="CK52" s="231">
        <v>0</v>
      </c>
      <c r="CL52" s="231">
        <v>0</v>
      </c>
      <c r="CM52" s="231">
        <v>0</v>
      </c>
      <c r="CS52" s="231"/>
      <c r="CT52" s="231"/>
    </row>
    <row r="53" spans="1:98" x14ac:dyDescent="0.2">
      <c r="A53" s="268" t="s">
        <v>131</v>
      </c>
      <c r="B53" s="259">
        <f t="shared" si="3"/>
        <v>0</v>
      </c>
      <c r="C53" s="266"/>
      <c r="D53" s="27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7"/>
      <c r="T53" s="266"/>
      <c r="U53" s="267"/>
      <c r="V53" s="266"/>
      <c r="W53" s="267"/>
      <c r="X53" s="268">
        <f t="shared" si="2"/>
        <v>0</v>
      </c>
      <c r="Y53" s="266"/>
      <c r="Z53" s="269"/>
      <c r="AA53" s="267"/>
      <c r="AB53" s="282">
        <f t="shared" si="1"/>
        <v>0</v>
      </c>
      <c r="AC53" s="266"/>
      <c r="AD53" s="269"/>
      <c r="AE53" s="267"/>
      <c r="AF53" s="271"/>
      <c r="AG53" s="281"/>
      <c r="AH53" s="266"/>
      <c r="AI53" s="267"/>
      <c r="AJ53" s="275"/>
      <c r="AK53" s="273"/>
      <c r="AL53" s="267"/>
      <c r="AM53" s="293"/>
      <c r="AN53" s="281"/>
      <c r="AO53" s="294"/>
      <c r="AP53" s="267"/>
      <c r="AQ53" s="276"/>
      <c r="AR53" s="276"/>
      <c r="AS53" s="277"/>
      <c r="AT53" s="277"/>
      <c r="AU53" s="276"/>
      <c r="AV53" s="276"/>
      <c r="AW53" s="276"/>
      <c r="AX53" s="278" t="s">
        <v>88</v>
      </c>
      <c r="BX53" s="230"/>
      <c r="BY53" s="230"/>
      <c r="CG53" s="231">
        <v>0</v>
      </c>
      <c r="CI53" s="231">
        <v>0</v>
      </c>
      <c r="CJ53" s="231">
        <v>0</v>
      </c>
      <c r="CK53" s="231">
        <v>0</v>
      </c>
      <c r="CL53" s="231">
        <v>0</v>
      </c>
      <c r="CM53" s="231">
        <v>0</v>
      </c>
      <c r="CS53" s="231"/>
      <c r="CT53" s="231"/>
    </row>
    <row r="54" spans="1:98" x14ac:dyDescent="0.2">
      <c r="A54" s="268" t="s">
        <v>132</v>
      </c>
      <c r="B54" s="259">
        <f t="shared" si="3"/>
        <v>0</v>
      </c>
      <c r="C54" s="266"/>
      <c r="D54" s="27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7"/>
      <c r="T54" s="266"/>
      <c r="U54" s="267"/>
      <c r="V54" s="266"/>
      <c r="W54" s="267"/>
      <c r="X54" s="268">
        <f t="shared" si="2"/>
        <v>0</v>
      </c>
      <c r="Y54" s="266"/>
      <c r="Z54" s="269"/>
      <c r="AA54" s="267"/>
      <c r="AB54" s="282">
        <f t="shared" si="1"/>
        <v>0</v>
      </c>
      <c r="AC54" s="266"/>
      <c r="AD54" s="269"/>
      <c r="AE54" s="267"/>
      <c r="AF54" s="271"/>
      <c r="AG54" s="281"/>
      <c r="AH54" s="266"/>
      <c r="AI54" s="267"/>
      <c r="AJ54" s="275"/>
      <c r="AK54" s="273"/>
      <c r="AL54" s="267"/>
      <c r="AM54" s="293"/>
      <c r="AN54" s="281"/>
      <c r="AO54" s="294"/>
      <c r="AP54" s="267"/>
      <c r="AQ54" s="276"/>
      <c r="AR54" s="276"/>
      <c r="AS54" s="277"/>
      <c r="AT54" s="277"/>
      <c r="AU54" s="276"/>
      <c r="AV54" s="276"/>
      <c r="AW54" s="276"/>
      <c r="AX54" s="278" t="s">
        <v>88</v>
      </c>
      <c r="BX54" s="230"/>
      <c r="BY54" s="230"/>
      <c r="CG54" s="231">
        <v>0</v>
      </c>
      <c r="CI54" s="231">
        <v>0</v>
      </c>
      <c r="CJ54" s="231">
        <v>0</v>
      </c>
      <c r="CK54" s="231">
        <v>0</v>
      </c>
      <c r="CL54" s="231">
        <v>0</v>
      </c>
      <c r="CM54" s="231">
        <v>0</v>
      </c>
      <c r="CS54" s="231"/>
      <c r="CT54" s="231"/>
    </row>
    <row r="55" spans="1:98" x14ac:dyDescent="0.2">
      <c r="A55" s="258" t="s">
        <v>133</v>
      </c>
      <c r="B55" s="259">
        <f t="shared" si="3"/>
        <v>127</v>
      </c>
      <c r="C55" s="266"/>
      <c r="D55" s="279"/>
      <c r="E55" s="269"/>
      <c r="F55" s="269">
        <v>1</v>
      </c>
      <c r="G55" s="269"/>
      <c r="H55" s="269">
        <v>4</v>
      </c>
      <c r="I55" s="269">
        <v>2</v>
      </c>
      <c r="J55" s="269">
        <v>2</v>
      </c>
      <c r="K55" s="269">
        <v>5</v>
      </c>
      <c r="L55" s="269">
        <v>6</v>
      </c>
      <c r="M55" s="269">
        <v>20</v>
      </c>
      <c r="N55" s="269">
        <v>8</v>
      </c>
      <c r="O55" s="269">
        <v>7</v>
      </c>
      <c r="P55" s="269">
        <v>17</v>
      </c>
      <c r="Q55" s="269">
        <v>14</v>
      </c>
      <c r="R55" s="269">
        <v>16</v>
      </c>
      <c r="S55" s="267">
        <v>25</v>
      </c>
      <c r="T55" s="266"/>
      <c r="U55" s="267">
        <v>127</v>
      </c>
      <c r="V55" s="266">
        <v>51</v>
      </c>
      <c r="W55" s="267">
        <v>76</v>
      </c>
      <c r="X55" s="268">
        <f t="shared" si="2"/>
        <v>0</v>
      </c>
      <c r="Y55" s="266"/>
      <c r="Z55" s="269"/>
      <c r="AA55" s="267"/>
      <c r="AB55" s="282">
        <f t="shared" si="1"/>
        <v>26</v>
      </c>
      <c r="AC55" s="266">
        <v>26</v>
      </c>
      <c r="AD55" s="269"/>
      <c r="AE55" s="267"/>
      <c r="AF55" s="271">
        <v>21</v>
      </c>
      <c r="AG55" s="281"/>
      <c r="AH55" s="266"/>
      <c r="AI55" s="267">
        <v>30</v>
      </c>
      <c r="AJ55" s="275"/>
      <c r="AK55" s="273"/>
      <c r="AL55" s="267"/>
      <c r="AM55" s="293"/>
      <c r="AN55" s="281"/>
      <c r="AO55" s="294"/>
      <c r="AP55" s="267"/>
      <c r="AQ55" s="276"/>
      <c r="AR55" s="276"/>
      <c r="AS55" s="277"/>
      <c r="AT55" s="277"/>
      <c r="AU55" s="276"/>
      <c r="AV55" s="276"/>
      <c r="AW55" s="276"/>
      <c r="AX55" s="278" t="s">
        <v>88</v>
      </c>
      <c r="BX55" s="230"/>
      <c r="BY55" s="230"/>
      <c r="CG55" s="231">
        <v>0</v>
      </c>
      <c r="CI55" s="231">
        <v>0</v>
      </c>
      <c r="CJ55" s="231">
        <v>0</v>
      </c>
      <c r="CK55" s="231">
        <v>0</v>
      </c>
      <c r="CL55" s="231">
        <v>0</v>
      </c>
      <c r="CM55" s="231">
        <v>0</v>
      </c>
      <c r="CS55" s="231"/>
      <c r="CT55" s="231"/>
    </row>
    <row r="56" spans="1:98" x14ac:dyDescent="0.2">
      <c r="A56" s="290" t="s">
        <v>134</v>
      </c>
      <c r="B56" s="259">
        <f t="shared" si="3"/>
        <v>265</v>
      </c>
      <c r="C56" s="266"/>
      <c r="D56" s="279"/>
      <c r="E56" s="269">
        <v>4</v>
      </c>
      <c r="F56" s="269">
        <v>24</v>
      </c>
      <c r="G56" s="269">
        <v>50</v>
      </c>
      <c r="H56" s="269">
        <v>53</v>
      </c>
      <c r="I56" s="269">
        <v>59</v>
      </c>
      <c r="J56" s="269">
        <v>46</v>
      </c>
      <c r="K56" s="269">
        <v>21</v>
      </c>
      <c r="L56" s="269">
        <v>8</v>
      </c>
      <c r="M56" s="269"/>
      <c r="N56" s="269"/>
      <c r="O56" s="269"/>
      <c r="P56" s="269"/>
      <c r="Q56" s="269"/>
      <c r="R56" s="269"/>
      <c r="S56" s="267"/>
      <c r="T56" s="266">
        <v>4</v>
      </c>
      <c r="U56" s="267">
        <v>261</v>
      </c>
      <c r="V56" s="266"/>
      <c r="W56" s="267">
        <v>265</v>
      </c>
      <c r="X56" s="268">
        <f t="shared" si="2"/>
        <v>0</v>
      </c>
      <c r="Y56" s="266"/>
      <c r="Z56" s="269"/>
      <c r="AA56" s="267"/>
      <c r="AB56" s="282">
        <f t="shared" si="1"/>
        <v>116</v>
      </c>
      <c r="AC56" s="266">
        <v>116</v>
      </c>
      <c r="AD56" s="269"/>
      <c r="AE56" s="267"/>
      <c r="AF56" s="271">
        <v>106</v>
      </c>
      <c r="AG56" s="281"/>
      <c r="AH56" s="266"/>
      <c r="AI56" s="267">
        <v>59</v>
      </c>
      <c r="AJ56" s="275"/>
      <c r="AK56" s="273"/>
      <c r="AL56" s="267"/>
      <c r="AM56" s="293">
        <v>1</v>
      </c>
      <c r="AN56" s="281">
        <v>20</v>
      </c>
      <c r="AO56" s="294"/>
      <c r="AP56" s="267"/>
      <c r="AQ56" s="276"/>
      <c r="AR56" s="276"/>
      <c r="AS56" s="277"/>
      <c r="AT56" s="277"/>
      <c r="AU56" s="276"/>
      <c r="AV56" s="276"/>
      <c r="AW56" s="276"/>
      <c r="AX56" s="278" t="s">
        <v>88</v>
      </c>
      <c r="BX56" s="230"/>
      <c r="BY56" s="230"/>
      <c r="CG56" s="231">
        <v>0</v>
      </c>
      <c r="CI56" s="231">
        <v>0</v>
      </c>
      <c r="CJ56" s="231">
        <v>0</v>
      </c>
      <c r="CK56" s="231">
        <v>0</v>
      </c>
      <c r="CL56" s="231">
        <v>0</v>
      </c>
      <c r="CM56" s="231">
        <v>0</v>
      </c>
      <c r="CS56" s="231"/>
      <c r="CT56" s="231"/>
    </row>
    <row r="57" spans="1:98" x14ac:dyDescent="0.2">
      <c r="A57" s="290" t="s">
        <v>135</v>
      </c>
      <c r="B57" s="259">
        <f>SUM(C57+D57+E57+F57+G57+H57+I57+J57+K57)</f>
        <v>0</v>
      </c>
      <c r="C57" s="266"/>
      <c r="D57" s="279"/>
      <c r="E57" s="269"/>
      <c r="F57" s="269"/>
      <c r="G57" s="269"/>
      <c r="H57" s="269"/>
      <c r="I57" s="269"/>
      <c r="J57" s="269"/>
      <c r="K57" s="269"/>
      <c r="L57" s="264"/>
      <c r="M57" s="264"/>
      <c r="N57" s="264"/>
      <c r="O57" s="264"/>
      <c r="P57" s="264"/>
      <c r="Q57" s="264"/>
      <c r="R57" s="264"/>
      <c r="S57" s="264"/>
      <c r="T57" s="266"/>
      <c r="U57" s="267"/>
      <c r="V57" s="266"/>
      <c r="W57" s="267"/>
      <c r="X57" s="268">
        <f t="shared" si="2"/>
        <v>0</v>
      </c>
      <c r="Y57" s="266"/>
      <c r="Z57" s="269"/>
      <c r="AA57" s="267"/>
      <c r="AB57" s="282">
        <f t="shared" si="1"/>
        <v>0</v>
      </c>
      <c r="AC57" s="266"/>
      <c r="AD57" s="269"/>
      <c r="AE57" s="267"/>
      <c r="AF57" s="271"/>
      <c r="AG57" s="281"/>
      <c r="AH57" s="266"/>
      <c r="AI57" s="267"/>
      <c r="AJ57" s="275"/>
      <c r="AK57" s="273"/>
      <c r="AL57" s="267"/>
      <c r="AM57" s="293"/>
      <c r="AN57" s="281"/>
      <c r="AO57" s="294"/>
      <c r="AP57" s="267"/>
      <c r="AQ57" s="276"/>
      <c r="AR57" s="276"/>
      <c r="AS57" s="277"/>
      <c r="AT57" s="277"/>
      <c r="AU57" s="276"/>
      <c r="AV57" s="276"/>
      <c r="AW57" s="276"/>
      <c r="AX57" s="278" t="s">
        <v>88</v>
      </c>
      <c r="BX57" s="230"/>
      <c r="BY57" s="230"/>
      <c r="CF57" s="231" t="s">
        <v>179</v>
      </c>
      <c r="CG57" s="231">
        <v>0</v>
      </c>
      <c r="CI57" s="231">
        <v>0</v>
      </c>
      <c r="CJ57" s="231">
        <v>0</v>
      </c>
      <c r="CK57" s="231">
        <v>0</v>
      </c>
      <c r="CL57" s="231">
        <v>1</v>
      </c>
      <c r="CM57" s="231">
        <v>0</v>
      </c>
      <c r="CS57" s="231"/>
      <c r="CT57" s="231"/>
    </row>
    <row r="58" spans="1:98" x14ac:dyDescent="0.2">
      <c r="A58" s="290" t="s">
        <v>136</v>
      </c>
      <c r="B58" s="259">
        <f>SUM(C58+D58+E58+F58+G58+H58+I58+J58+K58+L58+M58+N58+O58+P58+Q58+R58+S58)</f>
        <v>478</v>
      </c>
      <c r="C58" s="266">
        <v>2</v>
      </c>
      <c r="D58" s="279">
        <v>4</v>
      </c>
      <c r="E58" s="269">
        <v>3</v>
      </c>
      <c r="F58" s="269">
        <v>21</v>
      </c>
      <c r="G58" s="269">
        <v>17</v>
      </c>
      <c r="H58" s="269">
        <v>25</v>
      </c>
      <c r="I58" s="269">
        <v>47</v>
      </c>
      <c r="J58" s="269">
        <v>61</v>
      </c>
      <c r="K58" s="269">
        <v>65</v>
      </c>
      <c r="L58" s="269">
        <v>63</v>
      </c>
      <c r="M58" s="269">
        <v>68</v>
      </c>
      <c r="N58" s="269">
        <v>36</v>
      </c>
      <c r="O58" s="269">
        <v>30</v>
      </c>
      <c r="P58" s="269">
        <v>16</v>
      </c>
      <c r="Q58" s="269">
        <v>14</v>
      </c>
      <c r="R58" s="269">
        <v>5</v>
      </c>
      <c r="S58" s="267">
        <v>1</v>
      </c>
      <c r="T58" s="266">
        <v>9</v>
      </c>
      <c r="U58" s="267">
        <v>469</v>
      </c>
      <c r="V58" s="266"/>
      <c r="W58" s="267">
        <v>478</v>
      </c>
      <c r="X58" s="268">
        <f t="shared" si="2"/>
        <v>9</v>
      </c>
      <c r="Y58" s="266">
        <v>9</v>
      </c>
      <c r="Z58" s="269"/>
      <c r="AA58" s="267"/>
      <c r="AB58" s="282">
        <f t="shared" si="1"/>
        <v>279</v>
      </c>
      <c r="AC58" s="266">
        <v>279</v>
      </c>
      <c r="AD58" s="269"/>
      <c r="AE58" s="267"/>
      <c r="AF58" s="271">
        <v>230</v>
      </c>
      <c r="AG58" s="281"/>
      <c r="AH58" s="266"/>
      <c r="AI58" s="267">
        <v>98</v>
      </c>
      <c r="AJ58" s="275"/>
      <c r="AK58" s="273"/>
      <c r="AL58" s="267">
        <v>2</v>
      </c>
      <c r="AM58" s="293"/>
      <c r="AN58" s="281">
        <v>91</v>
      </c>
      <c r="AO58" s="294"/>
      <c r="AP58" s="267"/>
      <c r="AQ58" s="276"/>
      <c r="AR58" s="276"/>
      <c r="AS58" s="277"/>
      <c r="AT58" s="277"/>
      <c r="AU58" s="276"/>
      <c r="AV58" s="276"/>
      <c r="AW58" s="276"/>
      <c r="AX58" s="278" t="s">
        <v>88</v>
      </c>
      <c r="BX58" s="230"/>
      <c r="BY58" s="230"/>
      <c r="CG58" s="231">
        <v>0</v>
      </c>
      <c r="CI58" s="231">
        <v>0</v>
      </c>
      <c r="CJ58" s="231">
        <v>0</v>
      </c>
      <c r="CK58" s="231">
        <v>0</v>
      </c>
      <c r="CL58" s="231">
        <v>0</v>
      </c>
      <c r="CM58" s="231">
        <v>0</v>
      </c>
      <c r="CS58" s="231"/>
      <c r="CT58" s="231"/>
    </row>
    <row r="59" spans="1:98" x14ac:dyDescent="0.2">
      <c r="A59" s="268" t="s">
        <v>137</v>
      </c>
      <c r="B59" s="259">
        <f>SUM(C59+D59+E59+F59+G59+H59+I59+J59+K59+L59+M59+N59+O59+P59+Q59+R59+S59)</f>
        <v>547</v>
      </c>
      <c r="C59" s="266">
        <v>21</v>
      </c>
      <c r="D59" s="279">
        <v>10</v>
      </c>
      <c r="E59" s="269">
        <v>10</v>
      </c>
      <c r="F59" s="269">
        <v>10</v>
      </c>
      <c r="G59" s="269">
        <v>3</v>
      </c>
      <c r="H59" s="269">
        <v>3</v>
      </c>
      <c r="I59" s="269">
        <v>2</v>
      </c>
      <c r="J59" s="269">
        <v>18</v>
      </c>
      <c r="K59" s="269">
        <v>26</v>
      </c>
      <c r="L59" s="269">
        <v>19</v>
      </c>
      <c r="M59" s="269">
        <v>36</v>
      </c>
      <c r="N59" s="269">
        <v>29</v>
      </c>
      <c r="O59" s="269">
        <v>59</v>
      </c>
      <c r="P59" s="269">
        <v>77</v>
      </c>
      <c r="Q59" s="269">
        <v>71</v>
      </c>
      <c r="R59" s="269">
        <v>83</v>
      </c>
      <c r="S59" s="267">
        <v>70</v>
      </c>
      <c r="T59" s="266">
        <v>41</v>
      </c>
      <c r="U59" s="267">
        <v>506</v>
      </c>
      <c r="V59" s="266">
        <v>244</v>
      </c>
      <c r="W59" s="267">
        <v>303</v>
      </c>
      <c r="X59" s="268">
        <f t="shared" si="2"/>
        <v>25</v>
      </c>
      <c r="Y59" s="266">
        <v>25</v>
      </c>
      <c r="Z59" s="269"/>
      <c r="AA59" s="267"/>
      <c r="AB59" s="282">
        <f t="shared" si="1"/>
        <v>261</v>
      </c>
      <c r="AC59" s="266">
        <v>261</v>
      </c>
      <c r="AD59" s="269"/>
      <c r="AE59" s="267"/>
      <c r="AF59" s="271">
        <v>218</v>
      </c>
      <c r="AG59" s="281">
        <v>5</v>
      </c>
      <c r="AH59" s="266"/>
      <c r="AI59" s="267">
        <v>7</v>
      </c>
      <c r="AJ59" s="275">
        <v>95</v>
      </c>
      <c r="AK59" s="273"/>
      <c r="AL59" s="267"/>
      <c r="AM59" s="293">
        <v>14</v>
      </c>
      <c r="AN59" s="281">
        <v>94</v>
      </c>
      <c r="AO59" s="294"/>
      <c r="AP59" s="267"/>
      <c r="AQ59" s="276"/>
      <c r="AR59" s="276"/>
      <c r="AS59" s="277"/>
      <c r="AT59" s="277"/>
      <c r="AU59" s="276"/>
      <c r="AV59" s="276"/>
      <c r="AW59" s="276"/>
      <c r="AX59" s="278" t="s">
        <v>88</v>
      </c>
      <c r="BX59" s="230"/>
      <c r="BY59" s="230"/>
      <c r="CG59" s="231">
        <v>0</v>
      </c>
      <c r="CI59" s="231">
        <v>0</v>
      </c>
      <c r="CJ59" s="231">
        <v>0</v>
      </c>
      <c r="CK59" s="231">
        <v>0</v>
      </c>
      <c r="CL59" s="231">
        <v>0</v>
      </c>
      <c r="CM59" s="231">
        <v>0</v>
      </c>
      <c r="CS59" s="231"/>
      <c r="CT59" s="231"/>
    </row>
    <row r="60" spans="1:98" x14ac:dyDescent="0.2">
      <c r="A60" s="268" t="s">
        <v>138</v>
      </c>
      <c r="B60" s="259">
        <f>SUM(C60+D60+E60+F60+G60+H60+I60+J60+K60+L60+M60+N60+O60+P60+Q60+R60+S60)</f>
        <v>246</v>
      </c>
      <c r="C60" s="266">
        <v>28</v>
      </c>
      <c r="D60" s="279">
        <v>58</v>
      </c>
      <c r="E60" s="269">
        <v>22</v>
      </c>
      <c r="F60" s="269">
        <v>22</v>
      </c>
      <c r="G60" s="269">
        <v>12</v>
      </c>
      <c r="H60" s="269">
        <v>5</v>
      </c>
      <c r="I60" s="269">
        <v>3</v>
      </c>
      <c r="J60" s="269">
        <v>9</v>
      </c>
      <c r="K60" s="269">
        <v>5</v>
      </c>
      <c r="L60" s="269">
        <v>12</v>
      </c>
      <c r="M60" s="269">
        <v>14</v>
      </c>
      <c r="N60" s="269">
        <v>9</v>
      </c>
      <c r="O60" s="269">
        <v>8</v>
      </c>
      <c r="P60" s="269">
        <v>20</v>
      </c>
      <c r="Q60" s="269">
        <v>9</v>
      </c>
      <c r="R60" s="269">
        <v>8</v>
      </c>
      <c r="S60" s="267">
        <v>2</v>
      </c>
      <c r="T60" s="266">
        <v>108</v>
      </c>
      <c r="U60" s="267">
        <v>138</v>
      </c>
      <c r="V60" s="266">
        <v>117</v>
      </c>
      <c r="W60" s="267">
        <v>129</v>
      </c>
      <c r="X60" s="268">
        <f t="shared" si="2"/>
        <v>65</v>
      </c>
      <c r="Y60" s="266">
        <v>65</v>
      </c>
      <c r="Z60" s="269"/>
      <c r="AA60" s="267"/>
      <c r="AB60" s="282">
        <f t="shared" si="1"/>
        <v>75</v>
      </c>
      <c r="AC60" s="266">
        <v>75</v>
      </c>
      <c r="AD60" s="269"/>
      <c r="AE60" s="267"/>
      <c r="AF60" s="271">
        <v>112</v>
      </c>
      <c r="AG60" s="267"/>
      <c r="AH60" s="266">
        <v>12</v>
      </c>
      <c r="AI60" s="267">
        <v>11</v>
      </c>
      <c r="AJ60" s="275"/>
      <c r="AK60" s="273"/>
      <c r="AL60" s="267"/>
      <c r="AM60" s="293">
        <v>17</v>
      </c>
      <c r="AN60" s="281">
        <v>18</v>
      </c>
      <c r="AO60" s="294"/>
      <c r="AP60" s="267"/>
      <c r="AQ60" s="276"/>
      <c r="AR60" s="276"/>
      <c r="AS60" s="277"/>
      <c r="AT60" s="277"/>
      <c r="AU60" s="276"/>
      <c r="AV60" s="276"/>
      <c r="AW60" s="276"/>
      <c r="AX60" s="278" t="s">
        <v>88</v>
      </c>
      <c r="BX60" s="230"/>
      <c r="BY60" s="230"/>
      <c r="CG60" s="231">
        <v>0</v>
      </c>
      <c r="CI60" s="231">
        <v>0</v>
      </c>
      <c r="CJ60" s="231">
        <v>0</v>
      </c>
      <c r="CK60" s="231">
        <v>0</v>
      </c>
      <c r="CL60" s="231">
        <v>0</v>
      </c>
      <c r="CM60" s="231">
        <v>0</v>
      </c>
      <c r="CS60" s="231"/>
      <c r="CT60" s="231"/>
    </row>
    <row r="61" spans="1:98" x14ac:dyDescent="0.2">
      <c r="A61" s="268" t="s">
        <v>139</v>
      </c>
      <c r="B61" s="259">
        <f>SUM(C61+D61+E61+F61+G61+H61+I61+J61+K61)</f>
        <v>217</v>
      </c>
      <c r="C61" s="266">
        <v>78</v>
      </c>
      <c r="D61" s="279">
        <v>63</v>
      </c>
      <c r="E61" s="269">
        <v>76</v>
      </c>
      <c r="F61" s="269"/>
      <c r="G61" s="269"/>
      <c r="H61" s="269"/>
      <c r="I61" s="269"/>
      <c r="J61" s="269"/>
      <c r="K61" s="269"/>
      <c r="L61" s="264"/>
      <c r="M61" s="264"/>
      <c r="N61" s="264"/>
      <c r="O61" s="264"/>
      <c r="P61" s="264"/>
      <c r="Q61" s="264"/>
      <c r="R61" s="264"/>
      <c r="S61" s="264"/>
      <c r="T61" s="266">
        <v>217</v>
      </c>
      <c r="U61" s="267"/>
      <c r="V61" s="266">
        <v>101</v>
      </c>
      <c r="W61" s="267">
        <v>116</v>
      </c>
      <c r="X61" s="268">
        <f t="shared" si="2"/>
        <v>108</v>
      </c>
      <c r="Y61" s="266">
        <v>108</v>
      </c>
      <c r="Z61" s="269"/>
      <c r="AA61" s="267"/>
      <c r="AB61" s="282">
        <f t="shared" si="1"/>
        <v>0</v>
      </c>
      <c r="AC61" s="266"/>
      <c r="AD61" s="269"/>
      <c r="AE61" s="267"/>
      <c r="AF61" s="271">
        <v>70</v>
      </c>
      <c r="AG61" s="267"/>
      <c r="AH61" s="266">
        <v>32</v>
      </c>
      <c r="AI61" s="267">
        <v>32</v>
      </c>
      <c r="AJ61" s="275"/>
      <c r="AK61" s="273"/>
      <c r="AL61" s="267"/>
      <c r="AM61" s="293">
        <v>57</v>
      </c>
      <c r="AN61" s="281"/>
      <c r="AO61" s="294"/>
      <c r="AP61" s="267"/>
      <c r="AQ61" s="276"/>
      <c r="AR61" s="276"/>
      <c r="AS61" s="277"/>
      <c r="AT61" s="277"/>
      <c r="AU61" s="276"/>
      <c r="AV61" s="276"/>
      <c r="AW61" s="276"/>
      <c r="AX61" s="278" t="s">
        <v>88</v>
      </c>
      <c r="BX61" s="230"/>
      <c r="BY61" s="230"/>
      <c r="CF61" s="231" t="s">
        <v>179</v>
      </c>
      <c r="CG61" s="231">
        <v>0</v>
      </c>
      <c r="CI61" s="231">
        <v>0</v>
      </c>
      <c r="CJ61" s="231">
        <v>0</v>
      </c>
      <c r="CK61" s="231">
        <v>0</v>
      </c>
      <c r="CL61" s="231">
        <v>1</v>
      </c>
      <c r="CM61" s="231">
        <v>0</v>
      </c>
      <c r="CS61" s="231"/>
      <c r="CT61" s="231"/>
    </row>
    <row r="62" spans="1:98" x14ac:dyDescent="0.2">
      <c r="A62" s="268" t="s">
        <v>140</v>
      </c>
      <c r="B62" s="259">
        <f>SUM(C62+D62+E62+F62+G62+H62+I62+J62+K62+L62+M62+N62+O62+P62+Q62+R62+S62)</f>
        <v>781</v>
      </c>
      <c r="C62" s="266"/>
      <c r="D62" s="279"/>
      <c r="E62" s="269"/>
      <c r="F62" s="269">
        <v>53</v>
      </c>
      <c r="G62" s="269">
        <v>26</v>
      </c>
      <c r="H62" s="269">
        <v>28</v>
      </c>
      <c r="I62" s="269">
        <v>41</v>
      </c>
      <c r="J62" s="269">
        <v>37</v>
      </c>
      <c r="K62" s="269">
        <v>50</v>
      </c>
      <c r="L62" s="269">
        <v>48</v>
      </c>
      <c r="M62" s="269">
        <v>106</v>
      </c>
      <c r="N62" s="269">
        <v>91</v>
      </c>
      <c r="O62" s="269">
        <v>103</v>
      </c>
      <c r="P62" s="269">
        <v>81</v>
      </c>
      <c r="Q62" s="269">
        <v>49</v>
      </c>
      <c r="R62" s="269">
        <v>31</v>
      </c>
      <c r="S62" s="267">
        <v>37</v>
      </c>
      <c r="T62" s="266"/>
      <c r="U62" s="267">
        <v>781</v>
      </c>
      <c r="V62" s="266">
        <v>295</v>
      </c>
      <c r="W62" s="267">
        <v>486</v>
      </c>
      <c r="X62" s="268">
        <f t="shared" si="2"/>
        <v>0</v>
      </c>
      <c r="Y62" s="266"/>
      <c r="Z62" s="269"/>
      <c r="AA62" s="267"/>
      <c r="AB62" s="282">
        <f t="shared" si="1"/>
        <v>468</v>
      </c>
      <c r="AC62" s="266">
        <v>468</v>
      </c>
      <c r="AD62" s="269"/>
      <c r="AE62" s="267"/>
      <c r="AF62" s="271">
        <v>367</v>
      </c>
      <c r="AG62" s="288">
        <v>47</v>
      </c>
      <c r="AH62" s="266"/>
      <c r="AI62" s="267">
        <v>99</v>
      </c>
      <c r="AJ62" s="275"/>
      <c r="AK62" s="273"/>
      <c r="AL62" s="267">
        <v>18</v>
      </c>
      <c r="AM62" s="293"/>
      <c r="AN62" s="281">
        <v>177</v>
      </c>
      <c r="AO62" s="294"/>
      <c r="AP62" s="267"/>
      <c r="AQ62" s="276"/>
      <c r="AR62" s="276"/>
      <c r="AS62" s="277"/>
      <c r="AT62" s="277"/>
      <c r="AU62" s="276"/>
      <c r="AV62" s="276"/>
      <c r="AW62" s="276"/>
      <c r="AX62" s="278" t="s">
        <v>88</v>
      </c>
      <c r="BX62" s="230"/>
      <c r="BY62" s="230"/>
      <c r="CG62" s="231">
        <v>0</v>
      </c>
      <c r="CI62" s="231">
        <v>0</v>
      </c>
      <c r="CJ62" s="231">
        <v>0</v>
      </c>
      <c r="CK62" s="231">
        <v>0</v>
      </c>
      <c r="CL62" s="231">
        <v>0</v>
      </c>
      <c r="CM62" s="231">
        <v>0</v>
      </c>
      <c r="CS62" s="231"/>
      <c r="CT62" s="231"/>
    </row>
    <row r="63" spans="1:98" x14ac:dyDescent="0.2">
      <c r="A63" s="268" t="s">
        <v>141</v>
      </c>
      <c r="B63" s="259">
        <f>SUM(C63+D63+E63+F63+G63+H63+I63+J63+K63)</f>
        <v>0</v>
      </c>
      <c r="C63" s="266"/>
      <c r="D63" s="279"/>
      <c r="E63" s="269"/>
      <c r="F63" s="269"/>
      <c r="G63" s="269"/>
      <c r="H63" s="269"/>
      <c r="I63" s="269"/>
      <c r="J63" s="269"/>
      <c r="K63" s="269"/>
      <c r="L63" s="264"/>
      <c r="M63" s="264"/>
      <c r="N63" s="264"/>
      <c r="O63" s="264"/>
      <c r="P63" s="264"/>
      <c r="Q63" s="264"/>
      <c r="R63" s="264"/>
      <c r="S63" s="264"/>
      <c r="T63" s="266"/>
      <c r="U63" s="267"/>
      <c r="V63" s="266"/>
      <c r="W63" s="267"/>
      <c r="X63" s="268">
        <f t="shared" si="2"/>
        <v>0</v>
      </c>
      <c r="Y63" s="266"/>
      <c r="Z63" s="269"/>
      <c r="AA63" s="267"/>
      <c r="AB63" s="282">
        <f t="shared" si="1"/>
        <v>0</v>
      </c>
      <c r="AC63" s="266"/>
      <c r="AD63" s="269"/>
      <c r="AE63" s="267"/>
      <c r="AF63" s="271"/>
      <c r="AG63" s="281"/>
      <c r="AH63" s="266"/>
      <c r="AI63" s="267"/>
      <c r="AJ63" s="275"/>
      <c r="AK63" s="273"/>
      <c r="AL63" s="267"/>
      <c r="AM63" s="293"/>
      <c r="AN63" s="281"/>
      <c r="AO63" s="294"/>
      <c r="AP63" s="267"/>
      <c r="AQ63" s="276"/>
      <c r="AR63" s="276"/>
      <c r="AS63" s="277"/>
      <c r="AT63" s="277"/>
      <c r="AU63" s="276"/>
      <c r="AV63" s="276"/>
      <c r="AW63" s="276"/>
      <c r="AX63" s="278" t="s">
        <v>88</v>
      </c>
      <c r="BX63" s="230"/>
      <c r="BY63" s="230"/>
      <c r="CF63" s="231" t="s">
        <v>179</v>
      </c>
      <c r="CG63" s="231">
        <v>0</v>
      </c>
      <c r="CI63" s="231">
        <v>0</v>
      </c>
      <c r="CJ63" s="231">
        <v>0</v>
      </c>
      <c r="CK63" s="231">
        <v>0</v>
      </c>
      <c r="CL63" s="231">
        <v>1</v>
      </c>
      <c r="CM63" s="231">
        <v>0</v>
      </c>
      <c r="CS63" s="231"/>
      <c r="CT63" s="231"/>
    </row>
    <row r="64" spans="1:98" x14ac:dyDescent="0.2">
      <c r="A64" s="268" t="s">
        <v>142</v>
      </c>
      <c r="B64" s="259">
        <f>SUM(C64+D64+E64+F64+G64+H64+I64+J64+K64+L64+M64+N64+O64+P64+Q64+R64+S64)</f>
        <v>221</v>
      </c>
      <c r="C64" s="266"/>
      <c r="D64" s="279"/>
      <c r="E64" s="269"/>
      <c r="F64" s="269">
        <v>2</v>
      </c>
      <c r="G64" s="269"/>
      <c r="H64" s="269">
        <v>4</v>
      </c>
      <c r="I64" s="269">
        <v>7</v>
      </c>
      <c r="J64" s="269">
        <v>5</v>
      </c>
      <c r="K64" s="269">
        <v>10</v>
      </c>
      <c r="L64" s="269">
        <v>9</v>
      </c>
      <c r="M64" s="269">
        <v>9</v>
      </c>
      <c r="N64" s="269">
        <v>21</v>
      </c>
      <c r="O64" s="269">
        <v>22</v>
      </c>
      <c r="P64" s="269">
        <v>36</v>
      </c>
      <c r="Q64" s="269">
        <v>33</v>
      </c>
      <c r="R64" s="269">
        <v>23</v>
      </c>
      <c r="S64" s="267">
        <v>40</v>
      </c>
      <c r="T64" s="266"/>
      <c r="U64" s="267">
        <v>221</v>
      </c>
      <c r="V64" s="266">
        <v>185</v>
      </c>
      <c r="W64" s="267">
        <v>36</v>
      </c>
      <c r="X64" s="268">
        <f t="shared" si="2"/>
        <v>0</v>
      </c>
      <c r="Y64" s="266"/>
      <c r="Z64" s="269"/>
      <c r="AA64" s="267"/>
      <c r="AB64" s="282">
        <f t="shared" si="1"/>
        <v>83</v>
      </c>
      <c r="AC64" s="266">
        <v>83</v>
      </c>
      <c r="AD64" s="269"/>
      <c r="AE64" s="267"/>
      <c r="AF64" s="271">
        <v>76</v>
      </c>
      <c r="AG64" s="281">
        <v>12</v>
      </c>
      <c r="AH64" s="266"/>
      <c r="AI64" s="267">
        <v>30</v>
      </c>
      <c r="AJ64" s="275"/>
      <c r="AK64" s="273"/>
      <c r="AL64" s="267">
        <v>16</v>
      </c>
      <c r="AM64" s="293"/>
      <c r="AN64" s="281">
        <v>5</v>
      </c>
      <c r="AO64" s="294"/>
      <c r="AP64" s="267"/>
      <c r="AQ64" s="276"/>
      <c r="AR64" s="276"/>
      <c r="AS64" s="277"/>
      <c r="AT64" s="277"/>
      <c r="AU64" s="276"/>
      <c r="AV64" s="276"/>
      <c r="AW64" s="276"/>
      <c r="AX64" s="278" t="s">
        <v>88</v>
      </c>
      <c r="BX64" s="230"/>
      <c r="BY64" s="230"/>
      <c r="CG64" s="231">
        <v>0</v>
      </c>
      <c r="CI64" s="231">
        <v>0</v>
      </c>
      <c r="CJ64" s="231">
        <v>0</v>
      </c>
      <c r="CK64" s="231">
        <v>0</v>
      </c>
      <c r="CL64" s="231">
        <v>0</v>
      </c>
      <c r="CM64" s="231">
        <v>0</v>
      </c>
      <c r="CS64" s="231"/>
      <c r="CT64" s="231"/>
    </row>
    <row r="65" spans="1:98" x14ac:dyDescent="0.2">
      <c r="A65" s="268" t="s">
        <v>143</v>
      </c>
      <c r="B65" s="259">
        <f>SUM(C65+D65+E65+F65+G65+H65+I65+J65+K65)</f>
        <v>0</v>
      </c>
      <c r="C65" s="266"/>
      <c r="D65" s="279"/>
      <c r="E65" s="269"/>
      <c r="F65" s="269"/>
      <c r="G65" s="269"/>
      <c r="H65" s="269"/>
      <c r="I65" s="269"/>
      <c r="J65" s="269"/>
      <c r="K65" s="269"/>
      <c r="L65" s="264"/>
      <c r="M65" s="264"/>
      <c r="N65" s="264"/>
      <c r="O65" s="264"/>
      <c r="P65" s="264"/>
      <c r="Q65" s="264"/>
      <c r="R65" s="264"/>
      <c r="S65" s="264"/>
      <c r="T65" s="266"/>
      <c r="U65" s="267"/>
      <c r="V65" s="266"/>
      <c r="W65" s="267"/>
      <c r="X65" s="268">
        <f t="shared" si="2"/>
        <v>0</v>
      </c>
      <c r="Y65" s="266"/>
      <c r="Z65" s="269"/>
      <c r="AA65" s="267"/>
      <c r="AB65" s="282">
        <f t="shared" si="1"/>
        <v>0</v>
      </c>
      <c r="AC65" s="266"/>
      <c r="AD65" s="269"/>
      <c r="AE65" s="267"/>
      <c r="AF65" s="271"/>
      <c r="AG65" s="281"/>
      <c r="AH65" s="266"/>
      <c r="AI65" s="267"/>
      <c r="AJ65" s="275"/>
      <c r="AK65" s="273"/>
      <c r="AL65" s="267"/>
      <c r="AM65" s="293"/>
      <c r="AN65" s="281"/>
      <c r="AO65" s="294"/>
      <c r="AP65" s="267"/>
      <c r="AQ65" s="276"/>
      <c r="AR65" s="276"/>
      <c r="AS65" s="277"/>
      <c r="AT65" s="277"/>
      <c r="AU65" s="276"/>
      <c r="AV65" s="276"/>
      <c r="AW65" s="276"/>
      <c r="AX65" s="278" t="s">
        <v>88</v>
      </c>
      <c r="BX65" s="230"/>
      <c r="BY65" s="230"/>
      <c r="CF65" s="231" t="s">
        <v>179</v>
      </c>
      <c r="CG65" s="231">
        <v>0</v>
      </c>
      <c r="CI65" s="231">
        <v>0</v>
      </c>
      <c r="CJ65" s="231">
        <v>0</v>
      </c>
      <c r="CK65" s="231">
        <v>0</v>
      </c>
      <c r="CL65" s="231">
        <v>1</v>
      </c>
      <c r="CM65" s="231">
        <v>0</v>
      </c>
      <c r="CS65" s="231"/>
      <c r="CT65" s="231"/>
    </row>
    <row r="66" spans="1:98" x14ac:dyDescent="0.2">
      <c r="A66" s="268" t="s">
        <v>144</v>
      </c>
      <c r="B66" s="259">
        <f>SUM(C66+D66+E66+F66+G66+H66+I66+J66+K66+L66+M66+N66+O66+P66+Q66+R66+S66)</f>
        <v>0</v>
      </c>
      <c r="C66" s="266"/>
      <c r="D66" s="27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7"/>
      <c r="T66" s="266"/>
      <c r="U66" s="267"/>
      <c r="V66" s="266"/>
      <c r="W66" s="267"/>
      <c r="X66" s="268">
        <f t="shared" si="2"/>
        <v>0</v>
      </c>
      <c r="Y66" s="266"/>
      <c r="Z66" s="269"/>
      <c r="AA66" s="267"/>
      <c r="AB66" s="282">
        <f t="shared" si="1"/>
        <v>0</v>
      </c>
      <c r="AC66" s="266"/>
      <c r="AD66" s="269"/>
      <c r="AE66" s="267"/>
      <c r="AF66" s="271"/>
      <c r="AG66" s="267"/>
      <c r="AH66" s="266"/>
      <c r="AI66" s="267"/>
      <c r="AJ66" s="275"/>
      <c r="AK66" s="273"/>
      <c r="AL66" s="267"/>
      <c r="AM66" s="293"/>
      <c r="AN66" s="281"/>
      <c r="AO66" s="294"/>
      <c r="AP66" s="267"/>
      <c r="AQ66" s="276"/>
      <c r="AR66" s="276"/>
      <c r="AS66" s="277"/>
      <c r="AT66" s="277"/>
      <c r="AU66" s="276"/>
      <c r="AV66" s="276"/>
      <c r="AW66" s="276"/>
      <c r="AX66" s="278" t="s">
        <v>88</v>
      </c>
      <c r="BX66" s="230"/>
      <c r="BY66" s="230"/>
      <c r="CG66" s="231">
        <v>0</v>
      </c>
      <c r="CI66" s="231">
        <v>0</v>
      </c>
      <c r="CJ66" s="231">
        <v>0</v>
      </c>
      <c r="CK66" s="231">
        <v>0</v>
      </c>
      <c r="CL66" s="231">
        <v>0</v>
      </c>
      <c r="CM66" s="231">
        <v>0</v>
      </c>
      <c r="CS66" s="231"/>
      <c r="CT66" s="231"/>
    </row>
    <row r="67" spans="1:98" x14ac:dyDescent="0.2">
      <c r="A67" s="268" t="s">
        <v>145</v>
      </c>
      <c r="B67" s="259">
        <f>SUM(C67+D67+E67+F67+G67+H67+I67+J67+K67+L67+M67+N67+O67+P67+Q67+R67+S67)</f>
        <v>0</v>
      </c>
      <c r="C67" s="266"/>
      <c r="D67" s="27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7"/>
      <c r="T67" s="266"/>
      <c r="U67" s="267"/>
      <c r="V67" s="266"/>
      <c r="W67" s="267"/>
      <c r="X67" s="268">
        <f t="shared" si="2"/>
        <v>0</v>
      </c>
      <c r="Y67" s="266"/>
      <c r="Z67" s="269"/>
      <c r="AA67" s="267"/>
      <c r="AB67" s="282">
        <f t="shared" si="1"/>
        <v>0</v>
      </c>
      <c r="AC67" s="266"/>
      <c r="AD67" s="269"/>
      <c r="AE67" s="267"/>
      <c r="AF67" s="271"/>
      <c r="AG67" s="267"/>
      <c r="AH67" s="266"/>
      <c r="AI67" s="267"/>
      <c r="AJ67" s="275"/>
      <c r="AK67" s="273"/>
      <c r="AL67" s="267"/>
      <c r="AM67" s="293"/>
      <c r="AN67" s="281"/>
      <c r="AO67" s="294"/>
      <c r="AP67" s="267"/>
      <c r="AQ67" s="276"/>
      <c r="AR67" s="276"/>
      <c r="AS67" s="277"/>
      <c r="AT67" s="277"/>
      <c r="AU67" s="276"/>
      <c r="AV67" s="276"/>
      <c r="AW67" s="276"/>
      <c r="AX67" s="278" t="s">
        <v>88</v>
      </c>
      <c r="BX67" s="230"/>
      <c r="BY67" s="230"/>
      <c r="CG67" s="231">
        <v>0</v>
      </c>
      <c r="CI67" s="231">
        <v>0</v>
      </c>
      <c r="CJ67" s="231">
        <v>0</v>
      </c>
      <c r="CK67" s="231">
        <v>0</v>
      </c>
      <c r="CL67" s="231">
        <v>0</v>
      </c>
      <c r="CM67" s="231">
        <v>0</v>
      </c>
      <c r="CS67" s="231"/>
      <c r="CT67" s="231"/>
    </row>
    <row r="68" spans="1:98" x14ac:dyDescent="0.2">
      <c r="A68" s="268" t="s">
        <v>146</v>
      </c>
      <c r="B68" s="259">
        <f>SUM(C68+D68+E68+F68+G68+H68+I68+J68+K68+L68+M68+N68+O68+P68+Q68+R68+S68)</f>
        <v>0</v>
      </c>
      <c r="C68" s="266"/>
      <c r="D68" s="27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7"/>
      <c r="T68" s="266"/>
      <c r="U68" s="267"/>
      <c r="V68" s="266"/>
      <c r="W68" s="267"/>
      <c r="X68" s="268">
        <f t="shared" si="2"/>
        <v>0</v>
      </c>
      <c r="Y68" s="266"/>
      <c r="Z68" s="269"/>
      <c r="AA68" s="267"/>
      <c r="AB68" s="282">
        <f t="shared" si="1"/>
        <v>0</v>
      </c>
      <c r="AC68" s="266"/>
      <c r="AD68" s="269"/>
      <c r="AE68" s="267"/>
      <c r="AF68" s="271"/>
      <c r="AG68" s="295"/>
      <c r="AH68" s="266"/>
      <c r="AI68" s="267"/>
      <c r="AJ68" s="275"/>
      <c r="AK68" s="273"/>
      <c r="AL68" s="267"/>
      <c r="AM68" s="293"/>
      <c r="AN68" s="281"/>
      <c r="AO68" s="296"/>
      <c r="AP68" s="297"/>
      <c r="AQ68" s="288"/>
      <c r="AR68" s="288"/>
      <c r="AS68" s="298"/>
      <c r="AT68" s="298"/>
      <c r="AU68" s="288"/>
      <c r="AV68" s="288"/>
      <c r="AW68" s="288"/>
      <c r="AX68" s="278" t="s">
        <v>88</v>
      </c>
      <c r="BX68" s="230"/>
      <c r="BY68" s="230"/>
      <c r="CG68" s="231">
        <v>0</v>
      </c>
      <c r="CI68" s="231">
        <v>0</v>
      </c>
      <c r="CJ68" s="231">
        <v>0</v>
      </c>
      <c r="CK68" s="231">
        <v>0</v>
      </c>
      <c r="CL68" s="231">
        <v>0</v>
      </c>
      <c r="CM68" s="231">
        <v>0</v>
      </c>
      <c r="CS68" s="231"/>
      <c r="CT68" s="231"/>
    </row>
    <row r="69" spans="1:98" s="311" customFormat="1" ht="13.5" customHeight="1" x14ac:dyDescent="0.15">
      <c r="A69" s="410" t="s">
        <v>38</v>
      </c>
      <c r="B69" s="300">
        <f t="shared" ref="B69:AW69" si="4">SUM(B12:B68)</f>
        <v>6468</v>
      </c>
      <c r="C69" s="301">
        <f t="shared" si="4"/>
        <v>438</v>
      </c>
      <c r="D69" s="302">
        <f t="shared" si="4"/>
        <v>407</v>
      </c>
      <c r="E69" s="303">
        <f t="shared" si="4"/>
        <v>324</v>
      </c>
      <c r="F69" s="303">
        <f t="shared" si="4"/>
        <v>217</v>
      </c>
      <c r="G69" s="303">
        <f t="shared" si="4"/>
        <v>207</v>
      </c>
      <c r="H69" s="303">
        <f t="shared" si="4"/>
        <v>235</v>
      </c>
      <c r="I69" s="303">
        <f t="shared" si="4"/>
        <v>295</v>
      </c>
      <c r="J69" s="303">
        <f t="shared" si="4"/>
        <v>325</v>
      </c>
      <c r="K69" s="303">
        <f t="shared" si="4"/>
        <v>347</v>
      </c>
      <c r="L69" s="303">
        <f t="shared" si="4"/>
        <v>362</v>
      </c>
      <c r="M69" s="303">
        <f t="shared" si="4"/>
        <v>512</v>
      </c>
      <c r="N69" s="303">
        <f t="shared" si="4"/>
        <v>463</v>
      </c>
      <c r="O69" s="303">
        <f t="shared" si="4"/>
        <v>531</v>
      </c>
      <c r="P69" s="303">
        <f t="shared" si="4"/>
        <v>560</v>
      </c>
      <c r="Q69" s="303">
        <f t="shared" si="4"/>
        <v>452</v>
      </c>
      <c r="R69" s="303">
        <f t="shared" si="4"/>
        <v>392</v>
      </c>
      <c r="S69" s="304">
        <f t="shared" si="4"/>
        <v>401</v>
      </c>
      <c r="T69" s="305">
        <f t="shared" si="4"/>
        <v>1169</v>
      </c>
      <c r="U69" s="304">
        <f t="shared" si="4"/>
        <v>5299</v>
      </c>
      <c r="V69" s="305">
        <f t="shared" si="4"/>
        <v>2529</v>
      </c>
      <c r="W69" s="304">
        <f t="shared" si="4"/>
        <v>3939</v>
      </c>
      <c r="X69" s="305">
        <f t="shared" si="4"/>
        <v>537</v>
      </c>
      <c r="Y69" s="305">
        <f t="shared" si="4"/>
        <v>537</v>
      </c>
      <c r="Z69" s="303">
        <f t="shared" si="4"/>
        <v>0</v>
      </c>
      <c r="AA69" s="306">
        <f t="shared" si="4"/>
        <v>0</v>
      </c>
      <c r="AB69" s="301">
        <f t="shared" si="4"/>
        <v>2535</v>
      </c>
      <c r="AC69" s="305">
        <f t="shared" si="4"/>
        <v>2535</v>
      </c>
      <c r="AD69" s="303">
        <f t="shared" si="4"/>
        <v>0</v>
      </c>
      <c r="AE69" s="304">
        <f t="shared" si="4"/>
        <v>0</v>
      </c>
      <c r="AF69" s="305">
        <f t="shared" si="4"/>
        <v>2292</v>
      </c>
      <c r="AG69" s="304">
        <f t="shared" si="4"/>
        <v>149</v>
      </c>
      <c r="AH69" s="306">
        <f t="shared" si="4"/>
        <v>136</v>
      </c>
      <c r="AI69" s="305">
        <f t="shared" si="4"/>
        <v>803</v>
      </c>
      <c r="AJ69" s="304">
        <f t="shared" si="4"/>
        <v>1459</v>
      </c>
      <c r="AK69" s="305">
        <f t="shared" si="4"/>
        <v>13</v>
      </c>
      <c r="AL69" s="304">
        <f t="shared" si="4"/>
        <v>198</v>
      </c>
      <c r="AM69" s="305">
        <f t="shared" si="4"/>
        <v>190</v>
      </c>
      <c r="AN69" s="307">
        <f t="shared" si="4"/>
        <v>663</v>
      </c>
      <c r="AO69" s="307">
        <f t="shared" si="4"/>
        <v>0</v>
      </c>
      <c r="AP69" s="307">
        <f t="shared" si="4"/>
        <v>0</v>
      </c>
      <c r="AQ69" s="307">
        <f t="shared" si="4"/>
        <v>120</v>
      </c>
      <c r="AR69" s="308">
        <f t="shared" si="4"/>
        <v>0</v>
      </c>
      <c r="AS69" s="308">
        <f t="shared" si="4"/>
        <v>0</v>
      </c>
      <c r="AT69" s="309">
        <f t="shared" si="4"/>
        <v>0</v>
      </c>
      <c r="AU69" s="310">
        <f t="shared" si="4"/>
        <v>0</v>
      </c>
      <c r="AV69" s="310">
        <f t="shared" si="4"/>
        <v>0</v>
      </c>
      <c r="AW69" s="308">
        <f t="shared" si="4"/>
        <v>0</v>
      </c>
      <c r="AX69" s="278"/>
      <c r="BZ69" s="312"/>
      <c r="CA69" s="312"/>
      <c r="CB69" s="312"/>
      <c r="CC69" s="312"/>
      <c r="CD69" s="312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</row>
    <row r="70" spans="1:98" x14ac:dyDescent="0.2">
      <c r="A70" s="313" t="s">
        <v>147</v>
      </c>
      <c r="B70" s="314"/>
    </row>
    <row r="71" spans="1:98" ht="41.25" customHeight="1" x14ac:dyDescent="0.2">
      <c r="A71" s="315" t="s">
        <v>148</v>
      </c>
      <c r="B71" s="412" t="s">
        <v>38</v>
      </c>
      <c r="C71" s="243" t="s">
        <v>18</v>
      </c>
      <c r="D71" s="244" t="s">
        <v>19</v>
      </c>
      <c r="E71" s="245" t="s">
        <v>20</v>
      </c>
      <c r="F71" s="245" t="s">
        <v>21</v>
      </c>
      <c r="G71" s="245" t="s">
        <v>22</v>
      </c>
      <c r="H71" s="246" t="s">
        <v>23</v>
      </c>
      <c r="I71" s="246" t="s">
        <v>24</v>
      </c>
      <c r="J71" s="246" t="s">
        <v>25</v>
      </c>
      <c r="K71" s="246" t="s">
        <v>26</v>
      </c>
      <c r="L71" s="246" t="s">
        <v>27</v>
      </c>
      <c r="M71" s="246" t="s">
        <v>28</v>
      </c>
      <c r="N71" s="246" t="s">
        <v>29</v>
      </c>
      <c r="O71" s="246" t="s">
        <v>30</v>
      </c>
      <c r="P71" s="246" t="s">
        <v>31</v>
      </c>
      <c r="Q71" s="246" t="s">
        <v>32</v>
      </c>
      <c r="R71" s="246" t="s">
        <v>33</v>
      </c>
      <c r="S71" s="247" t="s">
        <v>34</v>
      </c>
      <c r="T71" s="231"/>
    </row>
    <row r="72" spans="1:98" x14ac:dyDescent="0.2">
      <c r="A72" s="317" t="s">
        <v>149</v>
      </c>
      <c r="B72" s="318">
        <f t="shared" ref="B72:B87" si="5">SUM(C72:S72)</f>
        <v>0</v>
      </c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231"/>
    </row>
    <row r="73" spans="1:98" x14ac:dyDescent="0.2">
      <c r="A73" s="320" t="s">
        <v>150</v>
      </c>
      <c r="B73" s="321">
        <f t="shared" si="5"/>
        <v>45</v>
      </c>
      <c r="C73" s="286"/>
      <c r="D73" s="286"/>
      <c r="E73" s="286"/>
      <c r="F73" s="286">
        <v>1</v>
      </c>
      <c r="G73" s="286">
        <v>2</v>
      </c>
      <c r="H73" s="286">
        <v>2</v>
      </c>
      <c r="I73" s="286">
        <v>1</v>
      </c>
      <c r="J73" s="286">
        <v>2</v>
      </c>
      <c r="K73" s="286">
        <v>2</v>
      </c>
      <c r="L73" s="286">
        <v>3</v>
      </c>
      <c r="M73" s="286">
        <v>8</v>
      </c>
      <c r="N73" s="286">
        <v>5</v>
      </c>
      <c r="O73" s="286">
        <v>8</v>
      </c>
      <c r="P73" s="286">
        <v>5</v>
      </c>
      <c r="Q73" s="286">
        <v>4</v>
      </c>
      <c r="R73" s="286">
        <v>1</v>
      </c>
      <c r="S73" s="286">
        <v>1</v>
      </c>
      <c r="T73" s="231"/>
    </row>
    <row r="74" spans="1:98" x14ac:dyDescent="0.2">
      <c r="A74" s="322" t="s">
        <v>151</v>
      </c>
      <c r="B74" s="321">
        <f t="shared" si="5"/>
        <v>32</v>
      </c>
      <c r="C74" s="286"/>
      <c r="D74" s="286"/>
      <c r="E74" s="286"/>
      <c r="F74" s="286">
        <v>3</v>
      </c>
      <c r="G74" s="286"/>
      <c r="H74" s="286">
        <v>4</v>
      </c>
      <c r="I74" s="286">
        <v>2</v>
      </c>
      <c r="J74" s="286">
        <v>3</v>
      </c>
      <c r="K74" s="286">
        <v>6</v>
      </c>
      <c r="L74" s="286">
        <v>4</v>
      </c>
      <c r="M74" s="286">
        <v>3</v>
      </c>
      <c r="N74" s="286">
        <v>2</v>
      </c>
      <c r="O74" s="286"/>
      <c r="P74" s="286">
        <v>3</v>
      </c>
      <c r="Q74" s="286">
        <v>1</v>
      </c>
      <c r="R74" s="286">
        <v>1</v>
      </c>
      <c r="S74" s="286"/>
      <c r="T74" s="231"/>
    </row>
    <row r="75" spans="1:98" x14ac:dyDescent="0.2">
      <c r="A75" s="322" t="s">
        <v>152</v>
      </c>
      <c r="B75" s="321">
        <f t="shared" si="5"/>
        <v>265</v>
      </c>
      <c r="C75" s="286"/>
      <c r="D75" s="286"/>
      <c r="E75" s="286">
        <v>4</v>
      </c>
      <c r="F75" s="286">
        <v>24</v>
      </c>
      <c r="G75" s="286">
        <v>50</v>
      </c>
      <c r="H75" s="286">
        <v>53</v>
      </c>
      <c r="I75" s="286">
        <v>59</v>
      </c>
      <c r="J75" s="286">
        <v>46</v>
      </c>
      <c r="K75" s="286">
        <v>21</v>
      </c>
      <c r="L75" s="286">
        <v>8</v>
      </c>
      <c r="M75" s="286"/>
      <c r="N75" s="286"/>
      <c r="O75" s="286"/>
      <c r="P75" s="286"/>
      <c r="Q75" s="286"/>
      <c r="R75" s="286"/>
      <c r="S75" s="286"/>
      <c r="T75" s="231"/>
    </row>
    <row r="76" spans="1:98" x14ac:dyDescent="0.2">
      <c r="A76" s="322" t="s">
        <v>153</v>
      </c>
      <c r="B76" s="321">
        <f t="shared" si="5"/>
        <v>147</v>
      </c>
      <c r="C76" s="286"/>
      <c r="D76" s="286"/>
      <c r="E76" s="286"/>
      <c r="F76" s="286"/>
      <c r="G76" s="286">
        <v>2</v>
      </c>
      <c r="H76" s="286">
        <v>5</v>
      </c>
      <c r="I76" s="286">
        <v>9</v>
      </c>
      <c r="J76" s="286">
        <v>3</v>
      </c>
      <c r="K76" s="286">
        <v>5</v>
      </c>
      <c r="L76" s="286">
        <v>2</v>
      </c>
      <c r="M76" s="286">
        <v>12</v>
      </c>
      <c r="N76" s="286">
        <v>12</v>
      </c>
      <c r="O76" s="286">
        <v>14</v>
      </c>
      <c r="P76" s="286">
        <v>20</v>
      </c>
      <c r="Q76" s="286">
        <v>21</v>
      </c>
      <c r="R76" s="286">
        <v>21</v>
      </c>
      <c r="S76" s="286">
        <v>21</v>
      </c>
      <c r="T76" s="231"/>
    </row>
    <row r="77" spans="1:98" x14ac:dyDescent="0.2">
      <c r="A77" s="322" t="s">
        <v>154</v>
      </c>
      <c r="B77" s="321">
        <f t="shared" si="5"/>
        <v>121</v>
      </c>
      <c r="C77" s="286"/>
      <c r="D77" s="286"/>
      <c r="E77" s="286"/>
      <c r="F77" s="286">
        <v>1</v>
      </c>
      <c r="G77" s="286"/>
      <c r="H77" s="286">
        <v>4</v>
      </c>
      <c r="I77" s="286">
        <v>2</v>
      </c>
      <c r="J77" s="286">
        <v>2</v>
      </c>
      <c r="K77" s="286">
        <v>5</v>
      </c>
      <c r="L77" s="286">
        <v>5</v>
      </c>
      <c r="M77" s="286">
        <v>18</v>
      </c>
      <c r="N77" s="286">
        <v>8</v>
      </c>
      <c r="O77" s="286">
        <v>7</v>
      </c>
      <c r="P77" s="286">
        <v>16</v>
      </c>
      <c r="Q77" s="286">
        <v>13</v>
      </c>
      <c r="R77" s="286">
        <v>16</v>
      </c>
      <c r="S77" s="286">
        <v>24</v>
      </c>
      <c r="T77" s="231"/>
    </row>
    <row r="78" spans="1:98" x14ac:dyDescent="0.2">
      <c r="A78" s="322" t="s">
        <v>54</v>
      </c>
      <c r="B78" s="321">
        <f t="shared" si="5"/>
        <v>0</v>
      </c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31"/>
    </row>
    <row r="79" spans="1:98" x14ac:dyDescent="0.2">
      <c r="A79" s="322" t="s">
        <v>155</v>
      </c>
      <c r="B79" s="321">
        <f t="shared" si="5"/>
        <v>0</v>
      </c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31"/>
    </row>
    <row r="80" spans="1:98" x14ac:dyDescent="0.2">
      <c r="A80" s="322" t="s">
        <v>156</v>
      </c>
      <c r="B80" s="321">
        <f t="shared" si="5"/>
        <v>207</v>
      </c>
      <c r="C80" s="286"/>
      <c r="D80" s="286"/>
      <c r="E80" s="286"/>
      <c r="F80" s="286">
        <v>1</v>
      </c>
      <c r="G80" s="286">
        <v>8</v>
      </c>
      <c r="H80" s="286">
        <v>17</v>
      </c>
      <c r="I80" s="286">
        <v>22</v>
      </c>
      <c r="J80" s="286">
        <v>36</v>
      </c>
      <c r="K80" s="286">
        <v>27</v>
      </c>
      <c r="L80" s="286">
        <v>24</v>
      </c>
      <c r="M80" s="286">
        <v>26</v>
      </c>
      <c r="N80" s="286">
        <v>18</v>
      </c>
      <c r="O80" s="286">
        <v>14</v>
      </c>
      <c r="P80" s="286">
        <v>6</v>
      </c>
      <c r="Q80" s="286">
        <v>5</v>
      </c>
      <c r="R80" s="286">
        <v>3</v>
      </c>
      <c r="S80" s="286"/>
      <c r="T80" s="323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</row>
    <row r="81" spans="1:88" ht="13.5" customHeight="1" x14ac:dyDescent="0.2">
      <c r="A81" s="322" t="s">
        <v>157</v>
      </c>
      <c r="B81" s="321">
        <f t="shared" si="5"/>
        <v>230</v>
      </c>
      <c r="C81" s="286"/>
      <c r="D81" s="286"/>
      <c r="E81" s="286"/>
      <c r="F81" s="286">
        <v>5</v>
      </c>
      <c r="G81" s="286"/>
      <c r="H81" s="286">
        <v>4</v>
      </c>
      <c r="I81" s="286">
        <v>15</v>
      </c>
      <c r="J81" s="286">
        <v>5</v>
      </c>
      <c r="K81" s="286">
        <v>16</v>
      </c>
      <c r="L81" s="286">
        <v>27</v>
      </c>
      <c r="M81" s="286">
        <v>28</v>
      </c>
      <c r="N81" s="286">
        <v>39</v>
      </c>
      <c r="O81" s="286">
        <v>26</v>
      </c>
      <c r="P81" s="286">
        <v>26</v>
      </c>
      <c r="Q81" s="286">
        <v>23</v>
      </c>
      <c r="R81" s="286">
        <v>11</v>
      </c>
      <c r="S81" s="286">
        <v>5</v>
      </c>
      <c r="T81" s="231"/>
    </row>
    <row r="82" spans="1:88" x14ac:dyDescent="0.2">
      <c r="A82" s="322" t="s">
        <v>158</v>
      </c>
      <c r="B82" s="321">
        <f t="shared" si="5"/>
        <v>0</v>
      </c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31"/>
    </row>
    <row r="83" spans="1:88" x14ac:dyDescent="0.2">
      <c r="A83" s="322" t="s">
        <v>159</v>
      </c>
      <c r="B83" s="321">
        <f t="shared" si="5"/>
        <v>0</v>
      </c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31"/>
    </row>
    <row r="84" spans="1:88" x14ac:dyDescent="0.2">
      <c r="A84" s="324" t="s">
        <v>160</v>
      </c>
      <c r="B84" s="321">
        <f t="shared" si="5"/>
        <v>0</v>
      </c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31"/>
    </row>
    <row r="85" spans="1:88" x14ac:dyDescent="0.2">
      <c r="A85" s="324" t="s">
        <v>161</v>
      </c>
      <c r="B85" s="321">
        <f t="shared" si="5"/>
        <v>23</v>
      </c>
      <c r="C85" s="286"/>
      <c r="D85" s="286"/>
      <c r="E85" s="286"/>
      <c r="F85" s="286">
        <v>7</v>
      </c>
      <c r="G85" s="286">
        <v>3</v>
      </c>
      <c r="H85" s="286">
        <v>2</v>
      </c>
      <c r="I85" s="286">
        <v>3</v>
      </c>
      <c r="J85" s="286">
        <v>1</v>
      </c>
      <c r="K85" s="286">
        <v>1</v>
      </c>
      <c r="L85" s="286">
        <v>3</v>
      </c>
      <c r="M85" s="286">
        <v>1</v>
      </c>
      <c r="N85" s="286">
        <v>1</v>
      </c>
      <c r="O85" s="286">
        <v>1</v>
      </c>
      <c r="P85" s="286"/>
      <c r="Q85" s="286"/>
      <c r="R85" s="286"/>
      <c r="S85" s="286"/>
      <c r="T85" s="231"/>
    </row>
    <row r="86" spans="1:88" x14ac:dyDescent="0.2">
      <c r="A86" s="324" t="s">
        <v>44</v>
      </c>
      <c r="B86" s="321">
        <f t="shared" si="5"/>
        <v>21</v>
      </c>
      <c r="C86" s="286"/>
      <c r="D86" s="286"/>
      <c r="E86" s="286"/>
      <c r="F86" s="286"/>
      <c r="G86" s="286">
        <v>1</v>
      </c>
      <c r="H86" s="286">
        <v>2</v>
      </c>
      <c r="I86" s="286">
        <v>3</v>
      </c>
      <c r="J86" s="286">
        <v>3</v>
      </c>
      <c r="K86" s="286">
        <v>2</v>
      </c>
      <c r="L86" s="286">
        <v>3</v>
      </c>
      <c r="M86" s="286">
        <v>4</v>
      </c>
      <c r="N86" s="286"/>
      <c r="O86" s="286">
        <v>2</v>
      </c>
      <c r="P86" s="286"/>
      <c r="Q86" s="286"/>
      <c r="R86" s="286">
        <v>1</v>
      </c>
      <c r="S86" s="286"/>
      <c r="T86" s="231"/>
    </row>
    <row r="87" spans="1:88" x14ac:dyDescent="0.2">
      <c r="A87" s="325" t="s">
        <v>162</v>
      </c>
      <c r="B87" s="259">
        <f t="shared" si="5"/>
        <v>45</v>
      </c>
      <c r="C87" s="326"/>
      <c r="D87" s="326"/>
      <c r="E87" s="326"/>
      <c r="F87" s="326"/>
      <c r="G87" s="326">
        <v>5</v>
      </c>
      <c r="H87" s="326">
        <v>3</v>
      </c>
      <c r="I87" s="326">
        <v>9</v>
      </c>
      <c r="J87" s="326">
        <v>3</v>
      </c>
      <c r="K87" s="326">
        <v>3</v>
      </c>
      <c r="L87" s="326">
        <v>4</v>
      </c>
      <c r="M87" s="326">
        <v>7</v>
      </c>
      <c r="N87" s="326">
        <v>7</v>
      </c>
      <c r="O87" s="326">
        <v>4</v>
      </c>
      <c r="P87" s="326"/>
      <c r="Q87" s="326"/>
      <c r="R87" s="326"/>
      <c r="S87" s="326"/>
      <c r="T87" s="231"/>
    </row>
    <row r="88" spans="1:88" x14ac:dyDescent="0.2">
      <c r="A88" s="327" t="s">
        <v>46</v>
      </c>
      <c r="B88" s="300">
        <f t="shared" ref="B88:S88" si="6">SUM(B72:B87)</f>
        <v>1136</v>
      </c>
      <c r="C88" s="328">
        <f t="shared" si="6"/>
        <v>0</v>
      </c>
      <c r="D88" s="328">
        <f t="shared" si="6"/>
        <v>0</v>
      </c>
      <c r="E88" s="328">
        <f t="shared" si="6"/>
        <v>4</v>
      </c>
      <c r="F88" s="328">
        <f t="shared" si="6"/>
        <v>42</v>
      </c>
      <c r="G88" s="328">
        <f t="shared" si="6"/>
        <v>71</v>
      </c>
      <c r="H88" s="328">
        <f t="shared" si="6"/>
        <v>96</v>
      </c>
      <c r="I88" s="328">
        <f t="shared" si="6"/>
        <v>125</v>
      </c>
      <c r="J88" s="328">
        <f t="shared" si="6"/>
        <v>104</v>
      </c>
      <c r="K88" s="328">
        <f t="shared" si="6"/>
        <v>88</v>
      </c>
      <c r="L88" s="328">
        <f t="shared" si="6"/>
        <v>83</v>
      </c>
      <c r="M88" s="328">
        <f t="shared" si="6"/>
        <v>107</v>
      </c>
      <c r="N88" s="328">
        <f t="shared" si="6"/>
        <v>92</v>
      </c>
      <c r="O88" s="328">
        <f t="shared" si="6"/>
        <v>76</v>
      </c>
      <c r="P88" s="328">
        <f t="shared" si="6"/>
        <v>76</v>
      </c>
      <c r="Q88" s="328">
        <f t="shared" si="6"/>
        <v>67</v>
      </c>
      <c r="R88" s="328">
        <f t="shared" si="6"/>
        <v>54</v>
      </c>
      <c r="S88" s="328">
        <f t="shared" si="6"/>
        <v>51</v>
      </c>
      <c r="T88" s="231"/>
    </row>
    <row r="89" spans="1:88" x14ac:dyDescent="0.2">
      <c r="A89" s="329" t="s">
        <v>163</v>
      </c>
      <c r="B89" s="329"/>
      <c r="C89" s="329"/>
      <c r="D89" s="329"/>
      <c r="E89" s="329"/>
      <c r="F89" s="329"/>
      <c r="G89" s="232"/>
      <c r="H89" s="232"/>
      <c r="I89" s="232"/>
      <c r="J89" s="232"/>
      <c r="K89" s="232"/>
      <c r="L89" s="232"/>
      <c r="M89" s="232"/>
      <c r="N89" s="232"/>
      <c r="O89" s="232"/>
      <c r="P89" s="330"/>
      <c r="Q89" s="232"/>
      <c r="R89" s="232"/>
      <c r="S89" s="330"/>
      <c r="T89" s="232"/>
      <c r="U89" s="232"/>
      <c r="V89" s="330"/>
      <c r="W89" s="232"/>
      <c r="X89" s="232"/>
      <c r="Y89" s="330"/>
      <c r="Z89" s="330"/>
      <c r="AA89" s="330"/>
      <c r="AB89" s="331"/>
      <c r="AC89" s="331"/>
    </row>
    <row r="90" spans="1:88" ht="14.25" customHeight="1" x14ac:dyDescent="0.2">
      <c r="A90" s="601" t="s">
        <v>45</v>
      </c>
      <c r="B90" s="602"/>
      <c r="C90" s="601" t="s">
        <v>46</v>
      </c>
      <c r="D90" s="607"/>
      <c r="E90" s="602"/>
      <c r="F90" s="609" t="s">
        <v>47</v>
      </c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  <c r="AG90" s="610"/>
      <c r="AH90" s="610"/>
      <c r="AI90" s="610"/>
      <c r="AJ90" s="610"/>
      <c r="AK90" s="610"/>
      <c r="AL90" s="610"/>
      <c r="AM90" s="611"/>
      <c r="AN90" s="620" t="s">
        <v>48</v>
      </c>
      <c r="AO90" s="623" t="s">
        <v>49</v>
      </c>
      <c r="AP90" s="626" t="s">
        <v>164</v>
      </c>
      <c r="AQ90" s="626" t="s">
        <v>165</v>
      </c>
      <c r="AR90" s="231"/>
    </row>
    <row r="91" spans="1:88" x14ac:dyDescent="0.2">
      <c r="A91" s="603"/>
      <c r="B91" s="604"/>
      <c r="C91" s="605"/>
      <c r="D91" s="608"/>
      <c r="E91" s="606"/>
      <c r="F91" s="648" t="s">
        <v>18</v>
      </c>
      <c r="G91" s="649"/>
      <c r="H91" s="648" t="s">
        <v>19</v>
      </c>
      <c r="I91" s="649"/>
      <c r="J91" s="648" t="s">
        <v>20</v>
      </c>
      <c r="K91" s="649"/>
      <c r="L91" s="648" t="s">
        <v>21</v>
      </c>
      <c r="M91" s="649"/>
      <c r="N91" s="648" t="s">
        <v>22</v>
      </c>
      <c r="O91" s="649"/>
      <c r="P91" s="609" t="s">
        <v>23</v>
      </c>
      <c r="Q91" s="611"/>
      <c r="R91" s="609" t="s">
        <v>24</v>
      </c>
      <c r="S91" s="611"/>
      <c r="T91" s="609" t="s">
        <v>25</v>
      </c>
      <c r="U91" s="611"/>
      <c r="V91" s="609" t="s">
        <v>26</v>
      </c>
      <c r="W91" s="611"/>
      <c r="X91" s="609" t="s">
        <v>27</v>
      </c>
      <c r="Y91" s="611"/>
      <c r="Z91" s="609" t="s">
        <v>28</v>
      </c>
      <c r="AA91" s="611"/>
      <c r="AB91" s="609" t="s">
        <v>29</v>
      </c>
      <c r="AC91" s="611"/>
      <c r="AD91" s="609" t="s">
        <v>30</v>
      </c>
      <c r="AE91" s="611"/>
      <c r="AF91" s="609" t="s">
        <v>31</v>
      </c>
      <c r="AG91" s="611"/>
      <c r="AH91" s="609" t="s">
        <v>32</v>
      </c>
      <c r="AI91" s="611"/>
      <c r="AJ91" s="609" t="s">
        <v>33</v>
      </c>
      <c r="AK91" s="611"/>
      <c r="AL91" s="609" t="s">
        <v>34</v>
      </c>
      <c r="AM91" s="611"/>
      <c r="AN91" s="621"/>
      <c r="AO91" s="624"/>
      <c r="AP91" s="627"/>
      <c r="AQ91" s="627"/>
      <c r="AR91" s="231"/>
    </row>
    <row r="92" spans="1:88" x14ac:dyDescent="0.2">
      <c r="A92" s="605"/>
      <c r="B92" s="606"/>
      <c r="C92" s="315" t="s">
        <v>166</v>
      </c>
      <c r="D92" s="406" t="s">
        <v>36</v>
      </c>
      <c r="E92" s="315" t="s">
        <v>37</v>
      </c>
      <c r="F92" s="403" t="s">
        <v>36</v>
      </c>
      <c r="G92" s="407" t="s">
        <v>37</v>
      </c>
      <c r="H92" s="403" t="s">
        <v>36</v>
      </c>
      <c r="I92" s="407" t="s">
        <v>37</v>
      </c>
      <c r="J92" s="403" t="s">
        <v>36</v>
      </c>
      <c r="K92" s="407" t="s">
        <v>37</v>
      </c>
      <c r="L92" s="403" t="s">
        <v>36</v>
      </c>
      <c r="M92" s="407" t="s">
        <v>37</v>
      </c>
      <c r="N92" s="403" t="s">
        <v>36</v>
      </c>
      <c r="O92" s="407" t="s">
        <v>37</v>
      </c>
      <c r="P92" s="403" t="s">
        <v>36</v>
      </c>
      <c r="Q92" s="407" t="s">
        <v>37</v>
      </c>
      <c r="R92" s="403" t="s">
        <v>36</v>
      </c>
      <c r="S92" s="407" t="s">
        <v>37</v>
      </c>
      <c r="T92" s="403" t="s">
        <v>36</v>
      </c>
      <c r="U92" s="407" t="s">
        <v>37</v>
      </c>
      <c r="V92" s="403" t="s">
        <v>36</v>
      </c>
      <c r="W92" s="407" t="s">
        <v>37</v>
      </c>
      <c r="X92" s="403" t="s">
        <v>36</v>
      </c>
      <c r="Y92" s="407" t="s">
        <v>37</v>
      </c>
      <c r="Z92" s="403" t="s">
        <v>36</v>
      </c>
      <c r="AA92" s="407" t="s">
        <v>37</v>
      </c>
      <c r="AB92" s="403" t="s">
        <v>36</v>
      </c>
      <c r="AC92" s="407" t="s">
        <v>37</v>
      </c>
      <c r="AD92" s="403" t="s">
        <v>36</v>
      </c>
      <c r="AE92" s="407" t="s">
        <v>37</v>
      </c>
      <c r="AF92" s="403" t="s">
        <v>36</v>
      </c>
      <c r="AG92" s="407" t="s">
        <v>37</v>
      </c>
      <c r="AH92" s="403" t="s">
        <v>36</v>
      </c>
      <c r="AI92" s="407" t="s">
        <v>37</v>
      </c>
      <c r="AJ92" s="403" t="s">
        <v>36</v>
      </c>
      <c r="AK92" s="407" t="s">
        <v>37</v>
      </c>
      <c r="AL92" s="403" t="s">
        <v>36</v>
      </c>
      <c r="AM92" s="407" t="s">
        <v>37</v>
      </c>
      <c r="AN92" s="622"/>
      <c r="AO92" s="625"/>
      <c r="AP92" s="628"/>
      <c r="AQ92" s="628"/>
      <c r="AR92" s="231"/>
    </row>
    <row r="93" spans="1:88" x14ac:dyDescent="0.2">
      <c r="A93" s="650" t="s">
        <v>50</v>
      </c>
      <c r="B93" s="651"/>
      <c r="C93" s="335">
        <f>SUM(D93+E93)</f>
        <v>608</v>
      </c>
      <c r="D93" s="336">
        <f>SUM(F93+H93+J93+L93+N93+P93+R93+T93+V93+X93+Z93+AB93+AD93+AF93+AH93+AJ93+AL93)</f>
        <v>242</v>
      </c>
      <c r="E93" s="335">
        <f>SUM(G93+I93+K93+M93+O93+Q93+S93+U93+W93+Y93+AA93+AC93+AE93+AG93+AI93+AK93+AM93)</f>
        <v>366</v>
      </c>
      <c r="F93" s="337">
        <v>2</v>
      </c>
      <c r="G93" s="338">
        <v>5</v>
      </c>
      <c r="H93" s="337">
        <v>2</v>
      </c>
      <c r="I93" s="338">
        <v>4</v>
      </c>
      <c r="J93" s="337">
        <v>4</v>
      </c>
      <c r="K93" s="272">
        <v>6</v>
      </c>
      <c r="L93" s="337">
        <v>5</v>
      </c>
      <c r="M93" s="272">
        <v>5</v>
      </c>
      <c r="N93" s="337">
        <v>6</v>
      </c>
      <c r="O93" s="272">
        <v>12</v>
      </c>
      <c r="P93" s="337">
        <v>15</v>
      </c>
      <c r="Q93" s="272">
        <v>23</v>
      </c>
      <c r="R93" s="337">
        <v>7</v>
      </c>
      <c r="S93" s="272">
        <v>12</v>
      </c>
      <c r="T93" s="337">
        <v>13</v>
      </c>
      <c r="U93" s="272">
        <v>16</v>
      </c>
      <c r="V93" s="337">
        <v>16</v>
      </c>
      <c r="W93" s="272">
        <v>16</v>
      </c>
      <c r="X93" s="337">
        <v>15</v>
      </c>
      <c r="Y93" s="272">
        <v>27</v>
      </c>
      <c r="Z93" s="337">
        <v>20</v>
      </c>
      <c r="AA93" s="272">
        <v>32</v>
      </c>
      <c r="AB93" s="337">
        <v>20</v>
      </c>
      <c r="AC93" s="272">
        <v>22</v>
      </c>
      <c r="AD93" s="337">
        <v>25</v>
      </c>
      <c r="AE93" s="272">
        <v>32</v>
      </c>
      <c r="AF93" s="337">
        <v>30</v>
      </c>
      <c r="AG93" s="272">
        <v>51</v>
      </c>
      <c r="AH93" s="337">
        <v>20</v>
      </c>
      <c r="AI93" s="272">
        <v>39</v>
      </c>
      <c r="AJ93" s="337">
        <v>25</v>
      </c>
      <c r="AK93" s="272">
        <v>32</v>
      </c>
      <c r="AL93" s="339">
        <v>17</v>
      </c>
      <c r="AM93" s="272">
        <v>32</v>
      </c>
      <c r="AN93" s="340">
        <v>608</v>
      </c>
      <c r="AO93" s="338">
        <v>484</v>
      </c>
      <c r="AP93" s="341">
        <v>0</v>
      </c>
      <c r="AQ93" s="340">
        <v>0</v>
      </c>
      <c r="AR93" s="278" t="s">
        <v>167</v>
      </c>
      <c r="CG93" s="231">
        <v>0</v>
      </c>
      <c r="CH93" s="231">
        <v>0</v>
      </c>
      <c r="CI93" s="231">
        <v>0</v>
      </c>
      <c r="CJ93" s="231">
        <v>0</v>
      </c>
    </row>
    <row r="94" spans="1:88" x14ac:dyDescent="0.2">
      <c r="A94" s="620" t="s">
        <v>51</v>
      </c>
      <c r="B94" s="318" t="s">
        <v>52</v>
      </c>
      <c r="C94" s="335">
        <f>SUM(+D94+E94)</f>
        <v>254</v>
      </c>
      <c r="D94" s="342"/>
      <c r="E94" s="335">
        <f>SUM(G94+I94+K94+M94+O94+Q94+S94+U94+W94+Y94+AA94+AC94+AE94+AG94+AI94+AK94+AM94)</f>
        <v>254</v>
      </c>
      <c r="F94" s="343"/>
      <c r="G94" s="344"/>
      <c r="H94" s="343"/>
      <c r="I94" s="344"/>
      <c r="J94" s="343"/>
      <c r="K94" s="274">
        <v>4</v>
      </c>
      <c r="L94" s="343"/>
      <c r="M94" s="274">
        <v>24</v>
      </c>
      <c r="N94" s="343"/>
      <c r="O94" s="274">
        <v>50</v>
      </c>
      <c r="P94" s="343"/>
      <c r="Q94" s="274">
        <v>54</v>
      </c>
      <c r="R94" s="343"/>
      <c r="S94" s="274">
        <v>57</v>
      </c>
      <c r="T94" s="343"/>
      <c r="U94" s="274">
        <v>45</v>
      </c>
      <c r="V94" s="343"/>
      <c r="W94" s="274">
        <v>14</v>
      </c>
      <c r="X94" s="343"/>
      <c r="Y94" s="274">
        <v>6</v>
      </c>
      <c r="Z94" s="343"/>
      <c r="AA94" s="274"/>
      <c r="AB94" s="343"/>
      <c r="AC94" s="274"/>
      <c r="AD94" s="343"/>
      <c r="AE94" s="274"/>
      <c r="AF94" s="343"/>
      <c r="AG94" s="274"/>
      <c r="AH94" s="343"/>
      <c r="AI94" s="274"/>
      <c r="AJ94" s="343"/>
      <c r="AK94" s="274"/>
      <c r="AL94" s="343"/>
      <c r="AM94" s="274"/>
      <c r="AN94" s="319">
        <v>254</v>
      </c>
      <c r="AO94" s="345">
        <v>254</v>
      </c>
      <c r="AP94" s="346">
        <v>0</v>
      </c>
      <c r="AQ94" s="319">
        <v>0</v>
      </c>
      <c r="AR94" s="278" t="s">
        <v>167</v>
      </c>
      <c r="CG94" s="231">
        <v>0</v>
      </c>
      <c r="CH94" s="231">
        <v>0</v>
      </c>
      <c r="CI94" s="231">
        <v>0</v>
      </c>
      <c r="CJ94" s="231">
        <v>0</v>
      </c>
    </row>
    <row r="95" spans="1:88" ht="21.75" x14ac:dyDescent="0.2">
      <c r="A95" s="621"/>
      <c r="B95" s="290" t="s">
        <v>53</v>
      </c>
      <c r="C95" s="347">
        <f t="shared" ref="C95:C103" si="7">SUM(D95+E95)</f>
        <v>442</v>
      </c>
      <c r="D95" s="348">
        <f>SUM(F95+H95+J95+L95+N95+P95+R95+T95+V95+X95+Z95+AB95+AD95+AF95+AH95+AJ95+AL95)</f>
        <v>31</v>
      </c>
      <c r="E95" s="349">
        <f>SUM(G95+I95+K95+M95+O95+Q95+S95+U95+W95+Y95+AA95+AC95+AE95+AG95+AI95+AK95+AM95)</f>
        <v>411</v>
      </c>
      <c r="F95" s="266"/>
      <c r="G95" s="267">
        <v>1</v>
      </c>
      <c r="H95" s="266"/>
      <c r="I95" s="267"/>
      <c r="J95" s="266"/>
      <c r="K95" s="267">
        <v>7</v>
      </c>
      <c r="L95" s="266">
        <v>2</v>
      </c>
      <c r="M95" s="267">
        <v>29</v>
      </c>
      <c r="N95" s="266">
        <v>8</v>
      </c>
      <c r="O95" s="267">
        <v>56</v>
      </c>
      <c r="P95" s="266">
        <v>5</v>
      </c>
      <c r="Q95" s="267">
        <v>64</v>
      </c>
      <c r="R95" s="266">
        <v>4</v>
      </c>
      <c r="S95" s="267">
        <v>78</v>
      </c>
      <c r="T95" s="266">
        <v>4</v>
      </c>
      <c r="U95" s="267">
        <v>65</v>
      </c>
      <c r="V95" s="266">
        <v>4</v>
      </c>
      <c r="W95" s="267">
        <v>33</v>
      </c>
      <c r="X95" s="266">
        <v>1</v>
      </c>
      <c r="Y95" s="267">
        <v>14</v>
      </c>
      <c r="Z95" s="266">
        <v>2</v>
      </c>
      <c r="AA95" s="267">
        <v>25</v>
      </c>
      <c r="AB95" s="266"/>
      <c r="AC95" s="267">
        <v>17</v>
      </c>
      <c r="AD95" s="266"/>
      <c r="AE95" s="267">
        <v>9</v>
      </c>
      <c r="AF95" s="266">
        <v>1</v>
      </c>
      <c r="AG95" s="267">
        <v>6</v>
      </c>
      <c r="AH95" s="266"/>
      <c r="AI95" s="267">
        <v>5</v>
      </c>
      <c r="AJ95" s="266"/>
      <c r="AK95" s="267">
        <v>1</v>
      </c>
      <c r="AL95" s="273"/>
      <c r="AM95" s="267">
        <v>1</v>
      </c>
      <c r="AN95" s="294">
        <v>442</v>
      </c>
      <c r="AO95" s="286">
        <v>402</v>
      </c>
      <c r="AP95" s="350">
        <v>0</v>
      </c>
      <c r="AQ95" s="294">
        <v>0</v>
      </c>
      <c r="AR95" s="278" t="s">
        <v>167</v>
      </c>
      <c r="CG95" s="231">
        <v>0</v>
      </c>
      <c r="CH95" s="231">
        <v>0</v>
      </c>
      <c r="CI95" s="231">
        <v>0</v>
      </c>
      <c r="CJ95" s="231">
        <v>0</v>
      </c>
    </row>
    <row r="96" spans="1:88" x14ac:dyDescent="0.2">
      <c r="A96" s="622"/>
      <c r="B96" s="351" t="s">
        <v>54</v>
      </c>
      <c r="C96" s="352">
        <f t="shared" si="7"/>
        <v>0</v>
      </c>
      <c r="D96" s="353">
        <f>SUM(N96+P96+R96+T96+V96+X96+Z96)</f>
        <v>0</v>
      </c>
      <c r="E96" s="352">
        <f>SUM(O96+Q96+S96+U96+W96+Y96+AA96)</f>
        <v>0</v>
      </c>
      <c r="F96" s="354"/>
      <c r="G96" s="355"/>
      <c r="H96" s="354"/>
      <c r="I96" s="355"/>
      <c r="J96" s="354"/>
      <c r="K96" s="355"/>
      <c r="L96" s="354"/>
      <c r="M96" s="355"/>
      <c r="N96" s="356"/>
      <c r="O96" s="297"/>
      <c r="P96" s="356"/>
      <c r="Q96" s="297"/>
      <c r="R96" s="356"/>
      <c r="S96" s="297"/>
      <c r="T96" s="356"/>
      <c r="U96" s="297"/>
      <c r="V96" s="356"/>
      <c r="W96" s="297"/>
      <c r="X96" s="356"/>
      <c r="Y96" s="297"/>
      <c r="Z96" s="356"/>
      <c r="AA96" s="326"/>
      <c r="AB96" s="354"/>
      <c r="AC96" s="355"/>
      <c r="AD96" s="354"/>
      <c r="AE96" s="355"/>
      <c r="AF96" s="354"/>
      <c r="AG96" s="355"/>
      <c r="AH96" s="354"/>
      <c r="AI96" s="355"/>
      <c r="AJ96" s="354"/>
      <c r="AK96" s="355"/>
      <c r="AL96" s="354"/>
      <c r="AM96" s="355"/>
      <c r="AN96" s="296"/>
      <c r="AO96" s="326"/>
      <c r="AP96" s="357"/>
      <c r="AQ96" s="296"/>
      <c r="AR96" s="278" t="s">
        <v>167</v>
      </c>
      <c r="CG96" s="231">
        <v>0</v>
      </c>
      <c r="CH96" s="231">
        <v>0</v>
      </c>
      <c r="CI96" s="231">
        <v>0</v>
      </c>
      <c r="CJ96" s="231">
        <v>0</v>
      </c>
    </row>
    <row r="97" spans="1:88" x14ac:dyDescent="0.2">
      <c r="A97" s="599" t="s">
        <v>55</v>
      </c>
      <c r="B97" s="600"/>
      <c r="C97" s="358">
        <f t="shared" si="7"/>
        <v>500</v>
      </c>
      <c r="D97" s="359">
        <f t="shared" ref="D97:E103" si="8">SUM(F97+H97+J97+L97+N97+P97+R97+T97+V97+X97+Z97+AB97+AD97+AF97+AH97+AJ97+AL97)</f>
        <v>209</v>
      </c>
      <c r="E97" s="358">
        <f t="shared" si="8"/>
        <v>291</v>
      </c>
      <c r="F97" s="360">
        <v>40</v>
      </c>
      <c r="G97" s="292">
        <v>46</v>
      </c>
      <c r="H97" s="360">
        <v>30</v>
      </c>
      <c r="I97" s="292">
        <v>31</v>
      </c>
      <c r="J97" s="360">
        <v>19</v>
      </c>
      <c r="K97" s="276">
        <v>20</v>
      </c>
      <c r="L97" s="360">
        <v>12</v>
      </c>
      <c r="M97" s="276">
        <v>13</v>
      </c>
      <c r="N97" s="360">
        <v>3</v>
      </c>
      <c r="O97" s="276">
        <v>6</v>
      </c>
      <c r="P97" s="360">
        <v>5</v>
      </c>
      <c r="Q97" s="276">
        <v>7</v>
      </c>
      <c r="R97" s="360">
        <v>3</v>
      </c>
      <c r="S97" s="276">
        <v>5</v>
      </c>
      <c r="T97" s="360">
        <v>6</v>
      </c>
      <c r="U97" s="276">
        <v>10</v>
      </c>
      <c r="V97" s="360">
        <v>3</v>
      </c>
      <c r="W97" s="276">
        <v>6</v>
      </c>
      <c r="X97" s="360">
        <v>6</v>
      </c>
      <c r="Y97" s="276">
        <v>10</v>
      </c>
      <c r="Z97" s="360">
        <v>12</v>
      </c>
      <c r="AA97" s="276">
        <v>11</v>
      </c>
      <c r="AB97" s="360">
        <v>15</v>
      </c>
      <c r="AC97" s="276">
        <v>13</v>
      </c>
      <c r="AD97" s="360">
        <v>16</v>
      </c>
      <c r="AE97" s="276">
        <v>16</v>
      </c>
      <c r="AF97" s="360">
        <v>15</v>
      </c>
      <c r="AG97" s="276">
        <v>24</v>
      </c>
      <c r="AH97" s="360">
        <v>15</v>
      </c>
      <c r="AI97" s="292">
        <v>18</v>
      </c>
      <c r="AJ97" s="360">
        <v>4</v>
      </c>
      <c r="AK97" s="292">
        <v>22</v>
      </c>
      <c r="AL97" s="361">
        <v>5</v>
      </c>
      <c r="AM97" s="276">
        <v>33</v>
      </c>
      <c r="AN97" s="362">
        <v>500</v>
      </c>
      <c r="AO97" s="292">
        <v>279</v>
      </c>
      <c r="AP97" s="363">
        <v>0</v>
      </c>
      <c r="AQ97" s="362">
        <v>0</v>
      </c>
      <c r="AR97" s="278" t="s">
        <v>167</v>
      </c>
      <c r="CG97" s="231">
        <v>0</v>
      </c>
      <c r="CH97" s="231">
        <v>0</v>
      </c>
      <c r="CI97" s="231">
        <v>0</v>
      </c>
      <c r="CJ97" s="231">
        <v>0</v>
      </c>
    </row>
    <row r="98" spans="1:88" x14ac:dyDescent="0.2">
      <c r="A98" s="655" t="s">
        <v>56</v>
      </c>
      <c r="B98" s="656"/>
      <c r="C98" s="349">
        <f t="shared" si="7"/>
        <v>0</v>
      </c>
      <c r="D98" s="348">
        <f t="shared" si="8"/>
        <v>0</v>
      </c>
      <c r="E98" s="349">
        <f t="shared" si="8"/>
        <v>0</v>
      </c>
      <c r="F98" s="266"/>
      <c r="G98" s="286"/>
      <c r="H98" s="266"/>
      <c r="I98" s="286"/>
      <c r="J98" s="266"/>
      <c r="K98" s="267"/>
      <c r="L98" s="266"/>
      <c r="M98" s="267"/>
      <c r="N98" s="266"/>
      <c r="O98" s="267"/>
      <c r="P98" s="266"/>
      <c r="Q98" s="267"/>
      <c r="R98" s="266"/>
      <c r="S98" s="267"/>
      <c r="T98" s="266"/>
      <c r="U98" s="267"/>
      <c r="V98" s="266"/>
      <c r="W98" s="267"/>
      <c r="X98" s="266"/>
      <c r="Y98" s="267"/>
      <c r="Z98" s="266"/>
      <c r="AA98" s="267"/>
      <c r="AB98" s="266"/>
      <c r="AC98" s="286"/>
      <c r="AD98" s="266"/>
      <c r="AE98" s="286"/>
      <c r="AF98" s="266"/>
      <c r="AG98" s="286"/>
      <c r="AH98" s="266"/>
      <c r="AI98" s="286"/>
      <c r="AJ98" s="266"/>
      <c r="AK98" s="286"/>
      <c r="AL98" s="273"/>
      <c r="AM98" s="267"/>
      <c r="AN98" s="294"/>
      <c r="AO98" s="286"/>
      <c r="AP98" s="350"/>
      <c r="AQ98" s="294"/>
      <c r="AR98" s="278" t="s">
        <v>167</v>
      </c>
      <c r="CG98" s="231">
        <v>0</v>
      </c>
      <c r="CH98" s="231">
        <v>0</v>
      </c>
      <c r="CI98" s="231">
        <v>0</v>
      </c>
      <c r="CJ98" s="231">
        <v>0</v>
      </c>
    </row>
    <row r="99" spans="1:88" x14ac:dyDescent="0.2">
      <c r="A99" s="657" t="s">
        <v>57</v>
      </c>
      <c r="B99" s="658"/>
      <c r="C99" s="364">
        <f t="shared" si="7"/>
        <v>93</v>
      </c>
      <c r="D99" s="365">
        <f t="shared" si="8"/>
        <v>62</v>
      </c>
      <c r="E99" s="349">
        <f t="shared" si="8"/>
        <v>31</v>
      </c>
      <c r="F99" s="266">
        <v>25</v>
      </c>
      <c r="G99" s="286">
        <v>12</v>
      </c>
      <c r="H99" s="266">
        <v>10</v>
      </c>
      <c r="I99" s="286">
        <v>6</v>
      </c>
      <c r="J99" s="266">
        <v>4</v>
      </c>
      <c r="K99" s="267">
        <v>2</v>
      </c>
      <c r="L99" s="266">
        <v>3</v>
      </c>
      <c r="M99" s="267">
        <v>2</v>
      </c>
      <c r="N99" s="266">
        <v>1</v>
      </c>
      <c r="O99" s="267"/>
      <c r="P99" s="266"/>
      <c r="Q99" s="267"/>
      <c r="R99" s="266">
        <v>1</v>
      </c>
      <c r="S99" s="267"/>
      <c r="T99" s="266"/>
      <c r="U99" s="267"/>
      <c r="V99" s="266">
        <v>1</v>
      </c>
      <c r="W99" s="267"/>
      <c r="X99" s="266"/>
      <c r="Y99" s="267"/>
      <c r="Z99" s="266">
        <v>2</v>
      </c>
      <c r="AA99" s="267">
        <v>1</v>
      </c>
      <c r="AB99" s="266">
        <v>1</v>
      </c>
      <c r="AC99" s="286"/>
      <c r="AD99" s="266">
        <v>1</v>
      </c>
      <c r="AE99" s="286"/>
      <c r="AF99" s="266">
        <v>3</v>
      </c>
      <c r="AG99" s="286">
        <v>2</v>
      </c>
      <c r="AH99" s="266">
        <v>4</v>
      </c>
      <c r="AI99" s="286">
        <v>1</v>
      </c>
      <c r="AJ99" s="266">
        <v>3</v>
      </c>
      <c r="AK99" s="286">
        <v>3</v>
      </c>
      <c r="AL99" s="273">
        <v>3</v>
      </c>
      <c r="AM99" s="267">
        <v>2</v>
      </c>
      <c r="AN99" s="294">
        <v>93</v>
      </c>
      <c r="AO99" s="286">
        <v>85</v>
      </c>
      <c r="AP99" s="350">
        <v>0</v>
      </c>
      <c r="AQ99" s="294">
        <v>0</v>
      </c>
      <c r="AR99" s="278" t="s">
        <v>167</v>
      </c>
      <c r="CG99" s="231">
        <v>0</v>
      </c>
      <c r="CH99" s="231">
        <v>0</v>
      </c>
      <c r="CI99" s="231">
        <v>0</v>
      </c>
      <c r="CJ99" s="231">
        <v>0</v>
      </c>
    </row>
    <row r="100" spans="1:88" x14ac:dyDescent="0.2">
      <c r="A100" s="659" t="s">
        <v>58</v>
      </c>
      <c r="B100" s="660"/>
      <c r="C100" s="349">
        <f t="shared" si="7"/>
        <v>0</v>
      </c>
      <c r="D100" s="348">
        <f t="shared" si="8"/>
        <v>0</v>
      </c>
      <c r="E100" s="349">
        <f t="shared" si="8"/>
        <v>0</v>
      </c>
      <c r="F100" s="266"/>
      <c r="G100" s="286"/>
      <c r="H100" s="266"/>
      <c r="I100" s="286"/>
      <c r="J100" s="266"/>
      <c r="K100" s="267"/>
      <c r="L100" s="266"/>
      <c r="M100" s="267"/>
      <c r="N100" s="266"/>
      <c r="O100" s="267"/>
      <c r="P100" s="266"/>
      <c r="Q100" s="267"/>
      <c r="R100" s="266"/>
      <c r="S100" s="267"/>
      <c r="T100" s="266"/>
      <c r="U100" s="267"/>
      <c r="V100" s="266"/>
      <c r="W100" s="267"/>
      <c r="X100" s="266"/>
      <c r="Y100" s="267"/>
      <c r="Z100" s="266"/>
      <c r="AA100" s="267"/>
      <c r="AB100" s="266"/>
      <c r="AC100" s="286"/>
      <c r="AD100" s="266"/>
      <c r="AE100" s="286"/>
      <c r="AF100" s="266"/>
      <c r="AG100" s="286"/>
      <c r="AH100" s="266"/>
      <c r="AI100" s="286"/>
      <c r="AJ100" s="266"/>
      <c r="AK100" s="286"/>
      <c r="AL100" s="273"/>
      <c r="AM100" s="267"/>
      <c r="AN100" s="294"/>
      <c r="AO100" s="286"/>
      <c r="AP100" s="350"/>
      <c r="AQ100" s="294"/>
      <c r="AR100" s="278" t="s">
        <v>167</v>
      </c>
      <c r="CG100" s="231">
        <v>0</v>
      </c>
      <c r="CH100" s="231">
        <v>0</v>
      </c>
      <c r="CI100" s="231">
        <v>0</v>
      </c>
      <c r="CJ100" s="231">
        <v>0</v>
      </c>
    </row>
    <row r="101" spans="1:88" x14ac:dyDescent="0.2">
      <c r="A101" s="655" t="s">
        <v>59</v>
      </c>
      <c r="B101" s="656"/>
      <c r="C101" s="349">
        <f t="shared" si="7"/>
        <v>0</v>
      </c>
      <c r="D101" s="348">
        <f t="shared" si="8"/>
        <v>0</v>
      </c>
      <c r="E101" s="349">
        <f t="shared" si="8"/>
        <v>0</v>
      </c>
      <c r="F101" s="266"/>
      <c r="G101" s="286"/>
      <c r="H101" s="266"/>
      <c r="I101" s="286"/>
      <c r="J101" s="266"/>
      <c r="K101" s="267"/>
      <c r="L101" s="266"/>
      <c r="M101" s="267"/>
      <c r="N101" s="266"/>
      <c r="O101" s="267"/>
      <c r="P101" s="266"/>
      <c r="Q101" s="267"/>
      <c r="R101" s="266"/>
      <c r="S101" s="267"/>
      <c r="T101" s="266"/>
      <c r="U101" s="267"/>
      <c r="V101" s="266"/>
      <c r="W101" s="267"/>
      <c r="X101" s="266"/>
      <c r="Y101" s="267"/>
      <c r="Z101" s="266"/>
      <c r="AA101" s="267"/>
      <c r="AB101" s="266"/>
      <c r="AC101" s="286"/>
      <c r="AD101" s="266"/>
      <c r="AE101" s="286"/>
      <c r="AF101" s="266"/>
      <c r="AG101" s="286"/>
      <c r="AH101" s="266"/>
      <c r="AI101" s="286"/>
      <c r="AJ101" s="266"/>
      <c r="AK101" s="286"/>
      <c r="AL101" s="273"/>
      <c r="AM101" s="267"/>
      <c r="AN101" s="294"/>
      <c r="AO101" s="286"/>
      <c r="AP101" s="350"/>
      <c r="AQ101" s="294"/>
      <c r="AR101" s="278" t="s">
        <v>167</v>
      </c>
      <c r="CG101" s="231">
        <v>0</v>
      </c>
      <c r="CH101" s="231">
        <v>0</v>
      </c>
      <c r="CI101" s="231">
        <v>0</v>
      </c>
      <c r="CJ101" s="231">
        <v>0</v>
      </c>
    </row>
    <row r="102" spans="1:88" x14ac:dyDescent="0.2">
      <c r="A102" s="655" t="s">
        <v>60</v>
      </c>
      <c r="B102" s="656"/>
      <c r="C102" s="349">
        <f t="shared" si="7"/>
        <v>186</v>
      </c>
      <c r="D102" s="348">
        <f t="shared" si="8"/>
        <v>83</v>
      </c>
      <c r="E102" s="349">
        <f t="shared" si="8"/>
        <v>103</v>
      </c>
      <c r="F102" s="266"/>
      <c r="G102" s="286"/>
      <c r="H102" s="266"/>
      <c r="I102" s="286"/>
      <c r="J102" s="266"/>
      <c r="K102" s="267"/>
      <c r="L102" s="266"/>
      <c r="M102" s="267"/>
      <c r="N102" s="266"/>
      <c r="O102" s="267"/>
      <c r="P102" s="266"/>
      <c r="Q102" s="267"/>
      <c r="R102" s="266"/>
      <c r="S102" s="267"/>
      <c r="T102" s="266"/>
      <c r="U102" s="267"/>
      <c r="V102" s="266"/>
      <c r="W102" s="267"/>
      <c r="X102" s="266"/>
      <c r="Y102" s="267"/>
      <c r="Z102" s="266"/>
      <c r="AA102" s="267"/>
      <c r="AB102" s="266"/>
      <c r="AC102" s="267"/>
      <c r="AD102" s="266">
        <v>1</v>
      </c>
      <c r="AE102" s="267">
        <v>1</v>
      </c>
      <c r="AF102" s="266">
        <v>25</v>
      </c>
      <c r="AG102" s="267">
        <v>30</v>
      </c>
      <c r="AH102" s="266">
        <v>22</v>
      </c>
      <c r="AI102" s="286">
        <v>35</v>
      </c>
      <c r="AJ102" s="266">
        <v>25</v>
      </c>
      <c r="AK102" s="286">
        <v>25</v>
      </c>
      <c r="AL102" s="273">
        <v>10</v>
      </c>
      <c r="AM102" s="267">
        <v>12</v>
      </c>
      <c r="AN102" s="294">
        <v>186</v>
      </c>
      <c r="AO102" s="286">
        <v>11</v>
      </c>
      <c r="AP102" s="350">
        <v>0</v>
      </c>
      <c r="AQ102" s="294">
        <v>0</v>
      </c>
      <c r="AR102" s="278" t="s">
        <v>167</v>
      </c>
      <c r="CG102" s="231">
        <v>0</v>
      </c>
      <c r="CH102" s="231">
        <v>0</v>
      </c>
      <c r="CI102" s="231">
        <v>0</v>
      </c>
      <c r="CJ102" s="231">
        <v>0</v>
      </c>
    </row>
    <row r="103" spans="1:88" x14ac:dyDescent="0.2">
      <c r="A103" s="661" t="s">
        <v>61</v>
      </c>
      <c r="B103" s="662"/>
      <c r="C103" s="366">
        <f t="shared" si="7"/>
        <v>0</v>
      </c>
      <c r="D103" s="367">
        <f t="shared" si="8"/>
        <v>0</v>
      </c>
      <c r="E103" s="366">
        <f t="shared" si="8"/>
        <v>0</v>
      </c>
      <c r="F103" s="356"/>
      <c r="G103" s="326"/>
      <c r="H103" s="356"/>
      <c r="I103" s="326"/>
      <c r="J103" s="356"/>
      <c r="K103" s="297"/>
      <c r="L103" s="356"/>
      <c r="M103" s="297"/>
      <c r="N103" s="356"/>
      <c r="O103" s="297"/>
      <c r="P103" s="356"/>
      <c r="Q103" s="297"/>
      <c r="R103" s="356"/>
      <c r="S103" s="297"/>
      <c r="T103" s="356"/>
      <c r="U103" s="297"/>
      <c r="V103" s="356"/>
      <c r="W103" s="297"/>
      <c r="X103" s="356"/>
      <c r="Y103" s="297"/>
      <c r="Z103" s="356"/>
      <c r="AA103" s="297"/>
      <c r="AB103" s="356"/>
      <c r="AC103" s="297"/>
      <c r="AD103" s="356"/>
      <c r="AE103" s="297"/>
      <c r="AF103" s="356"/>
      <c r="AG103" s="297"/>
      <c r="AH103" s="356"/>
      <c r="AI103" s="297"/>
      <c r="AJ103" s="356"/>
      <c r="AK103" s="297"/>
      <c r="AL103" s="368"/>
      <c r="AM103" s="297"/>
      <c r="AN103" s="296"/>
      <c r="AO103" s="326"/>
      <c r="AP103" s="357"/>
      <c r="AQ103" s="296"/>
      <c r="AR103" s="278" t="s">
        <v>167</v>
      </c>
      <c r="CG103" s="231">
        <v>0</v>
      </c>
      <c r="CH103" s="231">
        <v>0</v>
      </c>
      <c r="CI103" s="231">
        <v>0</v>
      </c>
      <c r="CJ103" s="231">
        <v>0</v>
      </c>
    </row>
    <row r="104" spans="1:88" x14ac:dyDescent="0.2">
      <c r="A104" s="663" t="s">
        <v>38</v>
      </c>
      <c r="B104" s="664"/>
      <c r="C104" s="369">
        <f t="shared" ref="C104:AQ104" si="9">SUM(C93:C103)</f>
        <v>2083</v>
      </c>
      <c r="D104" s="370">
        <f t="shared" si="9"/>
        <v>627</v>
      </c>
      <c r="E104" s="352">
        <f t="shared" si="9"/>
        <v>1456</v>
      </c>
      <c r="F104" s="371">
        <f t="shared" si="9"/>
        <v>67</v>
      </c>
      <c r="G104" s="328">
        <f t="shared" si="9"/>
        <v>64</v>
      </c>
      <c r="H104" s="371">
        <f t="shared" si="9"/>
        <v>42</v>
      </c>
      <c r="I104" s="328">
        <f t="shared" si="9"/>
        <v>41</v>
      </c>
      <c r="J104" s="301">
        <f t="shared" si="9"/>
        <v>27</v>
      </c>
      <c r="K104" s="304">
        <f t="shared" si="9"/>
        <v>39</v>
      </c>
      <c r="L104" s="301">
        <f t="shared" si="9"/>
        <v>22</v>
      </c>
      <c r="M104" s="304">
        <f t="shared" si="9"/>
        <v>73</v>
      </c>
      <c r="N104" s="301">
        <f t="shared" si="9"/>
        <v>18</v>
      </c>
      <c r="O104" s="304">
        <f t="shared" si="9"/>
        <v>124</v>
      </c>
      <c r="P104" s="301">
        <f t="shared" si="9"/>
        <v>25</v>
      </c>
      <c r="Q104" s="304">
        <f t="shared" si="9"/>
        <v>148</v>
      </c>
      <c r="R104" s="301">
        <f t="shared" si="9"/>
        <v>15</v>
      </c>
      <c r="S104" s="304">
        <f t="shared" si="9"/>
        <v>152</v>
      </c>
      <c r="T104" s="301">
        <f t="shared" si="9"/>
        <v>23</v>
      </c>
      <c r="U104" s="304">
        <f t="shared" si="9"/>
        <v>136</v>
      </c>
      <c r="V104" s="301">
        <f t="shared" si="9"/>
        <v>24</v>
      </c>
      <c r="W104" s="304">
        <f t="shared" si="9"/>
        <v>69</v>
      </c>
      <c r="X104" s="301">
        <f t="shared" si="9"/>
        <v>22</v>
      </c>
      <c r="Y104" s="304">
        <f t="shared" si="9"/>
        <v>57</v>
      </c>
      <c r="Z104" s="301">
        <f t="shared" si="9"/>
        <v>36</v>
      </c>
      <c r="AA104" s="304">
        <f t="shared" si="9"/>
        <v>69</v>
      </c>
      <c r="AB104" s="301">
        <f t="shared" si="9"/>
        <v>36</v>
      </c>
      <c r="AC104" s="304">
        <f t="shared" si="9"/>
        <v>52</v>
      </c>
      <c r="AD104" s="301">
        <f t="shared" si="9"/>
        <v>43</v>
      </c>
      <c r="AE104" s="304">
        <f t="shared" si="9"/>
        <v>58</v>
      </c>
      <c r="AF104" s="301">
        <f t="shared" si="9"/>
        <v>74</v>
      </c>
      <c r="AG104" s="304">
        <f t="shared" si="9"/>
        <v>113</v>
      </c>
      <c r="AH104" s="301">
        <f t="shared" si="9"/>
        <v>61</v>
      </c>
      <c r="AI104" s="304">
        <f t="shared" si="9"/>
        <v>98</v>
      </c>
      <c r="AJ104" s="301">
        <f t="shared" si="9"/>
        <v>57</v>
      </c>
      <c r="AK104" s="304">
        <f t="shared" si="9"/>
        <v>83</v>
      </c>
      <c r="AL104" s="305">
        <f t="shared" si="9"/>
        <v>35</v>
      </c>
      <c r="AM104" s="304">
        <f t="shared" si="9"/>
        <v>80</v>
      </c>
      <c r="AN104" s="372">
        <f t="shared" si="9"/>
        <v>2083</v>
      </c>
      <c r="AO104" s="328">
        <f t="shared" si="9"/>
        <v>1515</v>
      </c>
      <c r="AP104" s="373">
        <f t="shared" si="9"/>
        <v>0</v>
      </c>
      <c r="AQ104" s="373">
        <f t="shared" si="9"/>
        <v>0</v>
      </c>
      <c r="AR104" s="278"/>
    </row>
    <row r="105" spans="1:88" x14ac:dyDescent="0.2">
      <c r="A105" s="374" t="s">
        <v>168</v>
      </c>
      <c r="B105" s="374"/>
      <c r="C105" s="374"/>
      <c r="D105" s="374"/>
      <c r="E105" s="374"/>
      <c r="F105" s="374"/>
      <c r="G105" s="375"/>
      <c r="H105" s="375"/>
      <c r="I105" s="375"/>
      <c r="J105" s="375"/>
      <c r="K105" s="376"/>
      <c r="L105" s="376"/>
      <c r="M105" s="377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330"/>
      <c r="AE105" s="232"/>
      <c r="AF105" s="232"/>
      <c r="AG105" s="330"/>
      <c r="AH105" s="232"/>
      <c r="AI105" s="232"/>
      <c r="AJ105" s="330"/>
      <c r="AK105" s="232"/>
      <c r="AL105" s="232"/>
      <c r="AM105" s="330"/>
      <c r="AN105" s="330"/>
      <c r="AO105" s="330"/>
      <c r="AP105" s="232"/>
      <c r="AQ105" s="232"/>
    </row>
    <row r="106" spans="1:88" ht="14.25" customHeight="1" x14ac:dyDescent="0.2">
      <c r="A106" s="652" t="s">
        <v>62</v>
      </c>
      <c r="B106" s="620" t="s">
        <v>45</v>
      </c>
      <c r="C106" s="601" t="s">
        <v>46</v>
      </c>
      <c r="D106" s="607"/>
      <c r="E106" s="602"/>
      <c r="F106" s="609" t="s">
        <v>47</v>
      </c>
      <c r="G106" s="610"/>
      <c r="H106" s="610"/>
      <c r="I106" s="610"/>
      <c r="J106" s="610"/>
      <c r="K106" s="610"/>
      <c r="L106" s="610"/>
      <c r="M106" s="610"/>
      <c r="N106" s="610"/>
      <c r="O106" s="610"/>
      <c r="P106" s="610"/>
      <c r="Q106" s="610"/>
      <c r="R106" s="610"/>
      <c r="S106" s="610"/>
      <c r="T106" s="610"/>
      <c r="U106" s="610"/>
      <c r="V106" s="610"/>
      <c r="W106" s="610"/>
      <c r="X106" s="610"/>
      <c r="Y106" s="610"/>
      <c r="Z106" s="610"/>
      <c r="AA106" s="610"/>
      <c r="AB106" s="610"/>
      <c r="AC106" s="610"/>
      <c r="AD106" s="610"/>
      <c r="AE106" s="610"/>
      <c r="AF106" s="610"/>
      <c r="AG106" s="610"/>
      <c r="AH106" s="610"/>
      <c r="AI106" s="610"/>
      <c r="AJ106" s="610"/>
      <c r="AK106" s="610"/>
      <c r="AL106" s="610"/>
      <c r="AM106" s="611"/>
      <c r="AN106" s="620" t="s">
        <v>48</v>
      </c>
      <c r="AO106" s="620" t="s">
        <v>169</v>
      </c>
      <c r="AP106" s="620" t="s">
        <v>164</v>
      </c>
      <c r="AQ106" s="620" t="s">
        <v>165</v>
      </c>
    </row>
    <row r="107" spans="1:88" x14ac:dyDescent="0.2">
      <c r="A107" s="653"/>
      <c r="B107" s="621"/>
      <c r="C107" s="605"/>
      <c r="D107" s="608"/>
      <c r="E107" s="606"/>
      <c r="F107" s="648" t="s">
        <v>18</v>
      </c>
      <c r="G107" s="649"/>
      <c r="H107" s="648" t="s">
        <v>19</v>
      </c>
      <c r="I107" s="649"/>
      <c r="J107" s="648" t="s">
        <v>20</v>
      </c>
      <c r="K107" s="649"/>
      <c r="L107" s="648" t="s">
        <v>21</v>
      </c>
      <c r="M107" s="649"/>
      <c r="N107" s="648" t="s">
        <v>22</v>
      </c>
      <c r="O107" s="649"/>
      <c r="P107" s="609" t="s">
        <v>23</v>
      </c>
      <c r="Q107" s="611"/>
      <c r="R107" s="609" t="s">
        <v>24</v>
      </c>
      <c r="S107" s="611"/>
      <c r="T107" s="609" t="s">
        <v>25</v>
      </c>
      <c r="U107" s="611"/>
      <c r="V107" s="609" t="s">
        <v>26</v>
      </c>
      <c r="W107" s="611"/>
      <c r="X107" s="609" t="s">
        <v>27</v>
      </c>
      <c r="Y107" s="611"/>
      <c r="Z107" s="609" t="s">
        <v>28</v>
      </c>
      <c r="AA107" s="611"/>
      <c r="AB107" s="609" t="s">
        <v>29</v>
      </c>
      <c r="AC107" s="611"/>
      <c r="AD107" s="609" t="s">
        <v>30</v>
      </c>
      <c r="AE107" s="611"/>
      <c r="AF107" s="609" t="s">
        <v>31</v>
      </c>
      <c r="AG107" s="611"/>
      <c r="AH107" s="609" t="s">
        <v>32</v>
      </c>
      <c r="AI107" s="611"/>
      <c r="AJ107" s="609" t="s">
        <v>33</v>
      </c>
      <c r="AK107" s="611"/>
      <c r="AL107" s="609" t="s">
        <v>34</v>
      </c>
      <c r="AM107" s="611"/>
      <c r="AN107" s="621"/>
      <c r="AO107" s="621"/>
      <c r="AP107" s="621"/>
      <c r="AQ107" s="621"/>
      <c r="AR107" s="231"/>
    </row>
    <row r="108" spans="1:88" x14ac:dyDescent="0.2">
      <c r="A108" s="654"/>
      <c r="B108" s="622"/>
      <c r="C108" s="409" t="s">
        <v>166</v>
      </c>
      <c r="D108" s="409" t="s">
        <v>170</v>
      </c>
      <c r="E108" s="404" t="s">
        <v>171</v>
      </c>
      <c r="F108" s="403" t="s">
        <v>170</v>
      </c>
      <c r="G108" s="248" t="s">
        <v>171</v>
      </c>
      <c r="H108" s="243" t="s">
        <v>170</v>
      </c>
      <c r="I108" s="407" t="s">
        <v>171</v>
      </c>
      <c r="J108" s="403" t="s">
        <v>170</v>
      </c>
      <c r="K108" s="248" t="s">
        <v>171</v>
      </c>
      <c r="L108" s="403" t="s">
        <v>170</v>
      </c>
      <c r="M108" s="248" t="s">
        <v>171</v>
      </c>
      <c r="N108" s="403" t="s">
        <v>170</v>
      </c>
      <c r="O108" s="248" t="s">
        <v>171</v>
      </c>
      <c r="P108" s="243" t="s">
        <v>170</v>
      </c>
      <c r="Q108" s="407" t="s">
        <v>171</v>
      </c>
      <c r="R108" s="243" t="s">
        <v>170</v>
      </c>
      <c r="S108" s="407" t="s">
        <v>171</v>
      </c>
      <c r="T108" s="403" t="s">
        <v>170</v>
      </c>
      <c r="U108" s="248" t="s">
        <v>171</v>
      </c>
      <c r="V108" s="243" t="s">
        <v>170</v>
      </c>
      <c r="W108" s="407" t="s">
        <v>171</v>
      </c>
      <c r="X108" s="243" t="s">
        <v>170</v>
      </c>
      <c r="Y108" s="407" t="s">
        <v>171</v>
      </c>
      <c r="Z108" s="403" t="s">
        <v>170</v>
      </c>
      <c r="AA108" s="248" t="s">
        <v>171</v>
      </c>
      <c r="AB108" s="403" t="s">
        <v>170</v>
      </c>
      <c r="AC108" s="248" t="s">
        <v>171</v>
      </c>
      <c r="AD108" s="243" t="s">
        <v>170</v>
      </c>
      <c r="AE108" s="407" t="s">
        <v>171</v>
      </c>
      <c r="AF108" s="243" t="s">
        <v>170</v>
      </c>
      <c r="AG108" s="407" t="s">
        <v>171</v>
      </c>
      <c r="AH108" s="403" t="s">
        <v>170</v>
      </c>
      <c r="AI108" s="248" t="s">
        <v>171</v>
      </c>
      <c r="AJ108" s="243" t="s">
        <v>170</v>
      </c>
      <c r="AK108" s="407" t="s">
        <v>171</v>
      </c>
      <c r="AL108" s="403" t="s">
        <v>170</v>
      </c>
      <c r="AM108" s="248" t="s">
        <v>171</v>
      </c>
      <c r="AN108" s="622"/>
      <c r="AO108" s="622"/>
      <c r="AP108" s="622"/>
      <c r="AQ108" s="622"/>
      <c r="AR108" s="231"/>
    </row>
    <row r="109" spans="1:88" x14ac:dyDescent="0.2">
      <c r="A109" s="668" t="s">
        <v>63</v>
      </c>
      <c r="B109" s="380" t="s">
        <v>50</v>
      </c>
      <c r="C109" s="381">
        <f t="shared" ref="C109:C119" si="10">SUM(D109+E109)</f>
        <v>0</v>
      </c>
      <c r="D109" s="381">
        <f t="shared" ref="D109:E117" si="11">SUM(F109+H109+J109+L109+N109+P109+R109+T109+V109+X109+Z109+AB109+AD109+AF109+AH109+AJ109+AL109)</f>
        <v>0</v>
      </c>
      <c r="E109" s="381">
        <f t="shared" si="11"/>
        <v>0</v>
      </c>
      <c r="F109" s="260"/>
      <c r="G109" s="345"/>
      <c r="H109" s="260"/>
      <c r="I109" s="345"/>
      <c r="J109" s="260"/>
      <c r="K109" s="274"/>
      <c r="L109" s="260"/>
      <c r="M109" s="274"/>
      <c r="N109" s="260"/>
      <c r="O109" s="274"/>
      <c r="P109" s="260"/>
      <c r="Q109" s="274"/>
      <c r="R109" s="260"/>
      <c r="S109" s="274"/>
      <c r="T109" s="260"/>
      <c r="U109" s="274"/>
      <c r="V109" s="260"/>
      <c r="W109" s="274"/>
      <c r="X109" s="260"/>
      <c r="Y109" s="274"/>
      <c r="Z109" s="260"/>
      <c r="AA109" s="274"/>
      <c r="AB109" s="260"/>
      <c r="AC109" s="274"/>
      <c r="AD109" s="260"/>
      <c r="AE109" s="274"/>
      <c r="AF109" s="260"/>
      <c r="AG109" s="274"/>
      <c r="AH109" s="260"/>
      <c r="AI109" s="274"/>
      <c r="AJ109" s="260"/>
      <c r="AK109" s="274"/>
      <c r="AL109" s="382"/>
      <c r="AM109" s="274"/>
      <c r="AN109" s="319"/>
      <c r="AO109" s="319"/>
      <c r="AP109" s="319"/>
      <c r="AQ109" s="319"/>
      <c r="AR109" s="278" t="s">
        <v>167</v>
      </c>
      <c r="CG109" s="231">
        <v>0</v>
      </c>
      <c r="CH109" s="231">
        <v>0</v>
      </c>
      <c r="CI109" s="231">
        <v>0</v>
      </c>
    </row>
    <row r="110" spans="1:88" x14ac:dyDescent="0.2">
      <c r="A110" s="669"/>
      <c r="B110" s="383" t="s">
        <v>51</v>
      </c>
      <c r="C110" s="366">
        <f t="shared" si="10"/>
        <v>19</v>
      </c>
      <c r="D110" s="366">
        <f t="shared" si="11"/>
        <v>9</v>
      </c>
      <c r="E110" s="366">
        <f t="shared" si="11"/>
        <v>10</v>
      </c>
      <c r="F110" s="356"/>
      <c r="G110" s="326"/>
      <c r="H110" s="356"/>
      <c r="I110" s="326"/>
      <c r="J110" s="356">
        <v>1</v>
      </c>
      <c r="K110" s="297">
        <v>1</v>
      </c>
      <c r="L110" s="356">
        <v>2</v>
      </c>
      <c r="M110" s="297">
        <v>2</v>
      </c>
      <c r="N110" s="356"/>
      <c r="O110" s="297">
        <v>1</v>
      </c>
      <c r="P110" s="356">
        <v>2</v>
      </c>
      <c r="Q110" s="297">
        <v>1</v>
      </c>
      <c r="R110" s="356">
        <v>1</v>
      </c>
      <c r="S110" s="297">
        <v>1</v>
      </c>
      <c r="T110" s="356">
        <v>1</v>
      </c>
      <c r="U110" s="297"/>
      <c r="V110" s="356"/>
      <c r="W110" s="297">
        <v>1</v>
      </c>
      <c r="X110" s="356"/>
      <c r="Y110" s="297">
        <v>3</v>
      </c>
      <c r="Z110" s="356">
        <v>1</v>
      </c>
      <c r="AA110" s="297"/>
      <c r="AB110" s="356">
        <v>1</v>
      </c>
      <c r="AC110" s="297"/>
      <c r="AD110" s="356"/>
      <c r="AE110" s="297"/>
      <c r="AF110" s="356"/>
      <c r="AG110" s="297"/>
      <c r="AH110" s="356"/>
      <c r="AI110" s="297"/>
      <c r="AJ110" s="356"/>
      <c r="AK110" s="297"/>
      <c r="AL110" s="368"/>
      <c r="AM110" s="297"/>
      <c r="AN110" s="296">
        <v>18</v>
      </c>
      <c r="AO110" s="296">
        <v>0</v>
      </c>
      <c r="AP110" s="296">
        <v>0</v>
      </c>
      <c r="AQ110" s="296">
        <v>0</v>
      </c>
      <c r="AR110" s="278" t="s">
        <v>167</v>
      </c>
      <c r="CG110" s="231">
        <v>0</v>
      </c>
      <c r="CH110" s="231">
        <v>0</v>
      </c>
      <c r="CI110" s="231">
        <v>0</v>
      </c>
    </row>
    <row r="111" spans="1:88" x14ac:dyDescent="0.2">
      <c r="A111" s="665" t="s">
        <v>64</v>
      </c>
      <c r="B111" s="380" t="s">
        <v>50</v>
      </c>
      <c r="C111" s="381">
        <f t="shared" si="10"/>
        <v>0</v>
      </c>
      <c r="D111" s="381">
        <f t="shared" si="11"/>
        <v>0</v>
      </c>
      <c r="E111" s="381">
        <f t="shared" si="11"/>
        <v>0</v>
      </c>
      <c r="F111" s="260"/>
      <c r="G111" s="345"/>
      <c r="H111" s="260"/>
      <c r="I111" s="345"/>
      <c r="J111" s="260"/>
      <c r="K111" s="274"/>
      <c r="L111" s="260"/>
      <c r="M111" s="274"/>
      <c r="N111" s="260"/>
      <c r="O111" s="274"/>
      <c r="P111" s="260"/>
      <c r="Q111" s="274"/>
      <c r="R111" s="260"/>
      <c r="S111" s="274"/>
      <c r="T111" s="260"/>
      <c r="U111" s="274"/>
      <c r="V111" s="260"/>
      <c r="W111" s="274"/>
      <c r="X111" s="260"/>
      <c r="Y111" s="274"/>
      <c r="Z111" s="260"/>
      <c r="AA111" s="274"/>
      <c r="AB111" s="260"/>
      <c r="AC111" s="274"/>
      <c r="AD111" s="260"/>
      <c r="AE111" s="274"/>
      <c r="AF111" s="260"/>
      <c r="AG111" s="274"/>
      <c r="AH111" s="260"/>
      <c r="AI111" s="274"/>
      <c r="AJ111" s="260"/>
      <c r="AK111" s="274"/>
      <c r="AL111" s="382"/>
      <c r="AM111" s="274"/>
      <c r="AN111" s="319"/>
      <c r="AO111" s="319"/>
      <c r="AP111" s="319"/>
      <c r="AQ111" s="319"/>
      <c r="AR111" s="278" t="s">
        <v>167</v>
      </c>
      <c r="CG111" s="231">
        <v>0</v>
      </c>
      <c r="CH111" s="231">
        <v>0</v>
      </c>
      <c r="CI111" s="231">
        <v>0</v>
      </c>
    </row>
    <row r="112" spans="1:88" x14ac:dyDescent="0.2">
      <c r="A112" s="666"/>
      <c r="B112" s="384" t="s">
        <v>51</v>
      </c>
      <c r="C112" s="349">
        <f t="shared" si="10"/>
        <v>29</v>
      </c>
      <c r="D112" s="349">
        <f t="shared" si="11"/>
        <v>22</v>
      </c>
      <c r="E112" s="349">
        <f t="shared" si="11"/>
        <v>7</v>
      </c>
      <c r="F112" s="266">
        <v>1</v>
      </c>
      <c r="G112" s="286"/>
      <c r="H112" s="266"/>
      <c r="I112" s="286"/>
      <c r="J112" s="266"/>
      <c r="K112" s="267"/>
      <c r="L112" s="266"/>
      <c r="M112" s="267"/>
      <c r="N112" s="266">
        <v>2</v>
      </c>
      <c r="O112" s="267"/>
      <c r="P112" s="266">
        <v>4</v>
      </c>
      <c r="Q112" s="267">
        <v>1</v>
      </c>
      <c r="R112" s="266">
        <v>4</v>
      </c>
      <c r="S112" s="267">
        <v>2</v>
      </c>
      <c r="T112" s="266">
        <v>4</v>
      </c>
      <c r="U112" s="267">
        <v>1</v>
      </c>
      <c r="V112" s="266">
        <v>3</v>
      </c>
      <c r="W112" s="267">
        <v>1</v>
      </c>
      <c r="X112" s="266">
        <v>1</v>
      </c>
      <c r="Y112" s="267">
        <v>1</v>
      </c>
      <c r="Z112" s="266">
        <v>1</v>
      </c>
      <c r="AA112" s="267">
        <v>1</v>
      </c>
      <c r="AB112" s="266">
        <v>2</v>
      </c>
      <c r="AC112" s="267"/>
      <c r="AD112" s="266"/>
      <c r="AE112" s="267"/>
      <c r="AF112" s="266"/>
      <c r="AG112" s="267"/>
      <c r="AH112" s="266"/>
      <c r="AI112" s="267"/>
      <c r="AJ112" s="266"/>
      <c r="AK112" s="267"/>
      <c r="AL112" s="273"/>
      <c r="AM112" s="267"/>
      <c r="AN112" s="294">
        <v>29</v>
      </c>
      <c r="AO112" s="294">
        <v>0</v>
      </c>
      <c r="AP112" s="294">
        <v>0</v>
      </c>
      <c r="AQ112" s="294">
        <v>0</v>
      </c>
      <c r="AR112" s="278" t="s">
        <v>167</v>
      </c>
      <c r="CG112" s="231">
        <v>0</v>
      </c>
      <c r="CH112" s="231">
        <v>0</v>
      </c>
      <c r="CI112" s="231">
        <v>0</v>
      </c>
    </row>
    <row r="113" spans="1:87" x14ac:dyDescent="0.2">
      <c r="A113" s="667"/>
      <c r="B113" s="383" t="s">
        <v>65</v>
      </c>
      <c r="C113" s="366">
        <f t="shared" si="10"/>
        <v>0</v>
      </c>
      <c r="D113" s="366">
        <f t="shared" si="11"/>
        <v>0</v>
      </c>
      <c r="E113" s="366">
        <f t="shared" si="11"/>
        <v>0</v>
      </c>
      <c r="F113" s="356"/>
      <c r="G113" s="326"/>
      <c r="H113" s="356"/>
      <c r="I113" s="326"/>
      <c r="J113" s="356"/>
      <c r="K113" s="297"/>
      <c r="L113" s="356"/>
      <c r="M113" s="297"/>
      <c r="N113" s="356"/>
      <c r="O113" s="297"/>
      <c r="P113" s="356"/>
      <c r="Q113" s="297"/>
      <c r="R113" s="356"/>
      <c r="S113" s="297"/>
      <c r="T113" s="356"/>
      <c r="U113" s="297"/>
      <c r="V113" s="356"/>
      <c r="W113" s="297"/>
      <c r="X113" s="356"/>
      <c r="Y113" s="297"/>
      <c r="Z113" s="356"/>
      <c r="AA113" s="297"/>
      <c r="AB113" s="356"/>
      <c r="AC113" s="297"/>
      <c r="AD113" s="356"/>
      <c r="AE113" s="297"/>
      <c r="AF113" s="356"/>
      <c r="AG113" s="297"/>
      <c r="AH113" s="356"/>
      <c r="AI113" s="297"/>
      <c r="AJ113" s="356"/>
      <c r="AK113" s="297"/>
      <c r="AL113" s="368"/>
      <c r="AM113" s="297"/>
      <c r="AN113" s="296"/>
      <c r="AO113" s="296"/>
      <c r="AP113" s="296"/>
      <c r="AQ113" s="296"/>
      <c r="AR113" s="278" t="s">
        <v>167</v>
      </c>
      <c r="CG113" s="231">
        <v>0</v>
      </c>
      <c r="CH113" s="231">
        <v>0</v>
      </c>
      <c r="CI113" s="231">
        <v>0</v>
      </c>
    </row>
    <row r="114" spans="1:87" x14ac:dyDescent="0.2">
      <c r="A114" s="602" t="s">
        <v>66</v>
      </c>
      <c r="B114" s="380" t="s">
        <v>50</v>
      </c>
      <c r="C114" s="381">
        <f t="shared" si="10"/>
        <v>0</v>
      </c>
      <c r="D114" s="381">
        <f t="shared" si="11"/>
        <v>0</v>
      </c>
      <c r="E114" s="381">
        <f t="shared" si="11"/>
        <v>0</v>
      </c>
      <c r="F114" s="260"/>
      <c r="G114" s="345"/>
      <c r="H114" s="260"/>
      <c r="I114" s="345"/>
      <c r="J114" s="260"/>
      <c r="K114" s="274"/>
      <c r="L114" s="260"/>
      <c r="M114" s="274"/>
      <c r="N114" s="260"/>
      <c r="O114" s="274"/>
      <c r="P114" s="260"/>
      <c r="Q114" s="274"/>
      <c r="R114" s="260"/>
      <c r="S114" s="274"/>
      <c r="T114" s="260"/>
      <c r="U114" s="274"/>
      <c r="V114" s="260"/>
      <c r="W114" s="345"/>
      <c r="X114" s="260"/>
      <c r="Y114" s="274"/>
      <c r="Z114" s="260"/>
      <c r="AA114" s="274"/>
      <c r="AB114" s="260"/>
      <c r="AC114" s="274"/>
      <c r="AD114" s="260"/>
      <c r="AE114" s="274"/>
      <c r="AF114" s="260"/>
      <c r="AG114" s="274"/>
      <c r="AH114" s="260"/>
      <c r="AI114" s="274"/>
      <c r="AJ114" s="260"/>
      <c r="AK114" s="274"/>
      <c r="AL114" s="382"/>
      <c r="AM114" s="274"/>
      <c r="AN114" s="319"/>
      <c r="AO114" s="319"/>
      <c r="AP114" s="319"/>
      <c r="AQ114" s="319"/>
      <c r="AR114" s="278" t="s">
        <v>167</v>
      </c>
      <c r="CG114" s="231">
        <v>0</v>
      </c>
      <c r="CH114" s="231">
        <v>0</v>
      </c>
      <c r="CI114" s="231">
        <v>0</v>
      </c>
    </row>
    <row r="115" spans="1:87" x14ac:dyDescent="0.2">
      <c r="A115" s="604"/>
      <c r="B115" s="384" t="s">
        <v>51</v>
      </c>
      <c r="C115" s="349">
        <f t="shared" si="10"/>
        <v>19</v>
      </c>
      <c r="D115" s="349">
        <f t="shared" si="11"/>
        <v>14</v>
      </c>
      <c r="E115" s="349">
        <f t="shared" si="11"/>
        <v>5</v>
      </c>
      <c r="F115" s="356">
        <v>1</v>
      </c>
      <c r="G115" s="326"/>
      <c r="H115" s="356"/>
      <c r="I115" s="326"/>
      <c r="J115" s="356"/>
      <c r="K115" s="297"/>
      <c r="L115" s="356"/>
      <c r="M115" s="297"/>
      <c r="N115" s="356">
        <v>1</v>
      </c>
      <c r="O115" s="297"/>
      <c r="P115" s="356">
        <v>2</v>
      </c>
      <c r="Q115" s="297"/>
      <c r="R115" s="356">
        <v>3</v>
      </c>
      <c r="S115" s="297">
        <v>2</v>
      </c>
      <c r="T115" s="356">
        <v>1</v>
      </c>
      <c r="U115" s="297">
        <v>1</v>
      </c>
      <c r="V115" s="356">
        <v>2</v>
      </c>
      <c r="W115" s="297">
        <v>1</v>
      </c>
      <c r="X115" s="356">
        <v>1</v>
      </c>
      <c r="Y115" s="297">
        <v>1</v>
      </c>
      <c r="Z115" s="356">
        <v>1</v>
      </c>
      <c r="AA115" s="297"/>
      <c r="AB115" s="356">
        <v>2</v>
      </c>
      <c r="AC115" s="297"/>
      <c r="AD115" s="356"/>
      <c r="AE115" s="297"/>
      <c r="AF115" s="356"/>
      <c r="AG115" s="297"/>
      <c r="AH115" s="356"/>
      <c r="AI115" s="297"/>
      <c r="AJ115" s="356"/>
      <c r="AK115" s="297"/>
      <c r="AL115" s="368"/>
      <c r="AM115" s="297"/>
      <c r="AN115" s="296">
        <v>19</v>
      </c>
      <c r="AO115" s="296">
        <v>0</v>
      </c>
      <c r="AP115" s="296">
        <v>0</v>
      </c>
      <c r="AQ115" s="296">
        <v>0</v>
      </c>
      <c r="AR115" s="278" t="s">
        <v>167</v>
      </c>
      <c r="CG115" s="231">
        <v>0</v>
      </c>
      <c r="CH115" s="231">
        <v>0</v>
      </c>
      <c r="CI115" s="231">
        <v>0</v>
      </c>
    </row>
    <row r="116" spans="1:87" x14ac:dyDescent="0.2">
      <c r="A116" s="602" t="s">
        <v>67</v>
      </c>
      <c r="B116" s="380" t="s">
        <v>50</v>
      </c>
      <c r="C116" s="381">
        <f t="shared" si="10"/>
        <v>0</v>
      </c>
      <c r="D116" s="381">
        <f t="shared" si="11"/>
        <v>0</v>
      </c>
      <c r="E116" s="381">
        <f t="shared" si="11"/>
        <v>0</v>
      </c>
      <c r="F116" s="260"/>
      <c r="G116" s="345"/>
      <c r="H116" s="260"/>
      <c r="I116" s="345"/>
      <c r="J116" s="260"/>
      <c r="K116" s="274"/>
      <c r="L116" s="260"/>
      <c r="M116" s="274"/>
      <c r="N116" s="260"/>
      <c r="O116" s="274"/>
      <c r="P116" s="260"/>
      <c r="Q116" s="274"/>
      <c r="R116" s="260"/>
      <c r="S116" s="274"/>
      <c r="T116" s="260"/>
      <c r="U116" s="274"/>
      <c r="V116" s="360"/>
      <c r="W116" s="276"/>
      <c r="X116" s="360"/>
      <c r="Y116" s="276"/>
      <c r="Z116" s="360"/>
      <c r="AA116" s="276"/>
      <c r="AB116" s="360"/>
      <c r="AC116" s="276"/>
      <c r="AD116" s="360"/>
      <c r="AE116" s="276"/>
      <c r="AF116" s="360"/>
      <c r="AG116" s="276"/>
      <c r="AH116" s="360"/>
      <c r="AI116" s="276"/>
      <c r="AJ116" s="360"/>
      <c r="AK116" s="276"/>
      <c r="AL116" s="361"/>
      <c r="AM116" s="276"/>
      <c r="AN116" s="319"/>
      <c r="AO116" s="319"/>
      <c r="AP116" s="319"/>
      <c r="AQ116" s="319"/>
      <c r="AR116" s="278" t="s">
        <v>167</v>
      </c>
      <c r="CG116" s="231">
        <v>0</v>
      </c>
      <c r="CH116" s="231">
        <v>0</v>
      </c>
      <c r="CI116" s="231">
        <v>0</v>
      </c>
    </row>
    <row r="117" spans="1:87" x14ac:dyDescent="0.2">
      <c r="A117" s="604"/>
      <c r="B117" s="384" t="s">
        <v>51</v>
      </c>
      <c r="C117" s="349">
        <f t="shared" si="10"/>
        <v>7</v>
      </c>
      <c r="D117" s="349">
        <f t="shared" si="11"/>
        <v>6</v>
      </c>
      <c r="E117" s="349">
        <f t="shared" si="11"/>
        <v>1</v>
      </c>
      <c r="F117" s="356"/>
      <c r="G117" s="326"/>
      <c r="H117" s="356"/>
      <c r="I117" s="326"/>
      <c r="J117" s="356"/>
      <c r="K117" s="297"/>
      <c r="L117" s="356"/>
      <c r="M117" s="297"/>
      <c r="N117" s="356">
        <v>1</v>
      </c>
      <c r="O117" s="297"/>
      <c r="P117" s="356">
        <v>2</v>
      </c>
      <c r="Q117" s="297">
        <v>1</v>
      </c>
      <c r="R117" s="356"/>
      <c r="S117" s="297"/>
      <c r="T117" s="356">
        <v>3</v>
      </c>
      <c r="U117" s="297"/>
      <c r="V117" s="385"/>
      <c r="W117" s="292"/>
      <c r="X117" s="360"/>
      <c r="Y117" s="276"/>
      <c r="Z117" s="360"/>
      <c r="AA117" s="276"/>
      <c r="AB117" s="360"/>
      <c r="AC117" s="276"/>
      <c r="AD117" s="360"/>
      <c r="AE117" s="276"/>
      <c r="AF117" s="360"/>
      <c r="AG117" s="276"/>
      <c r="AH117" s="360"/>
      <c r="AI117" s="276"/>
      <c r="AJ117" s="360"/>
      <c r="AK117" s="276"/>
      <c r="AL117" s="361"/>
      <c r="AM117" s="276"/>
      <c r="AN117" s="362">
        <v>7</v>
      </c>
      <c r="AO117" s="362">
        <v>0</v>
      </c>
      <c r="AP117" s="362">
        <v>0</v>
      </c>
      <c r="AQ117" s="362">
        <v>0</v>
      </c>
      <c r="AR117" s="278" t="s">
        <v>167</v>
      </c>
      <c r="CG117" s="231">
        <v>0</v>
      </c>
      <c r="CH117" s="231">
        <v>0</v>
      </c>
      <c r="CI117" s="231">
        <v>0</v>
      </c>
    </row>
    <row r="118" spans="1:87" x14ac:dyDescent="0.2">
      <c r="A118" s="620" t="s">
        <v>68</v>
      </c>
      <c r="B118" s="386" t="s">
        <v>50</v>
      </c>
      <c r="C118" s="335">
        <f t="shared" si="10"/>
        <v>0</v>
      </c>
      <c r="D118" s="335">
        <f>SUM(L118+N118+P118+R118+T118+V118+X118+Z118+AB118+AD118+AF118+AH118+AJ118+AL118)</f>
        <v>0</v>
      </c>
      <c r="E118" s="335">
        <f>SUM(M118+O118+Q118+S118+U118+W118+Y118+AA118+AC118+AE118+AG118+AI118+AK118+AM118)</f>
        <v>0</v>
      </c>
      <c r="F118" s="387"/>
      <c r="G118" s="388"/>
      <c r="H118" s="387"/>
      <c r="I118" s="388"/>
      <c r="J118" s="387"/>
      <c r="K118" s="388"/>
      <c r="L118" s="263"/>
      <c r="M118" s="272"/>
      <c r="N118" s="337"/>
      <c r="O118" s="272"/>
      <c r="P118" s="337"/>
      <c r="Q118" s="272"/>
      <c r="R118" s="337"/>
      <c r="S118" s="272"/>
      <c r="T118" s="337"/>
      <c r="U118" s="272"/>
      <c r="V118" s="337"/>
      <c r="W118" s="272"/>
      <c r="X118" s="337"/>
      <c r="Y118" s="272"/>
      <c r="Z118" s="337"/>
      <c r="AA118" s="272"/>
      <c r="AB118" s="337"/>
      <c r="AC118" s="272"/>
      <c r="AD118" s="337"/>
      <c r="AE118" s="272"/>
      <c r="AF118" s="337"/>
      <c r="AG118" s="272"/>
      <c r="AH118" s="337"/>
      <c r="AI118" s="272"/>
      <c r="AJ118" s="337"/>
      <c r="AK118" s="272"/>
      <c r="AL118" s="339"/>
      <c r="AM118" s="272"/>
      <c r="AN118" s="340"/>
      <c r="AO118" s="340"/>
      <c r="AP118" s="340"/>
      <c r="AQ118" s="340"/>
      <c r="AR118" s="278" t="s">
        <v>167</v>
      </c>
      <c r="CG118" s="231">
        <v>0</v>
      </c>
      <c r="CH118" s="231">
        <v>0</v>
      </c>
      <c r="CI118" s="231">
        <v>0</v>
      </c>
    </row>
    <row r="119" spans="1:87" x14ac:dyDescent="0.2">
      <c r="A119" s="622"/>
      <c r="B119" s="383" t="s">
        <v>51</v>
      </c>
      <c r="C119" s="366">
        <f t="shared" si="10"/>
        <v>3</v>
      </c>
      <c r="D119" s="366">
        <f>SUM(L119+N119+P119+R119+T119+V119+X119+Z119+AB119+AD119+AF119+AH119+AJ119+AL119)</f>
        <v>0</v>
      </c>
      <c r="E119" s="366">
        <f>SUM(M119+O119+Q119+S119+U119+W119+Y119+AA119+AC119+AE119+AG119+AI119+AK119+AM119)</f>
        <v>3</v>
      </c>
      <c r="F119" s="354"/>
      <c r="G119" s="355"/>
      <c r="H119" s="354"/>
      <c r="I119" s="355"/>
      <c r="J119" s="354"/>
      <c r="K119" s="355"/>
      <c r="L119" s="389"/>
      <c r="M119" s="297"/>
      <c r="N119" s="356"/>
      <c r="O119" s="297">
        <v>1</v>
      </c>
      <c r="P119" s="356"/>
      <c r="Q119" s="297"/>
      <c r="R119" s="356"/>
      <c r="S119" s="297"/>
      <c r="T119" s="356"/>
      <c r="U119" s="297">
        <v>1</v>
      </c>
      <c r="V119" s="356"/>
      <c r="W119" s="297"/>
      <c r="X119" s="356"/>
      <c r="Y119" s="297">
        <v>1</v>
      </c>
      <c r="Z119" s="356"/>
      <c r="AA119" s="297"/>
      <c r="AB119" s="356"/>
      <c r="AC119" s="297"/>
      <c r="AD119" s="356"/>
      <c r="AE119" s="297"/>
      <c r="AF119" s="356"/>
      <c r="AG119" s="297"/>
      <c r="AH119" s="356"/>
      <c r="AI119" s="297"/>
      <c r="AJ119" s="356"/>
      <c r="AK119" s="297"/>
      <c r="AL119" s="368"/>
      <c r="AM119" s="297"/>
      <c r="AN119" s="296">
        <v>3</v>
      </c>
      <c r="AO119" s="296">
        <v>0</v>
      </c>
      <c r="AP119" s="296">
        <v>0</v>
      </c>
      <c r="AQ119" s="296">
        <v>0</v>
      </c>
      <c r="AR119" s="278" t="s">
        <v>167</v>
      </c>
      <c r="CG119" s="231">
        <v>0</v>
      </c>
      <c r="CH119" s="231">
        <v>0</v>
      </c>
      <c r="CI119" s="231">
        <v>0</v>
      </c>
    </row>
    <row r="120" spans="1:87" x14ac:dyDescent="0.2">
      <c r="AA120" s="232"/>
      <c r="AB120" s="330"/>
      <c r="AC120" s="232"/>
      <c r="AD120" s="232"/>
      <c r="AE120" s="232"/>
    </row>
    <row r="121" spans="1:87" ht="39" customHeight="1" x14ac:dyDescent="0.2">
      <c r="AA121" s="232"/>
      <c r="AB121" s="330"/>
      <c r="AC121" s="232"/>
      <c r="AD121" s="232"/>
      <c r="AE121" s="232"/>
    </row>
    <row r="122" spans="1:87" x14ac:dyDescent="0.2">
      <c r="AA122" s="232"/>
      <c r="AB122" s="330"/>
      <c r="AC122" s="232"/>
      <c r="AD122" s="232"/>
      <c r="AE122" s="232"/>
    </row>
    <row r="123" spans="1:87" x14ac:dyDescent="0.2">
      <c r="AA123" s="232"/>
      <c r="AB123" s="330"/>
      <c r="AC123" s="232"/>
      <c r="AD123" s="232"/>
      <c r="AE123" s="232"/>
    </row>
    <row r="124" spans="1:87" x14ac:dyDescent="0.2">
      <c r="AA124" s="232"/>
      <c r="AB124" s="330"/>
      <c r="AC124" s="232"/>
      <c r="AD124" s="232"/>
      <c r="AE124" s="232"/>
    </row>
    <row r="125" spans="1:87" x14ac:dyDescent="0.2">
      <c r="AA125" s="232"/>
      <c r="AB125" s="330"/>
      <c r="AC125" s="232"/>
      <c r="AD125" s="232"/>
      <c r="AE125" s="232"/>
    </row>
    <row r="126" spans="1:87" x14ac:dyDescent="0.2">
      <c r="AA126" s="232"/>
      <c r="AB126" s="330"/>
      <c r="AC126" s="232"/>
      <c r="AD126" s="232"/>
      <c r="AE126" s="232"/>
    </row>
    <row r="127" spans="1:87" x14ac:dyDescent="0.2">
      <c r="AA127" s="232"/>
      <c r="AB127" s="330"/>
      <c r="AC127" s="232"/>
      <c r="AD127" s="232"/>
      <c r="AE127" s="232"/>
    </row>
    <row r="128" spans="1:87" x14ac:dyDescent="0.2">
      <c r="AA128" s="232"/>
      <c r="AB128" s="232"/>
      <c r="AC128" s="232"/>
      <c r="AD128" s="330"/>
      <c r="AE128" s="232"/>
    </row>
    <row r="129" spans="1:43" x14ac:dyDescent="0.2">
      <c r="AA129" s="232"/>
      <c r="AB129" s="232"/>
      <c r="AC129" s="232"/>
      <c r="AD129" s="330"/>
      <c r="AE129" s="232"/>
    </row>
    <row r="130" spans="1:43" x14ac:dyDescent="0.2">
      <c r="AA130" s="330"/>
      <c r="AB130" s="330"/>
      <c r="AC130" s="330"/>
      <c r="AD130" s="330"/>
      <c r="AE130" s="330"/>
      <c r="AF130" s="330"/>
      <c r="AG130" s="232"/>
      <c r="AH130" s="232"/>
      <c r="AI130" s="232"/>
      <c r="AJ130" s="232"/>
      <c r="AK130" s="330"/>
      <c r="AL130" s="232"/>
    </row>
    <row r="131" spans="1:43" x14ac:dyDescent="0.2">
      <c r="AA131" s="330"/>
      <c r="AB131" s="330"/>
      <c r="AC131" s="330"/>
      <c r="AD131" s="330"/>
      <c r="AE131" s="330"/>
      <c r="AF131" s="330"/>
      <c r="AG131" s="232"/>
      <c r="AH131" s="232"/>
      <c r="AI131" s="232"/>
      <c r="AJ131" s="232"/>
      <c r="AK131" s="232"/>
      <c r="AL131" s="232"/>
    </row>
    <row r="132" spans="1:43" x14ac:dyDescent="0.2">
      <c r="AA132" s="330"/>
      <c r="AB132" s="330"/>
      <c r="AC132" s="330"/>
      <c r="AD132" s="330"/>
      <c r="AE132" s="330"/>
      <c r="AF132" s="330"/>
      <c r="AG132" s="232"/>
      <c r="AH132" s="232"/>
      <c r="AI132" s="232"/>
      <c r="AJ132" s="232"/>
      <c r="AK132" s="232"/>
      <c r="AL132" s="232"/>
    </row>
    <row r="133" spans="1:43" x14ac:dyDescent="0.2">
      <c r="AA133" s="330"/>
      <c r="AB133" s="330"/>
      <c r="AC133" s="330"/>
      <c r="AD133" s="330"/>
      <c r="AE133" s="330"/>
      <c r="AF133" s="330"/>
      <c r="AG133" s="232"/>
      <c r="AH133" s="232"/>
      <c r="AI133" s="232"/>
      <c r="AJ133" s="232"/>
      <c r="AK133" s="232"/>
      <c r="AL133" s="232"/>
    </row>
    <row r="134" spans="1:43" x14ac:dyDescent="0.2">
      <c r="AA134" s="330"/>
      <c r="AB134" s="330"/>
      <c r="AC134" s="330"/>
      <c r="AD134" s="330"/>
      <c r="AE134" s="330"/>
      <c r="AF134" s="330"/>
      <c r="AG134" s="232"/>
      <c r="AH134" s="232"/>
      <c r="AI134" s="232"/>
      <c r="AJ134" s="232"/>
      <c r="AK134" s="232"/>
      <c r="AL134" s="232"/>
    </row>
    <row r="135" spans="1:43" x14ac:dyDescent="0.2">
      <c r="AA135" s="330"/>
      <c r="AB135" s="330"/>
      <c r="AC135" s="330"/>
      <c r="AD135" s="330"/>
      <c r="AE135" s="330"/>
      <c r="AF135" s="330"/>
      <c r="AG135" s="232"/>
      <c r="AH135" s="232"/>
      <c r="AI135" s="232"/>
      <c r="AJ135" s="232"/>
      <c r="AK135" s="232"/>
      <c r="AL135" s="232"/>
    </row>
    <row r="136" spans="1:43" x14ac:dyDescent="0.2">
      <c r="AA136" s="330"/>
      <c r="AB136" s="330"/>
      <c r="AC136" s="330"/>
      <c r="AD136" s="330"/>
      <c r="AE136" s="330"/>
      <c r="AF136" s="330"/>
      <c r="AG136" s="232"/>
      <c r="AH136" s="232"/>
      <c r="AI136" s="232"/>
      <c r="AJ136" s="232"/>
      <c r="AK136" s="232"/>
      <c r="AL136" s="232"/>
    </row>
    <row r="137" spans="1:43" x14ac:dyDescent="0.2">
      <c r="AA137" s="330"/>
      <c r="AB137" s="330"/>
      <c r="AC137" s="330"/>
      <c r="AD137" s="330"/>
      <c r="AE137" s="330"/>
      <c r="AF137" s="330"/>
      <c r="AG137" s="232"/>
      <c r="AH137" s="232"/>
      <c r="AI137" s="232"/>
      <c r="AJ137" s="232"/>
      <c r="AK137" s="232"/>
      <c r="AL137" s="232"/>
    </row>
    <row r="138" spans="1:43" x14ac:dyDescent="0.2">
      <c r="A138" s="232"/>
      <c r="B138" s="330"/>
      <c r="C138" s="330"/>
      <c r="D138" s="330"/>
      <c r="E138" s="330"/>
      <c r="F138" s="330"/>
      <c r="G138" s="330"/>
      <c r="H138" s="330"/>
      <c r="I138" s="330"/>
      <c r="J138" s="330"/>
      <c r="K138" s="330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90"/>
      <c r="AJ138" s="330"/>
      <c r="AK138" s="330"/>
      <c r="AL138" s="232"/>
      <c r="AM138" s="232"/>
      <c r="AN138" s="232"/>
      <c r="AO138" s="232"/>
      <c r="AP138" s="330"/>
      <c r="AQ138" s="391"/>
    </row>
    <row r="195" spans="1:2" hidden="1" x14ac:dyDescent="0.2">
      <c r="A195" s="392">
        <f>SUM(B69,B88,C104,C109:C119,AW69,AS69:AT69,X69:AW69)</f>
        <v>21931</v>
      </c>
      <c r="B195" s="392">
        <f>SUM(CG7:CK121)</f>
        <v>0</v>
      </c>
    </row>
    <row r="197" spans="1:2" ht="15" customHeight="1" x14ac:dyDescent="0.2"/>
  </sheetData>
  <mergeCells count="87">
    <mergeCell ref="A114:A115"/>
    <mergeCell ref="A116:A117"/>
    <mergeCell ref="A118:A119"/>
    <mergeCell ref="AN106:AN108"/>
    <mergeCell ref="AO106:AO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103:B103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06:A108"/>
    <mergeCell ref="A98:B98"/>
    <mergeCell ref="A99:B99"/>
    <mergeCell ref="A100:B100"/>
    <mergeCell ref="A101:B101"/>
    <mergeCell ref="A102:B102"/>
    <mergeCell ref="AH91:AI91"/>
    <mergeCell ref="AJ91:AK91"/>
    <mergeCell ref="AL91:AM91"/>
    <mergeCell ref="A93:B93"/>
    <mergeCell ref="A94:A96"/>
    <mergeCell ref="AO90:AO92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104:B104"/>
    <mergeCell ref="A109:A110"/>
    <mergeCell ref="A111:A113"/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workbookViewId="0">
      <selection sqref="A1:XFD1048576"/>
    </sheetView>
  </sheetViews>
  <sheetFormatPr baseColWidth="10" defaultRowHeight="14.25" x14ac:dyDescent="0.2"/>
  <cols>
    <col min="1" max="1" width="67.28515625" style="230" customWidth="1"/>
    <col min="2" max="2" width="20.85546875" style="230" customWidth="1"/>
    <col min="3" max="5" width="14.140625" style="230" customWidth="1"/>
    <col min="6" max="6" width="11.42578125" style="230"/>
    <col min="7" max="7" width="12.5703125" style="230" customWidth="1"/>
    <col min="8" max="35" width="11.42578125" style="230"/>
    <col min="36" max="36" width="14.28515625" style="230" customWidth="1"/>
    <col min="37" max="40" width="11.42578125" style="230"/>
    <col min="41" max="41" width="13.5703125" style="230" customWidth="1"/>
    <col min="42" max="42" width="14.42578125" style="230" customWidth="1"/>
    <col min="43" max="44" width="11.42578125" style="230"/>
    <col min="45" max="45" width="13.42578125" style="230" customWidth="1"/>
    <col min="46" max="46" width="17.28515625" style="230" customWidth="1"/>
    <col min="47" max="47" width="14.42578125" style="230" customWidth="1"/>
    <col min="48" max="48" width="11.42578125" style="230"/>
    <col min="49" max="49" width="14" style="230" customWidth="1"/>
    <col min="50" max="50" width="11.42578125" style="230"/>
    <col min="51" max="51" width="13.5703125" style="230" customWidth="1"/>
    <col min="52" max="75" width="11.42578125" style="230"/>
    <col min="76" max="96" width="21.5703125" style="231" customWidth="1"/>
    <col min="97" max="97" width="21.5703125" style="230" customWidth="1"/>
    <col min="98" max="16384" width="11.42578125" style="230"/>
  </cols>
  <sheetData>
    <row r="1" spans="1:98" x14ac:dyDescent="0.2">
      <c r="A1" s="229" t="s">
        <v>0</v>
      </c>
    </row>
    <row r="2" spans="1:98" x14ac:dyDescent="0.2">
      <c r="A2" s="229" t="str">
        <f>CONCATENATE("COMUNA: ",[8]NOMBRE!B2," - ","( ",[8]NOMBRE!C2,[8]NOMBRE!D2,[8]NOMBRE!E2,[8]NOMBRE!F2,[8]NOMBRE!G2," )")</f>
        <v>COMUNA: Linares - ( 07401 )</v>
      </c>
    </row>
    <row r="3" spans="1:98" x14ac:dyDescent="0.2">
      <c r="A3" s="229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8" x14ac:dyDescent="0.2">
      <c r="A4" s="229" t="str">
        <f>CONCATENATE("MES: ",[8]NOMBRE!B6," - ","( ",[8]NOMBRE!C6,[8]NOMBRE!D6," )")</f>
        <v>MES: AGOSTO - ( 08 )</v>
      </c>
    </row>
    <row r="5" spans="1:98" ht="15" customHeight="1" x14ac:dyDescent="0.2">
      <c r="A5" s="229" t="str">
        <f>CONCATENATE("AÑO: ",[8]NOMBRE!B7)</f>
        <v>AÑO: 2017</v>
      </c>
      <c r="AP5" s="630"/>
      <c r="AQ5" s="680"/>
      <c r="AR5" s="632"/>
    </row>
    <row r="6" spans="1:98" ht="15" x14ac:dyDescent="0.2">
      <c r="A6" s="629" t="s">
        <v>1</v>
      </c>
      <c r="B6" s="629"/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29"/>
      <c r="AA6" s="629"/>
      <c r="AB6" s="629"/>
      <c r="AC6" s="629"/>
      <c r="AD6" s="629"/>
      <c r="AE6" s="232"/>
      <c r="AF6" s="232"/>
      <c r="AG6" s="232"/>
      <c r="AH6" s="233"/>
      <c r="AI6" s="232"/>
      <c r="AJ6" s="232"/>
      <c r="AK6" s="233"/>
      <c r="AL6" s="232"/>
      <c r="AM6" s="232"/>
      <c r="AN6" s="234"/>
      <c r="AP6" s="630"/>
      <c r="AQ6" s="680"/>
      <c r="AR6" s="632"/>
    </row>
    <row r="7" spans="1:98" ht="15" customHeight="1" x14ac:dyDescent="0.2">
      <c r="A7" s="418"/>
      <c r="B7" s="418"/>
      <c r="C7" s="418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418"/>
      <c r="Z7" s="236"/>
      <c r="AA7" s="236"/>
      <c r="AB7" s="236"/>
      <c r="AC7" s="236"/>
      <c r="AD7" s="236"/>
      <c r="AE7" s="232"/>
      <c r="AF7" s="232"/>
      <c r="AG7" s="232"/>
      <c r="AH7" s="233"/>
      <c r="AI7" s="232"/>
      <c r="AJ7" s="232"/>
      <c r="AK7" s="233"/>
      <c r="AL7" s="232"/>
      <c r="AM7" s="232"/>
      <c r="AN7" s="234"/>
      <c r="AP7" s="630"/>
      <c r="AQ7" s="680"/>
      <c r="AR7" s="632"/>
      <c r="AS7" s="634"/>
      <c r="AT7" s="635"/>
      <c r="AU7" s="635"/>
    </row>
    <row r="8" spans="1:98" x14ac:dyDescent="0.2">
      <c r="A8" s="237" t="s">
        <v>79</v>
      </c>
      <c r="B8" s="238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40"/>
      <c r="AE8" s="241"/>
      <c r="AF8" s="241"/>
      <c r="AG8" s="241"/>
      <c r="AH8" s="241"/>
      <c r="AI8" s="232"/>
      <c r="AJ8" s="232"/>
      <c r="AK8" s="233"/>
      <c r="AL8" s="232"/>
      <c r="AM8" s="232"/>
      <c r="AN8" s="234"/>
      <c r="AP8" s="631"/>
      <c r="AQ8" s="681"/>
      <c r="AR8" s="633"/>
      <c r="AS8" s="636"/>
      <c r="AT8" s="637"/>
      <c r="AU8" s="637"/>
    </row>
    <row r="9" spans="1:98" ht="39" customHeight="1" x14ac:dyDescent="0.2">
      <c r="A9" s="620" t="s">
        <v>2</v>
      </c>
      <c r="B9" s="639" t="s">
        <v>3</v>
      </c>
      <c r="C9" s="640"/>
      <c r="D9" s="640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40"/>
      <c r="S9" s="640"/>
      <c r="T9" s="640"/>
      <c r="U9" s="640"/>
      <c r="V9" s="640"/>
      <c r="W9" s="682"/>
      <c r="X9" s="648" t="s">
        <v>15</v>
      </c>
      <c r="Y9" s="686"/>
      <c r="Z9" s="686"/>
      <c r="AA9" s="686"/>
      <c r="AB9" s="686"/>
      <c r="AC9" s="686"/>
      <c r="AD9" s="686"/>
      <c r="AE9" s="649"/>
      <c r="AF9" s="641" t="s">
        <v>4</v>
      </c>
      <c r="AG9" s="642"/>
      <c r="AH9" s="594" t="s">
        <v>5</v>
      </c>
      <c r="AI9" s="612"/>
      <c r="AJ9" s="683" t="s">
        <v>6</v>
      </c>
      <c r="AK9" s="594" t="s">
        <v>7</v>
      </c>
      <c r="AL9" s="612"/>
      <c r="AM9" s="594" t="s">
        <v>8</v>
      </c>
      <c r="AN9" s="612"/>
      <c r="AO9" s="594" t="s">
        <v>176</v>
      </c>
      <c r="AP9" s="612"/>
      <c r="AQ9" s="674" t="s">
        <v>80</v>
      </c>
      <c r="AR9" s="617" t="s">
        <v>81</v>
      </c>
      <c r="AS9" s="590" t="s">
        <v>82</v>
      </c>
      <c r="AT9" s="591"/>
      <c r="AU9" s="594" t="s">
        <v>83</v>
      </c>
      <c r="AV9" s="595"/>
      <c r="AW9" s="612"/>
      <c r="AX9" s="242"/>
      <c r="BX9" s="230"/>
      <c r="BY9" s="230"/>
      <c r="CS9" s="231"/>
      <c r="CT9" s="231"/>
    </row>
    <row r="10" spans="1:98" x14ac:dyDescent="0.2">
      <c r="A10" s="621"/>
      <c r="B10" s="620" t="s">
        <v>11</v>
      </c>
      <c r="C10" s="648" t="s">
        <v>12</v>
      </c>
      <c r="D10" s="686"/>
      <c r="E10" s="686"/>
      <c r="F10" s="686"/>
      <c r="G10" s="686"/>
      <c r="H10" s="686"/>
      <c r="I10" s="686"/>
      <c r="J10" s="686"/>
      <c r="K10" s="686"/>
      <c r="L10" s="686"/>
      <c r="M10" s="686"/>
      <c r="N10" s="686"/>
      <c r="O10" s="686"/>
      <c r="P10" s="686"/>
      <c r="Q10" s="686"/>
      <c r="R10" s="686"/>
      <c r="S10" s="649"/>
      <c r="T10" s="648" t="s">
        <v>13</v>
      </c>
      <c r="U10" s="649"/>
      <c r="V10" s="609" t="s">
        <v>14</v>
      </c>
      <c r="W10" s="611"/>
      <c r="X10" s="609" t="s">
        <v>16</v>
      </c>
      <c r="Y10" s="610"/>
      <c r="Z10" s="610"/>
      <c r="AA10" s="611"/>
      <c r="AB10" s="609" t="s">
        <v>17</v>
      </c>
      <c r="AC10" s="610"/>
      <c r="AD10" s="610"/>
      <c r="AE10" s="611"/>
      <c r="AF10" s="643"/>
      <c r="AG10" s="644"/>
      <c r="AH10" s="596"/>
      <c r="AI10" s="598"/>
      <c r="AJ10" s="684"/>
      <c r="AK10" s="596"/>
      <c r="AL10" s="598"/>
      <c r="AM10" s="596"/>
      <c r="AN10" s="598"/>
      <c r="AO10" s="596"/>
      <c r="AP10" s="598"/>
      <c r="AQ10" s="675"/>
      <c r="AR10" s="618"/>
      <c r="AS10" s="670"/>
      <c r="AT10" s="671"/>
      <c r="AU10" s="596"/>
      <c r="AV10" s="597"/>
      <c r="AW10" s="598"/>
      <c r="BX10" s="230"/>
      <c r="BY10" s="230"/>
      <c r="CS10" s="231"/>
      <c r="CT10" s="231"/>
    </row>
    <row r="11" spans="1:98" ht="63.75" customHeight="1" x14ac:dyDescent="0.2">
      <c r="A11" s="622"/>
      <c r="B11" s="622"/>
      <c r="C11" s="243" t="s">
        <v>18</v>
      </c>
      <c r="D11" s="244" t="s">
        <v>19</v>
      </c>
      <c r="E11" s="245" t="s">
        <v>20</v>
      </c>
      <c r="F11" s="245" t="s">
        <v>21</v>
      </c>
      <c r="G11" s="245" t="s">
        <v>22</v>
      </c>
      <c r="H11" s="246" t="s">
        <v>23</v>
      </c>
      <c r="I11" s="246" t="s">
        <v>24</v>
      </c>
      <c r="J11" s="246" t="s">
        <v>25</v>
      </c>
      <c r="K11" s="246" t="s">
        <v>26</v>
      </c>
      <c r="L11" s="246" t="s">
        <v>27</v>
      </c>
      <c r="M11" s="246" t="s">
        <v>28</v>
      </c>
      <c r="N11" s="246" t="s">
        <v>29</v>
      </c>
      <c r="O11" s="246" t="s">
        <v>30</v>
      </c>
      <c r="P11" s="246" t="s">
        <v>31</v>
      </c>
      <c r="Q11" s="246" t="s">
        <v>32</v>
      </c>
      <c r="R11" s="246" t="s">
        <v>33</v>
      </c>
      <c r="S11" s="247" t="s">
        <v>34</v>
      </c>
      <c r="T11" s="243" t="s">
        <v>9</v>
      </c>
      <c r="U11" s="248" t="s">
        <v>35</v>
      </c>
      <c r="V11" s="421" t="s">
        <v>36</v>
      </c>
      <c r="W11" s="248" t="s">
        <v>37</v>
      </c>
      <c r="X11" s="415" t="s">
        <v>38</v>
      </c>
      <c r="Y11" s="251" t="s">
        <v>39</v>
      </c>
      <c r="Z11" s="245" t="s">
        <v>40</v>
      </c>
      <c r="AA11" s="248" t="s">
        <v>41</v>
      </c>
      <c r="AB11" s="251" t="s">
        <v>38</v>
      </c>
      <c r="AC11" s="251" t="s">
        <v>39</v>
      </c>
      <c r="AD11" s="245" t="s">
        <v>40</v>
      </c>
      <c r="AE11" s="248" t="s">
        <v>41</v>
      </c>
      <c r="AF11" s="252" t="s">
        <v>42</v>
      </c>
      <c r="AG11" s="253" t="s">
        <v>43</v>
      </c>
      <c r="AH11" s="243" t="s">
        <v>9</v>
      </c>
      <c r="AI11" s="248" t="s">
        <v>35</v>
      </c>
      <c r="AJ11" s="685"/>
      <c r="AK11" s="243" t="s">
        <v>9</v>
      </c>
      <c r="AL11" s="248" t="s">
        <v>35</v>
      </c>
      <c r="AM11" s="243" t="s">
        <v>9</v>
      </c>
      <c r="AN11" s="248" t="s">
        <v>35</v>
      </c>
      <c r="AO11" s="254" t="s">
        <v>177</v>
      </c>
      <c r="AP11" s="254" t="s">
        <v>178</v>
      </c>
      <c r="AQ11" s="676"/>
      <c r="AR11" s="619"/>
      <c r="AS11" s="255" t="s">
        <v>16</v>
      </c>
      <c r="AT11" s="255" t="s">
        <v>10</v>
      </c>
      <c r="AU11" s="256" t="s">
        <v>84</v>
      </c>
      <c r="AV11" s="256" t="s">
        <v>85</v>
      </c>
      <c r="AW11" s="257" t="s">
        <v>86</v>
      </c>
      <c r="BX11" s="230"/>
      <c r="BY11" s="230"/>
      <c r="CS11" s="231"/>
      <c r="CT11" s="231"/>
    </row>
    <row r="12" spans="1:98" x14ac:dyDescent="0.2">
      <c r="A12" s="258" t="s">
        <v>87</v>
      </c>
      <c r="B12" s="259">
        <f>SUM(C12+D12+E12+F12+G12+H12+I12+J12+K12)</f>
        <v>315</v>
      </c>
      <c r="C12" s="260">
        <v>124</v>
      </c>
      <c r="D12" s="261">
        <v>105</v>
      </c>
      <c r="E12" s="262">
        <v>86</v>
      </c>
      <c r="F12" s="262"/>
      <c r="G12" s="263"/>
      <c r="H12" s="263"/>
      <c r="I12" s="263"/>
      <c r="J12" s="263"/>
      <c r="K12" s="263"/>
      <c r="L12" s="264"/>
      <c r="M12" s="264"/>
      <c r="N12" s="264"/>
      <c r="O12" s="264"/>
      <c r="P12" s="264"/>
      <c r="Q12" s="264"/>
      <c r="R12" s="264"/>
      <c r="S12" s="265"/>
      <c r="T12" s="266">
        <v>315</v>
      </c>
      <c r="U12" s="267"/>
      <c r="V12" s="266">
        <v>162</v>
      </c>
      <c r="W12" s="267">
        <v>153</v>
      </c>
      <c r="X12" s="268">
        <f t="shared" ref="X12:X37" si="0">SUM(Y12+Z12+AA12)</f>
        <v>140</v>
      </c>
      <c r="Y12" s="266">
        <v>140</v>
      </c>
      <c r="Z12" s="269"/>
      <c r="AA12" s="267"/>
      <c r="AB12" s="270">
        <f t="shared" ref="AB12:AB68" si="1">SUM(AC12+AD12+AE12)</f>
        <v>0</v>
      </c>
      <c r="AC12" s="266"/>
      <c r="AD12" s="269"/>
      <c r="AE12" s="267"/>
      <c r="AF12" s="271">
        <v>91</v>
      </c>
      <c r="AG12" s="272"/>
      <c r="AH12" s="273">
        <v>32</v>
      </c>
      <c r="AI12" s="274"/>
      <c r="AJ12" s="275">
        <v>1</v>
      </c>
      <c r="AK12" s="273"/>
      <c r="AL12" s="274"/>
      <c r="AM12" s="273">
        <v>40</v>
      </c>
      <c r="AN12" s="274"/>
      <c r="AO12" s="276"/>
      <c r="AP12" s="276"/>
      <c r="AQ12" s="276"/>
      <c r="AR12" s="276"/>
      <c r="AS12" s="277"/>
      <c r="AT12" s="277"/>
      <c r="AU12" s="276"/>
      <c r="AV12" s="276"/>
      <c r="AW12" s="276"/>
      <c r="AX12" s="278" t="s">
        <v>88</v>
      </c>
      <c r="BX12" s="230"/>
      <c r="BY12" s="230"/>
      <c r="CF12" s="231" t="s">
        <v>179</v>
      </c>
      <c r="CG12" s="231">
        <v>0</v>
      </c>
      <c r="CI12" s="231">
        <v>0</v>
      </c>
      <c r="CJ12" s="231">
        <v>0</v>
      </c>
      <c r="CK12" s="231">
        <v>0</v>
      </c>
      <c r="CL12" s="231">
        <v>1</v>
      </c>
      <c r="CM12" s="231">
        <v>0</v>
      </c>
      <c r="CS12" s="231"/>
      <c r="CT12" s="231"/>
    </row>
    <row r="13" spans="1:98" x14ac:dyDescent="0.2">
      <c r="A13" s="268" t="s">
        <v>89</v>
      </c>
      <c r="B13" s="259">
        <f>SUM(C13+D13+E13+F13+G13+H13+I13+J13+K13+L13+M13+N13+O13+P13+Q13+R13+S13)</f>
        <v>957</v>
      </c>
      <c r="C13" s="266"/>
      <c r="D13" s="279"/>
      <c r="E13" s="280"/>
      <c r="F13" s="280">
        <v>9</v>
      </c>
      <c r="G13" s="280">
        <v>26</v>
      </c>
      <c r="H13" s="280">
        <v>48</v>
      </c>
      <c r="I13" s="280">
        <v>39</v>
      </c>
      <c r="J13" s="280">
        <v>42</v>
      </c>
      <c r="K13" s="280">
        <v>45</v>
      </c>
      <c r="L13" s="280">
        <v>55</v>
      </c>
      <c r="M13" s="280">
        <v>76</v>
      </c>
      <c r="N13" s="280">
        <v>87</v>
      </c>
      <c r="O13" s="280">
        <v>96</v>
      </c>
      <c r="P13" s="280">
        <v>100</v>
      </c>
      <c r="Q13" s="280">
        <v>109</v>
      </c>
      <c r="R13" s="280">
        <v>86</v>
      </c>
      <c r="S13" s="267">
        <v>139</v>
      </c>
      <c r="T13" s="266"/>
      <c r="U13" s="267">
        <v>957</v>
      </c>
      <c r="V13" s="266">
        <v>404</v>
      </c>
      <c r="W13" s="267">
        <v>553</v>
      </c>
      <c r="X13" s="268">
        <f t="shared" si="0"/>
        <v>0</v>
      </c>
      <c r="Y13" s="266"/>
      <c r="Z13" s="269"/>
      <c r="AA13" s="267"/>
      <c r="AB13" s="270">
        <f t="shared" si="1"/>
        <v>445</v>
      </c>
      <c r="AC13" s="266">
        <v>445</v>
      </c>
      <c r="AD13" s="279"/>
      <c r="AE13" s="267"/>
      <c r="AF13" s="271">
        <v>350</v>
      </c>
      <c r="AG13" s="281"/>
      <c r="AH13" s="266"/>
      <c r="AI13" s="267">
        <v>137</v>
      </c>
      <c r="AJ13" s="275">
        <v>569</v>
      </c>
      <c r="AK13" s="273"/>
      <c r="AL13" s="267">
        <v>18</v>
      </c>
      <c r="AM13" s="273">
        <v>12</v>
      </c>
      <c r="AN13" s="267">
        <v>66</v>
      </c>
      <c r="AO13" s="276"/>
      <c r="AP13" s="276"/>
      <c r="AQ13" s="276"/>
      <c r="AR13" s="276">
        <v>125</v>
      </c>
      <c r="AS13" s="277"/>
      <c r="AT13" s="277"/>
      <c r="AU13" s="276"/>
      <c r="AV13" s="276"/>
      <c r="AW13" s="276"/>
      <c r="AX13" s="278" t="s">
        <v>88</v>
      </c>
      <c r="BX13" s="230"/>
      <c r="BY13" s="230"/>
      <c r="CG13" s="231">
        <v>0</v>
      </c>
      <c r="CI13" s="231">
        <v>0</v>
      </c>
      <c r="CJ13" s="231">
        <v>0</v>
      </c>
      <c r="CK13" s="231">
        <v>0</v>
      </c>
      <c r="CL13" s="231">
        <v>0</v>
      </c>
      <c r="CM13" s="231">
        <v>0</v>
      </c>
      <c r="CS13" s="231"/>
      <c r="CT13" s="231"/>
    </row>
    <row r="14" spans="1:98" x14ac:dyDescent="0.2">
      <c r="A14" s="268" t="s">
        <v>90</v>
      </c>
      <c r="B14" s="259">
        <f>SUM(C14)</f>
        <v>110</v>
      </c>
      <c r="C14" s="266">
        <v>110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6">
        <v>110</v>
      </c>
      <c r="U14" s="267"/>
      <c r="V14" s="266">
        <v>61</v>
      </c>
      <c r="W14" s="267">
        <v>49</v>
      </c>
      <c r="X14" s="268">
        <f t="shared" si="0"/>
        <v>22</v>
      </c>
      <c r="Y14" s="266">
        <v>22</v>
      </c>
      <c r="Z14" s="269"/>
      <c r="AA14" s="267"/>
      <c r="AB14" s="270">
        <f t="shared" si="1"/>
        <v>0</v>
      </c>
      <c r="AC14" s="266"/>
      <c r="AD14" s="279"/>
      <c r="AE14" s="267"/>
      <c r="AF14" s="271">
        <v>0</v>
      </c>
      <c r="AG14" s="271"/>
      <c r="AH14" s="266">
        <v>21</v>
      </c>
      <c r="AI14" s="267"/>
      <c r="AJ14" s="275"/>
      <c r="AK14" s="273"/>
      <c r="AL14" s="267"/>
      <c r="AM14" s="273">
        <v>5</v>
      </c>
      <c r="AN14" s="267"/>
      <c r="AO14" s="276"/>
      <c r="AP14" s="276"/>
      <c r="AQ14" s="276"/>
      <c r="AR14" s="276"/>
      <c r="AS14" s="277"/>
      <c r="AT14" s="277"/>
      <c r="AU14" s="276"/>
      <c r="AV14" s="276"/>
      <c r="AW14" s="276"/>
      <c r="AX14" s="278" t="s">
        <v>88</v>
      </c>
      <c r="BX14" s="230"/>
      <c r="BY14" s="230"/>
      <c r="CF14" s="231" t="s">
        <v>179</v>
      </c>
      <c r="CG14" s="231">
        <v>0</v>
      </c>
      <c r="CI14" s="231">
        <v>0</v>
      </c>
      <c r="CJ14" s="231">
        <v>0</v>
      </c>
      <c r="CK14" s="231">
        <v>0</v>
      </c>
      <c r="CL14" s="231">
        <v>1</v>
      </c>
      <c r="CM14" s="231">
        <v>1</v>
      </c>
      <c r="CS14" s="231"/>
      <c r="CT14" s="231"/>
    </row>
    <row r="15" spans="1:98" x14ac:dyDescent="0.2">
      <c r="A15" s="268" t="s">
        <v>93</v>
      </c>
      <c r="B15" s="259">
        <f>SUM(C15+D15+E15+F15+G15+H15+I15+J15+K15)</f>
        <v>80</v>
      </c>
      <c r="C15" s="266">
        <v>54</v>
      </c>
      <c r="D15" s="279">
        <v>18</v>
      </c>
      <c r="E15" s="280">
        <v>8</v>
      </c>
      <c r="F15" s="280"/>
      <c r="G15" s="280"/>
      <c r="H15" s="280"/>
      <c r="I15" s="280"/>
      <c r="J15" s="280"/>
      <c r="K15" s="280"/>
      <c r="L15" s="264"/>
      <c r="M15" s="264"/>
      <c r="N15" s="264"/>
      <c r="O15" s="264"/>
      <c r="P15" s="264"/>
      <c r="Q15" s="264"/>
      <c r="R15" s="264"/>
      <c r="S15" s="264"/>
      <c r="T15" s="266">
        <v>80</v>
      </c>
      <c r="U15" s="267"/>
      <c r="V15" s="266">
        <v>57</v>
      </c>
      <c r="W15" s="267">
        <v>23</v>
      </c>
      <c r="X15" s="268">
        <f t="shared" si="0"/>
        <v>30</v>
      </c>
      <c r="Y15" s="266">
        <v>30</v>
      </c>
      <c r="Z15" s="269"/>
      <c r="AA15" s="267"/>
      <c r="AB15" s="270">
        <f t="shared" si="1"/>
        <v>0</v>
      </c>
      <c r="AC15" s="266"/>
      <c r="AD15" s="279"/>
      <c r="AE15" s="267"/>
      <c r="AF15" s="271">
        <v>6</v>
      </c>
      <c r="AG15" s="271"/>
      <c r="AH15" s="266">
        <v>17</v>
      </c>
      <c r="AI15" s="267"/>
      <c r="AJ15" s="275"/>
      <c r="AK15" s="273"/>
      <c r="AL15" s="267"/>
      <c r="AM15" s="273">
        <v>2</v>
      </c>
      <c r="AN15" s="267"/>
      <c r="AO15" s="276"/>
      <c r="AP15" s="276"/>
      <c r="AQ15" s="276"/>
      <c r="AR15" s="276"/>
      <c r="AS15" s="277"/>
      <c r="AT15" s="277"/>
      <c r="AU15" s="276"/>
      <c r="AV15" s="276"/>
      <c r="AW15" s="276"/>
      <c r="AX15" s="278" t="s">
        <v>88</v>
      </c>
      <c r="BX15" s="230"/>
      <c r="BY15" s="230"/>
      <c r="CF15" s="231" t="s">
        <v>179</v>
      </c>
      <c r="CG15" s="231">
        <v>0</v>
      </c>
      <c r="CI15" s="231">
        <v>0</v>
      </c>
      <c r="CJ15" s="231">
        <v>0</v>
      </c>
      <c r="CK15" s="231">
        <v>0</v>
      </c>
      <c r="CL15" s="231">
        <v>1</v>
      </c>
      <c r="CM15" s="231">
        <v>0</v>
      </c>
      <c r="CS15" s="231"/>
      <c r="CT15" s="231"/>
    </row>
    <row r="16" spans="1:98" x14ac:dyDescent="0.2">
      <c r="A16" s="268" t="s">
        <v>94</v>
      </c>
      <c r="B16" s="259">
        <f>SUM(C16+D16+E16+F16+G16+H16+I16+J16+K16+L16+M16+N16+O16+P16+Q16+R16+S16)</f>
        <v>0</v>
      </c>
      <c r="C16" s="266"/>
      <c r="D16" s="27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7"/>
      <c r="T16" s="266"/>
      <c r="U16" s="267"/>
      <c r="V16" s="266"/>
      <c r="W16" s="267"/>
      <c r="X16" s="268">
        <f t="shared" si="0"/>
        <v>0</v>
      </c>
      <c r="Y16" s="266"/>
      <c r="Z16" s="269"/>
      <c r="AA16" s="267"/>
      <c r="AB16" s="282">
        <f t="shared" si="1"/>
        <v>0</v>
      </c>
      <c r="AC16" s="266"/>
      <c r="AD16" s="269"/>
      <c r="AE16" s="267"/>
      <c r="AF16" s="271"/>
      <c r="AG16" s="271"/>
      <c r="AH16" s="266"/>
      <c r="AI16" s="267"/>
      <c r="AJ16" s="275"/>
      <c r="AK16" s="273"/>
      <c r="AL16" s="267"/>
      <c r="AM16" s="273"/>
      <c r="AN16" s="267"/>
      <c r="AO16" s="276"/>
      <c r="AP16" s="276"/>
      <c r="AQ16" s="276"/>
      <c r="AR16" s="276"/>
      <c r="AS16" s="277"/>
      <c r="AT16" s="277"/>
      <c r="AU16" s="276"/>
      <c r="AV16" s="276"/>
      <c r="AW16" s="276"/>
      <c r="AX16" s="278" t="s">
        <v>88</v>
      </c>
      <c r="BX16" s="230"/>
      <c r="BY16" s="230"/>
      <c r="CG16" s="231">
        <v>0</v>
      </c>
      <c r="CI16" s="231">
        <v>0</v>
      </c>
      <c r="CJ16" s="231">
        <v>0</v>
      </c>
      <c r="CK16" s="231">
        <v>0</v>
      </c>
      <c r="CL16" s="231">
        <v>0</v>
      </c>
      <c r="CM16" s="231">
        <v>0</v>
      </c>
      <c r="CS16" s="231"/>
      <c r="CT16" s="231"/>
    </row>
    <row r="17" spans="1:98" x14ac:dyDescent="0.2">
      <c r="A17" s="268" t="s">
        <v>95</v>
      </c>
      <c r="B17" s="259">
        <f>SUM(C17+D17+E17+F17+G17+H17+I17+J17+K17)</f>
        <v>86</v>
      </c>
      <c r="C17" s="266">
        <v>40</v>
      </c>
      <c r="D17" s="279">
        <v>17</v>
      </c>
      <c r="E17" s="269">
        <v>29</v>
      </c>
      <c r="F17" s="269"/>
      <c r="G17" s="269"/>
      <c r="H17" s="269"/>
      <c r="I17" s="269"/>
      <c r="J17" s="269"/>
      <c r="K17" s="269"/>
      <c r="L17" s="264"/>
      <c r="M17" s="264"/>
      <c r="N17" s="264"/>
      <c r="O17" s="264"/>
      <c r="P17" s="264"/>
      <c r="Q17" s="264"/>
      <c r="R17" s="264"/>
      <c r="S17" s="264"/>
      <c r="T17" s="266">
        <v>86</v>
      </c>
      <c r="U17" s="267"/>
      <c r="V17" s="266">
        <v>51</v>
      </c>
      <c r="W17" s="267">
        <v>35</v>
      </c>
      <c r="X17" s="268">
        <f t="shared" si="0"/>
        <v>40</v>
      </c>
      <c r="Y17" s="266">
        <v>40</v>
      </c>
      <c r="Z17" s="269"/>
      <c r="AA17" s="267"/>
      <c r="AB17" s="282">
        <f t="shared" si="1"/>
        <v>0</v>
      </c>
      <c r="AC17" s="266"/>
      <c r="AD17" s="269"/>
      <c r="AE17" s="267"/>
      <c r="AF17" s="271">
        <v>39</v>
      </c>
      <c r="AG17" s="271"/>
      <c r="AH17" s="266"/>
      <c r="AI17" s="267"/>
      <c r="AJ17" s="275"/>
      <c r="AK17" s="273">
        <v>10</v>
      </c>
      <c r="AL17" s="267"/>
      <c r="AM17" s="273">
        <v>2</v>
      </c>
      <c r="AN17" s="267"/>
      <c r="AO17" s="276"/>
      <c r="AP17" s="276"/>
      <c r="AQ17" s="276">
        <v>36</v>
      </c>
      <c r="AR17" s="276"/>
      <c r="AS17" s="277"/>
      <c r="AT17" s="277"/>
      <c r="AU17" s="276"/>
      <c r="AV17" s="276"/>
      <c r="AW17" s="276"/>
      <c r="AX17" s="278" t="s">
        <v>88</v>
      </c>
      <c r="BX17" s="230"/>
      <c r="BY17" s="230"/>
      <c r="CF17" s="231" t="s">
        <v>179</v>
      </c>
      <c r="CG17" s="231">
        <v>0</v>
      </c>
      <c r="CI17" s="231">
        <v>0</v>
      </c>
      <c r="CJ17" s="231">
        <v>0</v>
      </c>
      <c r="CK17" s="231">
        <v>0</v>
      </c>
      <c r="CL17" s="231">
        <v>1</v>
      </c>
      <c r="CM17" s="231">
        <v>0</v>
      </c>
      <c r="CS17" s="231"/>
      <c r="CT17" s="231"/>
    </row>
    <row r="18" spans="1:98" x14ac:dyDescent="0.2">
      <c r="A18" s="268" t="s">
        <v>96</v>
      </c>
      <c r="B18" s="259">
        <f>SUM(C18+D18+E18+F18+G18+H18+I18+J18+K18+L18+M18+N18+O18+P18+Q18+R18+S18)</f>
        <v>334</v>
      </c>
      <c r="C18" s="266"/>
      <c r="D18" s="279"/>
      <c r="E18" s="269"/>
      <c r="F18" s="269">
        <v>3</v>
      </c>
      <c r="G18" s="269">
        <v>3</v>
      </c>
      <c r="H18" s="269">
        <v>2</v>
      </c>
      <c r="I18" s="269">
        <v>1</v>
      </c>
      <c r="J18" s="269">
        <v>2</v>
      </c>
      <c r="K18" s="269">
        <v>7</v>
      </c>
      <c r="L18" s="269">
        <v>7</v>
      </c>
      <c r="M18" s="269">
        <v>30</v>
      </c>
      <c r="N18" s="269">
        <v>36</v>
      </c>
      <c r="O18" s="269">
        <v>42</v>
      </c>
      <c r="P18" s="269">
        <v>58</v>
      </c>
      <c r="Q18" s="269">
        <v>39</v>
      </c>
      <c r="R18" s="269">
        <v>54</v>
      </c>
      <c r="S18" s="267">
        <v>50</v>
      </c>
      <c r="T18" s="266"/>
      <c r="U18" s="267">
        <v>334</v>
      </c>
      <c r="V18" s="266">
        <v>177</v>
      </c>
      <c r="W18" s="267">
        <v>157</v>
      </c>
      <c r="X18" s="268">
        <f t="shared" si="0"/>
        <v>0</v>
      </c>
      <c r="Y18" s="266"/>
      <c r="Z18" s="269"/>
      <c r="AA18" s="267"/>
      <c r="AB18" s="282">
        <f t="shared" si="1"/>
        <v>83</v>
      </c>
      <c r="AC18" s="266">
        <v>83</v>
      </c>
      <c r="AD18" s="269"/>
      <c r="AE18" s="267"/>
      <c r="AF18" s="271">
        <v>77</v>
      </c>
      <c r="AG18" s="271">
        <v>12</v>
      </c>
      <c r="AH18" s="266"/>
      <c r="AI18" s="267">
        <v>67</v>
      </c>
      <c r="AJ18" s="275"/>
      <c r="AK18" s="273"/>
      <c r="AL18" s="267">
        <v>4</v>
      </c>
      <c r="AM18" s="273"/>
      <c r="AN18" s="267">
        <v>54</v>
      </c>
      <c r="AO18" s="276"/>
      <c r="AP18" s="276"/>
      <c r="AQ18" s="276"/>
      <c r="AR18" s="276">
        <v>61</v>
      </c>
      <c r="AS18" s="277"/>
      <c r="AT18" s="277"/>
      <c r="AU18" s="276"/>
      <c r="AV18" s="276"/>
      <c r="AW18" s="276"/>
      <c r="AX18" s="278" t="s">
        <v>88</v>
      </c>
      <c r="BX18" s="230"/>
      <c r="BY18" s="230"/>
      <c r="CG18" s="231">
        <v>0</v>
      </c>
      <c r="CI18" s="231">
        <v>0</v>
      </c>
      <c r="CJ18" s="231">
        <v>0</v>
      </c>
      <c r="CK18" s="231">
        <v>0</v>
      </c>
      <c r="CL18" s="231">
        <v>0</v>
      </c>
      <c r="CM18" s="231">
        <v>0</v>
      </c>
      <c r="CS18" s="231"/>
      <c r="CT18" s="231"/>
    </row>
    <row r="19" spans="1:98" x14ac:dyDescent="0.2">
      <c r="A19" s="268" t="s">
        <v>97</v>
      </c>
      <c r="B19" s="259">
        <f>SUM(C19+D19+E19+F19+G19+H19+I19+J19+K19)</f>
        <v>0</v>
      </c>
      <c r="C19" s="266"/>
      <c r="D19" s="279"/>
      <c r="E19" s="269"/>
      <c r="F19" s="269"/>
      <c r="G19" s="269"/>
      <c r="H19" s="269"/>
      <c r="I19" s="269"/>
      <c r="J19" s="269"/>
      <c r="K19" s="269"/>
      <c r="L19" s="264"/>
      <c r="M19" s="264"/>
      <c r="N19" s="264"/>
      <c r="O19" s="264"/>
      <c r="P19" s="264"/>
      <c r="Q19" s="264"/>
      <c r="R19" s="264"/>
      <c r="S19" s="264"/>
      <c r="T19" s="266"/>
      <c r="U19" s="267"/>
      <c r="V19" s="266"/>
      <c r="W19" s="267"/>
      <c r="X19" s="268">
        <f t="shared" si="0"/>
        <v>0</v>
      </c>
      <c r="Y19" s="266"/>
      <c r="Z19" s="269"/>
      <c r="AA19" s="267"/>
      <c r="AB19" s="282">
        <f t="shared" si="1"/>
        <v>0</v>
      </c>
      <c r="AC19" s="266"/>
      <c r="AD19" s="269"/>
      <c r="AE19" s="267"/>
      <c r="AF19" s="271"/>
      <c r="AG19" s="271"/>
      <c r="AH19" s="266"/>
      <c r="AI19" s="267"/>
      <c r="AJ19" s="275"/>
      <c r="AK19" s="273"/>
      <c r="AL19" s="267"/>
      <c r="AM19" s="273"/>
      <c r="AN19" s="267"/>
      <c r="AO19" s="276"/>
      <c r="AP19" s="276"/>
      <c r="AQ19" s="276"/>
      <c r="AR19" s="276"/>
      <c r="AS19" s="277"/>
      <c r="AT19" s="277"/>
      <c r="AU19" s="276"/>
      <c r="AV19" s="276"/>
      <c r="AW19" s="276"/>
      <c r="AX19" s="278" t="s">
        <v>88</v>
      </c>
      <c r="BX19" s="230"/>
      <c r="BY19" s="230"/>
      <c r="CF19" s="231" t="s">
        <v>179</v>
      </c>
      <c r="CG19" s="231">
        <v>0</v>
      </c>
      <c r="CI19" s="231">
        <v>0</v>
      </c>
      <c r="CJ19" s="231">
        <v>0</v>
      </c>
      <c r="CK19" s="231">
        <v>0</v>
      </c>
      <c r="CL19" s="231">
        <v>1</v>
      </c>
      <c r="CM19" s="231">
        <v>0</v>
      </c>
      <c r="CS19" s="231"/>
      <c r="CT19" s="231"/>
    </row>
    <row r="20" spans="1:98" x14ac:dyDescent="0.2">
      <c r="A20" s="268" t="s">
        <v>98</v>
      </c>
      <c r="B20" s="259">
        <f>SUM(C20+D20+E20+F20+G20+H20+I20+J20+K20+L20+M20+N20+O20+P20+Q20+R20+S20)</f>
        <v>172</v>
      </c>
      <c r="C20" s="266"/>
      <c r="D20" s="279"/>
      <c r="E20" s="269"/>
      <c r="F20" s="269">
        <v>8</v>
      </c>
      <c r="G20" s="269">
        <v>10</v>
      </c>
      <c r="H20" s="269">
        <v>11</v>
      </c>
      <c r="I20" s="269">
        <v>8</v>
      </c>
      <c r="J20" s="269">
        <v>16</v>
      </c>
      <c r="K20" s="269">
        <v>11</v>
      </c>
      <c r="L20" s="269">
        <v>13</v>
      </c>
      <c r="M20" s="269">
        <v>24</v>
      </c>
      <c r="N20" s="269">
        <v>21</v>
      </c>
      <c r="O20" s="269">
        <v>12</v>
      </c>
      <c r="P20" s="269">
        <v>17</v>
      </c>
      <c r="Q20" s="269">
        <v>10</v>
      </c>
      <c r="R20" s="269">
        <v>7</v>
      </c>
      <c r="S20" s="267">
        <v>4</v>
      </c>
      <c r="T20" s="266"/>
      <c r="U20" s="267">
        <v>172</v>
      </c>
      <c r="V20" s="266">
        <v>28</v>
      </c>
      <c r="W20" s="267">
        <v>144</v>
      </c>
      <c r="X20" s="268">
        <f t="shared" si="0"/>
        <v>0</v>
      </c>
      <c r="Y20" s="266"/>
      <c r="Z20" s="269"/>
      <c r="AA20" s="267"/>
      <c r="AB20" s="282">
        <f t="shared" si="1"/>
        <v>99</v>
      </c>
      <c r="AC20" s="266">
        <v>99</v>
      </c>
      <c r="AD20" s="269"/>
      <c r="AE20" s="267"/>
      <c r="AF20" s="271">
        <v>91</v>
      </c>
      <c r="AG20" s="271"/>
      <c r="AH20" s="266"/>
      <c r="AI20" s="267">
        <v>19</v>
      </c>
      <c r="AJ20" s="275"/>
      <c r="AK20" s="273"/>
      <c r="AL20" s="267">
        <v>1</v>
      </c>
      <c r="AM20" s="273"/>
      <c r="AN20" s="267">
        <v>16</v>
      </c>
      <c r="AO20" s="276"/>
      <c r="AP20" s="276"/>
      <c r="AQ20" s="276"/>
      <c r="AR20" s="276"/>
      <c r="AS20" s="277"/>
      <c r="AT20" s="277"/>
      <c r="AU20" s="276"/>
      <c r="AV20" s="276"/>
      <c r="AW20" s="276"/>
      <c r="AX20" s="278" t="s">
        <v>88</v>
      </c>
      <c r="BX20" s="230"/>
      <c r="BY20" s="230"/>
      <c r="CG20" s="231">
        <v>0</v>
      </c>
      <c r="CI20" s="231">
        <v>0</v>
      </c>
      <c r="CJ20" s="231">
        <v>0</v>
      </c>
      <c r="CK20" s="231">
        <v>0</v>
      </c>
      <c r="CL20" s="231">
        <v>0</v>
      </c>
      <c r="CM20" s="231">
        <v>0</v>
      </c>
      <c r="CS20" s="231"/>
      <c r="CT20" s="231"/>
    </row>
    <row r="21" spans="1:98" x14ac:dyDescent="0.2">
      <c r="A21" s="268" t="s">
        <v>99</v>
      </c>
      <c r="B21" s="259">
        <f>SUM(C21+D21+E21+F21+G21+H21+I21+J21+K21)</f>
        <v>0</v>
      </c>
      <c r="C21" s="266"/>
      <c r="D21" s="279"/>
      <c r="E21" s="269"/>
      <c r="F21" s="269"/>
      <c r="G21" s="269"/>
      <c r="H21" s="269"/>
      <c r="I21" s="269"/>
      <c r="J21" s="269"/>
      <c r="K21" s="269"/>
      <c r="L21" s="264"/>
      <c r="M21" s="264"/>
      <c r="N21" s="264"/>
      <c r="O21" s="264"/>
      <c r="P21" s="264"/>
      <c r="Q21" s="264"/>
      <c r="R21" s="264"/>
      <c r="S21" s="264"/>
      <c r="T21" s="266"/>
      <c r="U21" s="267"/>
      <c r="V21" s="266"/>
      <c r="W21" s="267"/>
      <c r="X21" s="268">
        <f t="shared" si="0"/>
        <v>0</v>
      </c>
      <c r="Y21" s="266"/>
      <c r="Z21" s="269"/>
      <c r="AA21" s="267"/>
      <c r="AB21" s="282">
        <f t="shared" si="1"/>
        <v>0</v>
      </c>
      <c r="AC21" s="266"/>
      <c r="AD21" s="269"/>
      <c r="AE21" s="267"/>
      <c r="AF21" s="271"/>
      <c r="AG21" s="271"/>
      <c r="AH21" s="266"/>
      <c r="AI21" s="267"/>
      <c r="AJ21" s="275"/>
      <c r="AK21" s="273"/>
      <c r="AL21" s="267"/>
      <c r="AM21" s="273"/>
      <c r="AN21" s="267"/>
      <c r="AO21" s="276"/>
      <c r="AP21" s="276"/>
      <c r="AQ21" s="276"/>
      <c r="AR21" s="276"/>
      <c r="AS21" s="277"/>
      <c r="AT21" s="277"/>
      <c r="AU21" s="276"/>
      <c r="AV21" s="276"/>
      <c r="AW21" s="276"/>
      <c r="AX21" s="278" t="s">
        <v>88</v>
      </c>
      <c r="BX21" s="230"/>
      <c r="BY21" s="230"/>
      <c r="CF21" s="231" t="s">
        <v>179</v>
      </c>
      <c r="CG21" s="231">
        <v>0</v>
      </c>
      <c r="CI21" s="231">
        <v>0</v>
      </c>
      <c r="CJ21" s="231">
        <v>0</v>
      </c>
      <c r="CK21" s="231">
        <v>0</v>
      </c>
      <c r="CL21" s="231">
        <v>1</v>
      </c>
      <c r="CM21" s="231">
        <v>0</v>
      </c>
      <c r="CS21" s="231"/>
      <c r="CT21" s="231"/>
    </row>
    <row r="22" spans="1:98" x14ac:dyDescent="0.2">
      <c r="A22" s="268" t="s">
        <v>100</v>
      </c>
      <c r="B22" s="259">
        <f>SUM(C22+D22+E22+F22+G22+H22+I22+J22+K22+L22+M22+N22+O22+P22+Q22+R22+S22)</f>
        <v>184</v>
      </c>
      <c r="C22" s="266"/>
      <c r="D22" s="279"/>
      <c r="E22" s="269"/>
      <c r="F22" s="269">
        <v>3</v>
      </c>
      <c r="G22" s="269">
        <v>3</v>
      </c>
      <c r="H22" s="269">
        <v>8</v>
      </c>
      <c r="I22" s="269">
        <v>4</v>
      </c>
      <c r="J22" s="269">
        <v>11</v>
      </c>
      <c r="K22" s="269">
        <v>9</v>
      </c>
      <c r="L22" s="269">
        <v>19</v>
      </c>
      <c r="M22" s="269">
        <v>28</v>
      </c>
      <c r="N22" s="269">
        <v>18</v>
      </c>
      <c r="O22" s="269">
        <v>19</v>
      </c>
      <c r="P22" s="269">
        <v>23</v>
      </c>
      <c r="Q22" s="269">
        <v>19</v>
      </c>
      <c r="R22" s="269">
        <v>7</v>
      </c>
      <c r="S22" s="267">
        <v>13</v>
      </c>
      <c r="T22" s="266"/>
      <c r="U22" s="267">
        <v>184</v>
      </c>
      <c r="V22" s="266">
        <v>63</v>
      </c>
      <c r="W22" s="267">
        <v>121</v>
      </c>
      <c r="X22" s="268">
        <f t="shared" si="0"/>
        <v>0</v>
      </c>
      <c r="Y22" s="266"/>
      <c r="Z22" s="269"/>
      <c r="AA22" s="267"/>
      <c r="AB22" s="282">
        <f t="shared" si="1"/>
        <v>108</v>
      </c>
      <c r="AC22" s="266">
        <v>108</v>
      </c>
      <c r="AD22" s="269"/>
      <c r="AE22" s="267"/>
      <c r="AF22" s="271">
        <v>94</v>
      </c>
      <c r="AG22" s="271"/>
      <c r="AH22" s="266"/>
      <c r="AI22" s="267">
        <v>65</v>
      </c>
      <c r="AJ22" s="275"/>
      <c r="AK22" s="273"/>
      <c r="AL22" s="267">
        <v>47</v>
      </c>
      <c r="AM22" s="273"/>
      <c r="AN22" s="267">
        <v>29</v>
      </c>
      <c r="AO22" s="276"/>
      <c r="AP22" s="276"/>
      <c r="AQ22" s="276"/>
      <c r="AR22" s="276"/>
      <c r="AS22" s="277"/>
      <c r="AT22" s="277"/>
      <c r="AU22" s="276"/>
      <c r="AV22" s="276"/>
      <c r="AW22" s="276"/>
      <c r="AX22" s="278" t="s">
        <v>88</v>
      </c>
      <c r="BX22" s="230"/>
      <c r="BY22" s="230"/>
      <c r="CG22" s="231">
        <v>0</v>
      </c>
      <c r="CI22" s="231">
        <v>0</v>
      </c>
      <c r="CJ22" s="231">
        <v>0</v>
      </c>
      <c r="CK22" s="231">
        <v>0</v>
      </c>
      <c r="CL22" s="231">
        <v>0</v>
      </c>
      <c r="CM22" s="231">
        <v>0</v>
      </c>
      <c r="CS22" s="231"/>
      <c r="CT22" s="231"/>
    </row>
    <row r="23" spans="1:98" x14ac:dyDescent="0.2">
      <c r="A23" s="268" t="s">
        <v>101</v>
      </c>
      <c r="B23" s="259">
        <f>SUM(C23+D23+E23+F23+G23+H23+I23+J23+K23+L23+M23+N23+O23+P23+Q23+R23+S23)</f>
        <v>0</v>
      </c>
      <c r="C23" s="266"/>
      <c r="D23" s="27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7"/>
      <c r="T23" s="266"/>
      <c r="U23" s="267"/>
      <c r="V23" s="266"/>
      <c r="W23" s="267"/>
      <c r="X23" s="268">
        <f t="shared" si="0"/>
        <v>0</v>
      </c>
      <c r="Y23" s="266"/>
      <c r="Z23" s="269"/>
      <c r="AA23" s="267"/>
      <c r="AB23" s="282">
        <f t="shared" si="1"/>
        <v>0</v>
      </c>
      <c r="AC23" s="266"/>
      <c r="AD23" s="269"/>
      <c r="AE23" s="267"/>
      <c r="AF23" s="271"/>
      <c r="AG23" s="271"/>
      <c r="AH23" s="266"/>
      <c r="AI23" s="267"/>
      <c r="AJ23" s="275"/>
      <c r="AK23" s="273"/>
      <c r="AL23" s="267"/>
      <c r="AM23" s="273"/>
      <c r="AN23" s="267"/>
      <c r="AO23" s="276"/>
      <c r="AP23" s="276"/>
      <c r="AQ23" s="276"/>
      <c r="AR23" s="276"/>
      <c r="AS23" s="277"/>
      <c r="AT23" s="277"/>
      <c r="AU23" s="276"/>
      <c r="AV23" s="276"/>
      <c r="AW23" s="276"/>
      <c r="AX23" s="278" t="s">
        <v>88</v>
      </c>
      <c r="BX23" s="230"/>
      <c r="BY23" s="230"/>
      <c r="CG23" s="231">
        <v>0</v>
      </c>
      <c r="CI23" s="231">
        <v>0</v>
      </c>
      <c r="CJ23" s="231">
        <v>0</v>
      </c>
      <c r="CK23" s="231">
        <v>0</v>
      </c>
      <c r="CL23" s="231">
        <v>0</v>
      </c>
      <c r="CM23" s="231">
        <v>0</v>
      </c>
      <c r="CS23" s="231"/>
      <c r="CT23" s="231"/>
    </row>
    <row r="24" spans="1:98" x14ac:dyDescent="0.2">
      <c r="A24" s="268" t="s">
        <v>102</v>
      </c>
      <c r="B24" s="259">
        <f>SUM(C24+D24+E24+F24+G24+H24+I24+J24+K24)</f>
        <v>0</v>
      </c>
      <c r="C24" s="266"/>
      <c r="D24" s="279"/>
      <c r="E24" s="269"/>
      <c r="F24" s="269"/>
      <c r="G24" s="269"/>
      <c r="H24" s="269"/>
      <c r="I24" s="269"/>
      <c r="J24" s="269"/>
      <c r="K24" s="269"/>
      <c r="L24" s="264"/>
      <c r="M24" s="264"/>
      <c r="N24" s="264"/>
      <c r="O24" s="264"/>
      <c r="P24" s="264"/>
      <c r="Q24" s="264"/>
      <c r="R24" s="264"/>
      <c r="S24" s="264"/>
      <c r="T24" s="266"/>
      <c r="U24" s="267"/>
      <c r="V24" s="266"/>
      <c r="W24" s="267"/>
      <c r="X24" s="268">
        <f t="shared" si="0"/>
        <v>0</v>
      </c>
      <c r="Y24" s="266"/>
      <c r="Z24" s="269"/>
      <c r="AA24" s="267"/>
      <c r="AB24" s="282">
        <f t="shared" si="1"/>
        <v>0</v>
      </c>
      <c r="AC24" s="266"/>
      <c r="AD24" s="269"/>
      <c r="AE24" s="267"/>
      <c r="AF24" s="271"/>
      <c r="AG24" s="271"/>
      <c r="AH24" s="266"/>
      <c r="AI24" s="267"/>
      <c r="AJ24" s="275"/>
      <c r="AK24" s="273"/>
      <c r="AL24" s="267"/>
      <c r="AM24" s="273"/>
      <c r="AN24" s="267"/>
      <c r="AO24" s="276"/>
      <c r="AP24" s="276"/>
      <c r="AQ24" s="276"/>
      <c r="AR24" s="276"/>
      <c r="AS24" s="277"/>
      <c r="AT24" s="277"/>
      <c r="AU24" s="276"/>
      <c r="AV24" s="276"/>
      <c r="AW24" s="276"/>
      <c r="AX24" s="278" t="s">
        <v>88</v>
      </c>
      <c r="BX24" s="230"/>
      <c r="BY24" s="230"/>
      <c r="CF24" s="231" t="s">
        <v>179</v>
      </c>
      <c r="CG24" s="231">
        <v>0</v>
      </c>
      <c r="CI24" s="231">
        <v>0</v>
      </c>
      <c r="CJ24" s="231">
        <v>0</v>
      </c>
      <c r="CK24" s="231">
        <v>0</v>
      </c>
      <c r="CL24" s="231">
        <v>1</v>
      </c>
      <c r="CM24" s="231">
        <v>0</v>
      </c>
      <c r="CS24" s="231"/>
      <c r="CT24" s="231"/>
    </row>
    <row r="25" spans="1:98" x14ac:dyDescent="0.2">
      <c r="A25" s="268" t="s">
        <v>103</v>
      </c>
      <c r="B25" s="259">
        <f>SUM(C25+D25+E25+F25+G25+H25+I25+J25+K25+L25+M25+N25+O25+P25+Q25+R25+S25)</f>
        <v>0</v>
      </c>
      <c r="C25" s="266"/>
      <c r="D25" s="27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7"/>
      <c r="T25" s="266"/>
      <c r="U25" s="267"/>
      <c r="V25" s="266"/>
      <c r="W25" s="267"/>
      <c r="X25" s="268">
        <f t="shared" si="0"/>
        <v>0</v>
      </c>
      <c r="Y25" s="266"/>
      <c r="Z25" s="269"/>
      <c r="AA25" s="267"/>
      <c r="AB25" s="282">
        <f t="shared" si="1"/>
        <v>0</v>
      </c>
      <c r="AC25" s="266"/>
      <c r="AD25" s="269"/>
      <c r="AE25" s="267"/>
      <c r="AF25" s="271"/>
      <c r="AG25" s="271"/>
      <c r="AH25" s="266"/>
      <c r="AI25" s="267"/>
      <c r="AJ25" s="275"/>
      <c r="AK25" s="273"/>
      <c r="AL25" s="267"/>
      <c r="AM25" s="273"/>
      <c r="AN25" s="267"/>
      <c r="AO25" s="276"/>
      <c r="AP25" s="276"/>
      <c r="AQ25" s="276"/>
      <c r="AR25" s="276">
        <v>89</v>
      </c>
      <c r="AS25" s="277"/>
      <c r="AT25" s="277"/>
      <c r="AU25" s="276"/>
      <c r="AV25" s="276"/>
      <c r="AW25" s="276"/>
      <c r="AX25" s="278" t="s">
        <v>88</v>
      </c>
      <c r="BX25" s="230"/>
      <c r="BY25" s="230"/>
      <c r="CG25" s="231">
        <v>0</v>
      </c>
      <c r="CI25" s="231">
        <v>0</v>
      </c>
      <c r="CJ25" s="231">
        <v>0</v>
      </c>
      <c r="CK25" s="231">
        <v>0</v>
      </c>
      <c r="CL25" s="231">
        <v>0</v>
      </c>
      <c r="CM25" s="231">
        <v>0</v>
      </c>
      <c r="CS25" s="231"/>
      <c r="CT25" s="231"/>
    </row>
    <row r="26" spans="1:98" x14ac:dyDescent="0.2">
      <c r="A26" s="268" t="s">
        <v>104</v>
      </c>
      <c r="B26" s="259">
        <f>SUM(C26+D26+E26+F26+G26+H26+I26+J26+K26)</f>
        <v>0</v>
      </c>
      <c r="C26" s="266"/>
      <c r="D26" s="279"/>
      <c r="E26" s="269"/>
      <c r="F26" s="269"/>
      <c r="G26" s="269"/>
      <c r="H26" s="269"/>
      <c r="I26" s="269"/>
      <c r="J26" s="269"/>
      <c r="K26" s="269"/>
      <c r="L26" s="264"/>
      <c r="M26" s="264"/>
      <c r="N26" s="264"/>
      <c r="O26" s="264"/>
      <c r="P26" s="264"/>
      <c r="Q26" s="264"/>
      <c r="R26" s="264"/>
      <c r="S26" s="264"/>
      <c r="T26" s="266"/>
      <c r="U26" s="267"/>
      <c r="V26" s="266"/>
      <c r="W26" s="267"/>
      <c r="X26" s="268">
        <f t="shared" si="0"/>
        <v>0</v>
      </c>
      <c r="Y26" s="266"/>
      <c r="Z26" s="269"/>
      <c r="AA26" s="267"/>
      <c r="AB26" s="282">
        <f t="shared" si="1"/>
        <v>0</v>
      </c>
      <c r="AC26" s="266"/>
      <c r="AD26" s="269"/>
      <c r="AE26" s="267"/>
      <c r="AF26" s="271"/>
      <c r="AG26" s="271"/>
      <c r="AH26" s="266"/>
      <c r="AI26" s="267"/>
      <c r="AJ26" s="275"/>
      <c r="AK26" s="273"/>
      <c r="AL26" s="267"/>
      <c r="AM26" s="273"/>
      <c r="AN26" s="267"/>
      <c r="AO26" s="276"/>
      <c r="AP26" s="276"/>
      <c r="AQ26" s="276"/>
      <c r="AR26" s="276">
        <v>3</v>
      </c>
      <c r="AS26" s="277"/>
      <c r="AT26" s="277"/>
      <c r="AU26" s="276"/>
      <c r="AV26" s="276"/>
      <c r="AW26" s="276"/>
      <c r="AX26" s="278" t="s">
        <v>88</v>
      </c>
      <c r="BX26" s="230"/>
      <c r="BY26" s="230"/>
      <c r="CF26" s="231" t="s">
        <v>179</v>
      </c>
      <c r="CG26" s="231">
        <v>0</v>
      </c>
      <c r="CI26" s="231">
        <v>0</v>
      </c>
      <c r="CJ26" s="231">
        <v>0</v>
      </c>
      <c r="CK26" s="231">
        <v>0</v>
      </c>
      <c r="CL26" s="231">
        <v>1</v>
      </c>
      <c r="CM26" s="231">
        <v>0</v>
      </c>
      <c r="CS26" s="231"/>
      <c r="CT26" s="231"/>
    </row>
    <row r="27" spans="1:98" x14ac:dyDescent="0.2">
      <c r="A27" s="268" t="s">
        <v>105</v>
      </c>
      <c r="B27" s="259">
        <f>SUM(C27+D27+E27+F27+G27+H27+I27+J27+K27+L27+M27+N27+O27+P27+Q27+R27+S27)</f>
        <v>26</v>
      </c>
      <c r="C27" s="266"/>
      <c r="D27" s="279"/>
      <c r="E27" s="269"/>
      <c r="F27" s="269"/>
      <c r="G27" s="269"/>
      <c r="H27" s="269"/>
      <c r="I27" s="269"/>
      <c r="J27" s="269"/>
      <c r="K27" s="269">
        <v>1</v>
      </c>
      <c r="L27" s="269"/>
      <c r="M27" s="269">
        <v>2</v>
      </c>
      <c r="N27" s="269"/>
      <c r="O27" s="269">
        <v>2</v>
      </c>
      <c r="P27" s="269">
        <v>9</v>
      </c>
      <c r="Q27" s="269">
        <v>3</v>
      </c>
      <c r="R27" s="269">
        <v>7</v>
      </c>
      <c r="S27" s="267">
        <v>2</v>
      </c>
      <c r="T27" s="266"/>
      <c r="U27" s="267">
        <v>26</v>
      </c>
      <c r="V27" s="266">
        <v>13</v>
      </c>
      <c r="W27" s="267">
        <v>13</v>
      </c>
      <c r="X27" s="268">
        <f t="shared" si="0"/>
        <v>0</v>
      </c>
      <c r="Y27" s="266"/>
      <c r="Z27" s="269"/>
      <c r="AA27" s="267"/>
      <c r="AB27" s="282">
        <f t="shared" si="1"/>
        <v>18</v>
      </c>
      <c r="AC27" s="266">
        <v>18</v>
      </c>
      <c r="AD27" s="269"/>
      <c r="AE27" s="267"/>
      <c r="AF27" s="271">
        <v>5</v>
      </c>
      <c r="AG27" s="271"/>
      <c r="AH27" s="266"/>
      <c r="AI27" s="267">
        <v>4</v>
      </c>
      <c r="AJ27" s="275">
        <v>72</v>
      </c>
      <c r="AK27" s="273"/>
      <c r="AL27" s="267"/>
      <c r="AM27" s="273"/>
      <c r="AN27" s="267">
        <v>17</v>
      </c>
      <c r="AO27" s="276"/>
      <c r="AP27" s="276"/>
      <c r="AQ27" s="276"/>
      <c r="AR27" s="276"/>
      <c r="AS27" s="277"/>
      <c r="AT27" s="277"/>
      <c r="AU27" s="276"/>
      <c r="AV27" s="276"/>
      <c r="AW27" s="276"/>
      <c r="AX27" s="278" t="s">
        <v>88</v>
      </c>
      <c r="BX27" s="230"/>
      <c r="BY27" s="230"/>
      <c r="CG27" s="231">
        <v>0</v>
      </c>
      <c r="CI27" s="231">
        <v>0</v>
      </c>
      <c r="CJ27" s="231">
        <v>0</v>
      </c>
      <c r="CK27" s="231">
        <v>0</v>
      </c>
      <c r="CL27" s="231">
        <v>0</v>
      </c>
      <c r="CM27" s="231">
        <v>0</v>
      </c>
      <c r="CS27" s="231"/>
      <c r="CT27" s="231"/>
    </row>
    <row r="28" spans="1:98" x14ac:dyDescent="0.2">
      <c r="A28" s="268" t="s">
        <v>106</v>
      </c>
      <c r="B28" s="259">
        <f>SUM(C28+D28+E28+F28+G28+H28+I28+J28+K28)</f>
        <v>0</v>
      </c>
      <c r="C28" s="266"/>
      <c r="D28" s="279"/>
      <c r="E28" s="269"/>
      <c r="F28" s="269"/>
      <c r="G28" s="269"/>
      <c r="H28" s="269"/>
      <c r="I28" s="269"/>
      <c r="J28" s="269"/>
      <c r="K28" s="269"/>
      <c r="L28" s="264"/>
      <c r="M28" s="264"/>
      <c r="N28" s="264"/>
      <c r="O28" s="264"/>
      <c r="P28" s="264"/>
      <c r="Q28" s="264"/>
      <c r="R28" s="264"/>
      <c r="S28" s="264"/>
      <c r="T28" s="266"/>
      <c r="U28" s="267"/>
      <c r="V28" s="266"/>
      <c r="W28" s="267"/>
      <c r="X28" s="268">
        <f t="shared" si="0"/>
        <v>0</v>
      </c>
      <c r="Y28" s="266"/>
      <c r="Z28" s="269"/>
      <c r="AA28" s="267"/>
      <c r="AB28" s="282">
        <f t="shared" si="1"/>
        <v>0</v>
      </c>
      <c r="AC28" s="266"/>
      <c r="AD28" s="269"/>
      <c r="AE28" s="267"/>
      <c r="AF28" s="271"/>
      <c r="AG28" s="271"/>
      <c r="AH28" s="266"/>
      <c r="AI28" s="267"/>
      <c r="AJ28" s="275"/>
      <c r="AK28" s="273"/>
      <c r="AL28" s="267"/>
      <c r="AM28" s="273"/>
      <c r="AN28" s="267"/>
      <c r="AO28" s="276"/>
      <c r="AP28" s="276"/>
      <c r="AQ28" s="276"/>
      <c r="AR28" s="276"/>
      <c r="AS28" s="277"/>
      <c r="AT28" s="277"/>
      <c r="AU28" s="276"/>
      <c r="AV28" s="276"/>
      <c r="AW28" s="276"/>
      <c r="AX28" s="278" t="s">
        <v>88</v>
      </c>
      <c r="BX28" s="230"/>
      <c r="BY28" s="230"/>
      <c r="CF28" s="231" t="s">
        <v>179</v>
      </c>
      <c r="CG28" s="231">
        <v>0</v>
      </c>
      <c r="CI28" s="231">
        <v>0</v>
      </c>
      <c r="CJ28" s="231">
        <v>0</v>
      </c>
      <c r="CK28" s="231">
        <v>0</v>
      </c>
      <c r="CL28" s="231">
        <v>1</v>
      </c>
      <c r="CM28" s="231">
        <v>0</v>
      </c>
      <c r="CS28" s="231"/>
      <c r="CT28" s="231"/>
    </row>
    <row r="29" spans="1:98" x14ac:dyDescent="0.2">
      <c r="A29" s="268" t="s">
        <v>107</v>
      </c>
      <c r="B29" s="259">
        <f>SUM(C29+D29+E29+F29+G29+H29+I29+J29+K29+L29+M29+N29+O29+P29+Q29+R29+S29)</f>
        <v>0</v>
      </c>
      <c r="C29" s="266"/>
      <c r="D29" s="27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7"/>
      <c r="T29" s="266"/>
      <c r="U29" s="267"/>
      <c r="V29" s="266"/>
      <c r="W29" s="267"/>
      <c r="X29" s="268">
        <f t="shared" si="0"/>
        <v>0</v>
      </c>
      <c r="Y29" s="266"/>
      <c r="Z29" s="269"/>
      <c r="AA29" s="267"/>
      <c r="AB29" s="282">
        <f t="shared" si="1"/>
        <v>0</v>
      </c>
      <c r="AC29" s="266"/>
      <c r="AD29" s="269"/>
      <c r="AE29" s="267"/>
      <c r="AF29" s="271"/>
      <c r="AG29" s="271"/>
      <c r="AH29" s="266"/>
      <c r="AI29" s="267"/>
      <c r="AJ29" s="275"/>
      <c r="AK29" s="273"/>
      <c r="AL29" s="267"/>
      <c r="AM29" s="273"/>
      <c r="AN29" s="267"/>
      <c r="AO29" s="276"/>
      <c r="AP29" s="276"/>
      <c r="AQ29" s="276"/>
      <c r="AR29" s="276"/>
      <c r="AS29" s="277"/>
      <c r="AT29" s="277"/>
      <c r="AU29" s="276"/>
      <c r="AV29" s="276"/>
      <c r="AW29" s="276"/>
      <c r="AX29" s="278" t="s">
        <v>88</v>
      </c>
      <c r="BX29" s="230"/>
      <c r="BY29" s="230"/>
      <c r="CG29" s="231">
        <v>0</v>
      </c>
      <c r="CI29" s="231">
        <v>0</v>
      </c>
      <c r="CJ29" s="231">
        <v>0</v>
      </c>
      <c r="CK29" s="231">
        <v>0</v>
      </c>
      <c r="CL29" s="231">
        <v>0</v>
      </c>
      <c r="CM29" s="231">
        <v>0</v>
      </c>
      <c r="CS29" s="231"/>
      <c r="CT29" s="231"/>
    </row>
    <row r="30" spans="1:98" x14ac:dyDescent="0.2">
      <c r="A30" s="268" t="s">
        <v>108</v>
      </c>
      <c r="B30" s="259">
        <f>SUM(C30+D30+E30+F30+G30+H30+I30+J30+K30)</f>
        <v>0</v>
      </c>
      <c r="C30" s="266"/>
      <c r="D30" s="279"/>
      <c r="E30" s="269"/>
      <c r="F30" s="269"/>
      <c r="G30" s="269"/>
      <c r="H30" s="269"/>
      <c r="I30" s="269"/>
      <c r="J30" s="269"/>
      <c r="K30" s="269"/>
      <c r="L30" s="264"/>
      <c r="M30" s="264"/>
      <c r="N30" s="264"/>
      <c r="O30" s="264"/>
      <c r="P30" s="264"/>
      <c r="Q30" s="264"/>
      <c r="R30" s="264"/>
      <c r="S30" s="264"/>
      <c r="T30" s="266"/>
      <c r="U30" s="267"/>
      <c r="V30" s="266"/>
      <c r="W30" s="267"/>
      <c r="X30" s="268">
        <f t="shared" si="0"/>
        <v>0</v>
      </c>
      <c r="Y30" s="266"/>
      <c r="Z30" s="269"/>
      <c r="AA30" s="267"/>
      <c r="AB30" s="282">
        <f t="shared" si="1"/>
        <v>0</v>
      </c>
      <c r="AC30" s="266"/>
      <c r="AD30" s="269"/>
      <c r="AE30" s="267"/>
      <c r="AF30" s="271"/>
      <c r="AG30" s="271"/>
      <c r="AH30" s="266"/>
      <c r="AI30" s="267"/>
      <c r="AJ30" s="275"/>
      <c r="AK30" s="273"/>
      <c r="AL30" s="267"/>
      <c r="AM30" s="273"/>
      <c r="AN30" s="267"/>
      <c r="AO30" s="276"/>
      <c r="AP30" s="276"/>
      <c r="AQ30" s="276"/>
      <c r="AR30" s="276"/>
      <c r="AS30" s="277"/>
      <c r="AT30" s="277"/>
      <c r="AU30" s="276"/>
      <c r="AV30" s="276"/>
      <c r="AW30" s="276"/>
      <c r="AX30" s="278" t="s">
        <v>88</v>
      </c>
      <c r="BX30" s="230"/>
      <c r="BY30" s="230"/>
      <c r="CF30" s="231" t="s">
        <v>179</v>
      </c>
      <c r="CG30" s="231">
        <v>0</v>
      </c>
      <c r="CI30" s="231">
        <v>0</v>
      </c>
      <c r="CJ30" s="231">
        <v>0</v>
      </c>
      <c r="CK30" s="231">
        <v>0</v>
      </c>
      <c r="CL30" s="231">
        <v>1</v>
      </c>
      <c r="CM30" s="231">
        <v>0</v>
      </c>
      <c r="CS30" s="231"/>
      <c r="CT30" s="231"/>
    </row>
    <row r="31" spans="1:98" x14ac:dyDescent="0.2">
      <c r="A31" s="268" t="s">
        <v>109</v>
      </c>
      <c r="B31" s="259">
        <f>SUM(C31+D31+E31+F31+G31+H31+I31+J31+K31+L31+M31+N31+O31+P31+Q31+R31+S31)</f>
        <v>0</v>
      </c>
      <c r="C31" s="266"/>
      <c r="D31" s="27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7"/>
      <c r="T31" s="266"/>
      <c r="U31" s="267"/>
      <c r="V31" s="266"/>
      <c r="W31" s="267"/>
      <c r="X31" s="268">
        <f t="shared" si="0"/>
        <v>0</v>
      </c>
      <c r="Y31" s="266"/>
      <c r="Z31" s="269"/>
      <c r="AA31" s="267"/>
      <c r="AB31" s="282">
        <f t="shared" si="1"/>
        <v>0</v>
      </c>
      <c r="AC31" s="266"/>
      <c r="AD31" s="269"/>
      <c r="AE31" s="267"/>
      <c r="AF31" s="271"/>
      <c r="AG31" s="271"/>
      <c r="AH31" s="266"/>
      <c r="AI31" s="267"/>
      <c r="AJ31" s="275"/>
      <c r="AK31" s="273"/>
      <c r="AL31" s="267"/>
      <c r="AM31" s="273"/>
      <c r="AN31" s="267"/>
      <c r="AO31" s="276"/>
      <c r="AP31" s="276"/>
      <c r="AQ31" s="276"/>
      <c r="AR31" s="276"/>
      <c r="AS31" s="277"/>
      <c r="AT31" s="277"/>
      <c r="AU31" s="276"/>
      <c r="AV31" s="276"/>
      <c r="AW31" s="276"/>
      <c r="AX31" s="278" t="s">
        <v>88</v>
      </c>
      <c r="BX31" s="230"/>
      <c r="BY31" s="230"/>
      <c r="CG31" s="231">
        <v>0</v>
      </c>
      <c r="CI31" s="231">
        <v>0</v>
      </c>
      <c r="CJ31" s="231">
        <v>0</v>
      </c>
      <c r="CK31" s="231">
        <v>0</v>
      </c>
      <c r="CL31" s="231">
        <v>0</v>
      </c>
      <c r="CM31" s="231">
        <v>0</v>
      </c>
      <c r="CS31" s="231"/>
      <c r="CT31" s="231"/>
    </row>
    <row r="32" spans="1:98" x14ac:dyDescent="0.2">
      <c r="A32" s="268" t="s">
        <v>110</v>
      </c>
      <c r="B32" s="259">
        <f>SUM(C32+D32+E32+F32+G32+H32+I32+J32+K32+L32+M32+N32+O32+P32+Q32+R32+S32)</f>
        <v>134</v>
      </c>
      <c r="C32" s="266">
        <v>15</v>
      </c>
      <c r="D32" s="279">
        <v>12</v>
      </c>
      <c r="E32" s="269">
        <v>12</v>
      </c>
      <c r="F32" s="269">
        <v>8</v>
      </c>
      <c r="G32" s="269">
        <v>6</v>
      </c>
      <c r="H32" s="269">
        <v>7</v>
      </c>
      <c r="I32" s="269">
        <v>3</v>
      </c>
      <c r="J32" s="269">
        <v>5</v>
      </c>
      <c r="K32" s="269">
        <v>6</v>
      </c>
      <c r="L32" s="269">
        <v>6</v>
      </c>
      <c r="M32" s="269">
        <v>13</v>
      </c>
      <c r="N32" s="269">
        <v>8</v>
      </c>
      <c r="O32" s="269">
        <v>9</v>
      </c>
      <c r="P32" s="269">
        <v>4</v>
      </c>
      <c r="Q32" s="269">
        <v>6</v>
      </c>
      <c r="R32" s="269">
        <v>3</v>
      </c>
      <c r="S32" s="267">
        <v>11</v>
      </c>
      <c r="T32" s="266">
        <v>39</v>
      </c>
      <c r="U32" s="267">
        <v>95</v>
      </c>
      <c r="V32" s="266">
        <v>51</v>
      </c>
      <c r="W32" s="267">
        <v>83</v>
      </c>
      <c r="X32" s="268">
        <f t="shared" si="0"/>
        <v>0</v>
      </c>
      <c r="Y32" s="266"/>
      <c r="Z32" s="269"/>
      <c r="AA32" s="267"/>
      <c r="AB32" s="282">
        <f t="shared" si="1"/>
        <v>0</v>
      </c>
      <c r="AC32" s="266"/>
      <c r="AD32" s="269"/>
      <c r="AE32" s="267"/>
      <c r="AF32" s="271"/>
      <c r="AG32" s="271"/>
      <c r="AH32" s="266">
        <v>5</v>
      </c>
      <c r="AI32" s="267">
        <v>23</v>
      </c>
      <c r="AJ32" s="275"/>
      <c r="AK32" s="273"/>
      <c r="AL32" s="267">
        <v>3</v>
      </c>
      <c r="AM32" s="273">
        <v>5</v>
      </c>
      <c r="AN32" s="267">
        <v>8</v>
      </c>
      <c r="AO32" s="276"/>
      <c r="AP32" s="276"/>
      <c r="AQ32" s="276"/>
      <c r="AR32" s="276"/>
      <c r="AS32" s="277"/>
      <c r="AT32" s="277"/>
      <c r="AU32" s="276"/>
      <c r="AV32" s="276"/>
      <c r="AW32" s="276"/>
      <c r="AX32" s="278" t="s">
        <v>88</v>
      </c>
      <c r="BX32" s="230"/>
      <c r="BY32" s="230"/>
      <c r="CG32" s="231">
        <v>0</v>
      </c>
      <c r="CI32" s="231">
        <v>0</v>
      </c>
      <c r="CJ32" s="231">
        <v>0</v>
      </c>
      <c r="CK32" s="231">
        <v>0</v>
      </c>
      <c r="CL32" s="231">
        <v>0</v>
      </c>
      <c r="CM32" s="231">
        <v>0</v>
      </c>
      <c r="CS32" s="231"/>
      <c r="CT32" s="231"/>
    </row>
    <row r="33" spans="1:98" x14ac:dyDescent="0.2">
      <c r="A33" s="268" t="s">
        <v>111</v>
      </c>
      <c r="B33" s="259">
        <f>SUM(C33+D33+E33+F33+G33+H33+I33+J33+K33)</f>
        <v>0</v>
      </c>
      <c r="C33" s="266"/>
      <c r="D33" s="279"/>
      <c r="E33" s="269"/>
      <c r="F33" s="269"/>
      <c r="G33" s="269"/>
      <c r="H33" s="269"/>
      <c r="I33" s="269"/>
      <c r="J33" s="269"/>
      <c r="K33" s="269"/>
      <c r="L33" s="264"/>
      <c r="M33" s="264"/>
      <c r="N33" s="264"/>
      <c r="O33" s="264"/>
      <c r="P33" s="264"/>
      <c r="Q33" s="264"/>
      <c r="R33" s="264"/>
      <c r="S33" s="264"/>
      <c r="T33" s="266"/>
      <c r="U33" s="281"/>
      <c r="V33" s="266"/>
      <c r="W33" s="267"/>
      <c r="X33" s="268">
        <f t="shared" si="0"/>
        <v>0</v>
      </c>
      <c r="Y33" s="266"/>
      <c r="Z33" s="269"/>
      <c r="AA33" s="267"/>
      <c r="AB33" s="282">
        <f t="shared" si="1"/>
        <v>0</v>
      </c>
      <c r="AC33" s="266"/>
      <c r="AD33" s="269"/>
      <c r="AE33" s="267"/>
      <c r="AF33" s="271"/>
      <c r="AG33" s="271"/>
      <c r="AH33" s="266"/>
      <c r="AI33" s="267"/>
      <c r="AJ33" s="275"/>
      <c r="AK33" s="273"/>
      <c r="AL33" s="267"/>
      <c r="AM33" s="273"/>
      <c r="AN33" s="267"/>
      <c r="AO33" s="276"/>
      <c r="AP33" s="276"/>
      <c r="AQ33" s="276"/>
      <c r="AR33" s="276"/>
      <c r="AS33" s="277"/>
      <c r="AT33" s="277"/>
      <c r="AU33" s="276"/>
      <c r="AV33" s="276"/>
      <c r="AW33" s="276"/>
      <c r="AX33" s="278" t="s">
        <v>88</v>
      </c>
      <c r="BX33" s="230"/>
      <c r="BY33" s="230"/>
      <c r="CF33" s="231" t="s">
        <v>179</v>
      </c>
      <c r="CG33" s="231">
        <v>0</v>
      </c>
      <c r="CI33" s="231">
        <v>0</v>
      </c>
      <c r="CJ33" s="231">
        <v>0</v>
      </c>
      <c r="CK33" s="231">
        <v>0</v>
      </c>
      <c r="CL33" s="231">
        <v>1</v>
      </c>
      <c r="CM33" s="231">
        <v>0</v>
      </c>
      <c r="CS33" s="231"/>
      <c r="CT33" s="231"/>
    </row>
    <row r="34" spans="1:98" x14ac:dyDescent="0.2">
      <c r="A34" s="268" t="s">
        <v>112</v>
      </c>
      <c r="B34" s="259">
        <f>SUM(C34+D34+E34+F34+G34+H34+I34+J34+K34+L34+M34+N34+O34+P34+Q34+R34+S34)</f>
        <v>0</v>
      </c>
      <c r="C34" s="266"/>
      <c r="D34" s="27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7"/>
      <c r="T34" s="266"/>
      <c r="U34" s="281"/>
      <c r="V34" s="266"/>
      <c r="W34" s="267"/>
      <c r="X34" s="268">
        <f t="shared" si="0"/>
        <v>0</v>
      </c>
      <c r="Y34" s="266"/>
      <c r="Z34" s="269"/>
      <c r="AA34" s="267"/>
      <c r="AB34" s="282">
        <f t="shared" si="1"/>
        <v>0</v>
      </c>
      <c r="AC34" s="266"/>
      <c r="AD34" s="269"/>
      <c r="AE34" s="267"/>
      <c r="AF34" s="271"/>
      <c r="AG34" s="271"/>
      <c r="AH34" s="266"/>
      <c r="AI34" s="267"/>
      <c r="AJ34" s="275"/>
      <c r="AK34" s="273"/>
      <c r="AL34" s="267"/>
      <c r="AM34" s="273"/>
      <c r="AN34" s="267"/>
      <c r="AO34" s="276"/>
      <c r="AP34" s="276"/>
      <c r="AQ34" s="276"/>
      <c r="AR34" s="276"/>
      <c r="AS34" s="277"/>
      <c r="AT34" s="277"/>
      <c r="AU34" s="276"/>
      <c r="AV34" s="276"/>
      <c r="AW34" s="276"/>
      <c r="AX34" s="278" t="s">
        <v>88</v>
      </c>
      <c r="BX34" s="230"/>
      <c r="BY34" s="230"/>
      <c r="CG34" s="231">
        <v>0</v>
      </c>
      <c r="CI34" s="231">
        <v>0</v>
      </c>
      <c r="CJ34" s="231">
        <v>0</v>
      </c>
      <c r="CK34" s="231">
        <v>0</v>
      </c>
      <c r="CL34" s="231">
        <v>0</v>
      </c>
      <c r="CM34" s="231">
        <v>0</v>
      </c>
      <c r="CS34" s="231"/>
      <c r="CT34" s="231"/>
    </row>
    <row r="35" spans="1:98" x14ac:dyDescent="0.2">
      <c r="A35" s="268" t="s">
        <v>113</v>
      </c>
      <c r="B35" s="259">
        <f>SUM(C35+D35+E35+F35+G35+H35+I35+J35+K35+L35+M35+N35+O35+P35+Q35+R35+S35)</f>
        <v>0</v>
      </c>
      <c r="C35" s="266"/>
      <c r="D35" s="27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7"/>
      <c r="T35" s="266"/>
      <c r="U35" s="281"/>
      <c r="V35" s="266"/>
      <c r="W35" s="267"/>
      <c r="X35" s="268">
        <f t="shared" si="0"/>
        <v>0</v>
      </c>
      <c r="Y35" s="266"/>
      <c r="Z35" s="269"/>
      <c r="AA35" s="267"/>
      <c r="AB35" s="282">
        <f t="shared" si="1"/>
        <v>0</v>
      </c>
      <c r="AC35" s="266"/>
      <c r="AD35" s="269"/>
      <c r="AE35" s="267"/>
      <c r="AF35" s="271"/>
      <c r="AG35" s="271"/>
      <c r="AH35" s="266"/>
      <c r="AI35" s="267"/>
      <c r="AJ35" s="275"/>
      <c r="AK35" s="273"/>
      <c r="AL35" s="267"/>
      <c r="AM35" s="273"/>
      <c r="AN35" s="267"/>
      <c r="AO35" s="276"/>
      <c r="AP35" s="276"/>
      <c r="AQ35" s="276"/>
      <c r="AR35" s="276"/>
      <c r="AS35" s="277"/>
      <c r="AT35" s="277"/>
      <c r="AU35" s="276"/>
      <c r="AV35" s="276"/>
      <c r="AW35" s="276"/>
      <c r="AX35" s="278" t="s">
        <v>88</v>
      </c>
      <c r="BX35" s="230"/>
      <c r="BY35" s="230"/>
      <c r="CG35" s="231">
        <v>0</v>
      </c>
      <c r="CI35" s="231">
        <v>0</v>
      </c>
      <c r="CJ35" s="231">
        <v>0</v>
      </c>
      <c r="CK35" s="231">
        <v>0</v>
      </c>
      <c r="CL35" s="231">
        <v>0</v>
      </c>
      <c r="CM35" s="231">
        <v>0</v>
      </c>
      <c r="CS35" s="231"/>
      <c r="CT35" s="231"/>
    </row>
    <row r="36" spans="1:98" x14ac:dyDescent="0.2">
      <c r="A36" s="268" t="s">
        <v>114</v>
      </c>
      <c r="B36" s="259">
        <f>SUM(O36+P36+Q36+R36+S36)</f>
        <v>0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9"/>
      <c r="P36" s="269"/>
      <c r="Q36" s="269"/>
      <c r="R36" s="269"/>
      <c r="S36" s="267"/>
      <c r="T36" s="266"/>
      <c r="U36" s="281"/>
      <c r="V36" s="266"/>
      <c r="W36" s="267"/>
      <c r="X36" s="268">
        <f t="shared" si="0"/>
        <v>0</v>
      </c>
      <c r="Y36" s="283"/>
      <c r="Z36" s="284"/>
      <c r="AA36" s="285"/>
      <c r="AB36" s="282">
        <f t="shared" si="1"/>
        <v>0</v>
      </c>
      <c r="AC36" s="266"/>
      <c r="AD36" s="269"/>
      <c r="AE36" s="267"/>
      <c r="AF36" s="271"/>
      <c r="AG36" s="271"/>
      <c r="AH36" s="283"/>
      <c r="AI36" s="286"/>
      <c r="AJ36" s="275"/>
      <c r="AK36" s="283"/>
      <c r="AL36" s="267"/>
      <c r="AM36" s="284"/>
      <c r="AN36" s="267"/>
      <c r="AO36" s="276"/>
      <c r="AP36" s="276"/>
      <c r="AQ36" s="276"/>
      <c r="AR36" s="276"/>
      <c r="AS36" s="285"/>
      <c r="AT36" s="277"/>
      <c r="AU36" s="276"/>
      <c r="AV36" s="276"/>
      <c r="AW36" s="276"/>
      <c r="AX36" s="278" t="s">
        <v>88</v>
      </c>
      <c r="BX36" s="230"/>
      <c r="BY36" s="230"/>
      <c r="CF36" s="231" t="s">
        <v>179</v>
      </c>
      <c r="CG36" s="231">
        <v>0</v>
      </c>
      <c r="CI36" s="231">
        <v>0</v>
      </c>
      <c r="CJ36" s="231">
        <v>0</v>
      </c>
      <c r="CK36" s="231">
        <v>0</v>
      </c>
      <c r="CL36" s="231">
        <v>1</v>
      </c>
      <c r="CM36" s="231">
        <v>0</v>
      </c>
      <c r="CS36" s="231"/>
      <c r="CT36" s="231"/>
    </row>
    <row r="37" spans="1:98" x14ac:dyDescent="0.2">
      <c r="A37" s="268" t="s">
        <v>115</v>
      </c>
      <c r="B37" s="259">
        <f>SUM(C37+D37+E37+F37+G37+H37+I37+J37+K37)</f>
        <v>0</v>
      </c>
      <c r="C37" s="266"/>
      <c r="D37" s="279"/>
      <c r="E37" s="269"/>
      <c r="F37" s="263"/>
      <c r="G37" s="263"/>
      <c r="H37" s="263"/>
      <c r="I37" s="263"/>
      <c r="J37" s="263"/>
      <c r="K37" s="263"/>
      <c r="L37" s="284"/>
      <c r="M37" s="284"/>
      <c r="N37" s="284"/>
      <c r="O37" s="284"/>
      <c r="P37" s="284"/>
      <c r="Q37" s="284"/>
      <c r="R37" s="284"/>
      <c r="S37" s="285"/>
      <c r="T37" s="266"/>
      <c r="U37" s="281"/>
      <c r="V37" s="266"/>
      <c r="W37" s="267"/>
      <c r="X37" s="268">
        <f t="shared" si="0"/>
        <v>0</v>
      </c>
      <c r="Y37" s="266"/>
      <c r="Z37" s="269"/>
      <c r="AA37" s="267"/>
      <c r="AB37" s="282">
        <f t="shared" si="1"/>
        <v>0</v>
      </c>
      <c r="AC37" s="266"/>
      <c r="AD37" s="269"/>
      <c r="AE37" s="267"/>
      <c r="AF37" s="271"/>
      <c r="AG37" s="271"/>
      <c r="AH37" s="266"/>
      <c r="AI37" s="267"/>
      <c r="AJ37" s="275"/>
      <c r="AK37" s="273"/>
      <c r="AL37" s="267"/>
      <c r="AM37" s="273"/>
      <c r="AN37" s="267"/>
      <c r="AO37" s="276"/>
      <c r="AP37" s="276"/>
      <c r="AQ37" s="276"/>
      <c r="AR37" s="276"/>
      <c r="AS37" s="277"/>
      <c r="AT37" s="277"/>
      <c r="AU37" s="276"/>
      <c r="AV37" s="276"/>
      <c r="AW37" s="276"/>
      <c r="AX37" s="278" t="s">
        <v>88</v>
      </c>
      <c r="BX37" s="230"/>
      <c r="BY37" s="230"/>
      <c r="CF37" s="231" t="s">
        <v>179</v>
      </c>
      <c r="CG37" s="231">
        <v>0</v>
      </c>
      <c r="CI37" s="231">
        <v>0</v>
      </c>
      <c r="CJ37" s="231">
        <v>0</v>
      </c>
      <c r="CK37" s="231">
        <v>0</v>
      </c>
      <c r="CL37" s="231">
        <v>1</v>
      </c>
      <c r="CM37" s="231">
        <v>0</v>
      </c>
      <c r="CS37" s="231"/>
      <c r="CT37" s="231"/>
    </row>
    <row r="38" spans="1:98" x14ac:dyDescent="0.2">
      <c r="A38" s="268" t="s">
        <v>116</v>
      </c>
      <c r="B38" s="259">
        <f>SUM(C38+D38+E38+F38+G38+H38+I38+J38+K38+L38+M38+N38+O38+P38+Q38+R38+S38)</f>
        <v>0</v>
      </c>
      <c r="C38" s="263"/>
      <c r="D38" s="263"/>
      <c r="E38" s="263"/>
      <c r="F38" s="263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7"/>
      <c r="T38" s="266"/>
      <c r="U38" s="267"/>
      <c r="V38" s="266"/>
      <c r="W38" s="267"/>
      <c r="X38" s="287"/>
      <c r="Y38" s="283"/>
      <c r="Z38" s="284"/>
      <c r="AA38" s="285"/>
      <c r="AB38" s="282">
        <f t="shared" si="1"/>
        <v>0</v>
      </c>
      <c r="AC38" s="266"/>
      <c r="AD38" s="269"/>
      <c r="AE38" s="267"/>
      <c r="AF38" s="271"/>
      <c r="AG38" s="271"/>
      <c r="AH38" s="266"/>
      <c r="AI38" s="267"/>
      <c r="AJ38" s="275"/>
      <c r="AK38" s="273"/>
      <c r="AL38" s="267"/>
      <c r="AM38" s="273"/>
      <c r="AN38" s="267"/>
      <c r="AO38" s="276"/>
      <c r="AP38" s="276"/>
      <c r="AQ38" s="276"/>
      <c r="AR38" s="276"/>
      <c r="AS38" s="277"/>
      <c r="AT38" s="277"/>
      <c r="AU38" s="276"/>
      <c r="AV38" s="276"/>
      <c r="AW38" s="276"/>
      <c r="AX38" s="278" t="s">
        <v>88</v>
      </c>
      <c r="BX38" s="230"/>
      <c r="BY38" s="230"/>
      <c r="CG38" s="231">
        <v>0</v>
      </c>
      <c r="CI38" s="231">
        <v>0</v>
      </c>
      <c r="CJ38" s="231">
        <v>0</v>
      </c>
      <c r="CK38" s="231">
        <v>0</v>
      </c>
      <c r="CL38" s="231">
        <v>0</v>
      </c>
      <c r="CM38" s="231">
        <v>0</v>
      </c>
      <c r="CS38" s="231"/>
      <c r="CT38" s="231"/>
    </row>
    <row r="39" spans="1:98" x14ac:dyDescent="0.2">
      <c r="A39" s="268" t="s">
        <v>117</v>
      </c>
      <c r="B39" s="259">
        <f>SUM(C39+D39+E39+F39+G39+H39+I39+J39+K39)</f>
        <v>241</v>
      </c>
      <c r="C39" s="263">
        <v>62</v>
      </c>
      <c r="D39" s="263">
        <v>85</v>
      </c>
      <c r="E39" s="263">
        <v>94</v>
      </c>
      <c r="F39" s="263"/>
      <c r="G39" s="263"/>
      <c r="H39" s="263"/>
      <c r="I39" s="263"/>
      <c r="J39" s="263"/>
      <c r="K39" s="263"/>
      <c r="L39" s="264"/>
      <c r="M39" s="264"/>
      <c r="N39" s="264"/>
      <c r="O39" s="264"/>
      <c r="P39" s="264"/>
      <c r="Q39" s="264"/>
      <c r="R39" s="264"/>
      <c r="S39" s="264"/>
      <c r="T39" s="266">
        <v>241</v>
      </c>
      <c r="U39" s="267"/>
      <c r="V39" s="266">
        <v>173</v>
      </c>
      <c r="W39" s="267">
        <v>68</v>
      </c>
      <c r="X39" s="268">
        <f t="shared" ref="X39:X68" si="2">SUM(Y39+Z39+AA39)</f>
        <v>0</v>
      </c>
      <c r="Y39" s="266"/>
      <c r="Z39" s="269"/>
      <c r="AA39" s="267"/>
      <c r="AB39" s="282">
        <f t="shared" si="1"/>
        <v>0</v>
      </c>
      <c r="AC39" s="266"/>
      <c r="AD39" s="269"/>
      <c r="AE39" s="267"/>
      <c r="AF39" s="271"/>
      <c r="AG39" s="267"/>
      <c r="AH39" s="266"/>
      <c r="AI39" s="267"/>
      <c r="AJ39" s="275">
        <v>185</v>
      </c>
      <c r="AK39" s="273">
        <v>9</v>
      </c>
      <c r="AL39" s="267"/>
      <c r="AM39" s="273">
        <v>2</v>
      </c>
      <c r="AN39" s="267"/>
      <c r="AO39" s="276"/>
      <c r="AP39" s="276"/>
      <c r="AQ39" s="276"/>
      <c r="AR39" s="276"/>
      <c r="AS39" s="277"/>
      <c r="AT39" s="277"/>
      <c r="AU39" s="276"/>
      <c r="AV39" s="276"/>
      <c r="AW39" s="276"/>
      <c r="AX39" s="278" t="s">
        <v>88</v>
      </c>
      <c r="BX39" s="230"/>
      <c r="BY39" s="230"/>
      <c r="CF39" s="231" t="s">
        <v>179</v>
      </c>
      <c r="CG39" s="231">
        <v>0</v>
      </c>
      <c r="CI39" s="231">
        <v>0</v>
      </c>
      <c r="CJ39" s="231">
        <v>0</v>
      </c>
      <c r="CK39" s="231">
        <v>0</v>
      </c>
      <c r="CL39" s="231">
        <v>1</v>
      </c>
      <c r="CM39" s="231">
        <v>0</v>
      </c>
      <c r="CS39" s="231"/>
      <c r="CT39" s="231"/>
    </row>
    <row r="40" spans="1:98" x14ac:dyDescent="0.2">
      <c r="A40" s="268" t="s">
        <v>118</v>
      </c>
      <c r="B40" s="259">
        <f>SUM(C40+D40+E40+F40+G40+H40+I40+J40+K40+L40+M40+N40+O40+P40+Q40+R40+S40)</f>
        <v>147</v>
      </c>
      <c r="C40" s="263"/>
      <c r="D40" s="263"/>
      <c r="E40" s="263"/>
      <c r="F40" s="269">
        <v>7</v>
      </c>
      <c r="G40" s="269">
        <v>6</v>
      </c>
      <c r="H40" s="269">
        <v>7</v>
      </c>
      <c r="I40" s="269">
        <v>4</v>
      </c>
      <c r="J40" s="269">
        <v>7</v>
      </c>
      <c r="K40" s="269">
        <v>10</v>
      </c>
      <c r="L40" s="269">
        <v>3</v>
      </c>
      <c r="M40" s="269">
        <v>10</v>
      </c>
      <c r="N40" s="269">
        <v>10</v>
      </c>
      <c r="O40" s="269">
        <v>18</v>
      </c>
      <c r="P40" s="269">
        <v>14</v>
      </c>
      <c r="Q40" s="269">
        <v>20</v>
      </c>
      <c r="R40" s="269">
        <v>13</v>
      </c>
      <c r="S40" s="267">
        <v>18</v>
      </c>
      <c r="T40" s="266"/>
      <c r="U40" s="267">
        <v>147</v>
      </c>
      <c r="V40" s="266">
        <v>64</v>
      </c>
      <c r="W40" s="267">
        <v>83</v>
      </c>
      <c r="X40" s="268">
        <f>SUM(Y40+Z40+AA40)</f>
        <v>0</v>
      </c>
      <c r="Y40" s="266"/>
      <c r="Z40" s="269"/>
      <c r="AA40" s="267"/>
      <c r="AB40" s="282">
        <f t="shared" si="1"/>
        <v>65</v>
      </c>
      <c r="AC40" s="266">
        <v>65</v>
      </c>
      <c r="AD40" s="269"/>
      <c r="AE40" s="267"/>
      <c r="AF40" s="271">
        <v>58</v>
      </c>
      <c r="AG40" s="288"/>
      <c r="AH40" s="266"/>
      <c r="AI40" s="267">
        <v>12</v>
      </c>
      <c r="AJ40" s="275">
        <v>23</v>
      </c>
      <c r="AK40" s="273"/>
      <c r="AL40" s="267">
        <v>15</v>
      </c>
      <c r="AM40" s="273"/>
      <c r="AN40" s="267">
        <v>20</v>
      </c>
      <c r="AO40" s="276"/>
      <c r="AP40" s="276"/>
      <c r="AQ40" s="276"/>
      <c r="AR40" s="276"/>
      <c r="AS40" s="277"/>
      <c r="AT40" s="277"/>
      <c r="AU40" s="276"/>
      <c r="AV40" s="276"/>
      <c r="AW40" s="276"/>
      <c r="AX40" s="278" t="s">
        <v>88</v>
      </c>
      <c r="BX40" s="230"/>
      <c r="BY40" s="230"/>
      <c r="CG40" s="231">
        <v>0</v>
      </c>
      <c r="CI40" s="231">
        <v>0</v>
      </c>
      <c r="CJ40" s="231">
        <v>0</v>
      </c>
      <c r="CK40" s="231">
        <v>0</v>
      </c>
      <c r="CL40" s="231">
        <v>0</v>
      </c>
      <c r="CM40" s="231">
        <v>0</v>
      </c>
      <c r="CS40" s="231"/>
      <c r="CT40" s="231"/>
    </row>
    <row r="41" spans="1:98" x14ac:dyDescent="0.2">
      <c r="A41" s="268" t="s">
        <v>119</v>
      </c>
      <c r="B41" s="259">
        <f>SUM(C41+D41+E41+F41+G41+H41+I41+J41+K41+L41+M41+N41+O41+P41+Q41+R41+S41)</f>
        <v>0</v>
      </c>
      <c r="C41" s="263"/>
      <c r="D41" s="263"/>
      <c r="E41" s="263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7"/>
      <c r="T41" s="266"/>
      <c r="U41" s="267"/>
      <c r="V41" s="266"/>
      <c r="W41" s="267"/>
      <c r="X41" s="268">
        <f>SUM(Y41+Z41+AA41)</f>
        <v>0</v>
      </c>
      <c r="Y41" s="266"/>
      <c r="Z41" s="269"/>
      <c r="AA41" s="267"/>
      <c r="AB41" s="282">
        <f t="shared" si="1"/>
        <v>0</v>
      </c>
      <c r="AC41" s="266"/>
      <c r="AD41" s="269"/>
      <c r="AE41" s="267"/>
      <c r="AF41" s="271"/>
      <c r="AG41" s="267"/>
      <c r="AH41" s="266"/>
      <c r="AI41" s="267"/>
      <c r="AJ41" s="275"/>
      <c r="AK41" s="273"/>
      <c r="AL41" s="267"/>
      <c r="AM41" s="273"/>
      <c r="AN41" s="267"/>
      <c r="AO41" s="276"/>
      <c r="AP41" s="276"/>
      <c r="AQ41" s="276"/>
      <c r="AR41" s="276"/>
      <c r="AS41" s="277"/>
      <c r="AT41" s="277"/>
      <c r="AU41" s="276"/>
      <c r="AV41" s="276"/>
      <c r="AW41" s="276"/>
      <c r="AX41" s="278" t="s">
        <v>88</v>
      </c>
      <c r="BX41" s="230"/>
      <c r="BY41" s="230"/>
      <c r="CG41" s="231">
        <v>0</v>
      </c>
      <c r="CI41" s="231">
        <v>0</v>
      </c>
      <c r="CJ41" s="231">
        <v>0</v>
      </c>
      <c r="CK41" s="231">
        <v>0</v>
      </c>
      <c r="CL41" s="231">
        <v>0</v>
      </c>
      <c r="CM41" s="231">
        <v>0</v>
      </c>
      <c r="CS41" s="231"/>
      <c r="CT41" s="231"/>
    </row>
    <row r="42" spans="1:98" x14ac:dyDescent="0.2">
      <c r="A42" s="268" t="s">
        <v>120</v>
      </c>
      <c r="B42" s="259">
        <f>SUM(C42+D42+E42+F42+G42+H42+I42+J42+K42)</f>
        <v>0</v>
      </c>
      <c r="C42" s="263"/>
      <c r="D42" s="263"/>
      <c r="E42" s="263"/>
      <c r="F42" s="269"/>
      <c r="G42" s="269"/>
      <c r="H42" s="269"/>
      <c r="I42" s="269"/>
      <c r="J42" s="269"/>
      <c r="K42" s="269"/>
      <c r="L42" s="264"/>
      <c r="M42" s="264"/>
      <c r="N42" s="264"/>
      <c r="O42" s="264"/>
      <c r="P42" s="264"/>
      <c r="Q42" s="264"/>
      <c r="R42" s="264"/>
      <c r="S42" s="264"/>
      <c r="T42" s="266"/>
      <c r="U42" s="267"/>
      <c r="V42" s="266"/>
      <c r="W42" s="267"/>
      <c r="X42" s="268">
        <f t="shared" si="2"/>
        <v>0</v>
      </c>
      <c r="Y42" s="266"/>
      <c r="Z42" s="269"/>
      <c r="AA42" s="267"/>
      <c r="AB42" s="282">
        <f t="shared" si="1"/>
        <v>0</v>
      </c>
      <c r="AC42" s="266"/>
      <c r="AD42" s="269"/>
      <c r="AE42" s="267"/>
      <c r="AF42" s="271"/>
      <c r="AG42" s="267"/>
      <c r="AH42" s="266"/>
      <c r="AI42" s="267"/>
      <c r="AJ42" s="275"/>
      <c r="AK42" s="273"/>
      <c r="AL42" s="267"/>
      <c r="AM42" s="273"/>
      <c r="AN42" s="267"/>
      <c r="AO42" s="276"/>
      <c r="AP42" s="276"/>
      <c r="AQ42" s="276"/>
      <c r="AR42" s="276"/>
      <c r="AS42" s="277"/>
      <c r="AT42" s="277"/>
      <c r="AU42" s="276"/>
      <c r="AV42" s="276"/>
      <c r="AW42" s="276"/>
      <c r="AX42" s="278" t="s">
        <v>88</v>
      </c>
      <c r="BX42" s="230"/>
      <c r="BY42" s="230"/>
      <c r="CF42" s="231" t="s">
        <v>179</v>
      </c>
      <c r="CG42" s="231">
        <v>0</v>
      </c>
      <c r="CI42" s="231">
        <v>0</v>
      </c>
      <c r="CJ42" s="231">
        <v>0</v>
      </c>
      <c r="CK42" s="231">
        <v>0</v>
      </c>
      <c r="CL42" s="231">
        <v>1</v>
      </c>
      <c r="CM42" s="231">
        <v>0</v>
      </c>
      <c r="CS42" s="231"/>
      <c r="CT42" s="231"/>
    </row>
    <row r="43" spans="1:98" x14ac:dyDescent="0.2">
      <c r="A43" s="268" t="s">
        <v>121</v>
      </c>
      <c r="B43" s="259">
        <f>SUM(C43+D43+E43+F43+G43+H43+I43+J43+K43+L43+M43+N43+O43+P43+Q43+R43+S43)</f>
        <v>256</v>
      </c>
      <c r="C43" s="266"/>
      <c r="D43" s="279">
        <v>7</v>
      </c>
      <c r="E43" s="269">
        <v>9</v>
      </c>
      <c r="F43" s="269">
        <v>11</v>
      </c>
      <c r="G43" s="269">
        <v>14</v>
      </c>
      <c r="H43" s="269">
        <v>19</v>
      </c>
      <c r="I43" s="269">
        <v>29</v>
      </c>
      <c r="J43" s="269">
        <v>26</v>
      </c>
      <c r="K43" s="269">
        <v>17</v>
      </c>
      <c r="L43" s="269">
        <v>26</v>
      </c>
      <c r="M43" s="269">
        <v>28</v>
      </c>
      <c r="N43" s="269">
        <v>22</v>
      </c>
      <c r="O43" s="269">
        <v>22</v>
      </c>
      <c r="P43" s="269">
        <v>18</v>
      </c>
      <c r="Q43" s="269">
        <v>4</v>
      </c>
      <c r="R43" s="269">
        <v>1</v>
      </c>
      <c r="S43" s="267">
        <v>3</v>
      </c>
      <c r="T43" s="266">
        <v>16</v>
      </c>
      <c r="U43" s="267">
        <v>240</v>
      </c>
      <c r="V43" s="266">
        <v>115</v>
      </c>
      <c r="W43" s="267">
        <v>141</v>
      </c>
      <c r="X43" s="268">
        <f t="shared" si="2"/>
        <v>21</v>
      </c>
      <c r="Y43" s="266">
        <v>21</v>
      </c>
      <c r="Z43" s="269"/>
      <c r="AA43" s="267"/>
      <c r="AB43" s="282">
        <f t="shared" si="1"/>
        <v>12</v>
      </c>
      <c r="AC43" s="266">
        <v>12</v>
      </c>
      <c r="AD43" s="269"/>
      <c r="AE43" s="267"/>
      <c r="AF43" s="271">
        <v>23</v>
      </c>
      <c r="AG43" s="267"/>
      <c r="AH43" s="266">
        <v>6</v>
      </c>
      <c r="AI43" s="286">
        <v>62</v>
      </c>
      <c r="AJ43" s="275">
        <v>155</v>
      </c>
      <c r="AK43" s="273"/>
      <c r="AL43" s="267">
        <v>1</v>
      </c>
      <c r="AM43" s="273">
        <v>1</v>
      </c>
      <c r="AN43" s="267">
        <v>2</v>
      </c>
      <c r="AO43" s="276"/>
      <c r="AP43" s="276"/>
      <c r="AQ43" s="276">
        <v>22</v>
      </c>
      <c r="AR43" s="276"/>
      <c r="AS43" s="277"/>
      <c r="AT43" s="277"/>
      <c r="AU43" s="276"/>
      <c r="AV43" s="276"/>
      <c r="AW43" s="276"/>
      <c r="AX43" s="278" t="s">
        <v>88</v>
      </c>
      <c r="BX43" s="230"/>
      <c r="BY43" s="230"/>
      <c r="CG43" s="231">
        <v>0</v>
      </c>
      <c r="CI43" s="231">
        <v>0</v>
      </c>
      <c r="CJ43" s="231">
        <v>0</v>
      </c>
      <c r="CK43" s="231">
        <v>0</v>
      </c>
      <c r="CL43" s="231">
        <v>0</v>
      </c>
      <c r="CM43" s="231">
        <v>0</v>
      </c>
      <c r="CS43" s="231"/>
      <c r="CT43" s="231"/>
    </row>
    <row r="44" spans="1:98" x14ac:dyDescent="0.2">
      <c r="A44" s="268" t="s">
        <v>122</v>
      </c>
      <c r="B44" s="259">
        <f>SUM(C44+D44+E44+F44+G44+H44+I44+J44+K44)</f>
        <v>202</v>
      </c>
      <c r="C44" s="266">
        <v>75</v>
      </c>
      <c r="D44" s="279">
        <v>96</v>
      </c>
      <c r="E44" s="269">
        <v>31</v>
      </c>
      <c r="F44" s="269"/>
      <c r="G44" s="269"/>
      <c r="H44" s="269"/>
      <c r="I44" s="269"/>
      <c r="J44" s="269"/>
      <c r="K44" s="269"/>
      <c r="L44" s="264"/>
      <c r="M44" s="264"/>
      <c r="N44" s="264"/>
      <c r="O44" s="264"/>
      <c r="P44" s="264"/>
      <c r="Q44" s="264"/>
      <c r="R44" s="264"/>
      <c r="S44" s="264"/>
      <c r="T44" s="266">
        <v>202</v>
      </c>
      <c r="U44" s="267"/>
      <c r="V44" s="266">
        <v>175</v>
      </c>
      <c r="W44" s="267">
        <v>27</v>
      </c>
      <c r="X44" s="268">
        <f t="shared" si="2"/>
        <v>145</v>
      </c>
      <c r="Y44" s="266">
        <v>145</v>
      </c>
      <c r="Z44" s="269"/>
      <c r="AA44" s="267"/>
      <c r="AB44" s="282">
        <f t="shared" si="1"/>
        <v>0</v>
      </c>
      <c r="AC44" s="266"/>
      <c r="AD44" s="269"/>
      <c r="AE44" s="267"/>
      <c r="AF44" s="271">
        <v>88</v>
      </c>
      <c r="AG44" s="276"/>
      <c r="AH44" s="266">
        <v>35</v>
      </c>
      <c r="AI44" s="286"/>
      <c r="AJ44" s="275"/>
      <c r="AK44" s="273"/>
      <c r="AL44" s="267"/>
      <c r="AM44" s="273">
        <v>70</v>
      </c>
      <c r="AN44" s="267"/>
      <c r="AO44" s="276"/>
      <c r="AP44" s="276"/>
      <c r="AQ44" s="276"/>
      <c r="AR44" s="276"/>
      <c r="AS44" s="277"/>
      <c r="AT44" s="277"/>
      <c r="AU44" s="276"/>
      <c r="AV44" s="276"/>
      <c r="AW44" s="276"/>
      <c r="AX44" s="278" t="s">
        <v>88</v>
      </c>
      <c r="BX44" s="230"/>
      <c r="BY44" s="230"/>
      <c r="CF44" s="231" t="s">
        <v>179</v>
      </c>
      <c r="CG44" s="231">
        <v>0</v>
      </c>
      <c r="CI44" s="231">
        <v>0</v>
      </c>
      <c r="CJ44" s="231">
        <v>0</v>
      </c>
      <c r="CK44" s="231">
        <v>0</v>
      </c>
      <c r="CL44" s="231">
        <v>1</v>
      </c>
      <c r="CM44" s="231">
        <v>0</v>
      </c>
      <c r="CS44" s="231"/>
      <c r="CT44" s="231"/>
    </row>
    <row r="45" spans="1:98" x14ac:dyDescent="0.2">
      <c r="A45" s="268" t="s">
        <v>123</v>
      </c>
      <c r="B45" s="259">
        <f>SUM(C45+D45+E45+F45+G45+H45+I45+J45+K45+L45+M45+N45+O45+P45+Q45+R45+S45)</f>
        <v>663</v>
      </c>
      <c r="C45" s="266"/>
      <c r="D45" s="279"/>
      <c r="E45" s="269"/>
      <c r="F45" s="269">
        <v>15</v>
      </c>
      <c r="G45" s="269">
        <v>22</v>
      </c>
      <c r="H45" s="269">
        <v>23</v>
      </c>
      <c r="I45" s="269">
        <v>28</v>
      </c>
      <c r="J45" s="269">
        <v>32</v>
      </c>
      <c r="K45" s="269">
        <v>53</v>
      </c>
      <c r="L45" s="269">
        <v>72</v>
      </c>
      <c r="M45" s="269">
        <v>71</v>
      </c>
      <c r="N45" s="269">
        <v>69</v>
      </c>
      <c r="O45" s="269">
        <v>82</v>
      </c>
      <c r="P45" s="269">
        <v>60</v>
      </c>
      <c r="Q45" s="269">
        <v>67</v>
      </c>
      <c r="R45" s="269">
        <v>32</v>
      </c>
      <c r="S45" s="267">
        <v>37</v>
      </c>
      <c r="T45" s="266"/>
      <c r="U45" s="267">
        <v>663</v>
      </c>
      <c r="V45" s="266">
        <v>185</v>
      </c>
      <c r="W45" s="267">
        <v>478</v>
      </c>
      <c r="X45" s="268">
        <f t="shared" si="2"/>
        <v>0</v>
      </c>
      <c r="Y45" s="266"/>
      <c r="Z45" s="269"/>
      <c r="AA45" s="267"/>
      <c r="AB45" s="282">
        <f t="shared" si="1"/>
        <v>353</v>
      </c>
      <c r="AC45" s="266">
        <v>353</v>
      </c>
      <c r="AD45" s="269"/>
      <c r="AE45" s="267"/>
      <c r="AF45" s="271">
        <v>176</v>
      </c>
      <c r="AG45" s="288">
        <v>52</v>
      </c>
      <c r="AH45" s="266"/>
      <c r="AI45" s="286">
        <v>117</v>
      </c>
      <c r="AJ45" s="286">
        <v>84</v>
      </c>
      <c r="AK45" s="273"/>
      <c r="AL45" s="267">
        <v>22</v>
      </c>
      <c r="AM45" s="273"/>
      <c r="AN45" s="267">
        <v>53</v>
      </c>
      <c r="AO45" s="276"/>
      <c r="AP45" s="276"/>
      <c r="AQ45" s="276"/>
      <c r="AR45" s="276">
        <v>40</v>
      </c>
      <c r="AS45" s="277"/>
      <c r="AT45" s="277"/>
      <c r="AU45" s="276"/>
      <c r="AV45" s="276"/>
      <c r="AW45" s="276"/>
      <c r="AX45" s="278" t="s">
        <v>88</v>
      </c>
      <c r="BX45" s="230"/>
      <c r="BY45" s="230"/>
      <c r="CG45" s="231">
        <v>0</v>
      </c>
      <c r="CI45" s="231">
        <v>0</v>
      </c>
      <c r="CJ45" s="231">
        <v>0</v>
      </c>
      <c r="CK45" s="231">
        <v>0</v>
      </c>
      <c r="CL45" s="231">
        <v>0</v>
      </c>
      <c r="CM45" s="231">
        <v>0</v>
      </c>
      <c r="CS45" s="231"/>
      <c r="CT45" s="231"/>
    </row>
    <row r="46" spans="1:98" x14ac:dyDescent="0.2">
      <c r="A46" s="289" t="s">
        <v>124</v>
      </c>
      <c r="B46" s="259">
        <f>SUM(C46+D46+E46+F46+G46+H46+I46+J46+K46+L46+M46+N46+O46+P46+Q46+R46+S46)</f>
        <v>0</v>
      </c>
      <c r="C46" s="263"/>
      <c r="D46" s="263"/>
      <c r="E46" s="263"/>
      <c r="F46" s="263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7"/>
      <c r="T46" s="266"/>
      <c r="U46" s="267"/>
      <c r="V46" s="266"/>
      <c r="W46" s="267"/>
      <c r="X46" s="268">
        <f t="shared" si="2"/>
        <v>0</v>
      </c>
      <c r="Y46" s="266"/>
      <c r="Z46" s="269"/>
      <c r="AA46" s="267"/>
      <c r="AB46" s="282">
        <f t="shared" si="1"/>
        <v>0</v>
      </c>
      <c r="AC46" s="266"/>
      <c r="AD46" s="269"/>
      <c r="AE46" s="267"/>
      <c r="AF46" s="271"/>
      <c r="AG46" s="267"/>
      <c r="AH46" s="266"/>
      <c r="AI46" s="267"/>
      <c r="AJ46" s="275"/>
      <c r="AK46" s="273"/>
      <c r="AL46" s="267"/>
      <c r="AM46" s="273"/>
      <c r="AN46" s="267"/>
      <c r="AO46" s="276"/>
      <c r="AP46" s="276"/>
      <c r="AQ46" s="276"/>
      <c r="AR46" s="276"/>
      <c r="AS46" s="277"/>
      <c r="AT46" s="277"/>
      <c r="AU46" s="276"/>
      <c r="AV46" s="276"/>
      <c r="AW46" s="276"/>
      <c r="AX46" s="278" t="s">
        <v>88</v>
      </c>
      <c r="BX46" s="230"/>
      <c r="BY46" s="230"/>
      <c r="CG46" s="231">
        <v>0</v>
      </c>
      <c r="CI46" s="231">
        <v>0</v>
      </c>
      <c r="CJ46" s="231">
        <v>0</v>
      </c>
      <c r="CK46" s="231">
        <v>0</v>
      </c>
      <c r="CL46" s="231">
        <v>0</v>
      </c>
      <c r="CM46" s="231">
        <v>0</v>
      </c>
      <c r="CS46" s="231"/>
      <c r="CT46" s="231"/>
    </row>
    <row r="47" spans="1:98" x14ac:dyDescent="0.2">
      <c r="A47" s="290" t="s">
        <v>125</v>
      </c>
      <c r="B47" s="259">
        <f>SUM(C47+D47+E47+F47+G47+H47+I47+J47+K47+L47+M47+N47+O47+P47+Q47+R47+S47)</f>
        <v>0</v>
      </c>
      <c r="C47" s="263"/>
      <c r="D47" s="263"/>
      <c r="E47" s="263"/>
      <c r="F47" s="263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7"/>
      <c r="T47" s="266"/>
      <c r="U47" s="267"/>
      <c r="V47" s="266"/>
      <c r="W47" s="267"/>
      <c r="X47" s="268">
        <f t="shared" si="2"/>
        <v>0</v>
      </c>
      <c r="Y47" s="266"/>
      <c r="Z47" s="269"/>
      <c r="AA47" s="267"/>
      <c r="AB47" s="282">
        <f t="shared" si="1"/>
        <v>0</v>
      </c>
      <c r="AC47" s="266"/>
      <c r="AD47" s="269"/>
      <c r="AE47" s="267"/>
      <c r="AF47" s="271"/>
      <c r="AG47" s="288"/>
      <c r="AH47" s="266"/>
      <c r="AI47" s="267"/>
      <c r="AJ47" s="275"/>
      <c r="AK47" s="273"/>
      <c r="AL47" s="267"/>
      <c r="AM47" s="273"/>
      <c r="AN47" s="267"/>
      <c r="AO47" s="276"/>
      <c r="AP47" s="276"/>
      <c r="AQ47" s="276"/>
      <c r="AR47" s="276"/>
      <c r="AS47" s="277"/>
      <c r="AT47" s="277"/>
      <c r="AU47" s="276"/>
      <c r="AV47" s="276"/>
      <c r="AW47" s="276"/>
      <c r="AX47" s="278" t="s">
        <v>88</v>
      </c>
      <c r="BX47" s="230"/>
      <c r="BY47" s="230"/>
      <c r="CG47" s="231">
        <v>0</v>
      </c>
      <c r="CI47" s="231">
        <v>0</v>
      </c>
      <c r="CJ47" s="231">
        <v>0</v>
      </c>
      <c r="CK47" s="231">
        <v>0</v>
      </c>
      <c r="CL47" s="231">
        <v>0</v>
      </c>
      <c r="CM47" s="231">
        <v>0</v>
      </c>
      <c r="CS47" s="231"/>
      <c r="CT47" s="231"/>
    </row>
    <row r="48" spans="1:98" x14ac:dyDescent="0.2">
      <c r="A48" s="268" t="s">
        <v>126</v>
      </c>
      <c r="B48" s="259">
        <f>SUM(C48+D48+E48+F48+G48+H48+I48+J48+K48)</f>
        <v>0</v>
      </c>
      <c r="C48" s="263"/>
      <c r="D48" s="263"/>
      <c r="E48" s="263"/>
      <c r="F48" s="263"/>
      <c r="G48" s="263"/>
      <c r="H48" s="263"/>
      <c r="I48" s="263"/>
      <c r="J48" s="263"/>
      <c r="K48" s="263"/>
      <c r="L48" s="264"/>
      <c r="M48" s="264"/>
      <c r="N48" s="264"/>
      <c r="O48" s="264"/>
      <c r="P48" s="264"/>
      <c r="Q48" s="264"/>
      <c r="R48" s="264"/>
      <c r="S48" s="264"/>
      <c r="T48" s="266"/>
      <c r="U48" s="267"/>
      <c r="V48" s="266"/>
      <c r="W48" s="267"/>
      <c r="X48" s="268">
        <f t="shared" si="2"/>
        <v>0</v>
      </c>
      <c r="Y48" s="266"/>
      <c r="Z48" s="269"/>
      <c r="AA48" s="267"/>
      <c r="AB48" s="282">
        <f t="shared" si="1"/>
        <v>0</v>
      </c>
      <c r="AC48" s="266"/>
      <c r="AD48" s="269"/>
      <c r="AE48" s="267"/>
      <c r="AF48" s="271"/>
      <c r="AG48" s="267"/>
      <c r="AH48" s="266"/>
      <c r="AI48" s="267"/>
      <c r="AJ48" s="275"/>
      <c r="AK48" s="273"/>
      <c r="AL48" s="267"/>
      <c r="AM48" s="273"/>
      <c r="AN48" s="286"/>
      <c r="AO48" s="276"/>
      <c r="AP48" s="276"/>
      <c r="AQ48" s="276"/>
      <c r="AR48" s="276"/>
      <c r="AS48" s="277"/>
      <c r="AT48" s="291"/>
      <c r="AU48" s="292"/>
      <c r="AV48" s="276"/>
      <c r="AW48" s="276"/>
      <c r="AX48" s="278" t="s">
        <v>88</v>
      </c>
      <c r="BX48" s="230"/>
      <c r="BY48" s="230"/>
      <c r="CF48" s="231" t="s">
        <v>179</v>
      </c>
      <c r="CG48" s="231">
        <v>0</v>
      </c>
      <c r="CI48" s="231">
        <v>0</v>
      </c>
      <c r="CJ48" s="231">
        <v>0</v>
      </c>
      <c r="CK48" s="231">
        <v>0</v>
      </c>
      <c r="CL48" s="231">
        <v>1</v>
      </c>
      <c r="CM48" s="231">
        <v>0</v>
      </c>
      <c r="CS48" s="231"/>
      <c r="CT48" s="231"/>
    </row>
    <row r="49" spans="1:98" x14ac:dyDescent="0.2">
      <c r="A49" s="268" t="s">
        <v>127</v>
      </c>
      <c r="B49" s="259">
        <f t="shared" ref="B49:B56" si="3">SUM(C49+D49+E49+F49+G49+H49+I49+J49+K49+L49+M49+N49+O49+P49+Q49+R49+S49)</f>
        <v>0</v>
      </c>
      <c r="C49" s="263"/>
      <c r="D49" s="263"/>
      <c r="E49" s="263"/>
      <c r="F49" s="263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7"/>
      <c r="T49" s="266"/>
      <c r="U49" s="267"/>
      <c r="V49" s="266"/>
      <c r="W49" s="267"/>
      <c r="X49" s="268">
        <f t="shared" si="2"/>
        <v>0</v>
      </c>
      <c r="Y49" s="266"/>
      <c r="Z49" s="269"/>
      <c r="AA49" s="267"/>
      <c r="AB49" s="282">
        <f t="shared" si="1"/>
        <v>0</v>
      </c>
      <c r="AC49" s="266"/>
      <c r="AD49" s="269"/>
      <c r="AE49" s="267"/>
      <c r="AF49" s="271"/>
      <c r="AG49" s="267"/>
      <c r="AH49" s="266"/>
      <c r="AI49" s="267"/>
      <c r="AJ49" s="275"/>
      <c r="AK49" s="273"/>
      <c r="AL49" s="267"/>
      <c r="AM49" s="273"/>
      <c r="AN49" s="267"/>
      <c r="AO49" s="276"/>
      <c r="AP49" s="276"/>
      <c r="AQ49" s="276"/>
      <c r="AR49" s="276"/>
      <c r="AS49" s="277"/>
      <c r="AT49" s="277"/>
      <c r="AU49" s="276"/>
      <c r="AV49" s="276"/>
      <c r="AW49" s="276"/>
      <c r="AX49" s="278" t="s">
        <v>88</v>
      </c>
      <c r="BX49" s="230"/>
      <c r="BY49" s="230"/>
      <c r="CG49" s="231">
        <v>0</v>
      </c>
      <c r="CI49" s="231">
        <v>0</v>
      </c>
      <c r="CJ49" s="231">
        <v>0</v>
      </c>
      <c r="CK49" s="231">
        <v>0</v>
      </c>
      <c r="CL49" s="231">
        <v>0</v>
      </c>
      <c r="CM49" s="231">
        <v>0</v>
      </c>
      <c r="CS49" s="231"/>
      <c r="CT49" s="231"/>
    </row>
    <row r="50" spans="1:98" x14ac:dyDescent="0.2">
      <c r="A50" s="268" t="s">
        <v>128</v>
      </c>
      <c r="B50" s="259">
        <f t="shared" si="3"/>
        <v>0</v>
      </c>
      <c r="C50" s="266"/>
      <c r="D50" s="27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7"/>
      <c r="T50" s="266"/>
      <c r="U50" s="267"/>
      <c r="V50" s="266"/>
      <c r="W50" s="267"/>
      <c r="X50" s="268">
        <f t="shared" si="2"/>
        <v>0</v>
      </c>
      <c r="Y50" s="266"/>
      <c r="Z50" s="269"/>
      <c r="AA50" s="267"/>
      <c r="AB50" s="282">
        <f t="shared" si="1"/>
        <v>0</v>
      </c>
      <c r="AC50" s="266"/>
      <c r="AD50" s="269"/>
      <c r="AE50" s="267"/>
      <c r="AF50" s="271"/>
      <c r="AG50" s="288"/>
      <c r="AH50" s="266"/>
      <c r="AI50" s="267"/>
      <c r="AJ50" s="275"/>
      <c r="AK50" s="273"/>
      <c r="AL50" s="267"/>
      <c r="AM50" s="273"/>
      <c r="AN50" s="267"/>
      <c r="AO50" s="276"/>
      <c r="AP50" s="276"/>
      <c r="AQ50" s="276"/>
      <c r="AR50" s="276"/>
      <c r="AS50" s="277"/>
      <c r="AT50" s="277"/>
      <c r="AU50" s="276"/>
      <c r="AV50" s="276"/>
      <c r="AW50" s="276"/>
      <c r="AX50" s="278" t="s">
        <v>88</v>
      </c>
      <c r="BX50" s="230"/>
      <c r="BY50" s="230"/>
      <c r="CG50" s="231">
        <v>0</v>
      </c>
      <c r="CI50" s="231">
        <v>0</v>
      </c>
      <c r="CJ50" s="231">
        <v>0</v>
      </c>
      <c r="CK50" s="231">
        <v>0</v>
      </c>
      <c r="CL50" s="231">
        <v>0</v>
      </c>
      <c r="CM50" s="231">
        <v>0</v>
      </c>
      <c r="CS50" s="231"/>
      <c r="CT50" s="231"/>
    </row>
    <row r="51" spans="1:98" x14ac:dyDescent="0.2">
      <c r="A51" s="268" t="s">
        <v>129</v>
      </c>
      <c r="B51" s="259">
        <f t="shared" si="3"/>
        <v>0</v>
      </c>
      <c r="C51" s="266"/>
      <c r="D51" s="27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7"/>
      <c r="T51" s="266"/>
      <c r="U51" s="267"/>
      <c r="V51" s="266"/>
      <c r="W51" s="267"/>
      <c r="X51" s="268">
        <f t="shared" si="2"/>
        <v>0</v>
      </c>
      <c r="Y51" s="266"/>
      <c r="Z51" s="269"/>
      <c r="AA51" s="267"/>
      <c r="AB51" s="282">
        <f t="shared" si="1"/>
        <v>0</v>
      </c>
      <c r="AC51" s="266"/>
      <c r="AD51" s="269"/>
      <c r="AE51" s="267"/>
      <c r="AF51" s="271"/>
      <c r="AG51" s="267"/>
      <c r="AH51" s="266"/>
      <c r="AI51" s="267"/>
      <c r="AJ51" s="275"/>
      <c r="AK51" s="273"/>
      <c r="AL51" s="267"/>
      <c r="AM51" s="273"/>
      <c r="AN51" s="267"/>
      <c r="AO51" s="276"/>
      <c r="AP51" s="276"/>
      <c r="AQ51" s="276"/>
      <c r="AR51" s="276"/>
      <c r="AS51" s="277"/>
      <c r="AT51" s="277"/>
      <c r="AU51" s="276"/>
      <c r="AV51" s="276"/>
      <c r="AW51" s="276"/>
      <c r="AX51" s="278" t="s">
        <v>88</v>
      </c>
      <c r="BX51" s="230"/>
      <c r="BY51" s="230"/>
      <c r="CG51" s="231">
        <v>0</v>
      </c>
      <c r="CI51" s="231">
        <v>0</v>
      </c>
      <c r="CJ51" s="231">
        <v>0</v>
      </c>
      <c r="CK51" s="231">
        <v>0</v>
      </c>
      <c r="CL51" s="231">
        <v>0</v>
      </c>
      <c r="CM51" s="231">
        <v>0</v>
      </c>
      <c r="CS51" s="231"/>
      <c r="CT51" s="231"/>
    </row>
    <row r="52" spans="1:98" x14ac:dyDescent="0.2">
      <c r="A52" s="268" t="s">
        <v>130</v>
      </c>
      <c r="B52" s="259">
        <f t="shared" si="3"/>
        <v>0</v>
      </c>
      <c r="C52" s="266"/>
      <c r="D52" s="27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7"/>
      <c r="T52" s="266"/>
      <c r="U52" s="267"/>
      <c r="V52" s="266"/>
      <c r="W52" s="267"/>
      <c r="X52" s="268">
        <f t="shared" si="2"/>
        <v>0</v>
      </c>
      <c r="Y52" s="266"/>
      <c r="Z52" s="269"/>
      <c r="AA52" s="267"/>
      <c r="AB52" s="282">
        <f t="shared" si="1"/>
        <v>0</v>
      </c>
      <c r="AC52" s="266"/>
      <c r="AD52" s="269"/>
      <c r="AE52" s="267"/>
      <c r="AF52" s="271"/>
      <c r="AG52" s="281"/>
      <c r="AH52" s="266"/>
      <c r="AI52" s="267"/>
      <c r="AJ52" s="275"/>
      <c r="AK52" s="273"/>
      <c r="AL52" s="267"/>
      <c r="AM52" s="293"/>
      <c r="AN52" s="281"/>
      <c r="AO52" s="294"/>
      <c r="AP52" s="267"/>
      <c r="AQ52" s="276"/>
      <c r="AR52" s="276"/>
      <c r="AS52" s="277"/>
      <c r="AT52" s="277"/>
      <c r="AU52" s="276"/>
      <c r="AV52" s="276"/>
      <c r="AW52" s="276"/>
      <c r="AX52" s="278" t="s">
        <v>88</v>
      </c>
      <c r="BX52" s="230"/>
      <c r="BY52" s="230"/>
      <c r="CG52" s="231">
        <v>0</v>
      </c>
      <c r="CI52" s="231">
        <v>0</v>
      </c>
      <c r="CJ52" s="231">
        <v>0</v>
      </c>
      <c r="CK52" s="231">
        <v>0</v>
      </c>
      <c r="CL52" s="231">
        <v>0</v>
      </c>
      <c r="CM52" s="231">
        <v>0</v>
      </c>
      <c r="CS52" s="231"/>
      <c r="CT52" s="231"/>
    </row>
    <row r="53" spans="1:98" x14ac:dyDescent="0.2">
      <c r="A53" s="268" t="s">
        <v>131</v>
      </c>
      <c r="B53" s="259">
        <f t="shared" si="3"/>
        <v>0</v>
      </c>
      <c r="C53" s="266"/>
      <c r="D53" s="27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7"/>
      <c r="T53" s="266"/>
      <c r="U53" s="267"/>
      <c r="V53" s="266"/>
      <c r="W53" s="267"/>
      <c r="X53" s="268">
        <f t="shared" si="2"/>
        <v>0</v>
      </c>
      <c r="Y53" s="266"/>
      <c r="Z53" s="269"/>
      <c r="AA53" s="267"/>
      <c r="AB53" s="282">
        <f t="shared" si="1"/>
        <v>0</v>
      </c>
      <c r="AC53" s="266"/>
      <c r="AD53" s="269"/>
      <c r="AE53" s="267"/>
      <c r="AF53" s="271"/>
      <c r="AG53" s="281"/>
      <c r="AH53" s="266"/>
      <c r="AI53" s="267"/>
      <c r="AJ53" s="275"/>
      <c r="AK53" s="273"/>
      <c r="AL53" s="267"/>
      <c r="AM53" s="293"/>
      <c r="AN53" s="281"/>
      <c r="AO53" s="294"/>
      <c r="AP53" s="267"/>
      <c r="AQ53" s="276"/>
      <c r="AR53" s="276"/>
      <c r="AS53" s="277"/>
      <c r="AT53" s="277"/>
      <c r="AU53" s="276"/>
      <c r="AV53" s="276"/>
      <c r="AW53" s="276"/>
      <c r="AX53" s="278" t="s">
        <v>88</v>
      </c>
      <c r="BX53" s="230"/>
      <c r="BY53" s="230"/>
      <c r="CG53" s="231">
        <v>0</v>
      </c>
      <c r="CI53" s="231">
        <v>0</v>
      </c>
      <c r="CJ53" s="231">
        <v>0</v>
      </c>
      <c r="CK53" s="231">
        <v>0</v>
      </c>
      <c r="CL53" s="231">
        <v>0</v>
      </c>
      <c r="CM53" s="231">
        <v>0</v>
      </c>
      <c r="CS53" s="231"/>
      <c r="CT53" s="231"/>
    </row>
    <row r="54" spans="1:98" x14ac:dyDescent="0.2">
      <c r="A54" s="268" t="s">
        <v>132</v>
      </c>
      <c r="B54" s="259">
        <f t="shared" si="3"/>
        <v>0</v>
      </c>
      <c r="C54" s="266"/>
      <c r="D54" s="27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7"/>
      <c r="T54" s="266"/>
      <c r="U54" s="267"/>
      <c r="V54" s="266"/>
      <c r="W54" s="267"/>
      <c r="X54" s="268">
        <f t="shared" si="2"/>
        <v>0</v>
      </c>
      <c r="Y54" s="266"/>
      <c r="Z54" s="269"/>
      <c r="AA54" s="267"/>
      <c r="AB54" s="282">
        <f t="shared" si="1"/>
        <v>0</v>
      </c>
      <c r="AC54" s="266"/>
      <c r="AD54" s="269"/>
      <c r="AE54" s="267"/>
      <c r="AF54" s="271"/>
      <c r="AG54" s="281"/>
      <c r="AH54" s="266"/>
      <c r="AI54" s="267"/>
      <c r="AJ54" s="275"/>
      <c r="AK54" s="273"/>
      <c r="AL54" s="267"/>
      <c r="AM54" s="293"/>
      <c r="AN54" s="281"/>
      <c r="AO54" s="294"/>
      <c r="AP54" s="267"/>
      <c r="AQ54" s="276"/>
      <c r="AR54" s="276"/>
      <c r="AS54" s="277"/>
      <c r="AT54" s="277"/>
      <c r="AU54" s="276"/>
      <c r="AV54" s="276"/>
      <c r="AW54" s="276"/>
      <c r="AX54" s="278" t="s">
        <v>88</v>
      </c>
      <c r="BX54" s="230"/>
      <c r="BY54" s="230"/>
      <c r="CG54" s="231">
        <v>0</v>
      </c>
      <c r="CI54" s="231">
        <v>0</v>
      </c>
      <c r="CJ54" s="231">
        <v>0</v>
      </c>
      <c r="CK54" s="231">
        <v>0</v>
      </c>
      <c r="CL54" s="231">
        <v>0</v>
      </c>
      <c r="CM54" s="231">
        <v>0</v>
      </c>
      <c r="CS54" s="231"/>
      <c r="CT54" s="231"/>
    </row>
    <row r="55" spans="1:98" x14ac:dyDescent="0.2">
      <c r="A55" s="258" t="s">
        <v>133</v>
      </c>
      <c r="B55" s="259">
        <f t="shared" si="3"/>
        <v>207</v>
      </c>
      <c r="C55" s="266"/>
      <c r="D55" s="279"/>
      <c r="E55" s="269"/>
      <c r="F55" s="269">
        <v>2</v>
      </c>
      <c r="G55" s="269">
        <v>3</v>
      </c>
      <c r="H55" s="269">
        <v>5</v>
      </c>
      <c r="I55" s="269">
        <v>4</v>
      </c>
      <c r="J55" s="269">
        <v>3</v>
      </c>
      <c r="K55" s="269">
        <v>9</v>
      </c>
      <c r="L55" s="269">
        <v>2</v>
      </c>
      <c r="M55" s="269">
        <v>14</v>
      </c>
      <c r="N55" s="269">
        <v>24</v>
      </c>
      <c r="O55" s="269">
        <v>14</v>
      </c>
      <c r="P55" s="269">
        <v>27</v>
      </c>
      <c r="Q55" s="269">
        <v>34</v>
      </c>
      <c r="R55" s="269">
        <v>25</v>
      </c>
      <c r="S55" s="267">
        <v>41</v>
      </c>
      <c r="T55" s="266"/>
      <c r="U55" s="267">
        <v>207</v>
      </c>
      <c r="V55" s="266">
        <v>88</v>
      </c>
      <c r="W55" s="267">
        <v>119</v>
      </c>
      <c r="X55" s="268">
        <f t="shared" si="2"/>
        <v>0</v>
      </c>
      <c r="Y55" s="266"/>
      <c r="Z55" s="269"/>
      <c r="AA55" s="267"/>
      <c r="AB55" s="282">
        <f t="shared" si="1"/>
        <v>48</v>
      </c>
      <c r="AC55" s="266">
        <v>48</v>
      </c>
      <c r="AD55" s="269"/>
      <c r="AE55" s="267"/>
      <c r="AF55" s="271">
        <v>37</v>
      </c>
      <c r="AG55" s="281"/>
      <c r="AH55" s="266"/>
      <c r="AI55" s="267">
        <v>16</v>
      </c>
      <c r="AJ55" s="275"/>
      <c r="AK55" s="273"/>
      <c r="AL55" s="267"/>
      <c r="AM55" s="293"/>
      <c r="AN55" s="281">
        <v>2</v>
      </c>
      <c r="AO55" s="294"/>
      <c r="AP55" s="267"/>
      <c r="AQ55" s="276"/>
      <c r="AR55" s="276"/>
      <c r="AS55" s="277"/>
      <c r="AT55" s="277"/>
      <c r="AU55" s="276"/>
      <c r="AV55" s="276"/>
      <c r="AW55" s="276"/>
      <c r="AX55" s="278" t="s">
        <v>88</v>
      </c>
      <c r="BX55" s="230"/>
      <c r="BY55" s="230"/>
      <c r="CG55" s="231">
        <v>0</v>
      </c>
      <c r="CI55" s="231">
        <v>0</v>
      </c>
      <c r="CJ55" s="231">
        <v>0</v>
      </c>
      <c r="CK55" s="231">
        <v>0</v>
      </c>
      <c r="CL55" s="231">
        <v>0</v>
      </c>
      <c r="CM55" s="231">
        <v>0</v>
      </c>
      <c r="CS55" s="231"/>
      <c r="CT55" s="231"/>
    </row>
    <row r="56" spans="1:98" x14ac:dyDescent="0.2">
      <c r="A56" s="290" t="s">
        <v>134</v>
      </c>
      <c r="B56" s="259">
        <f t="shared" si="3"/>
        <v>288</v>
      </c>
      <c r="C56" s="266"/>
      <c r="D56" s="279"/>
      <c r="E56" s="269">
        <v>4</v>
      </c>
      <c r="F56" s="269">
        <v>25</v>
      </c>
      <c r="G56" s="269">
        <v>56</v>
      </c>
      <c r="H56" s="269">
        <v>62</v>
      </c>
      <c r="I56" s="269">
        <v>68</v>
      </c>
      <c r="J56" s="269">
        <v>46</v>
      </c>
      <c r="K56" s="269">
        <v>19</v>
      </c>
      <c r="L56" s="269">
        <v>8</v>
      </c>
      <c r="M56" s="269"/>
      <c r="N56" s="269"/>
      <c r="O56" s="269"/>
      <c r="P56" s="269"/>
      <c r="Q56" s="269"/>
      <c r="R56" s="269"/>
      <c r="S56" s="267"/>
      <c r="T56" s="266">
        <v>4</v>
      </c>
      <c r="U56" s="267">
        <v>284</v>
      </c>
      <c r="V56" s="266"/>
      <c r="W56" s="267">
        <v>288</v>
      </c>
      <c r="X56" s="268">
        <f t="shared" si="2"/>
        <v>0</v>
      </c>
      <c r="Y56" s="266"/>
      <c r="Z56" s="269"/>
      <c r="AA56" s="267"/>
      <c r="AB56" s="282">
        <f t="shared" si="1"/>
        <v>119</v>
      </c>
      <c r="AC56" s="266">
        <v>119</v>
      </c>
      <c r="AD56" s="269"/>
      <c r="AE56" s="267"/>
      <c r="AF56" s="271">
        <v>110</v>
      </c>
      <c r="AG56" s="281"/>
      <c r="AH56" s="266"/>
      <c r="AI56" s="267">
        <v>44</v>
      </c>
      <c r="AJ56" s="275"/>
      <c r="AK56" s="273"/>
      <c r="AL56" s="267">
        <v>3</v>
      </c>
      <c r="AM56" s="293"/>
      <c r="AN56" s="281">
        <v>25</v>
      </c>
      <c r="AO56" s="294"/>
      <c r="AP56" s="267"/>
      <c r="AQ56" s="276"/>
      <c r="AR56" s="276"/>
      <c r="AS56" s="277"/>
      <c r="AT56" s="277"/>
      <c r="AU56" s="276"/>
      <c r="AV56" s="276"/>
      <c r="AW56" s="276"/>
      <c r="AX56" s="278" t="s">
        <v>88</v>
      </c>
      <c r="BX56" s="230"/>
      <c r="BY56" s="230"/>
      <c r="CG56" s="231">
        <v>0</v>
      </c>
      <c r="CI56" s="231">
        <v>0</v>
      </c>
      <c r="CJ56" s="231">
        <v>0</v>
      </c>
      <c r="CK56" s="231">
        <v>0</v>
      </c>
      <c r="CL56" s="231">
        <v>0</v>
      </c>
      <c r="CM56" s="231">
        <v>0</v>
      </c>
      <c r="CS56" s="231"/>
      <c r="CT56" s="231"/>
    </row>
    <row r="57" spans="1:98" x14ac:dyDescent="0.2">
      <c r="A57" s="290" t="s">
        <v>135</v>
      </c>
      <c r="B57" s="259">
        <f>SUM(C57+D57+E57+F57+G57+H57+I57+J57+K57)</f>
        <v>0</v>
      </c>
      <c r="C57" s="266"/>
      <c r="D57" s="279"/>
      <c r="E57" s="269"/>
      <c r="F57" s="269"/>
      <c r="G57" s="269"/>
      <c r="H57" s="269"/>
      <c r="I57" s="269"/>
      <c r="J57" s="269"/>
      <c r="K57" s="269"/>
      <c r="L57" s="264"/>
      <c r="M57" s="264"/>
      <c r="N57" s="264"/>
      <c r="O57" s="264"/>
      <c r="P57" s="264"/>
      <c r="Q57" s="264"/>
      <c r="R57" s="264"/>
      <c r="S57" s="264"/>
      <c r="T57" s="266"/>
      <c r="U57" s="267"/>
      <c r="V57" s="266"/>
      <c r="W57" s="267"/>
      <c r="X57" s="268">
        <f t="shared" si="2"/>
        <v>0</v>
      </c>
      <c r="Y57" s="266"/>
      <c r="Z57" s="269"/>
      <c r="AA57" s="267"/>
      <c r="AB57" s="282">
        <f t="shared" si="1"/>
        <v>0</v>
      </c>
      <c r="AC57" s="266"/>
      <c r="AD57" s="269"/>
      <c r="AE57" s="267"/>
      <c r="AF57" s="271"/>
      <c r="AG57" s="281"/>
      <c r="AH57" s="266"/>
      <c r="AI57" s="267"/>
      <c r="AJ57" s="275"/>
      <c r="AK57" s="273"/>
      <c r="AL57" s="267"/>
      <c r="AM57" s="293"/>
      <c r="AN57" s="281"/>
      <c r="AO57" s="294"/>
      <c r="AP57" s="267"/>
      <c r="AQ57" s="276"/>
      <c r="AR57" s="276"/>
      <c r="AS57" s="277"/>
      <c r="AT57" s="277"/>
      <c r="AU57" s="276"/>
      <c r="AV57" s="276"/>
      <c r="AW57" s="276"/>
      <c r="AX57" s="278" t="s">
        <v>88</v>
      </c>
      <c r="BX57" s="230"/>
      <c r="BY57" s="230"/>
      <c r="CF57" s="231" t="s">
        <v>179</v>
      </c>
      <c r="CG57" s="231">
        <v>0</v>
      </c>
      <c r="CI57" s="231">
        <v>0</v>
      </c>
      <c r="CJ57" s="231">
        <v>0</v>
      </c>
      <c r="CK57" s="231">
        <v>0</v>
      </c>
      <c r="CL57" s="231">
        <v>1</v>
      </c>
      <c r="CM57" s="231">
        <v>0</v>
      </c>
      <c r="CS57" s="231"/>
      <c r="CT57" s="231"/>
    </row>
    <row r="58" spans="1:98" x14ac:dyDescent="0.2">
      <c r="A58" s="290" t="s">
        <v>136</v>
      </c>
      <c r="B58" s="259">
        <f>SUM(C58+D58+E58+F58+G58+H58+I58+J58+K58+L58+M58+N58+O58+P58+Q58+R58+S58)</f>
        <v>655</v>
      </c>
      <c r="C58" s="266"/>
      <c r="D58" s="279"/>
      <c r="E58" s="269">
        <v>3</v>
      </c>
      <c r="F58" s="269">
        <v>40</v>
      </c>
      <c r="G58" s="269">
        <v>39</v>
      </c>
      <c r="H58" s="269">
        <v>56</v>
      </c>
      <c r="I58" s="269">
        <v>82</v>
      </c>
      <c r="J58" s="269">
        <v>61</v>
      </c>
      <c r="K58" s="269">
        <v>87</v>
      </c>
      <c r="L58" s="269">
        <v>74</v>
      </c>
      <c r="M58" s="269">
        <v>79</v>
      </c>
      <c r="N58" s="269">
        <v>52</v>
      </c>
      <c r="O58" s="269">
        <v>34</v>
      </c>
      <c r="P58" s="269">
        <v>26</v>
      </c>
      <c r="Q58" s="269">
        <v>13</v>
      </c>
      <c r="R58" s="269">
        <v>8</v>
      </c>
      <c r="S58" s="267">
        <v>1</v>
      </c>
      <c r="T58" s="266">
        <v>3</v>
      </c>
      <c r="U58" s="267">
        <v>652</v>
      </c>
      <c r="V58" s="266"/>
      <c r="W58" s="267">
        <v>655</v>
      </c>
      <c r="X58" s="268">
        <f t="shared" si="2"/>
        <v>0</v>
      </c>
      <c r="Y58" s="266"/>
      <c r="Z58" s="269"/>
      <c r="AA58" s="267"/>
      <c r="AB58" s="282">
        <f t="shared" si="1"/>
        <v>368</v>
      </c>
      <c r="AC58" s="266">
        <v>368</v>
      </c>
      <c r="AD58" s="269"/>
      <c r="AE58" s="267"/>
      <c r="AF58" s="271">
        <v>313</v>
      </c>
      <c r="AG58" s="281"/>
      <c r="AH58" s="266"/>
      <c r="AI58" s="267">
        <v>132</v>
      </c>
      <c r="AJ58" s="275"/>
      <c r="AK58" s="273"/>
      <c r="AL58" s="267"/>
      <c r="AM58" s="293"/>
      <c r="AN58" s="281">
        <v>82</v>
      </c>
      <c r="AO58" s="294"/>
      <c r="AP58" s="267"/>
      <c r="AQ58" s="276"/>
      <c r="AR58" s="276">
        <v>164</v>
      </c>
      <c r="AS58" s="277"/>
      <c r="AT58" s="277"/>
      <c r="AU58" s="276"/>
      <c r="AV58" s="276"/>
      <c r="AW58" s="276"/>
      <c r="AX58" s="278" t="s">
        <v>88</v>
      </c>
      <c r="BX58" s="230"/>
      <c r="BY58" s="230"/>
      <c r="CG58" s="231">
        <v>0</v>
      </c>
      <c r="CI58" s="231">
        <v>0</v>
      </c>
      <c r="CJ58" s="231">
        <v>0</v>
      </c>
      <c r="CK58" s="231">
        <v>0</v>
      </c>
      <c r="CL58" s="231">
        <v>0</v>
      </c>
      <c r="CM58" s="231">
        <v>0</v>
      </c>
      <c r="CS58" s="231"/>
      <c r="CT58" s="231"/>
    </row>
    <row r="59" spans="1:98" x14ac:dyDescent="0.2">
      <c r="A59" s="268" t="s">
        <v>137</v>
      </c>
      <c r="B59" s="259">
        <f>SUM(C59+D59+E59+F59+G59+H59+I59+J59+K59+L59+M59+N59+O59+P59+Q59+R59+S59)</f>
        <v>787</v>
      </c>
      <c r="C59" s="266">
        <v>42</v>
      </c>
      <c r="D59" s="279">
        <v>21</v>
      </c>
      <c r="E59" s="269">
        <v>8</v>
      </c>
      <c r="F59" s="269">
        <v>11</v>
      </c>
      <c r="G59" s="269">
        <v>4</v>
      </c>
      <c r="H59" s="269">
        <v>16</v>
      </c>
      <c r="I59" s="269">
        <v>10</v>
      </c>
      <c r="J59" s="269">
        <v>29</v>
      </c>
      <c r="K59" s="269">
        <v>26</v>
      </c>
      <c r="L59" s="269">
        <v>22</v>
      </c>
      <c r="M59" s="269">
        <v>48</v>
      </c>
      <c r="N59" s="269">
        <v>56</v>
      </c>
      <c r="O59" s="269">
        <v>65</v>
      </c>
      <c r="P59" s="269">
        <v>97</v>
      </c>
      <c r="Q59" s="269">
        <v>119</v>
      </c>
      <c r="R59" s="269">
        <v>127</v>
      </c>
      <c r="S59" s="267">
        <v>86</v>
      </c>
      <c r="T59" s="266">
        <v>71</v>
      </c>
      <c r="U59" s="267">
        <v>716</v>
      </c>
      <c r="V59" s="266">
        <v>355</v>
      </c>
      <c r="W59" s="267">
        <v>432</v>
      </c>
      <c r="X59" s="268">
        <f t="shared" si="2"/>
        <v>45</v>
      </c>
      <c r="Y59" s="266">
        <v>45</v>
      </c>
      <c r="Z59" s="269"/>
      <c r="AA59" s="267"/>
      <c r="AB59" s="282">
        <f t="shared" si="1"/>
        <v>440</v>
      </c>
      <c r="AC59" s="266">
        <v>440</v>
      </c>
      <c r="AD59" s="269"/>
      <c r="AE59" s="267"/>
      <c r="AF59" s="271">
        <v>387</v>
      </c>
      <c r="AG59" s="281">
        <v>39</v>
      </c>
      <c r="AH59" s="266"/>
      <c r="AI59" s="267">
        <v>9</v>
      </c>
      <c r="AJ59" s="275">
        <v>185</v>
      </c>
      <c r="AK59" s="273"/>
      <c r="AL59" s="267"/>
      <c r="AM59" s="293">
        <v>11</v>
      </c>
      <c r="AN59" s="281">
        <v>130</v>
      </c>
      <c r="AO59" s="294"/>
      <c r="AP59" s="267"/>
      <c r="AQ59" s="276"/>
      <c r="AR59" s="276">
        <v>145</v>
      </c>
      <c r="AS59" s="277"/>
      <c r="AT59" s="277"/>
      <c r="AU59" s="276"/>
      <c r="AV59" s="276"/>
      <c r="AW59" s="276"/>
      <c r="AX59" s="278" t="s">
        <v>88</v>
      </c>
      <c r="BX59" s="230"/>
      <c r="BY59" s="230"/>
      <c r="CG59" s="231">
        <v>0</v>
      </c>
      <c r="CI59" s="231">
        <v>0</v>
      </c>
      <c r="CJ59" s="231">
        <v>0</v>
      </c>
      <c r="CK59" s="231">
        <v>0</v>
      </c>
      <c r="CL59" s="231">
        <v>0</v>
      </c>
      <c r="CM59" s="231">
        <v>0</v>
      </c>
      <c r="CS59" s="231"/>
      <c r="CT59" s="231"/>
    </row>
    <row r="60" spans="1:98" x14ac:dyDescent="0.2">
      <c r="A60" s="268" t="s">
        <v>138</v>
      </c>
      <c r="B60" s="259">
        <f>SUM(C60+D60+E60+F60+G60+H60+I60+J60+K60+L60+M60+N60+O60+P60+Q60+R60+S60)</f>
        <v>387</v>
      </c>
      <c r="C60" s="266">
        <v>49</v>
      </c>
      <c r="D60" s="279">
        <v>79</v>
      </c>
      <c r="E60" s="269">
        <v>37</v>
      </c>
      <c r="F60" s="269">
        <v>14</v>
      </c>
      <c r="G60" s="269">
        <v>18</v>
      </c>
      <c r="H60" s="269">
        <v>7</v>
      </c>
      <c r="I60" s="269">
        <v>8</v>
      </c>
      <c r="J60" s="269">
        <v>10</v>
      </c>
      <c r="K60" s="269">
        <v>6</v>
      </c>
      <c r="L60" s="269">
        <v>14</v>
      </c>
      <c r="M60" s="269">
        <v>31</v>
      </c>
      <c r="N60" s="269">
        <v>26</v>
      </c>
      <c r="O60" s="269">
        <v>14</v>
      </c>
      <c r="P60" s="269">
        <v>19</v>
      </c>
      <c r="Q60" s="269">
        <v>15</v>
      </c>
      <c r="R60" s="269">
        <v>25</v>
      </c>
      <c r="S60" s="267">
        <v>15</v>
      </c>
      <c r="T60" s="266">
        <v>165</v>
      </c>
      <c r="U60" s="267">
        <v>222</v>
      </c>
      <c r="V60" s="266">
        <v>195</v>
      </c>
      <c r="W60" s="267">
        <v>192</v>
      </c>
      <c r="X60" s="268">
        <f t="shared" si="2"/>
        <v>106</v>
      </c>
      <c r="Y60" s="266">
        <v>106</v>
      </c>
      <c r="Z60" s="269"/>
      <c r="AA60" s="267"/>
      <c r="AB60" s="282">
        <f t="shared" si="1"/>
        <v>141</v>
      </c>
      <c r="AC60" s="266">
        <v>130</v>
      </c>
      <c r="AD60" s="269">
        <v>7</v>
      </c>
      <c r="AE60" s="267">
        <v>4</v>
      </c>
      <c r="AF60" s="271">
        <v>198</v>
      </c>
      <c r="AG60" s="267"/>
      <c r="AH60" s="266">
        <v>25</v>
      </c>
      <c r="AI60" s="267">
        <v>47</v>
      </c>
      <c r="AJ60" s="275"/>
      <c r="AK60" s="273"/>
      <c r="AL60" s="267"/>
      <c r="AM60" s="293">
        <v>35</v>
      </c>
      <c r="AN60" s="281">
        <v>33</v>
      </c>
      <c r="AO60" s="294"/>
      <c r="AP60" s="267"/>
      <c r="AQ60" s="276"/>
      <c r="AR60" s="276">
        <v>115</v>
      </c>
      <c r="AS60" s="277"/>
      <c r="AT60" s="277"/>
      <c r="AU60" s="276"/>
      <c r="AV60" s="276"/>
      <c r="AW60" s="276"/>
      <c r="AX60" s="278" t="s">
        <v>88</v>
      </c>
      <c r="BX60" s="230"/>
      <c r="BY60" s="230"/>
      <c r="CG60" s="231">
        <v>0</v>
      </c>
      <c r="CI60" s="231">
        <v>0</v>
      </c>
      <c r="CJ60" s="231">
        <v>0</v>
      </c>
      <c r="CK60" s="231">
        <v>0</v>
      </c>
      <c r="CL60" s="231">
        <v>0</v>
      </c>
      <c r="CM60" s="231">
        <v>0</v>
      </c>
      <c r="CS60" s="231"/>
      <c r="CT60" s="231"/>
    </row>
    <row r="61" spans="1:98" x14ac:dyDescent="0.2">
      <c r="A61" s="268" t="s">
        <v>139</v>
      </c>
      <c r="B61" s="259">
        <f>SUM(C61+D61+E61+F61+G61+H61+I61+J61+K61)</f>
        <v>331</v>
      </c>
      <c r="C61" s="266">
        <v>130</v>
      </c>
      <c r="D61" s="279">
        <v>100</v>
      </c>
      <c r="E61" s="269">
        <v>101</v>
      </c>
      <c r="F61" s="269"/>
      <c r="G61" s="269"/>
      <c r="H61" s="269"/>
      <c r="I61" s="269"/>
      <c r="J61" s="269"/>
      <c r="K61" s="269"/>
      <c r="L61" s="264"/>
      <c r="M61" s="264"/>
      <c r="N61" s="264"/>
      <c r="O61" s="264"/>
      <c r="P61" s="264"/>
      <c r="Q61" s="264"/>
      <c r="R61" s="264"/>
      <c r="S61" s="264"/>
      <c r="T61" s="266">
        <v>331</v>
      </c>
      <c r="U61" s="267"/>
      <c r="V61" s="266">
        <v>163</v>
      </c>
      <c r="W61" s="267">
        <v>168</v>
      </c>
      <c r="X61" s="268">
        <f t="shared" si="2"/>
        <v>107</v>
      </c>
      <c r="Y61" s="266">
        <v>107</v>
      </c>
      <c r="Z61" s="269"/>
      <c r="AA61" s="267"/>
      <c r="AB61" s="282">
        <f t="shared" si="1"/>
        <v>0</v>
      </c>
      <c r="AC61" s="266"/>
      <c r="AD61" s="269"/>
      <c r="AE61" s="267"/>
      <c r="AF61" s="271">
        <v>50</v>
      </c>
      <c r="AG61" s="267"/>
      <c r="AH61" s="266">
        <v>29</v>
      </c>
      <c r="AI61" s="267"/>
      <c r="AJ61" s="275"/>
      <c r="AK61" s="273"/>
      <c r="AL61" s="267"/>
      <c r="AM61" s="293">
        <v>94</v>
      </c>
      <c r="AN61" s="281"/>
      <c r="AO61" s="294"/>
      <c r="AP61" s="267"/>
      <c r="AQ61" s="276"/>
      <c r="AR61" s="276"/>
      <c r="AS61" s="277"/>
      <c r="AT61" s="277"/>
      <c r="AU61" s="276"/>
      <c r="AV61" s="276"/>
      <c r="AW61" s="276"/>
      <c r="AX61" s="278" t="s">
        <v>88</v>
      </c>
      <c r="BX61" s="230"/>
      <c r="BY61" s="230"/>
      <c r="CF61" s="231" t="s">
        <v>179</v>
      </c>
      <c r="CG61" s="231">
        <v>0</v>
      </c>
      <c r="CI61" s="231">
        <v>0</v>
      </c>
      <c r="CJ61" s="231">
        <v>0</v>
      </c>
      <c r="CK61" s="231">
        <v>0</v>
      </c>
      <c r="CL61" s="231">
        <v>1</v>
      </c>
      <c r="CM61" s="231">
        <v>0</v>
      </c>
      <c r="CS61" s="231"/>
      <c r="CT61" s="231"/>
    </row>
    <row r="62" spans="1:98" x14ac:dyDescent="0.2">
      <c r="A62" s="268" t="s">
        <v>140</v>
      </c>
      <c r="B62" s="259">
        <f>SUM(C62+D62+E62+F62+G62+H62+I62+J62+K62+L62+M62+N62+O62+P62+Q62+R62+S62)</f>
        <v>843</v>
      </c>
      <c r="C62" s="266"/>
      <c r="D62" s="279"/>
      <c r="E62" s="269"/>
      <c r="F62" s="269">
        <v>41</v>
      </c>
      <c r="G62" s="269">
        <v>38</v>
      </c>
      <c r="H62" s="269">
        <v>30</v>
      </c>
      <c r="I62" s="269">
        <v>41</v>
      </c>
      <c r="J62" s="269">
        <v>45</v>
      </c>
      <c r="K62" s="269">
        <v>60</v>
      </c>
      <c r="L62" s="269">
        <v>74</v>
      </c>
      <c r="M62" s="269">
        <v>126</v>
      </c>
      <c r="N62" s="269">
        <v>95</v>
      </c>
      <c r="O62" s="269">
        <v>94</v>
      </c>
      <c r="P62" s="269">
        <v>66</v>
      </c>
      <c r="Q62" s="269">
        <v>55</v>
      </c>
      <c r="R62" s="269">
        <v>43</v>
      </c>
      <c r="S62" s="267">
        <v>35</v>
      </c>
      <c r="T62" s="266"/>
      <c r="U62" s="267">
        <v>843</v>
      </c>
      <c r="V62" s="266">
        <v>324</v>
      </c>
      <c r="W62" s="267">
        <v>519</v>
      </c>
      <c r="X62" s="268">
        <f t="shared" si="2"/>
        <v>0</v>
      </c>
      <c r="Y62" s="266"/>
      <c r="Z62" s="269"/>
      <c r="AA62" s="267"/>
      <c r="AB62" s="282">
        <f t="shared" si="1"/>
        <v>486</v>
      </c>
      <c r="AC62" s="266">
        <v>486</v>
      </c>
      <c r="AD62" s="269"/>
      <c r="AE62" s="267"/>
      <c r="AF62" s="271">
        <v>389</v>
      </c>
      <c r="AG62" s="288">
        <v>86</v>
      </c>
      <c r="AH62" s="266"/>
      <c r="AI62" s="267">
        <v>99</v>
      </c>
      <c r="AJ62" s="275"/>
      <c r="AK62" s="273"/>
      <c r="AL62" s="267">
        <v>7</v>
      </c>
      <c r="AM62" s="293"/>
      <c r="AN62" s="281">
        <v>230</v>
      </c>
      <c r="AO62" s="294"/>
      <c r="AP62" s="267"/>
      <c r="AQ62" s="276"/>
      <c r="AR62" s="276"/>
      <c r="AS62" s="277"/>
      <c r="AT62" s="277"/>
      <c r="AU62" s="276"/>
      <c r="AV62" s="276"/>
      <c r="AW62" s="276"/>
      <c r="AX62" s="278" t="s">
        <v>88</v>
      </c>
      <c r="BX62" s="230"/>
      <c r="BY62" s="230"/>
      <c r="CG62" s="231">
        <v>0</v>
      </c>
      <c r="CI62" s="231">
        <v>0</v>
      </c>
      <c r="CJ62" s="231">
        <v>0</v>
      </c>
      <c r="CK62" s="231">
        <v>0</v>
      </c>
      <c r="CL62" s="231">
        <v>0</v>
      </c>
      <c r="CM62" s="231">
        <v>0</v>
      </c>
      <c r="CS62" s="231"/>
      <c r="CT62" s="231"/>
    </row>
    <row r="63" spans="1:98" x14ac:dyDescent="0.2">
      <c r="A63" s="268" t="s">
        <v>141</v>
      </c>
      <c r="B63" s="259">
        <f>SUM(C63+D63+E63+F63+G63+H63+I63+J63+K63)</f>
        <v>0</v>
      </c>
      <c r="C63" s="266"/>
      <c r="D63" s="279"/>
      <c r="E63" s="269"/>
      <c r="F63" s="269"/>
      <c r="G63" s="269"/>
      <c r="H63" s="269"/>
      <c r="I63" s="269"/>
      <c r="J63" s="269"/>
      <c r="K63" s="269"/>
      <c r="L63" s="264"/>
      <c r="M63" s="264"/>
      <c r="N63" s="264"/>
      <c r="O63" s="264"/>
      <c r="P63" s="264"/>
      <c r="Q63" s="264"/>
      <c r="R63" s="264"/>
      <c r="S63" s="264"/>
      <c r="T63" s="266"/>
      <c r="U63" s="267"/>
      <c r="V63" s="266"/>
      <c r="W63" s="267"/>
      <c r="X63" s="268">
        <f t="shared" si="2"/>
        <v>0</v>
      </c>
      <c r="Y63" s="266"/>
      <c r="Z63" s="269"/>
      <c r="AA63" s="267"/>
      <c r="AB63" s="282">
        <f t="shared" si="1"/>
        <v>0</v>
      </c>
      <c r="AC63" s="266"/>
      <c r="AD63" s="269"/>
      <c r="AE63" s="267"/>
      <c r="AF63" s="271"/>
      <c r="AG63" s="281"/>
      <c r="AH63" s="266"/>
      <c r="AI63" s="267"/>
      <c r="AJ63" s="275"/>
      <c r="AK63" s="273"/>
      <c r="AL63" s="267"/>
      <c r="AM63" s="293"/>
      <c r="AN63" s="281"/>
      <c r="AO63" s="294"/>
      <c r="AP63" s="267"/>
      <c r="AQ63" s="276"/>
      <c r="AR63" s="276"/>
      <c r="AS63" s="277"/>
      <c r="AT63" s="277"/>
      <c r="AU63" s="276"/>
      <c r="AV63" s="276"/>
      <c r="AW63" s="276"/>
      <c r="AX63" s="278" t="s">
        <v>88</v>
      </c>
      <c r="BX63" s="230"/>
      <c r="BY63" s="230"/>
      <c r="CF63" s="231" t="s">
        <v>179</v>
      </c>
      <c r="CG63" s="231">
        <v>0</v>
      </c>
      <c r="CI63" s="231">
        <v>0</v>
      </c>
      <c r="CJ63" s="231">
        <v>0</v>
      </c>
      <c r="CK63" s="231">
        <v>0</v>
      </c>
      <c r="CL63" s="231">
        <v>1</v>
      </c>
      <c r="CM63" s="231">
        <v>0</v>
      </c>
      <c r="CS63" s="231"/>
      <c r="CT63" s="231"/>
    </row>
    <row r="64" spans="1:98" x14ac:dyDescent="0.2">
      <c r="A64" s="268" t="s">
        <v>142</v>
      </c>
      <c r="B64" s="259">
        <f>SUM(C64+D64+E64+F64+G64+H64+I64+J64+K64+L64+M64+N64+O64+P64+Q64+R64+S64)</f>
        <v>325</v>
      </c>
      <c r="C64" s="266"/>
      <c r="D64" s="279"/>
      <c r="E64" s="269"/>
      <c r="F64" s="269">
        <v>2</v>
      </c>
      <c r="G64" s="269">
        <v>9</v>
      </c>
      <c r="H64" s="269">
        <v>4</v>
      </c>
      <c r="I64" s="269">
        <v>7</v>
      </c>
      <c r="J64" s="269">
        <v>11</v>
      </c>
      <c r="K64" s="269">
        <v>7</v>
      </c>
      <c r="L64" s="269">
        <v>7</v>
      </c>
      <c r="M64" s="269">
        <v>17</v>
      </c>
      <c r="N64" s="269">
        <v>25</v>
      </c>
      <c r="O64" s="269">
        <v>29</v>
      </c>
      <c r="P64" s="269">
        <v>45</v>
      </c>
      <c r="Q64" s="269">
        <v>63</v>
      </c>
      <c r="R64" s="269">
        <v>45</v>
      </c>
      <c r="S64" s="267">
        <v>54</v>
      </c>
      <c r="T64" s="266"/>
      <c r="U64" s="267">
        <v>325</v>
      </c>
      <c r="V64" s="266">
        <v>278</v>
      </c>
      <c r="W64" s="267">
        <v>47</v>
      </c>
      <c r="X64" s="268">
        <f t="shared" si="2"/>
        <v>0</v>
      </c>
      <c r="Y64" s="266"/>
      <c r="Z64" s="269"/>
      <c r="AA64" s="267"/>
      <c r="AB64" s="282">
        <f t="shared" si="1"/>
        <v>132</v>
      </c>
      <c r="AC64" s="266">
        <v>132</v>
      </c>
      <c r="AD64" s="269"/>
      <c r="AE64" s="267"/>
      <c r="AF64" s="271">
        <v>122</v>
      </c>
      <c r="AG64" s="281">
        <v>17</v>
      </c>
      <c r="AH64" s="266"/>
      <c r="AI64" s="267">
        <v>56</v>
      </c>
      <c r="AJ64" s="275"/>
      <c r="AK64" s="273"/>
      <c r="AL64" s="267">
        <v>9</v>
      </c>
      <c r="AM64" s="293"/>
      <c r="AN64" s="281">
        <v>14</v>
      </c>
      <c r="AO64" s="294"/>
      <c r="AP64" s="267"/>
      <c r="AQ64" s="276"/>
      <c r="AR64" s="276"/>
      <c r="AS64" s="277"/>
      <c r="AT64" s="277"/>
      <c r="AU64" s="276"/>
      <c r="AV64" s="276"/>
      <c r="AW64" s="276"/>
      <c r="AX64" s="278" t="s">
        <v>88</v>
      </c>
      <c r="BX64" s="230"/>
      <c r="BY64" s="230"/>
      <c r="CG64" s="231">
        <v>0</v>
      </c>
      <c r="CI64" s="231">
        <v>0</v>
      </c>
      <c r="CJ64" s="231">
        <v>0</v>
      </c>
      <c r="CK64" s="231">
        <v>0</v>
      </c>
      <c r="CL64" s="231">
        <v>0</v>
      </c>
      <c r="CM64" s="231">
        <v>0</v>
      </c>
      <c r="CS64" s="231"/>
      <c r="CT64" s="231"/>
    </row>
    <row r="65" spans="1:98" x14ac:dyDescent="0.2">
      <c r="A65" s="268" t="s">
        <v>143</v>
      </c>
      <c r="B65" s="259">
        <f>SUM(C65+D65+E65+F65+G65+H65+I65+J65+K65)</f>
        <v>0</v>
      </c>
      <c r="C65" s="266"/>
      <c r="D65" s="279"/>
      <c r="E65" s="269"/>
      <c r="F65" s="269"/>
      <c r="G65" s="269"/>
      <c r="H65" s="269"/>
      <c r="I65" s="269"/>
      <c r="J65" s="269"/>
      <c r="K65" s="269"/>
      <c r="L65" s="264"/>
      <c r="M65" s="264"/>
      <c r="N65" s="264"/>
      <c r="O65" s="264"/>
      <c r="P65" s="264"/>
      <c r="Q65" s="264"/>
      <c r="R65" s="264"/>
      <c r="S65" s="264"/>
      <c r="T65" s="266"/>
      <c r="U65" s="267"/>
      <c r="V65" s="266"/>
      <c r="W65" s="267"/>
      <c r="X65" s="268">
        <f t="shared" si="2"/>
        <v>0</v>
      </c>
      <c r="Y65" s="266"/>
      <c r="Z65" s="269"/>
      <c r="AA65" s="267"/>
      <c r="AB65" s="282">
        <f t="shared" si="1"/>
        <v>0</v>
      </c>
      <c r="AC65" s="266"/>
      <c r="AD65" s="269"/>
      <c r="AE65" s="267"/>
      <c r="AF65" s="271"/>
      <c r="AG65" s="281"/>
      <c r="AH65" s="266"/>
      <c r="AI65" s="267"/>
      <c r="AJ65" s="275"/>
      <c r="AK65" s="273"/>
      <c r="AL65" s="267"/>
      <c r="AM65" s="293"/>
      <c r="AN65" s="281"/>
      <c r="AO65" s="294"/>
      <c r="AP65" s="267"/>
      <c r="AQ65" s="276"/>
      <c r="AR65" s="276"/>
      <c r="AS65" s="277"/>
      <c r="AT65" s="277"/>
      <c r="AU65" s="276"/>
      <c r="AV65" s="276"/>
      <c r="AW65" s="276"/>
      <c r="AX65" s="278" t="s">
        <v>88</v>
      </c>
      <c r="BX65" s="230"/>
      <c r="BY65" s="230"/>
      <c r="CF65" s="231" t="s">
        <v>179</v>
      </c>
      <c r="CG65" s="231">
        <v>0</v>
      </c>
      <c r="CI65" s="231">
        <v>0</v>
      </c>
      <c r="CJ65" s="231">
        <v>0</v>
      </c>
      <c r="CK65" s="231">
        <v>0</v>
      </c>
      <c r="CL65" s="231">
        <v>1</v>
      </c>
      <c r="CM65" s="231">
        <v>0</v>
      </c>
      <c r="CS65" s="231"/>
      <c r="CT65" s="231"/>
    </row>
    <row r="66" spans="1:98" x14ac:dyDescent="0.2">
      <c r="A66" s="268" t="s">
        <v>144</v>
      </c>
      <c r="B66" s="259">
        <f>SUM(C66+D66+E66+F66+G66+H66+I66+J66+K66+L66+M66+N66+O66+P66+Q66+R66+S66)</f>
        <v>0</v>
      </c>
      <c r="C66" s="266"/>
      <c r="D66" s="27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7"/>
      <c r="T66" s="266"/>
      <c r="U66" s="267"/>
      <c r="V66" s="266"/>
      <c r="W66" s="267"/>
      <c r="X66" s="268">
        <f t="shared" si="2"/>
        <v>0</v>
      </c>
      <c r="Y66" s="266"/>
      <c r="Z66" s="269"/>
      <c r="AA66" s="267"/>
      <c r="AB66" s="282">
        <f t="shared" si="1"/>
        <v>0</v>
      </c>
      <c r="AC66" s="266"/>
      <c r="AD66" s="269"/>
      <c r="AE66" s="267"/>
      <c r="AF66" s="271"/>
      <c r="AG66" s="267"/>
      <c r="AH66" s="266"/>
      <c r="AI66" s="267"/>
      <c r="AJ66" s="275"/>
      <c r="AK66" s="273"/>
      <c r="AL66" s="267"/>
      <c r="AM66" s="293"/>
      <c r="AN66" s="281"/>
      <c r="AO66" s="294"/>
      <c r="AP66" s="267"/>
      <c r="AQ66" s="276"/>
      <c r="AR66" s="276"/>
      <c r="AS66" s="277"/>
      <c r="AT66" s="277"/>
      <c r="AU66" s="276"/>
      <c r="AV66" s="276"/>
      <c r="AW66" s="276"/>
      <c r="AX66" s="278" t="s">
        <v>88</v>
      </c>
      <c r="BX66" s="230"/>
      <c r="BY66" s="230"/>
      <c r="CG66" s="231">
        <v>0</v>
      </c>
      <c r="CI66" s="231">
        <v>0</v>
      </c>
      <c r="CJ66" s="231">
        <v>0</v>
      </c>
      <c r="CK66" s="231">
        <v>0</v>
      </c>
      <c r="CL66" s="231">
        <v>0</v>
      </c>
      <c r="CM66" s="231">
        <v>0</v>
      </c>
      <c r="CS66" s="231"/>
      <c r="CT66" s="231"/>
    </row>
    <row r="67" spans="1:98" x14ac:dyDescent="0.2">
      <c r="A67" s="268" t="s">
        <v>145</v>
      </c>
      <c r="B67" s="259">
        <f>SUM(C67+D67+E67+F67+G67+H67+I67+J67+K67+L67+M67+N67+O67+P67+Q67+R67+S67)</f>
        <v>0</v>
      </c>
      <c r="C67" s="266"/>
      <c r="D67" s="27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7"/>
      <c r="T67" s="266"/>
      <c r="U67" s="267"/>
      <c r="V67" s="266"/>
      <c r="W67" s="267"/>
      <c r="X67" s="268">
        <f t="shared" si="2"/>
        <v>0</v>
      </c>
      <c r="Y67" s="266"/>
      <c r="Z67" s="269"/>
      <c r="AA67" s="267"/>
      <c r="AB67" s="282">
        <f t="shared" si="1"/>
        <v>0</v>
      </c>
      <c r="AC67" s="266"/>
      <c r="AD67" s="269"/>
      <c r="AE67" s="267"/>
      <c r="AF67" s="271"/>
      <c r="AG67" s="267"/>
      <c r="AH67" s="266"/>
      <c r="AI67" s="267"/>
      <c r="AJ67" s="275"/>
      <c r="AK67" s="273"/>
      <c r="AL67" s="267"/>
      <c r="AM67" s="293"/>
      <c r="AN67" s="281"/>
      <c r="AO67" s="294"/>
      <c r="AP67" s="267"/>
      <c r="AQ67" s="276"/>
      <c r="AR67" s="276"/>
      <c r="AS67" s="277"/>
      <c r="AT67" s="277"/>
      <c r="AU67" s="276"/>
      <c r="AV67" s="276"/>
      <c r="AW67" s="276"/>
      <c r="AX67" s="278" t="s">
        <v>88</v>
      </c>
      <c r="BX67" s="230"/>
      <c r="BY67" s="230"/>
      <c r="CG67" s="231">
        <v>0</v>
      </c>
      <c r="CI67" s="231">
        <v>0</v>
      </c>
      <c r="CJ67" s="231">
        <v>0</v>
      </c>
      <c r="CK67" s="231">
        <v>0</v>
      </c>
      <c r="CL67" s="231">
        <v>0</v>
      </c>
      <c r="CM67" s="231">
        <v>0</v>
      </c>
      <c r="CS67" s="231"/>
      <c r="CT67" s="231"/>
    </row>
    <row r="68" spans="1:98" x14ac:dyDescent="0.2">
      <c r="A68" s="268" t="s">
        <v>146</v>
      </c>
      <c r="B68" s="259">
        <f>SUM(C68+D68+E68+F68+G68+H68+I68+J68+K68+L68+M68+N68+O68+P68+Q68+R68+S68)</f>
        <v>0</v>
      </c>
      <c r="C68" s="266"/>
      <c r="D68" s="27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7"/>
      <c r="T68" s="266"/>
      <c r="U68" s="267"/>
      <c r="V68" s="266"/>
      <c r="W68" s="267"/>
      <c r="X68" s="268">
        <f t="shared" si="2"/>
        <v>0</v>
      </c>
      <c r="Y68" s="266"/>
      <c r="Z68" s="269"/>
      <c r="AA68" s="267"/>
      <c r="AB68" s="282">
        <f t="shared" si="1"/>
        <v>0</v>
      </c>
      <c r="AC68" s="266"/>
      <c r="AD68" s="269"/>
      <c r="AE68" s="267"/>
      <c r="AF68" s="271"/>
      <c r="AG68" s="295"/>
      <c r="AH68" s="266"/>
      <c r="AI68" s="267"/>
      <c r="AJ68" s="275"/>
      <c r="AK68" s="273"/>
      <c r="AL68" s="267"/>
      <c r="AM68" s="293"/>
      <c r="AN68" s="281"/>
      <c r="AO68" s="296"/>
      <c r="AP68" s="297"/>
      <c r="AQ68" s="288"/>
      <c r="AR68" s="288"/>
      <c r="AS68" s="298"/>
      <c r="AT68" s="298"/>
      <c r="AU68" s="288"/>
      <c r="AV68" s="288"/>
      <c r="AW68" s="288"/>
      <c r="AX68" s="278" t="s">
        <v>88</v>
      </c>
      <c r="BX68" s="230"/>
      <c r="BY68" s="230"/>
      <c r="CG68" s="231">
        <v>0</v>
      </c>
      <c r="CI68" s="231">
        <v>0</v>
      </c>
      <c r="CJ68" s="231">
        <v>0</v>
      </c>
      <c r="CK68" s="231">
        <v>0</v>
      </c>
      <c r="CL68" s="231">
        <v>0</v>
      </c>
      <c r="CM68" s="231">
        <v>0</v>
      </c>
      <c r="CS68" s="231"/>
      <c r="CT68" s="231"/>
    </row>
    <row r="69" spans="1:98" s="311" customFormat="1" ht="13.5" customHeight="1" x14ac:dyDescent="0.15">
      <c r="A69" s="420" t="s">
        <v>38</v>
      </c>
      <c r="B69" s="300">
        <f t="shared" ref="B69:AW69" si="4">SUM(B12:B68)</f>
        <v>7730</v>
      </c>
      <c r="C69" s="301">
        <f t="shared" si="4"/>
        <v>701</v>
      </c>
      <c r="D69" s="302">
        <f t="shared" si="4"/>
        <v>540</v>
      </c>
      <c r="E69" s="303">
        <f t="shared" si="4"/>
        <v>422</v>
      </c>
      <c r="F69" s="303">
        <f t="shared" si="4"/>
        <v>199</v>
      </c>
      <c r="G69" s="303">
        <f t="shared" si="4"/>
        <v>257</v>
      </c>
      <c r="H69" s="303">
        <f t="shared" si="4"/>
        <v>305</v>
      </c>
      <c r="I69" s="303">
        <f t="shared" si="4"/>
        <v>336</v>
      </c>
      <c r="J69" s="303">
        <f t="shared" si="4"/>
        <v>346</v>
      </c>
      <c r="K69" s="303">
        <f t="shared" si="4"/>
        <v>373</v>
      </c>
      <c r="L69" s="303">
        <f t="shared" si="4"/>
        <v>402</v>
      </c>
      <c r="M69" s="303">
        <f t="shared" si="4"/>
        <v>597</v>
      </c>
      <c r="N69" s="303">
        <f t="shared" si="4"/>
        <v>549</v>
      </c>
      <c r="O69" s="303">
        <f t="shared" si="4"/>
        <v>552</v>
      </c>
      <c r="P69" s="303">
        <f t="shared" si="4"/>
        <v>583</v>
      </c>
      <c r="Q69" s="303">
        <f t="shared" si="4"/>
        <v>576</v>
      </c>
      <c r="R69" s="303">
        <f t="shared" si="4"/>
        <v>483</v>
      </c>
      <c r="S69" s="304">
        <f t="shared" si="4"/>
        <v>509</v>
      </c>
      <c r="T69" s="305">
        <f t="shared" si="4"/>
        <v>1663</v>
      </c>
      <c r="U69" s="304">
        <f t="shared" si="4"/>
        <v>6067</v>
      </c>
      <c r="V69" s="305">
        <f t="shared" si="4"/>
        <v>3182</v>
      </c>
      <c r="W69" s="304">
        <f t="shared" si="4"/>
        <v>4548</v>
      </c>
      <c r="X69" s="305">
        <f t="shared" si="4"/>
        <v>656</v>
      </c>
      <c r="Y69" s="305">
        <f t="shared" si="4"/>
        <v>656</v>
      </c>
      <c r="Z69" s="303">
        <f t="shared" si="4"/>
        <v>0</v>
      </c>
      <c r="AA69" s="306">
        <f t="shared" si="4"/>
        <v>0</v>
      </c>
      <c r="AB69" s="301">
        <f t="shared" si="4"/>
        <v>2917</v>
      </c>
      <c r="AC69" s="305">
        <f t="shared" si="4"/>
        <v>2906</v>
      </c>
      <c r="AD69" s="303">
        <f t="shared" si="4"/>
        <v>7</v>
      </c>
      <c r="AE69" s="304">
        <f t="shared" si="4"/>
        <v>4</v>
      </c>
      <c r="AF69" s="305">
        <f t="shared" si="4"/>
        <v>2704</v>
      </c>
      <c r="AG69" s="304">
        <f t="shared" si="4"/>
        <v>206</v>
      </c>
      <c r="AH69" s="306">
        <f t="shared" si="4"/>
        <v>170</v>
      </c>
      <c r="AI69" s="305">
        <f t="shared" si="4"/>
        <v>909</v>
      </c>
      <c r="AJ69" s="304">
        <f t="shared" si="4"/>
        <v>1274</v>
      </c>
      <c r="AK69" s="305">
        <f t="shared" si="4"/>
        <v>19</v>
      </c>
      <c r="AL69" s="304">
        <f t="shared" si="4"/>
        <v>130</v>
      </c>
      <c r="AM69" s="305">
        <f t="shared" si="4"/>
        <v>279</v>
      </c>
      <c r="AN69" s="307">
        <f t="shared" si="4"/>
        <v>781</v>
      </c>
      <c r="AO69" s="307">
        <f t="shared" si="4"/>
        <v>0</v>
      </c>
      <c r="AP69" s="307">
        <f t="shared" si="4"/>
        <v>0</v>
      </c>
      <c r="AQ69" s="307">
        <f t="shared" si="4"/>
        <v>58</v>
      </c>
      <c r="AR69" s="308">
        <f t="shared" si="4"/>
        <v>742</v>
      </c>
      <c r="AS69" s="308">
        <f t="shared" si="4"/>
        <v>0</v>
      </c>
      <c r="AT69" s="309">
        <f t="shared" si="4"/>
        <v>0</v>
      </c>
      <c r="AU69" s="310">
        <f t="shared" si="4"/>
        <v>0</v>
      </c>
      <c r="AV69" s="310">
        <f t="shared" si="4"/>
        <v>0</v>
      </c>
      <c r="AW69" s="308">
        <f t="shared" si="4"/>
        <v>0</v>
      </c>
      <c r="AX69" s="278"/>
      <c r="BZ69" s="312"/>
      <c r="CA69" s="312"/>
      <c r="CB69" s="312"/>
      <c r="CC69" s="312"/>
      <c r="CD69" s="312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</row>
    <row r="70" spans="1:98" x14ac:dyDescent="0.2">
      <c r="A70" s="313" t="s">
        <v>147</v>
      </c>
      <c r="B70" s="314"/>
    </row>
    <row r="71" spans="1:98" ht="41.25" customHeight="1" x14ac:dyDescent="0.2">
      <c r="A71" s="315" t="s">
        <v>148</v>
      </c>
      <c r="B71" s="422" t="s">
        <v>38</v>
      </c>
      <c r="C71" s="243" t="s">
        <v>18</v>
      </c>
      <c r="D71" s="244" t="s">
        <v>19</v>
      </c>
      <c r="E71" s="245" t="s">
        <v>20</v>
      </c>
      <c r="F71" s="245" t="s">
        <v>21</v>
      </c>
      <c r="G71" s="245" t="s">
        <v>22</v>
      </c>
      <c r="H71" s="246" t="s">
        <v>23</v>
      </c>
      <c r="I71" s="246" t="s">
        <v>24</v>
      </c>
      <c r="J71" s="246" t="s">
        <v>25</v>
      </c>
      <c r="K71" s="246" t="s">
        <v>26</v>
      </c>
      <c r="L71" s="246" t="s">
        <v>27</v>
      </c>
      <c r="M71" s="246" t="s">
        <v>28</v>
      </c>
      <c r="N71" s="246" t="s">
        <v>29</v>
      </c>
      <c r="O71" s="246" t="s">
        <v>30</v>
      </c>
      <c r="P71" s="246" t="s">
        <v>31</v>
      </c>
      <c r="Q71" s="246" t="s">
        <v>32</v>
      </c>
      <c r="R71" s="246" t="s">
        <v>33</v>
      </c>
      <c r="S71" s="247" t="s">
        <v>34</v>
      </c>
      <c r="T71" s="231"/>
    </row>
    <row r="72" spans="1:98" x14ac:dyDescent="0.2">
      <c r="A72" s="317" t="s">
        <v>149</v>
      </c>
      <c r="B72" s="318">
        <f t="shared" ref="B72:B87" si="5">SUM(C72:S72)</f>
        <v>0</v>
      </c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231"/>
    </row>
    <row r="73" spans="1:98" x14ac:dyDescent="0.2">
      <c r="A73" s="320" t="s">
        <v>150</v>
      </c>
      <c r="B73" s="321">
        <f t="shared" si="5"/>
        <v>76</v>
      </c>
      <c r="C73" s="286"/>
      <c r="D73" s="286"/>
      <c r="E73" s="286"/>
      <c r="F73" s="286">
        <v>1</v>
      </c>
      <c r="G73" s="286">
        <v>2</v>
      </c>
      <c r="H73" s="286">
        <v>2</v>
      </c>
      <c r="I73" s="286">
        <v>1</v>
      </c>
      <c r="J73" s="286">
        <v>2</v>
      </c>
      <c r="K73" s="286">
        <v>4</v>
      </c>
      <c r="L73" s="286">
        <v>8</v>
      </c>
      <c r="M73" s="286">
        <v>4</v>
      </c>
      <c r="N73" s="286">
        <v>11</v>
      </c>
      <c r="O73" s="286">
        <v>13</v>
      </c>
      <c r="P73" s="286">
        <v>9</v>
      </c>
      <c r="Q73" s="286">
        <v>11</v>
      </c>
      <c r="R73" s="286">
        <v>6</v>
      </c>
      <c r="S73" s="286">
        <v>2</v>
      </c>
      <c r="T73" s="231"/>
    </row>
    <row r="74" spans="1:98" x14ac:dyDescent="0.2">
      <c r="A74" s="322" t="s">
        <v>151</v>
      </c>
      <c r="B74" s="321">
        <f t="shared" si="5"/>
        <v>35</v>
      </c>
      <c r="C74" s="286"/>
      <c r="D74" s="286"/>
      <c r="E74" s="286"/>
      <c r="F74" s="286">
        <v>2</v>
      </c>
      <c r="G74" s="286"/>
      <c r="H74" s="286">
        <v>1</v>
      </c>
      <c r="I74" s="286">
        <v>3</v>
      </c>
      <c r="J74" s="286">
        <v>4</v>
      </c>
      <c r="K74" s="286">
        <v>3</v>
      </c>
      <c r="L74" s="286">
        <v>5</v>
      </c>
      <c r="M74" s="286">
        <v>5</v>
      </c>
      <c r="N74" s="286">
        <v>2</v>
      </c>
      <c r="O74" s="286">
        <v>5</v>
      </c>
      <c r="P74" s="286">
        <v>1</v>
      </c>
      <c r="Q74" s="286">
        <v>2</v>
      </c>
      <c r="R74" s="286">
        <v>1</v>
      </c>
      <c r="S74" s="286">
        <v>1</v>
      </c>
      <c r="T74" s="231"/>
    </row>
    <row r="75" spans="1:98" x14ac:dyDescent="0.2">
      <c r="A75" s="322" t="s">
        <v>152</v>
      </c>
      <c r="B75" s="321">
        <f t="shared" si="5"/>
        <v>288</v>
      </c>
      <c r="C75" s="286"/>
      <c r="D75" s="286"/>
      <c r="E75" s="286">
        <v>4</v>
      </c>
      <c r="F75" s="286">
        <v>25</v>
      </c>
      <c r="G75" s="286">
        <v>56</v>
      </c>
      <c r="H75" s="286">
        <v>62</v>
      </c>
      <c r="I75" s="286">
        <v>68</v>
      </c>
      <c r="J75" s="286">
        <v>46</v>
      </c>
      <c r="K75" s="286">
        <v>19</v>
      </c>
      <c r="L75" s="286">
        <v>8</v>
      </c>
      <c r="M75" s="286"/>
      <c r="N75" s="286"/>
      <c r="O75" s="286"/>
      <c r="P75" s="286"/>
      <c r="Q75" s="286"/>
      <c r="R75" s="286"/>
      <c r="S75" s="286"/>
      <c r="T75" s="231"/>
    </row>
    <row r="76" spans="1:98" x14ac:dyDescent="0.2">
      <c r="A76" s="322" t="s">
        <v>153</v>
      </c>
      <c r="B76" s="321">
        <f t="shared" si="5"/>
        <v>256</v>
      </c>
      <c r="C76" s="286"/>
      <c r="D76" s="286"/>
      <c r="E76" s="286"/>
      <c r="F76" s="286"/>
      <c r="G76" s="286">
        <v>3</v>
      </c>
      <c r="H76" s="286">
        <v>15</v>
      </c>
      <c r="I76" s="286">
        <v>13</v>
      </c>
      <c r="J76" s="286">
        <v>21</v>
      </c>
      <c r="K76" s="286">
        <v>15</v>
      </c>
      <c r="L76" s="286">
        <v>13</v>
      </c>
      <c r="M76" s="286">
        <v>22</v>
      </c>
      <c r="N76" s="286">
        <v>19</v>
      </c>
      <c r="O76" s="286">
        <v>27</v>
      </c>
      <c r="P76" s="286">
        <v>24</v>
      </c>
      <c r="Q76" s="286">
        <v>31</v>
      </c>
      <c r="R76" s="286">
        <v>23</v>
      </c>
      <c r="S76" s="286">
        <v>30</v>
      </c>
      <c r="T76" s="231"/>
    </row>
    <row r="77" spans="1:98" x14ac:dyDescent="0.2">
      <c r="A77" s="322" t="s">
        <v>154</v>
      </c>
      <c r="B77" s="321">
        <f t="shared" si="5"/>
        <v>196</v>
      </c>
      <c r="C77" s="286"/>
      <c r="D77" s="286"/>
      <c r="E77" s="286"/>
      <c r="F77" s="286">
        <v>2</v>
      </c>
      <c r="G77" s="286">
        <v>3</v>
      </c>
      <c r="H77" s="286">
        <v>5</v>
      </c>
      <c r="I77" s="286">
        <v>4</v>
      </c>
      <c r="J77" s="286">
        <v>2</v>
      </c>
      <c r="K77" s="286">
        <v>9</v>
      </c>
      <c r="L77" s="286">
        <v>2</v>
      </c>
      <c r="M77" s="286">
        <v>13</v>
      </c>
      <c r="N77" s="286">
        <v>23</v>
      </c>
      <c r="O77" s="286">
        <v>14</v>
      </c>
      <c r="P77" s="286">
        <v>25</v>
      </c>
      <c r="Q77" s="286">
        <v>31</v>
      </c>
      <c r="R77" s="286">
        <v>25</v>
      </c>
      <c r="S77" s="286">
        <v>38</v>
      </c>
      <c r="T77" s="231"/>
    </row>
    <row r="78" spans="1:98" x14ac:dyDescent="0.2">
      <c r="A78" s="322" t="s">
        <v>54</v>
      </c>
      <c r="B78" s="321">
        <f t="shared" si="5"/>
        <v>0</v>
      </c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31"/>
    </row>
    <row r="79" spans="1:98" x14ac:dyDescent="0.2">
      <c r="A79" s="322" t="s">
        <v>155</v>
      </c>
      <c r="B79" s="321">
        <f t="shared" si="5"/>
        <v>0</v>
      </c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31"/>
    </row>
    <row r="80" spans="1:98" x14ac:dyDescent="0.2">
      <c r="A80" s="322" t="s">
        <v>156</v>
      </c>
      <c r="B80" s="321">
        <f t="shared" si="5"/>
        <v>228</v>
      </c>
      <c r="C80" s="286"/>
      <c r="D80" s="286"/>
      <c r="E80" s="286"/>
      <c r="F80" s="286">
        <v>4</v>
      </c>
      <c r="G80" s="286">
        <v>12</v>
      </c>
      <c r="H80" s="286">
        <v>36</v>
      </c>
      <c r="I80" s="286">
        <v>35</v>
      </c>
      <c r="J80" s="286">
        <v>21</v>
      </c>
      <c r="K80" s="286">
        <v>26</v>
      </c>
      <c r="L80" s="286">
        <v>30</v>
      </c>
      <c r="M80" s="286">
        <v>17</v>
      </c>
      <c r="N80" s="286">
        <v>16</v>
      </c>
      <c r="O80" s="286">
        <v>17</v>
      </c>
      <c r="P80" s="286">
        <v>8</v>
      </c>
      <c r="Q80" s="286">
        <v>5</v>
      </c>
      <c r="R80" s="286">
        <v>1</v>
      </c>
      <c r="S80" s="286"/>
      <c r="T80" s="323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</row>
    <row r="81" spans="1:88" s="230" customFormat="1" ht="13.5" customHeight="1" x14ac:dyDescent="0.2">
      <c r="A81" s="322" t="s">
        <v>157</v>
      </c>
      <c r="B81" s="321">
        <f t="shared" si="5"/>
        <v>214</v>
      </c>
      <c r="C81" s="286"/>
      <c r="D81" s="286"/>
      <c r="E81" s="286"/>
      <c r="F81" s="286">
        <v>2</v>
      </c>
      <c r="G81" s="286">
        <v>3</v>
      </c>
      <c r="H81" s="286">
        <v>7</v>
      </c>
      <c r="I81" s="286">
        <v>12</v>
      </c>
      <c r="J81" s="286">
        <v>8</v>
      </c>
      <c r="K81" s="286">
        <v>17</v>
      </c>
      <c r="L81" s="286">
        <v>28</v>
      </c>
      <c r="M81" s="286">
        <v>33</v>
      </c>
      <c r="N81" s="286">
        <v>33</v>
      </c>
      <c r="O81" s="286">
        <v>25</v>
      </c>
      <c r="P81" s="286">
        <v>17</v>
      </c>
      <c r="Q81" s="286">
        <v>16</v>
      </c>
      <c r="R81" s="286">
        <v>7</v>
      </c>
      <c r="S81" s="286">
        <v>6</v>
      </c>
      <c r="T81" s="231"/>
      <c r="BX81" s="231"/>
      <c r="BY81" s="231"/>
      <c r="BZ81" s="231"/>
      <c r="CA81" s="231"/>
      <c r="CB81" s="231"/>
      <c r="CC81" s="231"/>
      <c r="CD81" s="231"/>
      <c r="CE81" s="231"/>
      <c r="CF81" s="231"/>
      <c r="CG81" s="231"/>
      <c r="CH81" s="231"/>
      <c r="CI81" s="231"/>
      <c r="CJ81" s="231"/>
    </row>
    <row r="82" spans="1:88" s="230" customFormat="1" x14ac:dyDescent="0.2">
      <c r="A82" s="322" t="s">
        <v>158</v>
      </c>
      <c r="B82" s="321">
        <f t="shared" si="5"/>
        <v>0</v>
      </c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31"/>
      <c r="BX82" s="231"/>
      <c r="BY82" s="231"/>
      <c r="BZ82" s="231"/>
      <c r="CA82" s="231"/>
      <c r="CB82" s="231"/>
      <c r="CC82" s="231"/>
      <c r="CD82" s="231"/>
      <c r="CE82" s="231"/>
      <c r="CF82" s="231"/>
      <c r="CG82" s="231"/>
      <c r="CH82" s="231"/>
      <c r="CI82" s="231"/>
      <c r="CJ82" s="231"/>
    </row>
    <row r="83" spans="1:88" s="230" customFormat="1" x14ac:dyDescent="0.2">
      <c r="A83" s="322" t="s">
        <v>159</v>
      </c>
      <c r="B83" s="321">
        <f t="shared" si="5"/>
        <v>0</v>
      </c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31"/>
      <c r="BX83" s="231"/>
      <c r="BY83" s="231"/>
      <c r="BZ83" s="231"/>
      <c r="CA83" s="231"/>
      <c r="CB83" s="231"/>
      <c r="CC83" s="231"/>
      <c r="CD83" s="231"/>
      <c r="CE83" s="231"/>
      <c r="CF83" s="231"/>
      <c r="CG83" s="231"/>
      <c r="CH83" s="231"/>
      <c r="CI83" s="231"/>
      <c r="CJ83" s="231"/>
    </row>
    <row r="84" spans="1:88" s="230" customFormat="1" x14ac:dyDescent="0.2">
      <c r="A84" s="324" t="s">
        <v>160</v>
      </c>
      <c r="B84" s="321">
        <f t="shared" si="5"/>
        <v>0</v>
      </c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31"/>
      <c r="BX84" s="231"/>
      <c r="BY84" s="231"/>
      <c r="BZ84" s="231"/>
      <c r="CA84" s="231"/>
      <c r="CB84" s="231"/>
      <c r="CC84" s="231"/>
      <c r="CD84" s="231"/>
      <c r="CE84" s="231"/>
      <c r="CF84" s="231"/>
      <c r="CG84" s="231"/>
      <c r="CH84" s="231"/>
      <c r="CI84" s="231"/>
      <c r="CJ84" s="231"/>
    </row>
    <row r="85" spans="1:88" s="230" customFormat="1" x14ac:dyDescent="0.2">
      <c r="A85" s="324" t="s">
        <v>161</v>
      </c>
      <c r="B85" s="321">
        <f t="shared" si="5"/>
        <v>42</v>
      </c>
      <c r="C85" s="286"/>
      <c r="D85" s="286"/>
      <c r="E85" s="286">
        <v>1</v>
      </c>
      <c r="F85" s="286">
        <v>6</v>
      </c>
      <c r="G85" s="286">
        <v>10</v>
      </c>
      <c r="H85" s="286">
        <v>5</v>
      </c>
      <c r="I85" s="286">
        <v>9</v>
      </c>
      <c r="J85" s="286">
        <v>4</v>
      </c>
      <c r="K85" s="286">
        <v>1</v>
      </c>
      <c r="L85" s="286">
        <v>3</v>
      </c>
      <c r="M85" s="286">
        <v>2</v>
      </c>
      <c r="N85" s="286"/>
      <c r="O85" s="286"/>
      <c r="P85" s="286"/>
      <c r="Q85" s="286">
        <v>1</v>
      </c>
      <c r="R85" s="286"/>
      <c r="S85" s="286"/>
      <c r="T85" s="231"/>
      <c r="BX85" s="231"/>
      <c r="BY85" s="231"/>
      <c r="BZ85" s="231"/>
      <c r="CA85" s="231"/>
      <c r="CB85" s="231"/>
      <c r="CC85" s="231"/>
      <c r="CD85" s="231"/>
      <c r="CE85" s="231"/>
      <c r="CF85" s="231"/>
      <c r="CG85" s="231"/>
      <c r="CH85" s="231"/>
      <c r="CI85" s="231"/>
      <c r="CJ85" s="231"/>
    </row>
    <row r="86" spans="1:88" s="230" customFormat="1" x14ac:dyDescent="0.2">
      <c r="A86" s="324" t="s">
        <v>44</v>
      </c>
      <c r="B86" s="321">
        <f t="shared" si="5"/>
        <v>41</v>
      </c>
      <c r="C86" s="286"/>
      <c r="D86" s="286"/>
      <c r="E86" s="286"/>
      <c r="F86" s="286">
        <v>2</v>
      </c>
      <c r="G86" s="286">
        <v>6</v>
      </c>
      <c r="H86" s="286">
        <v>7</v>
      </c>
      <c r="I86" s="286">
        <v>4</v>
      </c>
      <c r="J86" s="286">
        <v>6</v>
      </c>
      <c r="K86" s="286">
        <v>6</v>
      </c>
      <c r="L86" s="286">
        <v>3</v>
      </c>
      <c r="M86" s="286">
        <v>1</v>
      </c>
      <c r="N86" s="286">
        <v>4</v>
      </c>
      <c r="O86" s="286"/>
      <c r="P86" s="286"/>
      <c r="Q86" s="286">
        <v>1</v>
      </c>
      <c r="R86" s="286"/>
      <c r="S86" s="286">
        <v>1</v>
      </c>
      <c r="T86" s="231"/>
      <c r="BX86" s="231"/>
      <c r="BY86" s="231"/>
      <c r="BZ86" s="231"/>
      <c r="CA86" s="231"/>
      <c r="CB86" s="231"/>
      <c r="CC86" s="231"/>
      <c r="CD86" s="231"/>
      <c r="CE86" s="231"/>
      <c r="CF86" s="231"/>
      <c r="CG86" s="231"/>
      <c r="CH86" s="231"/>
      <c r="CI86" s="231"/>
      <c r="CJ86" s="231"/>
    </row>
    <row r="87" spans="1:88" s="230" customFormat="1" x14ac:dyDescent="0.2">
      <c r="A87" s="325" t="s">
        <v>162</v>
      </c>
      <c r="B87" s="259">
        <f t="shared" si="5"/>
        <v>0</v>
      </c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231"/>
      <c r="BX87" s="231"/>
      <c r="BY87" s="231"/>
      <c r="BZ87" s="231"/>
      <c r="CA87" s="231"/>
      <c r="CB87" s="231"/>
      <c r="CC87" s="231"/>
      <c r="CD87" s="231"/>
      <c r="CE87" s="231"/>
      <c r="CF87" s="231"/>
      <c r="CG87" s="231"/>
      <c r="CH87" s="231"/>
      <c r="CI87" s="231"/>
      <c r="CJ87" s="231"/>
    </row>
    <row r="88" spans="1:88" s="230" customFormat="1" x14ac:dyDescent="0.2">
      <c r="A88" s="327" t="s">
        <v>46</v>
      </c>
      <c r="B88" s="300">
        <f t="shared" ref="B88:S88" si="6">SUM(B72:B87)</f>
        <v>1376</v>
      </c>
      <c r="C88" s="328">
        <f t="shared" si="6"/>
        <v>0</v>
      </c>
      <c r="D88" s="328">
        <f t="shared" si="6"/>
        <v>0</v>
      </c>
      <c r="E88" s="328">
        <f t="shared" si="6"/>
        <v>5</v>
      </c>
      <c r="F88" s="328">
        <f t="shared" si="6"/>
        <v>44</v>
      </c>
      <c r="G88" s="328">
        <f t="shared" si="6"/>
        <v>95</v>
      </c>
      <c r="H88" s="328">
        <f t="shared" si="6"/>
        <v>140</v>
      </c>
      <c r="I88" s="328">
        <f t="shared" si="6"/>
        <v>149</v>
      </c>
      <c r="J88" s="328">
        <f t="shared" si="6"/>
        <v>114</v>
      </c>
      <c r="K88" s="328">
        <f t="shared" si="6"/>
        <v>100</v>
      </c>
      <c r="L88" s="328">
        <f t="shared" si="6"/>
        <v>100</v>
      </c>
      <c r="M88" s="328">
        <f t="shared" si="6"/>
        <v>97</v>
      </c>
      <c r="N88" s="328">
        <f t="shared" si="6"/>
        <v>108</v>
      </c>
      <c r="O88" s="328">
        <f t="shared" si="6"/>
        <v>101</v>
      </c>
      <c r="P88" s="328">
        <f t="shared" si="6"/>
        <v>84</v>
      </c>
      <c r="Q88" s="328">
        <f t="shared" si="6"/>
        <v>98</v>
      </c>
      <c r="R88" s="328">
        <f t="shared" si="6"/>
        <v>63</v>
      </c>
      <c r="S88" s="328">
        <f t="shared" si="6"/>
        <v>78</v>
      </c>
      <c r="T88" s="231"/>
      <c r="BX88" s="231"/>
      <c r="BY88" s="231"/>
      <c r="BZ88" s="231"/>
      <c r="CA88" s="231"/>
      <c r="CB88" s="231"/>
      <c r="CC88" s="231"/>
      <c r="CD88" s="231"/>
      <c r="CE88" s="231"/>
      <c r="CF88" s="231"/>
      <c r="CG88" s="231"/>
      <c r="CH88" s="231"/>
      <c r="CI88" s="231"/>
      <c r="CJ88" s="231"/>
    </row>
    <row r="89" spans="1:88" s="230" customFormat="1" x14ac:dyDescent="0.2">
      <c r="A89" s="329" t="s">
        <v>163</v>
      </c>
      <c r="B89" s="329"/>
      <c r="C89" s="329"/>
      <c r="D89" s="329"/>
      <c r="E89" s="329"/>
      <c r="F89" s="329"/>
      <c r="G89" s="232"/>
      <c r="H89" s="232"/>
      <c r="I89" s="232"/>
      <c r="J89" s="232"/>
      <c r="K89" s="232"/>
      <c r="L89" s="232"/>
      <c r="M89" s="232"/>
      <c r="N89" s="232"/>
      <c r="O89" s="232"/>
      <c r="P89" s="330"/>
      <c r="Q89" s="232"/>
      <c r="R89" s="232"/>
      <c r="S89" s="330"/>
      <c r="T89" s="232"/>
      <c r="U89" s="232"/>
      <c r="V89" s="330"/>
      <c r="W89" s="232"/>
      <c r="X89" s="232"/>
      <c r="Y89" s="330"/>
      <c r="Z89" s="330"/>
      <c r="AA89" s="330"/>
      <c r="AB89" s="331"/>
      <c r="AC89" s="331"/>
      <c r="BX89" s="231"/>
      <c r="BY89" s="231"/>
      <c r="BZ89" s="231"/>
      <c r="CA89" s="231"/>
      <c r="CB89" s="231"/>
      <c r="CC89" s="231"/>
      <c r="CD89" s="231"/>
      <c r="CE89" s="231"/>
      <c r="CF89" s="231"/>
      <c r="CG89" s="231"/>
      <c r="CH89" s="231"/>
      <c r="CI89" s="231"/>
      <c r="CJ89" s="231"/>
    </row>
    <row r="90" spans="1:88" s="230" customFormat="1" ht="14.25" customHeight="1" x14ac:dyDescent="0.2">
      <c r="A90" s="601" t="s">
        <v>45</v>
      </c>
      <c r="B90" s="602"/>
      <c r="C90" s="601" t="s">
        <v>46</v>
      </c>
      <c r="D90" s="607"/>
      <c r="E90" s="602"/>
      <c r="F90" s="609" t="s">
        <v>47</v>
      </c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  <c r="AG90" s="610"/>
      <c r="AH90" s="610"/>
      <c r="AI90" s="610"/>
      <c r="AJ90" s="610"/>
      <c r="AK90" s="610"/>
      <c r="AL90" s="610"/>
      <c r="AM90" s="611"/>
      <c r="AN90" s="620" t="s">
        <v>48</v>
      </c>
      <c r="AO90" s="677" t="s">
        <v>49</v>
      </c>
      <c r="AP90" s="626" t="s">
        <v>164</v>
      </c>
      <c r="AQ90" s="626" t="s">
        <v>165</v>
      </c>
      <c r="AR90" s="231"/>
      <c r="BX90" s="231"/>
      <c r="BY90" s="231"/>
      <c r="BZ90" s="231"/>
      <c r="CA90" s="231"/>
      <c r="CB90" s="231"/>
      <c r="CC90" s="231"/>
      <c r="CD90" s="231"/>
      <c r="CE90" s="231"/>
      <c r="CF90" s="231"/>
      <c r="CG90" s="231"/>
      <c r="CH90" s="231"/>
      <c r="CI90" s="231"/>
      <c r="CJ90" s="231"/>
    </row>
    <row r="91" spans="1:88" s="230" customFormat="1" x14ac:dyDescent="0.2">
      <c r="A91" s="603"/>
      <c r="B91" s="604"/>
      <c r="C91" s="605"/>
      <c r="D91" s="608"/>
      <c r="E91" s="606"/>
      <c r="F91" s="648" t="s">
        <v>18</v>
      </c>
      <c r="G91" s="649"/>
      <c r="H91" s="648" t="s">
        <v>19</v>
      </c>
      <c r="I91" s="649"/>
      <c r="J91" s="648" t="s">
        <v>20</v>
      </c>
      <c r="K91" s="649"/>
      <c r="L91" s="648" t="s">
        <v>21</v>
      </c>
      <c r="M91" s="649"/>
      <c r="N91" s="648" t="s">
        <v>22</v>
      </c>
      <c r="O91" s="649"/>
      <c r="P91" s="609" t="s">
        <v>23</v>
      </c>
      <c r="Q91" s="611"/>
      <c r="R91" s="609" t="s">
        <v>24</v>
      </c>
      <c r="S91" s="611"/>
      <c r="T91" s="609" t="s">
        <v>25</v>
      </c>
      <c r="U91" s="611"/>
      <c r="V91" s="609" t="s">
        <v>26</v>
      </c>
      <c r="W91" s="611"/>
      <c r="X91" s="609" t="s">
        <v>27</v>
      </c>
      <c r="Y91" s="611"/>
      <c r="Z91" s="609" t="s">
        <v>28</v>
      </c>
      <c r="AA91" s="611"/>
      <c r="AB91" s="609" t="s">
        <v>29</v>
      </c>
      <c r="AC91" s="611"/>
      <c r="AD91" s="609" t="s">
        <v>30</v>
      </c>
      <c r="AE91" s="611"/>
      <c r="AF91" s="609" t="s">
        <v>31</v>
      </c>
      <c r="AG91" s="611"/>
      <c r="AH91" s="609" t="s">
        <v>32</v>
      </c>
      <c r="AI91" s="611"/>
      <c r="AJ91" s="609" t="s">
        <v>33</v>
      </c>
      <c r="AK91" s="611"/>
      <c r="AL91" s="609" t="s">
        <v>34</v>
      </c>
      <c r="AM91" s="611"/>
      <c r="AN91" s="621"/>
      <c r="AO91" s="678"/>
      <c r="AP91" s="627"/>
      <c r="AQ91" s="627"/>
      <c r="AR91" s="231"/>
      <c r="BX91" s="231"/>
      <c r="BY91" s="231"/>
      <c r="BZ91" s="231"/>
      <c r="CA91" s="231"/>
      <c r="CB91" s="231"/>
      <c r="CC91" s="231"/>
      <c r="CD91" s="231"/>
      <c r="CE91" s="231"/>
      <c r="CF91" s="231"/>
      <c r="CG91" s="231"/>
      <c r="CH91" s="231"/>
      <c r="CI91" s="231"/>
      <c r="CJ91" s="231"/>
    </row>
    <row r="92" spans="1:88" s="230" customFormat="1" x14ac:dyDescent="0.2">
      <c r="A92" s="605"/>
      <c r="B92" s="606"/>
      <c r="C92" s="315" t="s">
        <v>166</v>
      </c>
      <c r="D92" s="416" t="s">
        <v>36</v>
      </c>
      <c r="E92" s="315" t="s">
        <v>37</v>
      </c>
      <c r="F92" s="413" t="s">
        <v>36</v>
      </c>
      <c r="G92" s="417" t="s">
        <v>37</v>
      </c>
      <c r="H92" s="413" t="s">
        <v>36</v>
      </c>
      <c r="I92" s="417" t="s">
        <v>37</v>
      </c>
      <c r="J92" s="413" t="s">
        <v>36</v>
      </c>
      <c r="K92" s="417" t="s">
        <v>37</v>
      </c>
      <c r="L92" s="413" t="s">
        <v>36</v>
      </c>
      <c r="M92" s="417" t="s">
        <v>37</v>
      </c>
      <c r="N92" s="413" t="s">
        <v>36</v>
      </c>
      <c r="O92" s="417" t="s">
        <v>37</v>
      </c>
      <c r="P92" s="413" t="s">
        <v>36</v>
      </c>
      <c r="Q92" s="417" t="s">
        <v>37</v>
      </c>
      <c r="R92" s="413" t="s">
        <v>36</v>
      </c>
      <c r="S92" s="417" t="s">
        <v>37</v>
      </c>
      <c r="T92" s="413" t="s">
        <v>36</v>
      </c>
      <c r="U92" s="417" t="s">
        <v>37</v>
      </c>
      <c r="V92" s="413" t="s">
        <v>36</v>
      </c>
      <c r="W92" s="417" t="s">
        <v>37</v>
      </c>
      <c r="X92" s="413" t="s">
        <v>36</v>
      </c>
      <c r="Y92" s="417" t="s">
        <v>37</v>
      </c>
      <c r="Z92" s="413" t="s">
        <v>36</v>
      </c>
      <c r="AA92" s="417" t="s">
        <v>37</v>
      </c>
      <c r="AB92" s="413" t="s">
        <v>36</v>
      </c>
      <c r="AC92" s="417" t="s">
        <v>37</v>
      </c>
      <c r="AD92" s="413" t="s">
        <v>36</v>
      </c>
      <c r="AE92" s="417" t="s">
        <v>37</v>
      </c>
      <c r="AF92" s="413" t="s">
        <v>36</v>
      </c>
      <c r="AG92" s="417" t="s">
        <v>37</v>
      </c>
      <c r="AH92" s="413" t="s">
        <v>36</v>
      </c>
      <c r="AI92" s="417" t="s">
        <v>37</v>
      </c>
      <c r="AJ92" s="413" t="s">
        <v>36</v>
      </c>
      <c r="AK92" s="417" t="s">
        <v>37</v>
      </c>
      <c r="AL92" s="413" t="s">
        <v>36</v>
      </c>
      <c r="AM92" s="417" t="s">
        <v>37</v>
      </c>
      <c r="AN92" s="622"/>
      <c r="AO92" s="679"/>
      <c r="AP92" s="628"/>
      <c r="AQ92" s="628"/>
      <c r="AR92" s="231"/>
      <c r="BX92" s="231"/>
      <c r="BY92" s="231"/>
      <c r="BZ92" s="231"/>
      <c r="CA92" s="231"/>
      <c r="CB92" s="231"/>
      <c r="CC92" s="231"/>
      <c r="CD92" s="231"/>
      <c r="CE92" s="231"/>
      <c r="CF92" s="231"/>
      <c r="CG92" s="231"/>
      <c r="CH92" s="231"/>
      <c r="CI92" s="231"/>
      <c r="CJ92" s="231"/>
    </row>
    <row r="93" spans="1:88" s="230" customFormat="1" x14ac:dyDescent="0.2">
      <c r="A93" s="687" t="s">
        <v>50</v>
      </c>
      <c r="B93" s="688"/>
      <c r="C93" s="335">
        <f>SUM(D93+E93)</f>
        <v>805</v>
      </c>
      <c r="D93" s="336">
        <f>SUM(F93+H93+J93+L93+N93+P93+R93+T93+V93+X93+Z93+AB93+AD93+AF93+AH93+AJ93+AL93)</f>
        <v>382</v>
      </c>
      <c r="E93" s="335">
        <f>SUM(G93+I93+K93+M93+O93+Q93+S93+U93+W93+Y93+AA93+AC93+AE93+AG93+AI93+AK93+AM93)</f>
        <v>423</v>
      </c>
      <c r="F93" s="337">
        <v>4</v>
      </c>
      <c r="G93" s="338">
        <v>11</v>
      </c>
      <c r="H93" s="337">
        <v>5</v>
      </c>
      <c r="I93" s="338">
        <v>3</v>
      </c>
      <c r="J93" s="337">
        <v>3</v>
      </c>
      <c r="K93" s="272">
        <v>4</v>
      </c>
      <c r="L93" s="337">
        <v>5</v>
      </c>
      <c r="M93" s="272">
        <v>5</v>
      </c>
      <c r="N93" s="337">
        <v>9</v>
      </c>
      <c r="O93" s="272">
        <v>16</v>
      </c>
      <c r="P93" s="337">
        <v>16</v>
      </c>
      <c r="Q93" s="272">
        <v>22</v>
      </c>
      <c r="R93" s="337">
        <v>9</v>
      </c>
      <c r="S93" s="272">
        <v>20</v>
      </c>
      <c r="T93" s="337">
        <v>11</v>
      </c>
      <c r="U93" s="272">
        <v>25</v>
      </c>
      <c r="V93" s="337">
        <v>10</v>
      </c>
      <c r="W93" s="272">
        <v>25</v>
      </c>
      <c r="X93" s="337">
        <v>21</v>
      </c>
      <c r="Y93" s="272">
        <v>38</v>
      </c>
      <c r="Z93" s="337">
        <v>27</v>
      </c>
      <c r="AA93" s="272">
        <v>41</v>
      </c>
      <c r="AB93" s="337">
        <v>31</v>
      </c>
      <c r="AC93" s="272">
        <v>44</v>
      </c>
      <c r="AD93" s="337">
        <v>46</v>
      </c>
      <c r="AE93" s="272">
        <v>41</v>
      </c>
      <c r="AF93" s="337">
        <v>62</v>
      </c>
      <c r="AG93" s="272">
        <v>44</v>
      </c>
      <c r="AH93" s="337">
        <v>51</v>
      </c>
      <c r="AI93" s="272">
        <v>30</v>
      </c>
      <c r="AJ93" s="337">
        <v>36</v>
      </c>
      <c r="AK93" s="272">
        <v>29</v>
      </c>
      <c r="AL93" s="339">
        <v>36</v>
      </c>
      <c r="AM93" s="272">
        <v>25</v>
      </c>
      <c r="AN93" s="340">
        <v>805</v>
      </c>
      <c r="AO93" s="338">
        <v>681</v>
      </c>
      <c r="AP93" s="341">
        <v>0</v>
      </c>
      <c r="AQ93" s="340">
        <v>0</v>
      </c>
      <c r="AR93" s="278" t="s">
        <v>167</v>
      </c>
      <c r="BX93" s="231"/>
      <c r="BY93" s="231"/>
      <c r="BZ93" s="231"/>
      <c r="CA93" s="231"/>
      <c r="CB93" s="231"/>
      <c r="CC93" s="231"/>
      <c r="CD93" s="231"/>
      <c r="CE93" s="231"/>
      <c r="CF93" s="231"/>
      <c r="CG93" s="231">
        <v>0</v>
      </c>
      <c r="CH93" s="231">
        <v>0</v>
      </c>
      <c r="CI93" s="231">
        <v>0</v>
      </c>
      <c r="CJ93" s="231">
        <v>0</v>
      </c>
    </row>
    <row r="94" spans="1:88" s="230" customFormat="1" x14ac:dyDescent="0.2">
      <c r="A94" s="620" t="s">
        <v>51</v>
      </c>
      <c r="B94" s="318" t="s">
        <v>52</v>
      </c>
      <c r="C94" s="335">
        <f>SUM(+D94+E94)</f>
        <v>282</v>
      </c>
      <c r="D94" s="342"/>
      <c r="E94" s="335">
        <f>SUM(G94+I94+K94+M94+O94+Q94+S94+U94+W94+Y94+AA94+AC94+AE94+AG94+AI94+AK94+AM94)</f>
        <v>282</v>
      </c>
      <c r="F94" s="343"/>
      <c r="G94" s="344"/>
      <c r="H94" s="343"/>
      <c r="I94" s="344"/>
      <c r="J94" s="343"/>
      <c r="K94" s="274">
        <v>4</v>
      </c>
      <c r="L94" s="343"/>
      <c r="M94" s="274">
        <v>26</v>
      </c>
      <c r="N94" s="343"/>
      <c r="O94" s="274">
        <v>53</v>
      </c>
      <c r="P94" s="343"/>
      <c r="Q94" s="274">
        <v>60</v>
      </c>
      <c r="R94" s="343"/>
      <c r="S94" s="274">
        <v>66</v>
      </c>
      <c r="T94" s="343"/>
      <c r="U94" s="274">
        <v>49</v>
      </c>
      <c r="V94" s="343"/>
      <c r="W94" s="274">
        <v>19</v>
      </c>
      <c r="X94" s="343"/>
      <c r="Y94" s="274">
        <v>5</v>
      </c>
      <c r="Z94" s="343"/>
      <c r="AA94" s="274"/>
      <c r="AB94" s="343"/>
      <c r="AC94" s="274"/>
      <c r="AD94" s="343"/>
      <c r="AE94" s="274"/>
      <c r="AF94" s="343"/>
      <c r="AG94" s="274"/>
      <c r="AH94" s="343"/>
      <c r="AI94" s="274"/>
      <c r="AJ94" s="343"/>
      <c r="AK94" s="274"/>
      <c r="AL94" s="343"/>
      <c r="AM94" s="274"/>
      <c r="AN94" s="319">
        <v>282</v>
      </c>
      <c r="AO94" s="345">
        <v>282</v>
      </c>
      <c r="AP94" s="346">
        <v>0</v>
      </c>
      <c r="AQ94" s="319">
        <v>0</v>
      </c>
      <c r="AR94" s="278" t="s">
        <v>167</v>
      </c>
      <c r="BX94" s="231"/>
      <c r="BY94" s="231"/>
      <c r="BZ94" s="231"/>
      <c r="CA94" s="231"/>
      <c r="CB94" s="231"/>
      <c r="CC94" s="231"/>
      <c r="CD94" s="231"/>
      <c r="CE94" s="231"/>
      <c r="CF94" s="231"/>
      <c r="CG94" s="231">
        <v>0</v>
      </c>
      <c r="CH94" s="231">
        <v>0</v>
      </c>
      <c r="CI94" s="231">
        <v>0</v>
      </c>
      <c r="CJ94" s="231">
        <v>0</v>
      </c>
    </row>
    <row r="95" spans="1:88" s="230" customFormat="1" ht="21.75" x14ac:dyDescent="0.2">
      <c r="A95" s="621"/>
      <c r="B95" s="290" t="s">
        <v>53</v>
      </c>
      <c r="C95" s="347">
        <f t="shared" ref="C95:C103" si="7">SUM(D95+E95)</f>
        <v>218</v>
      </c>
      <c r="D95" s="348">
        <f>SUM(F95+H95+J95+L95+N95+P95+R95+T95+V95+X95+Z95+AB95+AD95+AF95+AH95+AJ95+AL95)</f>
        <v>34</v>
      </c>
      <c r="E95" s="349">
        <f>SUM(G95+I95+K95+M95+O95+Q95+S95+U95+W95+Y95+AA95+AC95+AE95+AG95+AI95+AK95+AM95)</f>
        <v>184</v>
      </c>
      <c r="F95" s="266"/>
      <c r="G95" s="267">
        <v>2</v>
      </c>
      <c r="H95" s="266"/>
      <c r="I95" s="267">
        <v>3</v>
      </c>
      <c r="J95" s="266"/>
      <c r="K95" s="267">
        <v>1</v>
      </c>
      <c r="L95" s="266">
        <v>3</v>
      </c>
      <c r="M95" s="267">
        <v>2</v>
      </c>
      <c r="N95" s="266">
        <v>2</v>
      </c>
      <c r="O95" s="267">
        <v>12</v>
      </c>
      <c r="P95" s="266">
        <v>8</v>
      </c>
      <c r="Q95" s="267">
        <v>15</v>
      </c>
      <c r="R95" s="266">
        <v>3</v>
      </c>
      <c r="S95" s="267">
        <v>24</v>
      </c>
      <c r="T95" s="266">
        <v>11</v>
      </c>
      <c r="U95" s="267">
        <v>16</v>
      </c>
      <c r="V95" s="266">
        <v>2</v>
      </c>
      <c r="W95" s="267">
        <v>20</v>
      </c>
      <c r="X95" s="266">
        <v>1</v>
      </c>
      <c r="Y95" s="267">
        <v>17</v>
      </c>
      <c r="Z95" s="266">
        <v>2</v>
      </c>
      <c r="AA95" s="267">
        <v>31</v>
      </c>
      <c r="AB95" s="266">
        <v>2</v>
      </c>
      <c r="AC95" s="267">
        <v>13</v>
      </c>
      <c r="AD95" s="266"/>
      <c r="AE95" s="267">
        <v>8</v>
      </c>
      <c r="AF95" s="266"/>
      <c r="AG95" s="267">
        <v>7</v>
      </c>
      <c r="AH95" s="266"/>
      <c r="AI95" s="267">
        <v>6</v>
      </c>
      <c r="AJ95" s="266"/>
      <c r="AK95" s="267">
        <v>5</v>
      </c>
      <c r="AL95" s="273"/>
      <c r="AM95" s="267">
        <v>2</v>
      </c>
      <c r="AN95" s="294">
        <v>214</v>
      </c>
      <c r="AO95" s="286">
        <v>176</v>
      </c>
      <c r="AP95" s="350">
        <v>0</v>
      </c>
      <c r="AQ95" s="294">
        <v>0</v>
      </c>
      <c r="AR95" s="278" t="s">
        <v>167</v>
      </c>
      <c r="BX95" s="231"/>
      <c r="BY95" s="231"/>
      <c r="BZ95" s="231"/>
      <c r="CA95" s="231"/>
      <c r="CB95" s="231"/>
      <c r="CC95" s="231"/>
      <c r="CD95" s="231"/>
      <c r="CE95" s="231"/>
      <c r="CF95" s="231"/>
      <c r="CG95" s="231">
        <v>0</v>
      </c>
      <c r="CH95" s="231">
        <v>0</v>
      </c>
      <c r="CI95" s="231">
        <v>0</v>
      </c>
      <c r="CJ95" s="231">
        <v>0</v>
      </c>
    </row>
    <row r="96" spans="1:88" s="230" customFormat="1" x14ac:dyDescent="0.2">
      <c r="A96" s="622"/>
      <c r="B96" s="351" t="s">
        <v>54</v>
      </c>
      <c r="C96" s="352">
        <f t="shared" si="7"/>
        <v>0</v>
      </c>
      <c r="D96" s="353">
        <f>SUM(N96+P96+R96+T96+V96+X96+Z96)</f>
        <v>0</v>
      </c>
      <c r="E96" s="352">
        <f>SUM(O96+Q96+S96+U96+W96+Y96+AA96)</f>
        <v>0</v>
      </c>
      <c r="F96" s="354"/>
      <c r="G96" s="355"/>
      <c r="H96" s="354"/>
      <c r="I96" s="355"/>
      <c r="J96" s="354"/>
      <c r="K96" s="355"/>
      <c r="L96" s="354"/>
      <c r="M96" s="355"/>
      <c r="N96" s="356"/>
      <c r="O96" s="297"/>
      <c r="P96" s="356"/>
      <c r="Q96" s="297"/>
      <c r="R96" s="356"/>
      <c r="S96" s="297"/>
      <c r="T96" s="356"/>
      <c r="U96" s="297"/>
      <c r="V96" s="356"/>
      <c r="W96" s="297"/>
      <c r="X96" s="356"/>
      <c r="Y96" s="297"/>
      <c r="Z96" s="356"/>
      <c r="AA96" s="326"/>
      <c r="AB96" s="354"/>
      <c r="AC96" s="355"/>
      <c r="AD96" s="354"/>
      <c r="AE96" s="355"/>
      <c r="AF96" s="354"/>
      <c r="AG96" s="355"/>
      <c r="AH96" s="354"/>
      <c r="AI96" s="355"/>
      <c r="AJ96" s="354"/>
      <c r="AK96" s="355"/>
      <c r="AL96" s="354"/>
      <c r="AM96" s="355"/>
      <c r="AN96" s="296"/>
      <c r="AO96" s="326"/>
      <c r="AP96" s="357"/>
      <c r="AQ96" s="296"/>
      <c r="AR96" s="278" t="s">
        <v>167</v>
      </c>
      <c r="BX96" s="231"/>
      <c r="BY96" s="231"/>
      <c r="BZ96" s="231"/>
      <c r="CA96" s="231"/>
      <c r="CB96" s="231"/>
      <c r="CC96" s="231"/>
      <c r="CD96" s="231"/>
      <c r="CE96" s="231"/>
      <c r="CF96" s="231"/>
      <c r="CG96" s="231">
        <v>0</v>
      </c>
      <c r="CH96" s="231">
        <v>0</v>
      </c>
      <c r="CI96" s="231">
        <v>0</v>
      </c>
      <c r="CJ96" s="231">
        <v>0</v>
      </c>
    </row>
    <row r="97" spans="1:88" s="230" customFormat="1" x14ac:dyDescent="0.2">
      <c r="A97" s="672" t="s">
        <v>55</v>
      </c>
      <c r="B97" s="673"/>
      <c r="C97" s="358">
        <f t="shared" si="7"/>
        <v>535</v>
      </c>
      <c r="D97" s="359">
        <f t="shared" ref="D97:E103" si="8">SUM(F97+H97+J97+L97+N97+P97+R97+T97+V97+X97+Z97+AB97+AD97+AF97+AH97+AJ97+AL97)</f>
        <v>217</v>
      </c>
      <c r="E97" s="358">
        <f t="shared" si="8"/>
        <v>318</v>
      </c>
      <c r="F97" s="360">
        <v>63</v>
      </c>
      <c r="G97" s="292">
        <v>48</v>
      </c>
      <c r="H97" s="360">
        <v>17</v>
      </c>
      <c r="I97" s="292">
        <v>33</v>
      </c>
      <c r="J97" s="360">
        <v>11</v>
      </c>
      <c r="K97" s="276">
        <v>22</v>
      </c>
      <c r="L97" s="360">
        <v>6</v>
      </c>
      <c r="M97" s="276">
        <v>19</v>
      </c>
      <c r="N97" s="360">
        <v>4</v>
      </c>
      <c r="O97" s="276">
        <v>8</v>
      </c>
      <c r="P97" s="360">
        <v>3</v>
      </c>
      <c r="Q97" s="276">
        <v>4</v>
      </c>
      <c r="R97" s="360">
        <v>2</v>
      </c>
      <c r="S97" s="276">
        <v>7</v>
      </c>
      <c r="T97" s="360">
        <v>5</v>
      </c>
      <c r="U97" s="276">
        <v>7</v>
      </c>
      <c r="V97" s="360">
        <v>2</v>
      </c>
      <c r="W97" s="276">
        <v>7</v>
      </c>
      <c r="X97" s="360">
        <v>6</v>
      </c>
      <c r="Y97" s="276">
        <v>9</v>
      </c>
      <c r="Z97" s="360">
        <v>10</v>
      </c>
      <c r="AA97" s="276">
        <v>20</v>
      </c>
      <c r="AB97" s="360">
        <v>16</v>
      </c>
      <c r="AC97" s="276">
        <v>12</v>
      </c>
      <c r="AD97" s="360">
        <v>7</v>
      </c>
      <c r="AE97" s="276">
        <v>29</v>
      </c>
      <c r="AF97" s="360">
        <v>17</v>
      </c>
      <c r="AG97" s="276">
        <v>25</v>
      </c>
      <c r="AH97" s="360">
        <v>17</v>
      </c>
      <c r="AI97" s="292">
        <v>26</v>
      </c>
      <c r="AJ97" s="360">
        <v>16</v>
      </c>
      <c r="AK97" s="292">
        <v>16</v>
      </c>
      <c r="AL97" s="361">
        <v>15</v>
      </c>
      <c r="AM97" s="276">
        <v>26</v>
      </c>
      <c r="AN97" s="362">
        <v>535</v>
      </c>
      <c r="AO97" s="292">
        <v>457</v>
      </c>
      <c r="AP97" s="363">
        <v>0</v>
      </c>
      <c r="AQ97" s="362">
        <v>0</v>
      </c>
      <c r="AR97" s="278" t="s">
        <v>167</v>
      </c>
      <c r="BX97" s="231"/>
      <c r="BY97" s="231"/>
      <c r="BZ97" s="231"/>
      <c r="CA97" s="231"/>
      <c r="CB97" s="231"/>
      <c r="CC97" s="231"/>
      <c r="CD97" s="231"/>
      <c r="CE97" s="231"/>
      <c r="CF97" s="231"/>
      <c r="CG97" s="231">
        <v>0</v>
      </c>
      <c r="CH97" s="231">
        <v>0</v>
      </c>
      <c r="CI97" s="231">
        <v>0</v>
      </c>
      <c r="CJ97" s="231">
        <v>0</v>
      </c>
    </row>
    <row r="98" spans="1:88" s="230" customFormat="1" x14ac:dyDescent="0.2">
      <c r="A98" s="655" t="s">
        <v>56</v>
      </c>
      <c r="B98" s="656"/>
      <c r="C98" s="349">
        <f t="shared" si="7"/>
        <v>0</v>
      </c>
      <c r="D98" s="348">
        <f t="shared" si="8"/>
        <v>0</v>
      </c>
      <c r="E98" s="349">
        <f t="shared" si="8"/>
        <v>0</v>
      </c>
      <c r="F98" s="266"/>
      <c r="G98" s="286"/>
      <c r="H98" s="266"/>
      <c r="I98" s="286"/>
      <c r="J98" s="266"/>
      <c r="K98" s="267"/>
      <c r="L98" s="266"/>
      <c r="M98" s="267"/>
      <c r="N98" s="266"/>
      <c r="O98" s="267"/>
      <c r="P98" s="266"/>
      <c r="Q98" s="267"/>
      <c r="R98" s="266"/>
      <c r="S98" s="267"/>
      <c r="T98" s="266"/>
      <c r="U98" s="267"/>
      <c r="V98" s="266"/>
      <c r="W98" s="267"/>
      <c r="X98" s="266"/>
      <c r="Y98" s="267"/>
      <c r="Z98" s="266"/>
      <c r="AA98" s="267"/>
      <c r="AB98" s="266"/>
      <c r="AC98" s="286"/>
      <c r="AD98" s="266"/>
      <c r="AE98" s="286"/>
      <c r="AF98" s="266"/>
      <c r="AG98" s="286"/>
      <c r="AH98" s="266"/>
      <c r="AI98" s="286"/>
      <c r="AJ98" s="266"/>
      <c r="AK98" s="286"/>
      <c r="AL98" s="273"/>
      <c r="AM98" s="267"/>
      <c r="AN98" s="294"/>
      <c r="AO98" s="286"/>
      <c r="AP98" s="350"/>
      <c r="AQ98" s="294"/>
      <c r="AR98" s="278" t="s">
        <v>167</v>
      </c>
      <c r="BX98" s="231"/>
      <c r="BY98" s="231"/>
      <c r="BZ98" s="231"/>
      <c r="CA98" s="231"/>
      <c r="CB98" s="231"/>
      <c r="CC98" s="231"/>
      <c r="CD98" s="231"/>
      <c r="CE98" s="231"/>
      <c r="CF98" s="231"/>
      <c r="CG98" s="231">
        <v>0</v>
      </c>
      <c r="CH98" s="231">
        <v>0</v>
      </c>
      <c r="CI98" s="231">
        <v>0</v>
      </c>
      <c r="CJ98" s="231">
        <v>0</v>
      </c>
    </row>
    <row r="99" spans="1:88" s="230" customFormat="1" x14ac:dyDescent="0.2">
      <c r="A99" s="657" t="s">
        <v>57</v>
      </c>
      <c r="B99" s="658"/>
      <c r="C99" s="364">
        <f t="shared" si="7"/>
        <v>134</v>
      </c>
      <c r="D99" s="365">
        <f t="shared" si="8"/>
        <v>91</v>
      </c>
      <c r="E99" s="349">
        <f t="shared" si="8"/>
        <v>43</v>
      </c>
      <c r="F99" s="266">
        <v>26</v>
      </c>
      <c r="G99" s="286">
        <v>10</v>
      </c>
      <c r="H99" s="266">
        <v>15</v>
      </c>
      <c r="I99" s="286">
        <v>12</v>
      </c>
      <c r="J99" s="266">
        <v>4</v>
      </c>
      <c r="K99" s="267">
        <v>3</v>
      </c>
      <c r="L99" s="266">
        <v>2</v>
      </c>
      <c r="M99" s="267"/>
      <c r="N99" s="266">
        <v>1</v>
      </c>
      <c r="O99" s="267"/>
      <c r="P99" s="266"/>
      <c r="Q99" s="267"/>
      <c r="R99" s="266"/>
      <c r="S99" s="267"/>
      <c r="T99" s="266"/>
      <c r="U99" s="267"/>
      <c r="V99" s="266">
        <v>2</v>
      </c>
      <c r="W99" s="267"/>
      <c r="X99" s="266">
        <v>2</v>
      </c>
      <c r="Y99" s="267">
        <v>1</v>
      </c>
      <c r="Z99" s="266"/>
      <c r="AA99" s="267">
        <v>6</v>
      </c>
      <c r="AB99" s="266"/>
      <c r="AC99" s="286">
        <v>3</v>
      </c>
      <c r="AD99" s="266"/>
      <c r="AE99" s="286"/>
      <c r="AF99" s="266">
        <v>13</v>
      </c>
      <c r="AG99" s="286">
        <v>2</v>
      </c>
      <c r="AH99" s="266">
        <v>4</v>
      </c>
      <c r="AI99" s="286"/>
      <c r="AJ99" s="266">
        <v>7</v>
      </c>
      <c r="AK99" s="286">
        <v>2</v>
      </c>
      <c r="AL99" s="273">
        <v>15</v>
      </c>
      <c r="AM99" s="267">
        <v>4</v>
      </c>
      <c r="AN99" s="294">
        <v>134</v>
      </c>
      <c r="AO99" s="286">
        <v>109</v>
      </c>
      <c r="AP99" s="350">
        <v>0</v>
      </c>
      <c r="AQ99" s="294">
        <v>0</v>
      </c>
      <c r="AR99" s="278" t="s">
        <v>167</v>
      </c>
      <c r="BX99" s="231"/>
      <c r="BY99" s="231"/>
      <c r="BZ99" s="231"/>
      <c r="CA99" s="231"/>
      <c r="CB99" s="231"/>
      <c r="CC99" s="231"/>
      <c r="CD99" s="231"/>
      <c r="CE99" s="231"/>
      <c r="CF99" s="231"/>
      <c r="CG99" s="231">
        <v>0</v>
      </c>
      <c r="CH99" s="231">
        <v>0</v>
      </c>
      <c r="CI99" s="231">
        <v>0</v>
      </c>
      <c r="CJ99" s="231">
        <v>0</v>
      </c>
    </row>
    <row r="100" spans="1:88" s="230" customFormat="1" x14ac:dyDescent="0.2">
      <c r="A100" s="659" t="s">
        <v>58</v>
      </c>
      <c r="B100" s="660"/>
      <c r="C100" s="349">
        <f t="shared" si="7"/>
        <v>0</v>
      </c>
      <c r="D100" s="348">
        <f t="shared" si="8"/>
        <v>0</v>
      </c>
      <c r="E100" s="349">
        <f t="shared" si="8"/>
        <v>0</v>
      </c>
      <c r="F100" s="266"/>
      <c r="G100" s="286"/>
      <c r="H100" s="266"/>
      <c r="I100" s="286"/>
      <c r="J100" s="266"/>
      <c r="K100" s="267"/>
      <c r="L100" s="266"/>
      <c r="M100" s="267"/>
      <c r="N100" s="266"/>
      <c r="O100" s="267"/>
      <c r="P100" s="266"/>
      <c r="Q100" s="267"/>
      <c r="R100" s="266"/>
      <c r="S100" s="267"/>
      <c r="T100" s="266"/>
      <c r="U100" s="267"/>
      <c r="V100" s="266"/>
      <c r="W100" s="267"/>
      <c r="X100" s="266"/>
      <c r="Y100" s="267"/>
      <c r="Z100" s="266"/>
      <c r="AA100" s="267"/>
      <c r="AB100" s="266"/>
      <c r="AC100" s="286"/>
      <c r="AD100" s="266"/>
      <c r="AE100" s="286"/>
      <c r="AF100" s="266"/>
      <c r="AG100" s="286"/>
      <c r="AH100" s="266"/>
      <c r="AI100" s="286"/>
      <c r="AJ100" s="266"/>
      <c r="AK100" s="286"/>
      <c r="AL100" s="273"/>
      <c r="AM100" s="267"/>
      <c r="AN100" s="294"/>
      <c r="AO100" s="286"/>
      <c r="AP100" s="350"/>
      <c r="AQ100" s="294"/>
      <c r="AR100" s="278" t="s">
        <v>167</v>
      </c>
      <c r="BX100" s="231"/>
      <c r="BY100" s="231"/>
      <c r="BZ100" s="231"/>
      <c r="CA100" s="231"/>
      <c r="CB100" s="231"/>
      <c r="CC100" s="231"/>
      <c r="CD100" s="231"/>
      <c r="CE100" s="231"/>
      <c r="CF100" s="231"/>
      <c r="CG100" s="231">
        <v>0</v>
      </c>
      <c r="CH100" s="231">
        <v>0</v>
      </c>
      <c r="CI100" s="231">
        <v>0</v>
      </c>
      <c r="CJ100" s="231">
        <v>0</v>
      </c>
    </row>
    <row r="101" spans="1:88" s="230" customFormat="1" x14ac:dyDescent="0.2">
      <c r="A101" s="655" t="s">
        <v>59</v>
      </c>
      <c r="B101" s="656"/>
      <c r="C101" s="349">
        <f t="shared" si="7"/>
        <v>0</v>
      </c>
      <c r="D101" s="348">
        <f t="shared" si="8"/>
        <v>0</v>
      </c>
      <c r="E101" s="349">
        <f t="shared" si="8"/>
        <v>0</v>
      </c>
      <c r="F101" s="266"/>
      <c r="G101" s="286"/>
      <c r="H101" s="266"/>
      <c r="I101" s="286"/>
      <c r="J101" s="266"/>
      <c r="K101" s="267"/>
      <c r="L101" s="266"/>
      <c r="M101" s="267"/>
      <c r="N101" s="266"/>
      <c r="O101" s="267"/>
      <c r="P101" s="266"/>
      <c r="Q101" s="267"/>
      <c r="R101" s="266"/>
      <c r="S101" s="267"/>
      <c r="T101" s="266"/>
      <c r="U101" s="267"/>
      <c r="V101" s="266"/>
      <c r="W101" s="267"/>
      <c r="X101" s="266"/>
      <c r="Y101" s="267"/>
      <c r="Z101" s="266"/>
      <c r="AA101" s="267"/>
      <c r="AB101" s="266"/>
      <c r="AC101" s="286"/>
      <c r="AD101" s="266"/>
      <c r="AE101" s="286"/>
      <c r="AF101" s="266"/>
      <c r="AG101" s="286"/>
      <c r="AH101" s="266"/>
      <c r="AI101" s="286"/>
      <c r="AJ101" s="266"/>
      <c r="AK101" s="286"/>
      <c r="AL101" s="273"/>
      <c r="AM101" s="267"/>
      <c r="AN101" s="294"/>
      <c r="AO101" s="286"/>
      <c r="AP101" s="350"/>
      <c r="AQ101" s="294"/>
      <c r="AR101" s="278" t="s">
        <v>167</v>
      </c>
      <c r="BX101" s="231"/>
      <c r="BY101" s="231"/>
      <c r="BZ101" s="231"/>
      <c r="CA101" s="231"/>
      <c r="CB101" s="231"/>
      <c r="CC101" s="231"/>
      <c r="CD101" s="231"/>
      <c r="CE101" s="231"/>
      <c r="CF101" s="231"/>
      <c r="CG101" s="231">
        <v>0</v>
      </c>
      <c r="CH101" s="231">
        <v>0</v>
      </c>
      <c r="CI101" s="231">
        <v>0</v>
      </c>
      <c r="CJ101" s="231">
        <v>0</v>
      </c>
    </row>
    <row r="102" spans="1:88" s="230" customFormat="1" x14ac:dyDescent="0.2">
      <c r="A102" s="655" t="s">
        <v>60</v>
      </c>
      <c r="B102" s="656"/>
      <c r="C102" s="349">
        <f t="shared" si="7"/>
        <v>206</v>
      </c>
      <c r="D102" s="348">
        <f t="shared" si="8"/>
        <v>77</v>
      </c>
      <c r="E102" s="349">
        <f t="shared" si="8"/>
        <v>129</v>
      </c>
      <c r="F102" s="266"/>
      <c r="G102" s="286"/>
      <c r="H102" s="266"/>
      <c r="I102" s="286">
        <v>1</v>
      </c>
      <c r="J102" s="266"/>
      <c r="K102" s="267"/>
      <c r="L102" s="266"/>
      <c r="M102" s="267"/>
      <c r="N102" s="266"/>
      <c r="O102" s="267"/>
      <c r="P102" s="266"/>
      <c r="Q102" s="267"/>
      <c r="R102" s="266"/>
      <c r="S102" s="267"/>
      <c r="T102" s="266"/>
      <c r="U102" s="267"/>
      <c r="V102" s="266"/>
      <c r="W102" s="267"/>
      <c r="X102" s="266"/>
      <c r="Y102" s="267"/>
      <c r="Z102" s="266">
        <v>1</v>
      </c>
      <c r="AA102" s="267"/>
      <c r="AB102" s="266"/>
      <c r="AC102" s="267"/>
      <c r="AD102" s="266"/>
      <c r="AE102" s="267">
        <v>2</v>
      </c>
      <c r="AF102" s="266">
        <v>29</v>
      </c>
      <c r="AG102" s="267">
        <v>45</v>
      </c>
      <c r="AH102" s="266">
        <v>18</v>
      </c>
      <c r="AI102" s="286">
        <v>41</v>
      </c>
      <c r="AJ102" s="266">
        <v>17</v>
      </c>
      <c r="AK102" s="286">
        <v>22</v>
      </c>
      <c r="AL102" s="273">
        <v>12</v>
      </c>
      <c r="AM102" s="267">
        <v>18</v>
      </c>
      <c r="AN102" s="294">
        <v>206</v>
      </c>
      <c r="AO102" s="286">
        <v>16</v>
      </c>
      <c r="AP102" s="350">
        <v>0</v>
      </c>
      <c r="AQ102" s="294">
        <v>0</v>
      </c>
      <c r="AR102" s="278" t="s">
        <v>167</v>
      </c>
      <c r="BX102" s="231"/>
      <c r="BY102" s="231"/>
      <c r="BZ102" s="231"/>
      <c r="CA102" s="231"/>
      <c r="CB102" s="231"/>
      <c r="CC102" s="231"/>
      <c r="CD102" s="231"/>
      <c r="CE102" s="231"/>
      <c r="CF102" s="231"/>
      <c r="CG102" s="231">
        <v>0</v>
      </c>
      <c r="CH102" s="231">
        <v>0</v>
      </c>
      <c r="CI102" s="231">
        <v>0</v>
      </c>
      <c r="CJ102" s="231">
        <v>0</v>
      </c>
    </row>
    <row r="103" spans="1:88" s="230" customFormat="1" x14ac:dyDescent="0.2">
      <c r="A103" s="661" t="s">
        <v>61</v>
      </c>
      <c r="B103" s="662"/>
      <c r="C103" s="366">
        <f t="shared" si="7"/>
        <v>0</v>
      </c>
      <c r="D103" s="367">
        <f t="shared" si="8"/>
        <v>0</v>
      </c>
      <c r="E103" s="366">
        <f t="shared" si="8"/>
        <v>0</v>
      </c>
      <c r="F103" s="356"/>
      <c r="G103" s="326"/>
      <c r="H103" s="356"/>
      <c r="I103" s="326"/>
      <c r="J103" s="356"/>
      <c r="K103" s="297"/>
      <c r="L103" s="356"/>
      <c r="M103" s="297"/>
      <c r="N103" s="356"/>
      <c r="O103" s="297"/>
      <c r="P103" s="356"/>
      <c r="Q103" s="297"/>
      <c r="R103" s="356"/>
      <c r="S103" s="297"/>
      <c r="T103" s="356"/>
      <c r="U103" s="297"/>
      <c r="V103" s="356"/>
      <c r="W103" s="297"/>
      <c r="X103" s="356"/>
      <c r="Y103" s="297"/>
      <c r="Z103" s="356"/>
      <c r="AA103" s="297"/>
      <c r="AB103" s="356"/>
      <c r="AC103" s="297"/>
      <c r="AD103" s="356"/>
      <c r="AE103" s="297"/>
      <c r="AF103" s="356"/>
      <c r="AG103" s="297"/>
      <c r="AH103" s="356"/>
      <c r="AI103" s="297"/>
      <c r="AJ103" s="356"/>
      <c r="AK103" s="297"/>
      <c r="AL103" s="368"/>
      <c r="AM103" s="297"/>
      <c r="AN103" s="296"/>
      <c r="AO103" s="326"/>
      <c r="AP103" s="357"/>
      <c r="AQ103" s="296"/>
      <c r="AR103" s="278" t="s">
        <v>167</v>
      </c>
      <c r="BX103" s="231"/>
      <c r="BY103" s="231"/>
      <c r="BZ103" s="231"/>
      <c r="CA103" s="231"/>
      <c r="CB103" s="231"/>
      <c r="CC103" s="231"/>
      <c r="CD103" s="231"/>
      <c r="CE103" s="231"/>
      <c r="CF103" s="231"/>
      <c r="CG103" s="231">
        <v>0</v>
      </c>
      <c r="CH103" s="231">
        <v>0</v>
      </c>
      <c r="CI103" s="231">
        <v>0</v>
      </c>
      <c r="CJ103" s="231">
        <v>0</v>
      </c>
    </row>
    <row r="104" spans="1:88" s="230" customFormat="1" x14ac:dyDescent="0.2">
      <c r="A104" s="663" t="s">
        <v>38</v>
      </c>
      <c r="B104" s="664"/>
      <c r="C104" s="369">
        <f t="shared" ref="C104:AQ104" si="9">SUM(C93:C103)</f>
        <v>2180</v>
      </c>
      <c r="D104" s="370">
        <f t="shared" si="9"/>
        <v>801</v>
      </c>
      <c r="E104" s="352">
        <f t="shared" si="9"/>
        <v>1379</v>
      </c>
      <c r="F104" s="371">
        <f t="shared" si="9"/>
        <v>93</v>
      </c>
      <c r="G104" s="328">
        <f t="shared" si="9"/>
        <v>71</v>
      </c>
      <c r="H104" s="371">
        <f t="shared" si="9"/>
        <v>37</v>
      </c>
      <c r="I104" s="328">
        <f t="shared" si="9"/>
        <v>52</v>
      </c>
      <c r="J104" s="301">
        <f t="shared" si="9"/>
        <v>18</v>
      </c>
      <c r="K104" s="304">
        <f t="shared" si="9"/>
        <v>34</v>
      </c>
      <c r="L104" s="301">
        <f t="shared" si="9"/>
        <v>16</v>
      </c>
      <c r="M104" s="304">
        <f t="shared" si="9"/>
        <v>52</v>
      </c>
      <c r="N104" s="301">
        <f t="shared" si="9"/>
        <v>16</v>
      </c>
      <c r="O104" s="304">
        <f t="shared" si="9"/>
        <v>89</v>
      </c>
      <c r="P104" s="301">
        <f t="shared" si="9"/>
        <v>27</v>
      </c>
      <c r="Q104" s="304">
        <f t="shared" si="9"/>
        <v>101</v>
      </c>
      <c r="R104" s="301">
        <f t="shared" si="9"/>
        <v>14</v>
      </c>
      <c r="S104" s="304">
        <f t="shared" si="9"/>
        <v>117</v>
      </c>
      <c r="T104" s="301">
        <f t="shared" si="9"/>
        <v>27</v>
      </c>
      <c r="U104" s="304">
        <f t="shared" si="9"/>
        <v>97</v>
      </c>
      <c r="V104" s="301">
        <f t="shared" si="9"/>
        <v>16</v>
      </c>
      <c r="W104" s="304">
        <f t="shared" si="9"/>
        <v>71</v>
      </c>
      <c r="X104" s="301">
        <f t="shared" si="9"/>
        <v>30</v>
      </c>
      <c r="Y104" s="304">
        <f t="shared" si="9"/>
        <v>70</v>
      </c>
      <c r="Z104" s="301">
        <f t="shared" si="9"/>
        <v>40</v>
      </c>
      <c r="AA104" s="304">
        <f t="shared" si="9"/>
        <v>98</v>
      </c>
      <c r="AB104" s="301">
        <f t="shared" si="9"/>
        <v>49</v>
      </c>
      <c r="AC104" s="304">
        <f t="shared" si="9"/>
        <v>72</v>
      </c>
      <c r="AD104" s="301">
        <f t="shared" si="9"/>
        <v>53</v>
      </c>
      <c r="AE104" s="304">
        <f t="shared" si="9"/>
        <v>80</v>
      </c>
      <c r="AF104" s="301">
        <f t="shared" si="9"/>
        <v>121</v>
      </c>
      <c r="AG104" s="304">
        <f t="shared" si="9"/>
        <v>123</v>
      </c>
      <c r="AH104" s="301">
        <f t="shared" si="9"/>
        <v>90</v>
      </c>
      <c r="AI104" s="304">
        <f t="shared" si="9"/>
        <v>103</v>
      </c>
      <c r="AJ104" s="301">
        <f t="shared" si="9"/>
        <v>76</v>
      </c>
      <c r="AK104" s="304">
        <f t="shared" si="9"/>
        <v>74</v>
      </c>
      <c r="AL104" s="305">
        <f t="shared" si="9"/>
        <v>78</v>
      </c>
      <c r="AM104" s="304">
        <f t="shared" si="9"/>
        <v>75</v>
      </c>
      <c r="AN104" s="372">
        <f t="shared" si="9"/>
        <v>2176</v>
      </c>
      <c r="AO104" s="328">
        <f t="shared" si="9"/>
        <v>1721</v>
      </c>
      <c r="AP104" s="373">
        <f t="shared" si="9"/>
        <v>0</v>
      </c>
      <c r="AQ104" s="373">
        <f t="shared" si="9"/>
        <v>0</v>
      </c>
      <c r="AR104" s="278"/>
      <c r="BX104" s="231"/>
      <c r="BY104" s="231"/>
      <c r="BZ104" s="231"/>
      <c r="CA104" s="231"/>
      <c r="CB104" s="231"/>
      <c r="CC104" s="231"/>
      <c r="CD104" s="231"/>
      <c r="CE104" s="231"/>
      <c r="CF104" s="231"/>
      <c r="CG104" s="231"/>
      <c r="CH104" s="231"/>
      <c r="CI104" s="231"/>
      <c r="CJ104" s="231"/>
    </row>
    <row r="105" spans="1:88" s="230" customFormat="1" x14ac:dyDescent="0.2">
      <c r="A105" s="374" t="s">
        <v>168</v>
      </c>
      <c r="B105" s="374"/>
      <c r="C105" s="374"/>
      <c r="D105" s="374"/>
      <c r="E105" s="374"/>
      <c r="F105" s="374"/>
      <c r="G105" s="375"/>
      <c r="H105" s="375"/>
      <c r="I105" s="375"/>
      <c r="J105" s="375"/>
      <c r="K105" s="376"/>
      <c r="L105" s="376"/>
      <c r="M105" s="377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330"/>
      <c r="AE105" s="232"/>
      <c r="AF105" s="232"/>
      <c r="AG105" s="330"/>
      <c r="AH105" s="232"/>
      <c r="AI105" s="232"/>
      <c r="AJ105" s="330"/>
      <c r="AK105" s="232"/>
      <c r="AL105" s="232"/>
      <c r="AM105" s="330"/>
      <c r="AN105" s="330"/>
      <c r="AO105" s="330"/>
      <c r="AP105" s="232"/>
      <c r="AQ105" s="232"/>
      <c r="BX105" s="231"/>
      <c r="BY105" s="231"/>
      <c r="BZ105" s="231"/>
      <c r="CA105" s="231"/>
      <c r="CB105" s="231"/>
      <c r="CC105" s="231"/>
      <c r="CD105" s="231"/>
      <c r="CE105" s="231"/>
      <c r="CF105" s="231"/>
      <c r="CG105" s="231"/>
      <c r="CH105" s="231"/>
      <c r="CI105" s="231"/>
      <c r="CJ105" s="231"/>
    </row>
    <row r="106" spans="1:88" s="230" customFormat="1" ht="14.25" customHeight="1" x14ac:dyDescent="0.2">
      <c r="A106" s="652" t="s">
        <v>62</v>
      </c>
      <c r="B106" s="620" t="s">
        <v>45</v>
      </c>
      <c r="C106" s="601" t="s">
        <v>46</v>
      </c>
      <c r="D106" s="607"/>
      <c r="E106" s="602"/>
      <c r="F106" s="609" t="s">
        <v>47</v>
      </c>
      <c r="G106" s="610"/>
      <c r="H106" s="610"/>
      <c r="I106" s="610"/>
      <c r="J106" s="610"/>
      <c r="K106" s="610"/>
      <c r="L106" s="610"/>
      <c r="M106" s="610"/>
      <c r="N106" s="610"/>
      <c r="O106" s="610"/>
      <c r="P106" s="610"/>
      <c r="Q106" s="610"/>
      <c r="R106" s="610"/>
      <c r="S106" s="610"/>
      <c r="T106" s="610"/>
      <c r="U106" s="610"/>
      <c r="V106" s="610"/>
      <c r="W106" s="610"/>
      <c r="X106" s="610"/>
      <c r="Y106" s="610"/>
      <c r="Z106" s="610"/>
      <c r="AA106" s="610"/>
      <c r="AB106" s="610"/>
      <c r="AC106" s="610"/>
      <c r="AD106" s="610"/>
      <c r="AE106" s="610"/>
      <c r="AF106" s="610"/>
      <c r="AG106" s="610"/>
      <c r="AH106" s="610"/>
      <c r="AI106" s="610"/>
      <c r="AJ106" s="610"/>
      <c r="AK106" s="610"/>
      <c r="AL106" s="610"/>
      <c r="AM106" s="611"/>
      <c r="AN106" s="620" t="s">
        <v>48</v>
      </c>
      <c r="AO106" s="620" t="s">
        <v>169</v>
      </c>
      <c r="AP106" s="620" t="s">
        <v>164</v>
      </c>
      <c r="AQ106" s="620" t="s">
        <v>165</v>
      </c>
      <c r="BX106" s="231"/>
      <c r="BY106" s="231"/>
      <c r="BZ106" s="231"/>
      <c r="CA106" s="231"/>
      <c r="CB106" s="231"/>
      <c r="CC106" s="231"/>
      <c r="CD106" s="231"/>
      <c r="CE106" s="231"/>
      <c r="CF106" s="231"/>
      <c r="CG106" s="231"/>
      <c r="CH106" s="231"/>
      <c r="CI106" s="231"/>
      <c r="CJ106" s="231"/>
    </row>
    <row r="107" spans="1:88" s="230" customFormat="1" x14ac:dyDescent="0.2">
      <c r="A107" s="653"/>
      <c r="B107" s="621"/>
      <c r="C107" s="605"/>
      <c r="D107" s="608"/>
      <c r="E107" s="606"/>
      <c r="F107" s="648" t="s">
        <v>18</v>
      </c>
      <c r="G107" s="649"/>
      <c r="H107" s="648" t="s">
        <v>19</v>
      </c>
      <c r="I107" s="649"/>
      <c r="J107" s="648" t="s">
        <v>20</v>
      </c>
      <c r="K107" s="649"/>
      <c r="L107" s="648" t="s">
        <v>21</v>
      </c>
      <c r="M107" s="649"/>
      <c r="N107" s="648" t="s">
        <v>22</v>
      </c>
      <c r="O107" s="649"/>
      <c r="P107" s="609" t="s">
        <v>23</v>
      </c>
      <c r="Q107" s="611"/>
      <c r="R107" s="609" t="s">
        <v>24</v>
      </c>
      <c r="S107" s="611"/>
      <c r="T107" s="609" t="s">
        <v>25</v>
      </c>
      <c r="U107" s="611"/>
      <c r="V107" s="609" t="s">
        <v>26</v>
      </c>
      <c r="W107" s="611"/>
      <c r="X107" s="609" t="s">
        <v>27</v>
      </c>
      <c r="Y107" s="611"/>
      <c r="Z107" s="609" t="s">
        <v>28</v>
      </c>
      <c r="AA107" s="611"/>
      <c r="AB107" s="609" t="s">
        <v>29</v>
      </c>
      <c r="AC107" s="611"/>
      <c r="AD107" s="609" t="s">
        <v>30</v>
      </c>
      <c r="AE107" s="611"/>
      <c r="AF107" s="609" t="s">
        <v>31</v>
      </c>
      <c r="AG107" s="611"/>
      <c r="AH107" s="609" t="s">
        <v>32</v>
      </c>
      <c r="AI107" s="611"/>
      <c r="AJ107" s="609" t="s">
        <v>33</v>
      </c>
      <c r="AK107" s="611"/>
      <c r="AL107" s="609" t="s">
        <v>34</v>
      </c>
      <c r="AM107" s="611"/>
      <c r="AN107" s="621"/>
      <c r="AO107" s="621"/>
      <c r="AP107" s="621"/>
      <c r="AQ107" s="621"/>
      <c r="AR107" s="231"/>
      <c r="BX107" s="231"/>
      <c r="BY107" s="231"/>
      <c r="BZ107" s="231"/>
      <c r="CA107" s="231"/>
      <c r="CB107" s="231"/>
      <c r="CC107" s="231"/>
      <c r="CD107" s="231"/>
      <c r="CE107" s="231"/>
      <c r="CF107" s="231"/>
      <c r="CG107" s="231"/>
      <c r="CH107" s="231"/>
      <c r="CI107" s="231"/>
      <c r="CJ107" s="231"/>
    </row>
    <row r="108" spans="1:88" s="230" customFormat="1" x14ac:dyDescent="0.2">
      <c r="A108" s="654"/>
      <c r="B108" s="622"/>
      <c r="C108" s="419" t="s">
        <v>166</v>
      </c>
      <c r="D108" s="419" t="s">
        <v>170</v>
      </c>
      <c r="E108" s="414" t="s">
        <v>171</v>
      </c>
      <c r="F108" s="413" t="s">
        <v>170</v>
      </c>
      <c r="G108" s="248" t="s">
        <v>171</v>
      </c>
      <c r="H108" s="243" t="s">
        <v>170</v>
      </c>
      <c r="I108" s="417" t="s">
        <v>171</v>
      </c>
      <c r="J108" s="413" t="s">
        <v>170</v>
      </c>
      <c r="K108" s="248" t="s">
        <v>171</v>
      </c>
      <c r="L108" s="413" t="s">
        <v>170</v>
      </c>
      <c r="M108" s="248" t="s">
        <v>171</v>
      </c>
      <c r="N108" s="413" t="s">
        <v>170</v>
      </c>
      <c r="O108" s="248" t="s">
        <v>171</v>
      </c>
      <c r="P108" s="243" t="s">
        <v>170</v>
      </c>
      <c r="Q108" s="417" t="s">
        <v>171</v>
      </c>
      <c r="R108" s="243" t="s">
        <v>170</v>
      </c>
      <c r="S108" s="417" t="s">
        <v>171</v>
      </c>
      <c r="T108" s="413" t="s">
        <v>170</v>
      </c>
      <c r="U108" s="248" t="s">
        <v>171</v>
      </c>
      <c r="V108" s="243" t="s">
        <v>170</v>
      </c>
      <c r="W108" s="417" t="s">
        <v>171</v>
      </c>
      <c r="X108" s="243" t="s">
        <v>170</v>
      </c>
      <c r="Y108" s="417" t="s">
        <v>171</v>
      </c>
      <c r="Z108" s="413" t="s">
        <v>170</v>
      </c>
      <c r="AA108" s="248" t="s">
        <v>171</v>
      </c>
      <c r="AB108" s="413" t="s">
        <v>170</v>
      </c>
      <c r="AC108" s="248" t="s">
        <v>171</v>
      </c>
      <c r="AD108" s="243" t="s">
        <v>170</v>
      </c>
      <c r="AE108" s="417" t="s">
        <v>171</v>
      </c>
      <c r="AF108" s="243" t="s">
        <v>170</v>
      </c>
      <c r="AG108" s="417" t="s">
        <v>171</v>
      </c>
      <c r="AH108" s="413" t="s">
        <v>170</v>
      </c>
      <c r="AI108" s="248" t="s">
        <v>171</v>
      </c>
      <c r="AJ108" s="243" t="s">
        <v>170</v>
      </c>
      <c r="AK108" s="417" t="s">
        <v>171</v>
      </c>
      <c r="AL108" s="413" t="s">
        <v>170</v>
      </c>
      <c r="AM108" s="248" t="s">
        <v>171</v>
      </c>
      <c r="AN108" s="622"/>
      <c r="AO108" s="622"/>
      <c r="AP108" s="622"/>
      <c r="AQ108" s="622"/>
      <c r="AR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</row>
    <row r="109" spans="1:88" s="230" customFormat="1" x14ac:dyDescent="0.2">
      <c r="A109" s="620" t="s">
        <v>63</v>
      </c>
      <c r="B109" s="380" t="s">
        <v>50</v>
      </c>
      <c r="C109" s="381">
        <f t="shared" ref="C109:C119" si="10">SUM(D109+E109)</f>
        <v>0</v>
      </c>
      <c r="D109" s="381">
        <f t="shared" ref="D109:D117" si="11">SUM(F109+H109+J109+L109+N109+P109+R109+T109+V109+X109+Z109+AB109+AD109+AF109+AH109+AJ109+AL109)</f>
        <v>0</v>
      </c>
      <c r="E109" s="381">
        <f t="shared" ref="E109:E117" si="12">SUM(G109+I109+K109+M109+O109+Q109+S109+U109+W109+Y109+AA109+AC109+AE109+AG109+AI109+AK109+AM109)</f>
        <v>0</v>
      </c>
      <c r="F109" s="260"/>
      <c r="G109" s="345"/>
      <c r="H109" s="260"/>
      <c r="I109" s="345"/>
      <c r="J109" s="260"/>
      <c r="K109" s="274"/>
      <c r="L109" s="260"/>
      <c r="M109" s="274"/>
      <c r="N109" s="260"/>
      <c r="O109" s="274"/>
      <c r="P109" s="260"/>
      <c r="Q109" s="274"/>
      <c r="R109" s="260"/>
      <c r="S109" s="274"/>
      <c r="T109" s="260"/>
      <c r="U109" s="274"/>
      <c r="V109" s="260"/>
      <c r="W109" s="274"/>
      <c r="X109" s="260"/>
      <c r="Y109" s="274"/>
      <c r="Z109" s="260"/>
      <c r="AA109" s="274"/>
      <c r="AB109" s="260"/>
      <c r="AC109" s="274"/>
      <c r="AD109" s="260"/>
      <c r="AE109" s="274"/>
      <c r="AF109" s="260"/>
      <c r="AG109" s="274"/>
      <c r="AH109" s="260"/>
      <c r="AI109" s="274"/>
      <c r="AJ109" s="260"/>
      <c r="AK109" s="274"/>
      <c r="AL109" s="382"/>
      <c r="AM109" s="274"/>
      <c r="AN109" s="319"/>
      <c r="AO109" s="319"/>
      <c r="AP109" s="319"/>
      <c r="AQ109" s="319"/>
      <c r="AR109" s="278" t="s">
        <v>167</v>
      </c>
      <c r="BX109" s="231"/>
      <c r="BY109" s="231"/>
      <c r="BZ109" s="231"/>
      <c r="CA109" s="231"/>
      <c r="CB109" s="231"/>
      <c r="CC109" s="231"/>
      <c r="CD109" s="231"/>
      <c r="CE109" s="231"/>
      <c r="CF109" s="231"/>
      <c r="CG109" s="231">
        <v>0</v>
      </c>
      <c r="CH109" s="231">
        <v>0</v>
      </c>
      <c r="CI109" s="231">
        <v>0</v>
      </c>
      <c r="CJ109" s="231"/>
    </row>
    <row r="110" spans="1:88" s="230" customFormat="1" x14ac:dyDescent="0.2">
      <c r="A110" s="622"/>
      <c r="B110" s="383" t="s">
        <v>51</v>
      </c>
      <c r="C110" s="366">
        <f t="shared" si="10"/>
        <v>20</v>
      </c>
      <c r="D110" s="366">
        <f t="shared" si="11"/>
        <v>10</v>
      </c>
      <c r="E110" s="366">
        <f t="shared" si="12"/>
        <v>10</v>
      </c>
      <c r="F110" s="356"/>
      <c r="G110" s="326">
        <v>1</v>
      </c>
      <c r="H110" s="356"/>
      <c r="I110" s="326">
        <v>2</v>
      </c>
      <c r="J110" s="356"/>
      <c r="K110" s="297">
        <v>1</v>
      </c>
      <c r="L110" s="356">
        <v>2</v>
      </c>
      <c r="M110" s="297"/>
      <c r="N110" s="356">
        <v>2</v>
      </c>
      <c r="O110" s="297"/>
      <c r="P110" s="356">
        <v>1</v>
      </c>
      <c r="Q110" s="297">
        <v>2</v>
      </c>
      <c r="R110" s="356"/>
      <c r="S110" s="297"/>
      <c r="T110" s="356">
        <v>3</v>
      </c>
      <c r="U110" s="297"/>
      <c r="V110" s="356">
        <v>1</v>
      </c>
      <c r="W110" s="297"/>
      <c r="X110" s="356"/>
      <c r="Y110" s="297">
        <v>1</v>
      </c>
      <c r="Z110" s="356"/>
      <c r="AA110" s="297">
        <v>2</v>
      </c>
      <c r="AB110" s="356">
        <v>1</v>
      </c>
      <c r="AC110" s="297"/>
      <c r="AD110" s="356"/>
      <c r="AE110" s="297"/>
      <c r="AF110" s="356"/>
      <c r="AG110" s="297">
        <v>1</v>
      </c>
      <c r="AH110" s="356"/>
      <c r="AI110" s="297"/>
      <c r="AJ110" s="356"/>
      <c r="AK110" s="297"/>
      <c r="AL110" s="368"/>
      <c r="AM110" s="297"/>
      <c r="AN110" s="296">
        <v>20</v>
      </c>
      <c r="AO110" s="296">
        <v>0</v>
      </c>
      <c r="AP110" s="296">
        <v>0</v>
      </c>
      <c r="AQ110" s="296">
        <v>0</v>
      </c>
      <c r="AR110" s="278" t="s">
        <v>167</v>
      </c>
      <c r="BX110" s="231"/>
      <c r="BY110" s="231"/>
      <c r="BZ110" s="231"/>
      <c r="CA110" s="231"/>
      <c r="CB110" s="231"/>
      <c r="CC110" s="231"/>
      <c r="CD110" s="231"/>
      <c r="CE110" s="231"/>
      <c r="CF110" s="231"/>
      <c r="CG110" s="231">
        <v>0</v>
      </c>
      <c r="CH110" s="231">
        <v>0</v>
      </c>
      <c r="CI110" s="231">
        <v>0</v>
      </c>
      <c r="CJ110" s="231"/>
    </row>
    <row r="111" spans="1:88" s="230" customFormat="1" x14ac:dyDescent="0.2">
      <c r="A111" s="652" t="s">
        <v>64</v>
      </c>
      <c r="B111" s="380" t="s">
        <v>50</v>
      </c>
      <c r="C111" s="381">
        <f t="shared" si="10"/>
        <v>6</v>
      </c>
      <c r="D111" s="381">
        <f t="shared" si="11"/>
        <v>2</v>
      </c>
      <c r="E111" s="381">
        <f t="shared" si="12"/>
        <v>4</v>
      </c>
      <c r="F111" s="260"/>
      <c r="G111" s="345"/>
      <c r="H111" s="260"/>
      <c r="I111" s="345"/>
      <c r="J111" s="260"/>
      <c r="K111" s="274"/>
      <c r="L111" s="260"/>
      <c r="M111" s="274"/>
      <c r="N111" s="260"/>
      <c r="O111" s="274"/>
      <c r="P111" s="260"/>
      <c r="Q111" s="274"/>
      <c r="R111" s="260"/>
      <c r="S111" s="274"/>
      <c r="T111" s="260"/>
      <c r="U111" s="274">
        <v>1</v>
      </c>
      <c r="V111" s="260"/>
      <c r="W111" s="274"/>
      <c r="X111" s="260"/>
      <c r="Y111" s="274"/>
      <c r="Z111" s="260"/>
      <c r="AA111" s="274">
        <v>1</v>
      </c>
      <c r="AB111" s="260"/>
      <c r="AC111" s="274"/>
      <c r="AD111" s="260"/>
      <c r="AE111" s="274"/>
      <c r="AF111" s="260"/>
      <c r="AG111" s="274">
        <v>1</v>
      </c>
      <c r="AH111" s="260"/>
      <c r="AI111" s="274"/>
      <c r="AJ111" s="260"/>
      <c r="AK111" s="274">
        <v>1</v>
      </c>
      <c r="AL111" s="382">
        <v>2</v>
      </c>
      <c r="AM111" s="274"/>
      <c r="AN111" s="319">
        <v>6</v>
      </c>
      <c r="AO111" s="319">
        <v>0</v>
      </c>
      <c r="AP111" s="319">
        <v>0</v>
      </c>
      <c r="AQ111" s="319">
        <v>0</v>
      </c>
      <c r="AR111" s="278" t="s">
        <v>167</v>
      </c>
      <c r="BX111" s="231"/>
      <c r="BY111" s="231"/>
      <c r="BZ111" s="231"/>
      <c r="CA111" s="231"/>
      <c r="CB111" s="231"/>
      <c r="CC111" s="231"/>
      <c r="CD111" s="231"/>
      <c r="CE111" s="231"/>
      <c r="CF111" s="231"/>
      <c r="CG111" s="231">
        <v>0</v>
      </c>
      <c r="CH111" s="231">
        <v>0</v>
      </c>
      <c r="CI111" s="231">
        <v>0</v>
      </c>
      <c r="CJ111" s="231"/>
    </row>
    <row r="112" spans="1:88" s="230" customFormat="1" x14ac:dyDescent="0.2">
      <c r="A112" s="653"/>
      <c r="B112" s="384" t="s">
        <v>51</v>
      </c>
      <c r="C112" s="349">
        <f t="shared" si="10"/>
        <v>0</v>
      </c>
      <c r="D112" s="349">
        <f t="shared" si="11"/>
        <v>0</v>
      </c>
      <c r="E112" s="349">
        <f t="shared" si="12"/>
        <v>0</v>
      </c>
      <c r="F112" s="266"/>
      <c r="G112" s="286"/>
      <c r="H112" s="266"/>
      <c r="I112" s="286"/>
      <c r="J112" s="266"/>
      <c r="K112" s="267"/>
      <c r="L112" s="266"/>
      <c r="M112" s="267"/>
      <c r="N112" s="266"/>
      <c r="O112" s="267"/>
      <c r="P112" s="266"/>
      <c r="Q112" s="267"/>
      <c r="R112" s="266"/>
      <c r="S112" s="267"/>
      <c r="T112" s="266"/>
      <c r="U112" s="267"/>
      <c r="V112" s="266"/>
      <c r="W112" s="267"/>
      <c r="X112" s="266"/>
      <c r="Y112" s="267"/>
      <c r="Z112" s="266"/>
      <c r="AA112" s="267"/>
      <c r="AB112" s="266"/>
      <c r="AC112" s="267"/>
      <c r="AD112" s="266"/>
      <c r="AE112" s="267"/>
      <c r="AF112" s="266"/>
      <c r="AG112" s="267"/>
      <c r="AH112" s="266"/>
      <c r="AI112" s="267"/>
      <c r="AJ112" s="266"/>
      <c r="AK112" s="267"/>
      <c r="AL112" s="273"/>
      <c r="AM112" s="267"/>
      <c r="AN112" s="294"/>
      <c r="AO112" s="294"/>
      <c r="AP112" s="294"/>
      <c r="AQ112" s="294"/>
      <c r="AR112" s="278" t="s">
        <v>167</v>
      </c>
      <c r="BX112" s="231"/>
      <c r="BY112" s="231"/>
      <c r="BZ112" s="231"/>
      <c r="CA112" s="231"/>
      <c r="CB112" s="231"/>
      <c r="CC112" s="231"/>
      <c r="CD112" s="231"/>
      <c r="CE112" s="231"/>
      <c r="CF112" s="231"/>
      <c r="CG112" s="231">
        <v>0</v>
      </c>
      <c r="CH112" s="231">
        <v>0</v>
      </c>
      <c r="CI112" s="231">
        <v>0</v>
      </c>
      <c r="CJ112" s="231"/>
    </row>
    <row r="113" spans="1:87" s="230" customFormat="1" x14ac:dyDescent="0.2">
      <c r="A113" s="654"/>
      <c r="B113" s="383" t="s">
        <v>65</v>
      </c>
      <c r="C113" s="366">
        <f t="shared" si="10"/>
        <v>0</v>
      </c>
      <c r="D113" s="366">
        <f t="shared" si="11"/>
        <v>0</v>
      </c>
      <c r="E113" s="366">
        <f t="shared" si="12"/>
        <v>0</v>
      </c>
      <c r="F113" s="356"/>
      <c r="G113" s="326"/>
      <c r="H113" s="356"/>
      <c r="I113" s="326"/>
      <c r="J113" s="356"/>
      <c r="K113" s="297"/>
      <c r="L113" s="356"/>
      <c r="M113" s="297"/>
      <c r="N113" s="356"/>
      <c r="O113" s="297"/>
      <c r="P113" s="356"/>
      <c r="Q113" s="297"/>
      <c r="R113" s="356"/>
      <c r="S113" s="297"/>
      <c r="T113" s="356"/>
      <c r="U113" s="297"/>
      <c r="V113" s="356"/>
      <c r="W113" s="297"/>
      <c r="X113" s="356"/>
      <c r="Y113" s="297"/>
      <c r="Z113" s="356"/>
      <c r="AA113" s="297"/>
      <c r="AB113" s="356"/>
      <c r="AC113" s="297"/>
      <c r="AD113" s="356"/>
      <c r="AE113" s="297"/>
      <c r="AF113" s="356"/>
      <c r="AG113" s="297"/>
      <c r="AH113" s="356"/>
      <c r="AI113" s="297"/>
      <c r="AJ113" s="356"/>
      <c r="AK113" s="297"/>
      <c r="AL113" s="368"/>
      <c r="AM113" s="297"/>
      <c r="AN113" s="296"/>
      <c r="AO113" s="296"/>
      <c r="AP113" s="296"/>
      <c r="AQ113" s="296"/>
      <c r="AR113" s="278" t="s">
        <v>167</v>
      </c>
      <c r="BX113" s="231"/>
      <c r="BY113" s="231"/>
      <c r="BZ113" s="231"/>
      <c r="CA113" s="231"/>
      <c r="CB113" s="231"/>
      <c r="CC113" s="231"/>
      <c r="CD113" s="231"/>
      <c r="CE113" s="231"/>
      <c r="CF113" s="231"/>
      <c r="CG113" s="231">
        <v>0</v>
      </c>
      <c r="CH113" s="231">
        <v>0</v>
      </c>
      <c r="CI113" s="231">
        <v>0</v>
      </c>
    </row>
    <row r="114" spans="1:87" s="230" customFormat="1" x14ac:dyDescent="0.2">
      <c r="A114" s="602" t="s">
        <v>66</v>
      </c>
      <c r="B114" s="380" t="s">
        <v>50</v>
      </c>
      <c r="C114" s="381">
        <f t="shared" si="10"/>
        <v>0</v>
      </c>
      <c r="D114" s="381">
        <f t="shared" si="11"/>
        <v>0</v>
      </c>
      <c r="E114" s="381">
        <f t="shared" si="12"/>
        <v>0</v>
      </c>
      <c r="F114" s="260"/>
      <c r="G114" s="345"/>
      <c r="H114" s="260"/>
      <c r="I114" s="345"/>
      <c r="J114" s="260"/>
      <c r="K114" s="274"/>
      <c r="L114" s="260"/>
      <c r="M114" s="274"/>
      <c r="N114" s="260"/>
      <c r="O114" s="274"/>
      <c r="P114" s="260"/>
      <c r="Q114" s="274"/>
      <c r="R114" s="260"/>
      <c r="S114" s="274"/>
      <c r="T114" s="260"/>
      <c r="U114" s="274"/>
      <c r="V114" s="260"/>
      <c r="W114" s="345"/>
      <c r="X114" s="260"/>
      <c r="Y114" s="274"/>
      <c r="Z114" s="260"/>
      <c r="AA114" s="274"/>
      <c r="AB114" s="260"/>
      <c r="AC114" s="274"/>
      <c r="AD114" s="260"/>
      <c r="AE114" s="274"/>
      <c r="AF114" s="260"/>
      <c r="AG114" s="274"/>
      <c r="AH114" s="260"/>
      <c r="AI114" s="274"/>
      <c r="AJ114" s="260"/>
      <c r="AK114" s="274"/>
      <c r="AL114" s="382"/>
      <c r="AM114" s="274"/>
      <c r="AN114" s="319"/>
      <c r="AO114" s="319"/>
      <c r="AP114" s="319"/>
      <c r="AQ114" s="319"/>
      <c r="AR114" s="278" t="s">
        <v>167</v>
      </c>
      <c r="BX114" s="231"/>
      <c r="BY114" s="231"/>
      <c r="BZ114" s="231"/>
      <c r="CA114" s="231"/>
      <c r="CB114" s="231"/>
      <c r="CC114" s="231"/>
      <c r="CD114" s="231"/>
      <c r="CE114" s="231"/>
      <c r="CF114" s="231"/>
      <c r="CG114" s="231">
        <v>0</v>
      </c>
      <c r="CH114" s="231">
        <v>0</v>
      </c>
      <c r="CI114" s="231">
        <v>0</v>
      </c>
    </row>
    <row r="115" spans="1:87" s="230" customFormat="1" x14ac:dyDescent="0.2">
      <c r="A115" s="606"/>
      <c r="B115" s="384" t="s">
        <v>51</v>
      </c>
      <c r="C115" s="349">
        <f t="shared" si="10"/>
        <v>21</v>
      </c>
      <c r="D115" s="349">
        <f t="shared" si="11"/>
        <v>14</v>
      </c>
      <c r="E115" s="349">
        <f t="shared" si="12"/>
        <v>7</v>
      </c>
      <c r="F115" s="356"/>
      <c r="G115" s="326"/>
      <c r="H115" s="356"/>
      <c r="I115" s="326"/>
      <c r="J115" s="356"/>
      <c r="K115" s="297"/>
      <c r="L115" s="356">
        <v>1</v>
      </c>
      <c r="M115" s="297"/>
      <c r="N115" s="356"/>
      <c r="O115" s="297"/>
      <c r="P115" s="356">
        <v>3</v>
      </c>
      <c r="Q115" s="297">
        <v>1</v>
      </c>
      <c r="R115" s="356">
        <v>2</v>
      </c>
      <c r="S115" s="297">
        <v>1</v>
      </c>
      <c r="T115" s="356">
        <v>3</v>
      </c>
      <c r="U115" s="297">
        <v>2</v>
      </c>
      <c r="V115" s="356">
        <v>1</v>
      </c>
      <c r="W115" s="297">
        <v>2</v>
      </c>
      <c r="X115" s="356">
        <v>1</v>
      </c>
      <c r="Y115" s="297">
        <v>1</v>
      </c>
      <c r="Z115" s="356">
        <v>2</v>
      </c>
      <c r="AA115" s="297"/>
      <c r="AB115" s="356">
        <v>1</v>
      </c>
      <c r="AC115" s="297"/>
      <c r="AD115" s="356"/>
      <c r="AE115" s="297"/>
      <c r="AF115" s="356"/>
      <c r="AG115" s="297"/>
      <c r="AH115" s="356"/>
      <c r="AI115" s="297"/>
      <c r="AJ115" s="356"/>
      <c r="AK115" s="297"/>
      <c r="AL115" s="368"/>
      <c r="AM115" s="297"/>
      <c r="AN115" s="296">
        <v>21</v>
      </c>
      <c r="AO115" s="296">
        <v>0</v>
      </c>
      <c r="AP115" s="296">
        <v>0</v>
      </c>
      <c r="AQ115" s="296">
        <v>0</v>
      </c>
      <c r="AR115" s="278" t="s">
        <v>167</v>
      </c>
      <c r="BX115" s="231"/>
      <c r="BY115" s="231"/>
      <c r="BZ115" s="231"/>
      <c r="CA115" s="231"/>
      <c r="CB115" s="231"/>
      <c r="CC115" s="231"/>
      <c r="CD115" s="231"/>
      <c r="CE115" s="231"/>
      <c r="CF115" s="231"/>
      <c r="CG115" s="231">
        <v>0</v>
      </c>
      <c r="CH115" s="231">
        <v>0</v>
      </c>
      <c r="CI115" s="231">
        <v>0</v>
      </c>
    </row>
    <row r="116" spans="1:87" s="230" customFormat="1" x14ac:dyDescent="0.2">
      <c r="A116" s="602" t="s">
        <v>67</v>
      </c>
      <c r="B116" s="380" t="s">
        <v>50</v>
      </c>
      <c r="C116" s="381">
        <f t="shared" si="10"/>
        <v>0</v>
      </c>
      <c r="D116" s="381">
        <f t="shared" si="11"/>
        <v>0</v>
      </c>
      <c r="E116" s="381">
        <f t="shared" si="12"/>
        <v>0</v>
      </c>
      <c r="F116" s="260"/>
      <c r="G116" s="345"/>
      <c r="H116" s="260"/>
      <c r="I116" s="345"/>
      <c r="J116" s="260"/>
      <c r="K116" s="274"/>
      <c r="L116" s="260"/>
      <c r="M116" s="274"/>
      <c r="N116" s="260"/>
      <c r="O116" s="274"/>
      <c r="P116" s="260"/>
      <c r="Q116" s="274"/>
      <c r="R116" s="260"/>
      <c r="S116" s="274"/>
      <c r="T116" s="260"/>
      <c r="U116" s="274"/>
      <c r="V116" s="360"/>
      <c r="W116" s="276"/>
      <c r="X116" s="360"/>
      <c r="Y116" s="276"/>
      <c r="Z116" s="360"/>
      <c r="AA116" s="276"/>
      <c r="AB116" s="360"/>
      <c r="AC116" s="276"/>
      <c r="AD116" s="360"/>
      <c r="AE116" s="276"/>
      <c r="AF116" s="360"/>
      <c r="AG116" s="276"/>
      <c r="AH116" s="360"/>
      <c r="AI116" s="276"/>
      <c r="AJ116" s="360"/>
      <c r="AK116" s="276"/>
      <c r="AL116" s="361"/>
      <c r="AM116" s="276"/>
      <c r="AN116" s="319"/>
      <c r="AO116" s="319"/>
      <c r="AP116" s="319"/>
      <c r="AQ116" s="319"/>
      <c r="AR116" s="278" t="s">
        <v>167</v>
      </c>
      <c r="BX116" s="231"/>
      <c r="BY116" s="231"/>
      <c r="BZ116" s="231"/>
      <c r="CA116" s="231"/>
      <c r="CB116" s="231"/>
      <c r="CC116" s="231"/>
      <c r="CD116" s="231"/>
      <c r="CE116" s="231"/>
      <c r="CF116" s="231"/>
      <c r="CG116" s="231">
        <v>0</v>
      </c>
      <c r="CH116" s="231">
        <v>0</v>
      </c>
      <c r="CI116" s="231">
        <v>0</v>
      </c>
    </row>
    <row r="117" spans="1:87" s="230" customFormat="1" x14ac:dyDescent="0.2">
      <c r="A117" s="606"/>
      <c r="B117" s="384" t="s">
        <v>51</v>
      </c>
      <c r="C117" s="349">
        <f t="shared" si="10"/>
        <v>12</v>
      </c>
      <c r="D117" s="349">
        <f t="shared" si="11"/>
        <v>9</v>
      </c>
      <c r="E117" s="349">
        <f t="shared" si="12"/>
        <v>3</v>
      </c>
      <c r="F117" s="356"/>
      <c r="G117" s="326">
        <v>1</v>
      </c>
      <c r="H117" s="356"/>
      <c r="I117" s="326"/>
      <c r="J117" s="356"/>
      <c r="K117" s="297"/>
      <c r="L117" s="356"/>
      <c r="M117" s="297"/>
      <c r="N117" s="356"/>
      <c r="O117" s="297"/>
      <c r="P117" s="356">
        <v>4</v>
      </c>
      <c r="Q117" s="297"/>
      <c r="R117" s="356">
        <v>1</v>
      </c>
      <c r="S117" s="297">
        <v>2</v>
      </c>
      <c r="T117" s="356">
        <v>4</v>
      </c>
      <c r="U117" s="297"/>
      <c r="V117" s="385"/>
      <c r="W117" s="292"/>
      <c r="X117" s="360"/>
      <c r="Y117" s="276"/>
      <c r="Z117" s="360"/>
      <c r="AA117" s="276"/>
      <c r="AB117" s="360"/>
      <c r="AC117" s="276"/>
      <c r="AD117" s="360"/>
      <c r="AE117" s="276"/>
      <c r="AF117" s="360"/>
      <c r="AG117" s="276"/>
      <c r="AH117" s="360"/>
      <c r="AI117" s="276"/>
      <c r="AJ117" s="360"/>
      <c r="AK117" s="276"/>
      <c r="AL117" s="361"/>
      <c r="AM117" s="276"/>
      <c r="AN117" s="362">
        <v>12</v>
      </c>
      <c r="AO117" s="362">
        <v>0</v>
      </c>
      <c r="AP117" s="362">
        <v>0</v>
      </c>
      <c r="AQ117" s="362">
        <v>0</v>
      </c>
      <c r="AR117" s="278" t="s">
        <v>167</v>
      </c>
      <c r="BX117" s="231"/>
      <c r="BY117" s="231"/>
      <c r="BZ117" s="231"/>
      <c r="CA117" s="231"/>
      <c r="CB117" s="231"/>
      <c r="CC117" s="231"/>
      <c r="CD117" s="231"/>
      <c r="CE117" s="231"/>
      <c r="CF117" s="231"/>
      <c r="CG117" s="231">
        <v>0</v>
      </c>
      <c r="CH117" s="231">
        <v>0</v>
      </c>
      <c r="CI117" s="231">
        <v>0</v>
      </c>
    </row>
    <row r="118" spans="1:87" s="230" customFormat="1" x14ac:dyDescent="0.2">
      <c r="A118" s="620" t="s">
        <v>68</v>
      </c>
      <c r="B118" s="386" t="s">
        <v>50</v>
      </c>
      <c r="C118" s="335">
        <f t="shared" si="10"/>
        <v>0</v>
      </c>
      <c r="D118" s="335">
        <f>SUM(L118+N118+P118+R118+T118+V118+X118+Z118+AB118+AD118+AF118+AH118+AJ118+AL118)</f>
        <v>0</v>
      </c>
      <c r="E118" s="335">
        <f>SUM(M118+O118+Q118+S118+U118+W118+Y118+AA118+AC118+AE118+AG118+AI118+AK118+AM118)</f>
        <v>0</v>
      </c>
      <c r="F118" s="387"/>
      <c r="G118" s="388"/>
      <c r="H118" s="387"/>
      <c r="I118" s="388"/>
      <c r="J118" s="387"/>
      <c r="K118" s="388"/>
      <c r="L118" s="263"/>
      <c r="M118" s="272"/>
      <c r="N118" s="337"/>
      <c r="O118" s="272"/>
      <c r="P118" s="337"/>
      <c r="Q118" s="272"/>
      <c r="R118" s="337"/>
      <c r="S118" s="272"/>
      <c r="T118" s="337"/>
      <c r="U118" s="272"/>
      <c r="V118" s="337"/>
      <c r="W118" s="272"/>
      <c r="X118" s="337"/>
      <c r="Y118" s="272"/>
      <c r="Z118" s="337"/>
      <c r="AA118" s="272"/>
      <c r="AB118" s="337"/>
      <c r="AC118" s="272"/>
      <c r="AD118" s="337"/>
      <c r="AE118" s="272"/>
      <c r="AF118" s="337"/>
      <c r="AG118" s="272"/>
      <c r="AH118" s="337"/>
      <c r="AI118" s="272"/>
      <c r="AJ118" s="337"/>
      <c r="AK118" s="272"/>
      <c r="AL118" s="339"/>
      <c r="AM118" s="272"/>
      <c r="AN118" s="340"/>
      <c r="AO118" s="340"/>
      <c r="AP118" s="340"/>
      <c r="AQ118" s="340"/>
      <c r="AR118" s="278" t="s">
        <v>167</v>
      </c>
      <c r="BX118" s="231"/>
      <c r="BY118" s="231"/>
      <c r="BZ118" s="231"/>
      <c r="CA118" s="231"/>
      <c r="CB118" s="231"/>
      <c r="CC118" s="231"/>
      <c r="CD118" s="231"/>
      <c r="CE118" s="231"/>
      <c r="CF118" s="231"/>
      <c r="CG118" s="231">
        <v>0</v>
      </c>
      <c r="CH118" s="231">
        <v>0</v>
      </c>
      <c r="CI118" s="231">
        <v>0</v>
      </c>
    </row>
    <row r="119" spans="1:87" s="230" customFormat="1" x14ac:dyDescent="0.2">
      <c r="A119" s="622"/>
      <c r="B119" s="383" t="s">
        <v>51</v>
      </c>
      <c r="C119" s="366">
        <f t="shared" si="10"/>
        <v>1</v>
      </c>
      <c r="D119" s="366">
        <f>SUM(L119+N119+P119+R119+T119+V119+X119+Z119+AB119+AD119+AF119+AH119+AJ119+AL119)</f>
        <v>1</v>
      </c>
      <c r="E119" s="366">
        <f>SUM(M119+O119+Q119+S119+U119+W119+Y119+AA119+AC119+AE119+AG119+AI119+AK119+AM119)</f>
        <v>0</v>
      </c>
      <c r="F119" s="354"/>
      <c r="G119" s="355"/>
      <c r="H119" s="354"/>
      <c r="I119" s="355"/>
      <c r="J119" s="354"/>
      <c r="K119" s="355"/>
      <c r="L119" s="389"/>
      <c r="M119" s="297"/>
      <c r="N119" s="356"/>
      <c r="O119" s="297"/>
      <c r="P119" s="356"/>
      <c r="Q119" s="297"/>
      <c r="R119" s="356"/>
      <c r="S119" s="297"/>
      <c r="T119" s="356">
        <v>1</v>
      </c>
      <c r="U119" s="297"/>
      <c r="V119" s="356"/>
      <c r="W119" s="297"/>
      <c r="X119" s="356"/>
      <c r="Y119" s="297"/>
      <c r="Z119" s="356"/>
      <c r="AA119" s="297"/>
      <c r="AB119" s="356"/>
      <c r="AC119" s="297"/>
      <c r="AD119" s="356"/>
      <c r="AE119" s="297"/>
      <c r="AF119" s="356"/>
      <c r="AG119" s="297"/>
      <c r="AH119" s="356"/>
      <c r="AI119" s="297"/>
      <c r="AJ119" s="356"/>
      <c r="AK119" s="297"/>
      <c r="AL119" s="368"/>
      <c r="AM119" s="297"/>
      <c r="AN119" s="296">
        <v>1</v>
      </c>
      <c r="AO119" s="296">
        <v>0</v>
      </c>
      <c r="AP119" s="296">
        <v>0</v>
      </c>
      <c r="AQ119" s="296">
        <v>0</v>
      </c>
      <c r="AR119" s="278" t="s">
        <v>167</v>
      </c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>
        <v>0</v>
      </c>
      <c r="CH119" s="231">
        <v>0</v>
      </c>
      <c r="CI119" s="231">
        <v>0</v>
      </c>
    </row>
    <row r="120" spans="1:87" s="230" customFormat="1" x14ac:dyDescent="0.2">
      <c r="AA120" s="232"/>
      <c r="AB120" s="330"/>
      <c r="AC120" s="232"/>
      <c r="AD120" s="232"/>
      <c r="AE120" s="232"/>
      <c r="BX120" s="231"/>
      <c r="BY120" s="231"/>
      <c r="BZ120" s="231"/>
      <c r="CA120" s="231"/>
      <c r="CB120" s="231"/>
      <c r="CC120" s="231"/>
      <c r="CD120" s="231"/>
      <c r="CE120" s="231"/>
      <c r="CF120" s="231"/>
      <c r="CG120" s="231"/>
      <c r="CH120" s="231"/>
      <c r="CI120" s="231"/>
    </row>
    <row r="121" spans="1:87" s="230" customFormat="1" ht="39" customHeight="1" x14ac:dyDescent="0.2">
      <c r="AA121" s="232"/>
      <c r="AB121" s="330"/>
      <c r="AC121" s="232"/>
      <c r="AD121" s="232"/>
      <c r="AE121" s="232"/>
      <c r="BX121" s="231"/>
      <c r="BY121" s="231"/>
      <c r="BZ121" s="231"/>
      <c r="CA121" s="231"/>
      <c r="CB121" s="231"/>
      <c r="CC121" s="231"/>
      <c r="CD121" s="231"/>
      <c r="CE121" s="231"/>
      <c r="CF121" s="231"/>
      <c r="CG121" s="231"/>
      <c r="CH121" s="231"/>
      <c r="CI121" s="231"/>
    </row>
    <row r="122" spans="1:87" s="230" customFormat="1" x14ac:dyDescent="0.2">
      <c r="AA122" s="232"/>
      <c r="AB122" s="330"/>
      <c r="AC122" s="232"/>
      <c r="AD122" s="232"/>
      <c r="AE122" s="232"/>
      <c r="BX122" s="231"/>
      <c r="BY122" s="231"/>
      <c r="BZ122" s="231"/>
      <c r="CA122" s="231"/>
      <c r="CB122" s="231"/>
      <c r="CC122" s="231"/>
      <c r="CD122" s="231"/>
      <c r="CE122" s="231"/>
      <c r="CF122" s="231"/>
      <c r="CG122" s="231"/>
      <c r="CH122" s="231"/>
      <c r="CI122" s="231"/>
    </row>
    <row r="123" spans="1:87" s="230" customFormat="1" x14ac:dyDescent="0.2">
      <c r="AA123" s="232"/>
      <c r="AB123" s="330"/>
      <c r="AC123" s="232"/>
      <c r="AD123" s="232"/>
      <c r="AE123" s="232"/>
      <c r="BX123" s="231"/>
      <c r="BY123" s="231"/>
      <c r="BZ123" s="231"/>
      <c r="CA123" s="231"/>
      <c r="CB123" s="231"/>
      <c r="CC123" s="231"/>
      <c r="CD123" s="231"/>
      <c r="CE123" s="231"/>
      <c r="CF123" s="231"/>
      <c r="CG123" s="231"/>
      <c r="CH123" s="231"/>
      <c r="CI123" s="231"/>
    </row>
    <row r="124" spans="1:87" s="230" customFormat="1" x14ac:dyDescent="0.2">
      <c r="AA124" s="232"/>
      <c r="AB124" s="330"/>
      <c r="AC124" s="232"/>
      <c r="AD124" s="232"/>
      <c r="AE124" s="232"/>
      <c r="BX124" s="231"/>
      <c r="BY124" s="231"/>
      <c r="BZ124" s="231"/>
      <c r="CA124" s="231"/>
      <c r="CB124" s="231"/>
      <c r="CC124" s="231"/>
      <c r="CD124" s="231"/>
      <c r="CE124" s="231"/>
      <c r="CF124" s="231"/>
      <c r="CG124" s="231"/>
      <c r="CH124" s="231"/>
      <c r="CI124" s="231"/>
    </row>
    <row r="125" spans="1:87" s="230" customFormat="1" x14ac:dyDescent="0.2">
      <c r="AA125" s="232"/>
      <c r="AB125" s="330"/>
      <c r="AC125" s="232"/>
      <c r="AD125" s="232"/>
      <c r="AE125" s="232"/>
      <c r="BX125" s="231"/>
      <c r="BY125" s="231"/>
      <c r="BZ125" s="231"/>
      <c r="CA125" s="231"/>
      <c r="CB125" s="231"/>
      <c r="CC125" s="231"/>
      <c r="CD125" s="231"/>
      <c r="CE125" s="231"/>
      <c r="CF125" s="231"/>
      <c r="CG125" s="231"/>
      <c r="CH125" s="231"/>
      <c r="CI125" s="231"/>
    </row>
    <row r="126" spans="1:87" s="230" customFormat="1" x14ac:dyDescent="0.2">
      <c r="AA126" s="232"/>
      <c r="AB126" s="330"/>
      <c r="AC126" s="232"/>
      <c r="AD126" s="232"/>
      <c r="AE126" s="232"/>
      <c r="BX126" s="231"/>
      <c r="BY126" s="231"/>
      <c r="BZ126" s="231"/>
      <c r="CA126" s="231"/>
      <c r="CB126" s="231"/>
      <c r="CC126" s="231"/>
      <c r="CD126" s="231"/>
      <c r="CE126" s="231"/>
      <c r="CF126" s="231"/>
      <c r="CG126" s="231"/>
      <c r="CH126" s="231"/>
      <c r="CI126" s="231"/>
    </row>
    <row r="127" spans="1:87" s="230" customFormat="1" x14ac:dyDescent="0.2">
      <c r="AA127" s="232"/>
      <c r="AB127" s="330"/>
      <c r="AC127" s="232"/>
      <c r="AD127" s="232"/>
      <c r="AE127" s="232"/>
      <c r="BX127" s="231"/>
      <c r="BY127" s="231"/>
      <c r="BZ127" s="231"/>
      <c r="CA127" s="231"/>
      <c r="CB127" s="231"/>
      <c r="CC127" s="231"/>
      <c r="CD127" s="231"/>
      <c r="CE127" s="231"/>
      <c r="CF127" s="231"/>
      <c r="CG127" s="231"/>
      <c r="CH127" s="231"/>
      <c r="CI127" s="231"/>
    </row>
    <row r="128" spans="1:87" s="230" customFormat="1" x14ac:dyDescent="0.2">
      <c r="AA128" s="232"/>
      <c r="AB128" s="232"/>
      <c r="AC128" s="232"/>
      <c r="AD128" s="330"/>
      <c r="AE128" s="232"/>
      <c r="BX128" s="231"/>
      <c r="BY128" s="231"/>
      <c r="BZ128" s="231"/>
      <c r="CA128" s="231"/>
      <c r="CB128" s="231"/>
      <c r="CC128" s="231"/>
      <c r="CD128" s="231"/>
      <c r="CE128" s="231"/>
      <c r="CF128" s="231"/>
      <c r="CG128" s="231"/>
      <c r="CH128" s="231"/>
      <c r="CI128" s="231"/>
    </row>
    <row r="129" spans="1:43" s="230" customFormat="1" x14ac:dyDescent="0.2">
      <c r="AA129" s="232"/>
      <c r="AB129" s="232"/>
      <c r="AC129" s="232"/>
      <c r="AD129" s="330"/>
      <c r="AE129" s="232"/>
    </row>
    <row r="130" spans="1:43" s="230" customFormat="1" x14ac:dyDescent="0.2">
      <c r="AA130" s="330"/>
      <c r="AB130" s="330"/>
      <c r="AC130" s="330"/>
      <c r="AD130" s="330"/>
      <c r="AE130" s="330"/>
      <c r="AF130" s="330"/>
      <c r="AG130" s="232"/>
      <c r="AH130" s="232"/>
      <c r="AI130" s="232"/>
      <c r="AJ130" s="232"/>
      <c r="AK130" s="330"/>
      <c r="AL130" s="232"/>
    </row>
    <row r="131" spans="1:43" s="230" customFormat="1" x14ac:dyDescent="0.2">
      <c r="AA131" s="330"/>
      <c r="AB131" s="330"/>
      <c r="AC131" s="330"/>
      <c r="AD131" s="330"/>
      <c r="AE131" s="330"/>
      <c r="AF131" s="330"/>
      <c r="AG131" s="232"/>
      <c r="AH131" s="232"/>
      <c r="AI131" s="232"/>
      <c r="AJ131" s="232"/>
      <c r="AK131" s="232"/>
      <c r="AL131" s="232"/>
    </row>
    <row r="132" spans="1:43" s="230" customFormat="1" x14ac:dyDescent="0.2">
      <c r="AA132" s="330"/>
      <c r="AB132" s="330"/>
      <c r="AC132" s="330"/>
      <c r="AD132" s="330"/>
      <c r="AE132" s="330"/>
      <c r="AF132" s="330"/>
      <c r="AG132" s="232"/>
      <c r="AH132" s="232"/>
      <c r="AI132" s="232"/>
      <c r="AJ132" s="232"/>
      <c r="AK132" s="232"/>
      <c r="AL132" s="232"/>
    </row>
    <row r="133" spans="1:43" s="230" customFormat="1" x14ac:dyDescent="0.2">
      <c r="AA133" s="330"/>
      <c r="AB133" s="330"/>
      <c r="AC133" s="330"/>
      <c r="AD133" s="330"/>
      <c r="AE133" s="330"/>
      <c r="AF133" s="330"/>
      <c r="AG133" s="232"/>
      <c r="AH133" s="232"/>
      <c r="AI133" s="232"/>
      <c r="AJ133" s="232"/>
      <c r="AK133" s="232"/>
      <c r="AL133" s="232"/>
    </row>
    <row r="134" spans="1:43" s="230" customFormat="1" x14ac:dyDescent="0.2">
      <c r="AA134" s="330"/>
      <c r="AB134" s="330"/>
      <c r="AC134" s="330"/>
      <c r="AD134" s="330"/>
      <c r="AE134" s="330"/>
      <c r="AF134" s="330"/>
      <c r="AG134" s="232"/>
      <c r="AH134" s="232"/>
      <c r="AI134" s="232"/>
      <c r="AJ134" s="232"/>
      <c r="AK134" s="232"/>
      <c r="AL134" s="232"/>
    </row>
    <row r="135" spans="1:43" s="230" customFormat="1" x14ac:dyDescent="0.2">
      <c r="AA135" s="330"/>
      <c r="AB135" s="330"/>
      <c r="AC135" s="330"/>
      <c r="AD135" s="330"/>
      <c r="AE135" s="330"/>
      <c r="AF135" s="330"/>
      <c r="AG135" s="232"/>
      <c r="AH135" s="232"/>
      <c r="AI135" s="232"/>
      <c r="AJ135" s="232"/>
      <c r="AK135" s="232"/>
      <c r="AL135" s="232"/>
    </row>
    <row r="136" spans="1:43" s="230" customFormat="1" x14ac:dyDescent="0.2">
      <c r="AA136" s="330"/>
      <c r="AB136" s="330"/>
      <c r="AC136" s="330"/>
      <c r="AD136" s="330"/>
      <c r="AE136" s="330"/>
      <c r="AF136" s="330"/>
      <c r="AG136" s="232"/>
      <c r="AH136" s="232"/>
      <c r="AI136" s="232"/>
      <c r="AJ136" s="232"/>
      <c r="AK136" s="232"/>
      <c r="AL136" s="232"/>
    </row>
    <row r="137" spans="1:43" s="230" customFormat="1" x14ac:dyDescent="0.2">
      <c r="AA137" s="330"/>
      <c r="AB137" s="330"/>
      <c r="AC137" s="330"/>
      <c r="AD137" s="330"/>
      <c r="AE137" s="330"/>
      <c r="AF137" s="330"/>
      <c r="AG137" s="232"/>
      <c r="AH137" s="232"/>
      <c r="AI137" s="232"/>
      <c r="AJ137" s="232"/>
      <c r="AK137" s="232"/>
      <c r="AL137" s="232"/>
    </row>
    <row r="138" spans="1:43" s="230" customFormat="1" x14ac:dyDescent="0.2">
      <c r="A138" s="232"/>
      <c r="B138" s="330"/>
      <c r="C138" s="330"/>
      <c r="D138" s="330"/>
      <c r="E138" s="330"/>
      <c r="F138" s="330"/>
      <c r="G138" s="330"/>
      <c r="H138" s="330"/>
      <c r="I138" s="330"/>
      <c r="J138" s="330"/>
      <c r="K138" s="330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90"/>
      <c r="AJ138" s="330"/>
      <c r="AK138" s="330"/>
      <c r="AL138" s="232"/>
      <c r="AM138" s="232"/>
      <c r="AN138" s="232"/>
      <c r="AO138" s="232"/>
      <c r="AP138" s="330"/>
      <c r="AQ138" s="391"/>
    </row>
    <row r="195" spans="1:2" s="230" customFormat="1" hidden="1" x14ac:dyDescent="0.2">
      <c r="A195" s="392">
        <f>SUM(B69,B88,C104,C109:C119,AW69,AS69:AT69,X69:AW69)</f>
        <v>25764</v>
      </c>
      <c r="B195" s="392">
        <f>SUM(CG7:CK121)</f>
        <v>0</v>
      </c>
    </row>
    <row r="197" spans="1:2" s="230" customFormat="1" ht="15" customHeight="1" x14ac:dyDescent="0.2"/>
  </sheetData>
  <mergeCells count="87">
    <mergeCell ref="A111:A113"/>
    <mergeCell ref="A114:A115"/>
    <mergeCell ref="A116:A117"/>
    <mergeCell ref="A118:A119"/>
    <mergeCell ref="AN106:AN108"/>
    <mergeCell ref="A109:A110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02:B102"/>
    <mergeCell ref="A103:B103"/>
    <mergeCell ref="AO106:AO108"/>
    <mergeCell ref="AP106:AP108"/>
    <mergeCell ref="A104:B104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101:B101"/>
    <mergeCell ref="Z91:AA91"/>
    <mergeCell ref="AB91:AC91"/>
    <mergeCell ref="AF91:AG91"/>
    <mergeCell ref="AH91:AI91"/>
    <mergeCell ref="AJ91:AK91"/>
    <mergeCell ref="P91:Q91"/>
    <mergeCell ref="R91:S91"/>
    <mergeCell ref="T91:U91"/>
    <mergeCell ref="V91:W91"/>
    <mergeCell ref="X91:Y91"/>
    <mergeCell ref="F91:G91"/>
    <mergeCell ref="H91:I91"/>
    <mergeCell ref="J91:K91"/>
    <mergeCell ref="L91:M91"/>
    <mergeCell ref="N91:O91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O90:AO92"/>
    <mergeCell ref="AP90:AP92"/>
    <mergeCell ref="AQ90:AQ92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workbookViewId="0"/>
  </sheetViews>
  <sheetFormatPr baseColWidth="10" defaultRowHeight="14.25" x14ac:dyDescent="0.2"/>
  <cols>
    <col min="1" max="1" width="67.28515625" style="230" customWidth="1"/>
    <col min="2" max="2" width="20.85546875" style="230" customWidth="1"/>
    <col min="3" max="5" width="14.140625" style="230" customWidth="1"/>
    <col min="6" max="6" width="11.42578125" style="230"/>
    <col min="7" max="7" width="12.5703125" style="230" customWidth="1"/>
    <col min="8" max="35" width="11.42578125" style="230"/>
    <col min="36" max="36" width="14.28515625" style="230" customWidth="1"/>
    <col min="37" max="40" width="11.42578125" style="230"/>
    <col min="41" max="41" width="13.5703125" style="230" customWidth="1"/>
    <col min="42" max="42" width="14.42578125" style="230" customWidth="1"/>
    <col min="43" max="44" width="11.42578125" style="230"/>
    <col min="45" max="45" width="13.42578125" style="230" customWidth="1"/>
    <col min="46" max="46" width="17.28515625" style="230" customWidth="1"/>
    <col min="47" max="47" width="14.42578125" style="230" customWidth="1"/>
    <col min="48" max="48" width="11.42578125" style="230"/>
    <col min="49" max="49" width="14" style="230" customWidth="1"/>
    <col min="50" max="50" width="11.42578125" style="230"/>
    <col min="51" max="51" width="13.5703125" style="230" customWidth="1"/>
    <col min="52" max="75" width="11.42578125" style="230"/>
    <col min="76" max="96" width="21.5703125" style="231" customWidth="1"/>
    <col min="97" max="97" width="21.5703125" style="230" customWidth="1"/>
    <col min="98" max="16384" width="11.42578125" style="230"/>
  </cols>
  <sheetData>
    <row r="1" spans="1:98" x14ac:dyDescent="0.2">
      <c r="A1" s="229" t="s">
        <v>0</v>
      </c>
    </row>
    <row r="2" spans="1:98" x14ac:dyDescent="0.2">
      <c r="A2" s="229" t="str">
        <f>CONCATENATE("COMUNA: ",[9]NOMBRE!B2," - ","( ",[9]NOMBRE!C2,[9]NOMBRE!D2,[9]NOMBRE!E2,[9]NOMBRE!F2,[9]NOMBRE!G2," )")</f>
        <v>COMUNA: Linares - ( 07401 )</v>
      </c>
    </row>
    <row r="3" spans="1:98" x14ac:dyDescent="0.2">
      <c r="A3" s="229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8" x14ac:dyDescent="0.2">
      <c r="A4" s="229" t="str">
        <f>CONCATENATE("MES: ",[9]NOMBRE!B6," - ","( ",[9]NOMBRE!C6,[9]NOMBRE!D6," )")</f>
        <v>MES: SEPTIEMBRE - ( 09 )</v>
      </c>
    </row>
    <row r="5" spans="1:98" ht="15" customHeight="1" x14ac:dyDescent="0.2">
      <c r="A5" s="229" t="str">
        <f>CONCATENATE("AÑO: ",[9]NOMBRE!B7)</f>
        <v>AÑO: 2017</v>
      </c>
      <c r="AP5" s="630"/>
      <c r="AQ5" s="632"/>
      <c r="AR5" s="632"/>
    </row>
    <row r="6" spans="1:98" ht="15" x14ac:dyDescent="0.2">
      <c r="A6" s="629" t="s">
        <v>1</v>
      </c>
      <c r="B6" s="629"/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29"/>
      <c r="AA6" s="629"/>
      <c r="AB6" s="629"/>
      <c r="AC6" s="629"/>
      <c r="AD6" s="629"/>
      <c r="AE6" s="232"/>
      <c r="AF6" s="232"/>
      <c r="AG6" s="232"/>
      <c r="AH6" s="233"/>
      <c r="AI6" s="232"/>
      <c r="AJ6" s="232"/>
      <c r="AK6" s="233"/>
      <c r="AL6" s="232"/>
      <c r="AM6" s="232"/>
      <c r="AN6" s="234"/>
      <c r="AP6" s="630"/>
      <c r="AQ6" s="632"/>
      <c r="AR6" s="632"/>
    </row>
    <row r="7" spans="1:98" ht="15" customHeight="1" x14ac:dyDescent="0.2">
      <c r="A7" s="465"/>
      <c r="B7" s="465"/>
      <c r="C7" s="465"/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5"/>
      <c r="W7" s="465"/>
      <c r="X7" s="465"/>
      <c r="Y7" s="465"/>
      <c r="Z7" s="236"/>
      <c r="AA7" s="236"/>
      <c r="AB7" s="236"/>
      <c r="AC7" s="236"/>
      <c r="AD7" s="236"/>
      <c r="AE7" s="232"/>
      <c r="AF7" s="232"/>
      <c r="AG7" s="232"/>
      <c r="AH7" s="233"/>
      <c r="AI7" s="232"/>
      <c r="AJ7" s="232"/>
      <c r="AK7" s="233"/>
      <c r="AL7" s="232"/>
      <c r="AM7" s="232"/>
      <c r="AN7" s="234"/>
      <c r="AP7" s="630"/>
      <c r="AQ7" s="632"/>
      <c r="AR7" s="632"/>
      <c r="AS7" s="634"/>
      <c r="AT7" s="635"/>
      <c r="AU7" s="635"/>
    </row>
    <row r="8" spans="1:98" x14ac:dyDescent="0.2">
      <c r="A8" s="237" t="s">
        <v>79</v>
      </c>
      <c r="B8" s="238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40"/>
      <c r="AE8" s="241"/>
      <c r="AF8" s="241"/>
      <c r="AG8" s="241"/>
      <c r="AH8" s="241"/>
      <c r="AI8" s="232"/>
      <c r="AJ8" s="232"/>
      <c r="AK8" s="233"/>
      <c r="AL8" s="232"/>
      <c r="AM8" s="232"/>
      <c r="AN8" s="234"/>
      <c r="AP8" s="631"/>
      <c r="AQ8" s="633"/>
      <c r="AR8" s="633"/>
      <c r="AS8" s="636"/>
      <c r="AT8" s="637"/>
      <c r="AU8" s="637"/>
    </row>
    <row r="9" spans="1:98" ht="39" customHeight="1" x14ac:dyDescent="0.2">
      <c r="A9" s="594" t="s">
        <v>2</v>
      </c>
      <c r="B9" s="639" t="s">
        <v>3</v>
      </c>
      <c r="C9" s="640"/>
      <c r="D9" s="640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40"/>
      <c r="S9" s="640"/>
      <c r="T9" s="640"/>
      <c r="U9" s="640"/>
      <c r="V9" s="640"/>
      <c r="W9" s="640"/>
      <c r="X9" s="594" t="s">
        <v>15</v>
      </c>
      <c r="Y9" s="595"/>
      <c r="Z9" s="595"/>
      <c r="AA9" s="595"/>
      <c r="AB9" s="595"/>
      <c r="AC9" s="595"/>
      <c r="AD9" s="595"/>
      <c r="AE9" s="612"/>
      <c r="AF9" s="641" t="s">
        <v>4</v>
      </c>
      <c r="AG9" s="642"/>
      <c r="AH9" s="594" t="s">
        <v>5</v>
      </c>
      <c r="AI9" s="612"/>
      <c r="AJ9" s="645" t="s">
        <v>6</v>
      </c>
      <c r="AK9" s="594" t="s">
        <v>7</v>
      </c>
      <c r="AL9" s="612"/>
      <c r="AM9" s="594" t="s">
        <v>8</v>
      </c>
      <c r="AN9" s="612"/>
      <c r="AO9" s="613" t="s">
        <v>176</v>
      </c>
      <c r="AP9" s="613"/>
      <c r="AQ9" s="614" t="s">
        <v>80</v>
      </c>
      <c r="AR9" s="617" t="s">
        <v>81</v>
      </c>
      <c r="AS9" s="590" t="s">
        <v>82</v>
      </c>
      <c r="AT9" s="591"/>
      <c r="AU9" s="594" t="s">
        <v>83</v>
      </c>
      <c r="AV9" s="595"/>
      <c r="AW9" s="595"/>
      <c r="AX9" s="242"/>
      <c r="BX9" s="230"/>
      <c r="BY9" s="230"/>
      <c r="CS9" s="231"/>
      <c r="CT9" s="231"/>
    </row>
    <row r="10" spans="1:98" x14ac:dyDescent="0.2">
      <c r="A10" s="638"/>
      <c r="B10" s="620" t="s">
        <v>11</v>
      </c>
      <c r="C10" s="594" t="s">
        <v>12</v>
      </c>
      <c r="D10" s="595"/>
      <c r="E10" s="595"/>
      <c r="F10" s="595"/>
      <c r="G10" s="595"/>
      <c r="H10" s="595"/>
      <c r="I10" s="595"/>
      <c r="J10" s="595"/>
      <c r="K10" s="595"/>
      <c r="L10" s="595"/>
      <c r="M10" s="595"/>
      <c r="N10" s="595"/>
      <c r="O10" s="595"/>
      <c r="P10" s="595"/>
      <c r="Q10" s="595"/>
      <c r="R10" s="595"/>
      <c r="S10" s="612"/>
      <c r="T10" s="594" t="s">
        <v>13</v>
      </c>
      <c r="U10" s="612"/>
      <c r="V10" s="609" t="s">
        <v>14</v>
      </c>
      <c r="W10" s="611"/>
      <c r="X10" s="610" t="s">
        <v>16</v>
      </c>
      <c r="Y10" s="610"/>
      <c r="Z10" s="610"/>
      <c r="AA10" s="611"/>
      <c r="AB10" s="609" t="s">
        <v>17</v>
      </c>
      <c r="AC10" s="610"/>
      <c r="AD10" s="610"/>
      <c r="AE10" s="611"/>
      <c r="AF10" s="643"/>
      <c r="AG10" s="644"/>
      <c r="AH10" s="596"/>
      <c r="AI10" s="598"/>
      <c r="AJ10" s="646"/>
      <c r="AK10" s="596"/>
      <c r="AL10" s="598"/>
      <c r="AM10" s="596"/>
      <c r="AN10" s="598"/>
      <c r="AO10" s="613"/>
      <c r="AP10" s="613"/>
      <c r="AQ10" s="615"/>
      <c r="AR10" s="618"/>
      <c r="AS10" s="592"/>
      <c r="AT10" s="593"/>
      <c r="AU10" s="596"/>
      <c r="AV10" s="597"/>
      <c r="AW10" s="598"/>
      <c r="BX10" s="230"/>
      <c r="BY10" s="230"/>
      <c r="CS10" s="231"/>
      <c r="CT10" s="231"/>
    </row>
    <row r="11" spans="1:98" ht="63.75" customHeight="1" x14ac:dyDescent="0.2">
      <c r="A11" s="596"/>
      <c r="B11" s="622"/>
      <c r="C11" s="243" t="s">
        <v>18</v>
      </c>
      <c r="D11" s="244" t="s">
        <v>19</v>
      </c>
      <c r="E11" s="245" t="s">
        <v>20</v>
      </c>
      <c r="F11" s="245" t="s">
        <v>21</v>
      </c>
      <c r="G11" s="245" t="s">
        <v>22</v>
      </c>
      <c r="H11" s="246" t="s">
        <v>23</v>
      </c>
      <c r="I11" s="246" t="s">
        <v>24</v>
      </c>
      <c r="J11" s="246" t="s">
        <v>25</v>
      </c>
      <c r="K11" s="246" t="s">
        <v>26</v>
      </c>
      <c r="L11" s="246" t="s">
        <v>27</v>
      </c>
      <c r="M11" s="246" t="s">
        <v>28</v>
      </c>
      <c r="N11" s="246" t="s">
        <v>29</v>
      </c>
      <c r="O11" s="246" t="s">
        <v>30</v>
      </c>
      <c r="P11" s="246" t="s">
        <v>31</v>
      </c>
      <c r="Q11" s="246" t="s">
        <v>32</v>
      </c>
      <c r="R11" s="246" t="s">
        <v>33</v>
      </c>
      <c r="S11" s="247" t="s">
        <v>34</v>
      </c>
      <c r="T11" s="243" t="s">
        <v>9</v>
      </c>
      <c r="U11" s="248" t="s">
        <v>35</v>
      </c>
      <c r="V11" s="468" t="s">
        <v>36</v>
      </c>
      <c r="W11" s="248" t="s">
        <v>37</v>
      </c>
      <c r="X11" s="462" t="s">
        <v>38</v>
      </c>
      <c r="Y11" s="251" t="s">
        <v>39</v>
      </c>
      <c r="Z11" s="245" t="s">
        <v>40</v>
      </c>
      <c r="AA11" s="248" t="s">
        <v>41</v>
      </c>
      <c r="AB11" s="251" t="s">
        <v>38</v>
      </c>
      <c r="AC11" s="251" t="s">
        <v>39</v>
      </c>
      <c r="AD11" s="245" t="s">
        <v>40</v>
      </c>
      <c r="AE11" s="248" t="s">
        <v>41</v>
      </c>
      <c r="AF11" s="252" t="s">
        <v>42</v>
      </c>
      <c r="AG11" s="253" t="s">
        <v>43</v>
      </c>
      <c r="AH11" s="243" t="s">
        <v>9</v>
      </c>
      <c r="AI11" s="248" t="s">
        <v>35</v>
      </c>
      <c r="AJ11" s="647"/>
      <c r="AK11" s="243" t="s">
        <v>9</v>
      </c>
      <c r="AL11" s="248" t="s">
        <v>35</v>
      </c>
      <c r="AM11" s="243" t="s">
        <v>9</v>
      </c>
      <c r="AN11" s="248" t="s">
        <v>35</v>
      </c>
      <c r="AO11" s="254" t="s">
        <v>177</v>
      </c>
      <c r="AP11" s="254" t="s">
        <v>178</v>
      </c>
      <c r="AQ11" s="616"/>
      <c r="AR11" s="619"/>
      <c r="AS11" s="255" t="s">
        <v>16</v>
      </c>
      <c r="AT11" s="255" t="s">
        <v>10</v>
      </c>
      <c r="AU11" s="256" t="s">
        <v>84</v>
      </c>
      <c r="AV11" s="256" t="s">
        <v>85</v>
      </c>
      <c r="AW11" s="257" t="s">
        <v>86</v>
      </c>
      <c r="BX11" s="230"/>
      <c r="BY11" s="230"/>
      <c r="CS11" s="231"/>
      <c r="CT11" s="231"/>
    </row>
    <row r="12" spans="1:98" x14ac:dyDescent="0.2">
      <c r="A12" s="258" t="s">
        <v>87</v>
      </c>
      <c r="B12" s="259">
        <f>SUM(C12+D12+E12+F12+G12+H12+I12+J12+K12)</f>
        <v>233</v>
      </c>
      <c r="C12" s="260">
        <v>110</v>
      </c>
      <c r="D12" s="261">
        <v>66</v>
      </c>
      <c r="E12" s="262">
        <v>57</v>
      </c>
      <c r="F12" s="262"/>
      <c r="G12" s="263"/>
      <c r="H12" s="263"/>
      <c r="I12" s="263"/>
      <c r="J12" s="263"/>
      <c r="K12" s="263"/>
      <c r="L12" s="264"/>
      <c r="M12" s="264"/>
      <c r="N12" s="264"/>
      <c r="O12" s="264"/>
      <c r="P12" s="264"/>
      <c r="Q12" s="264"/>
      <c r="R12" s="264"/>
      <c r="S12" s="265"/>
      <c r="T12" s="266">
        <v>233</v>
      </c>
      <c r="U12" s="267"/>
      <c r="V12" s="266">
        <v>96</v>
      </c>
      <c r="W12" s="267">
        <v>137</v>
      </c>
      <c r="X12" s="268">
        <f t="shared" ref="X12:X37" si="0">SUM(Y12+Z12+AA12)</f>
        <v>91</v>
      </c>
      <c r="Y12" s="266">
        <v>91</v>
      </c>
      <c r="Z12" s="269"/>
      <c r="AA12" s="267"/>
      <c r="AB12" s="270">
        <f t="shared" ref="AB12:AB68" si="1">SUM(AC12+AD12+AE12)</f>
        <v>4</v>
      </c>
      <c r="AC12" s="266">
        <v>4</v>
      </c>
      <c r="AD12" s="269"/>
      <c r="AE12" s="267"/>
      <c r="AF12" s="271">
        <v>64</v>
      </c>
      <c r="AG12" s="272"/>
      <c r="AH12" s="273">
        <v>38</v>
      </c>
      <c r="AI12" s="274"/>
      <c r="AJ12" s="275">
        <v>13</v>
      </c>
      <c r="AK12" s="273"/>
      <c r="AL12" s="274"/>
      <c r="AM12" s="273">
        <v>7</v>
      </c>
      <c r="AN12" s="274"/>
      <c r="AO12" s="276"/>
      <c r="AP12" s="276"/>
      <c r="AQ12" s="276"/>
      <c r="AR12" s="276"/>
      <c r="AS12" s="277"/>
      <c r="AT12" s="277"/>
      <c r="AU12" s="276"/>
      <c r="AV12" s="276"/>
      <c r="AW12" s="276"/>
      <c r="AX12" s="278" t="s">
        <v>88</v>
      </c>
      <c r="BX12" s="230"/>
      <c r="BY12" s="230"/>
      <c r="CF12" s="231" t="s">
        <v>179</v>
      </c>
      <c r="CG12" s="231">
        <v>0</v>
      </c>
      <c r="CI12" s="231">
        <v>0</v>
      </c>
      <c r="CJ12" s="231">
        <v>0</v>
      </c>
      <c r="CK12" s="231">
        <v>0</v>
      </c>
      <c r="CL12" s="231">
        <v>1</v>
      </c>
      <c r="CM12" s="231">
        <v>0</v>
      </c>
      <c r="CS12" s="231"/>
      <c r="CT12" s="231"/>
    </row>
    <row r="13" spans="1:98" x14ac:dyDescent="0.2">
      <c r="A13" s="268" t="s">
        <v>89</v>
      </c>
      <c r="B13" s="259">
        <f>SUM(C13+D13+E13+F13+G13+H13+I13+J13+K13+L13+M13+N13+O13+P13+Q13+R13+S13)</f>
        <v>812</v>
      </c>
      <c r="C13" s="266"/>
      <c r="D13" s="279"/>
      <c r="E13" s="280"/>
      <c r="F13" s="280">
        <v>9</v>
      </c>
      <c r="G13" s="280">
        <v>24</v>
      </c>
      <c r="H13" s="280">
        <v>45</v>
      </c>
      <c r="I13" s="280">
        <v>44</v>
      </c>
      <c r="J13" s="280">
        <v>38</v>
      </c>
      <c r="K13" s="280">
        <v>41</v>
      </c>
      <c r="L13" s="280">
        <v>31</v>
      </c>
      <c r="M13" s="280">
        <v>60</v>
      </c>
      <c r="N13" s="280">
        <v>76</v>
      </c>
      <c r="O13" s="280">
        <v>79</v>
      </c>
      <c r="P13" s="280">
        <v>100</v>
      </c>
      <c r="Q13" s="280">
        <v>82</v>
      </c>
      <c r="R13" s="280">
        <v>77</v>
      </c>
      <c r="S13" s="267">
        <v>106</v>
      </c>
      <c r="T13" s="266"/>
      <c r="U13" s="267">
        <v>812</v>
      </c>
      <c r="V13" s="266">
        <v>350</v>
      </c>
      <c r="W13" s="267">
        <v>462</v>
      </c>
      <c r="X13" s="268">
        <f t="shared" si="0"/>
        <v>0</v>
      </c>
      <c r="Y13" s="266"/>
      <c r="Z13" s="269"/>
      <c r="AA13" s="267"/>
      <c r="AB13" s="270">
        <f t="shared" si="1"/>
        <v>410</v>
      </c>
      <c r="AC13" s="266">
        <v>410</v>
      </c>
      <c r="AD13" s="279"/>
      <c r="AE13" s="267"/>
      <c r="AF13" s="271">
        <v>313</v>
      </c>
      <c r="AG13" s="281"/>
      <c r="AH13" s="266"/>
      <c r="AI13" s="267">
        <v>121</v>
      </c>
      <c r="AJ13" s="275">
        <v>377</v>
      </c>
      <c r="AK13" s="273"/>
      <c r="AL13" s="267">
        <v>19</v>
      </c>
      <c r="AM13" s="273"/>
      <c r="AN13" s="267">
        <v>44</v>
      </c>
      <c r="AO13" s="276"/>
      <c r="AP13" s="276"/>
      <c r="AQ13" s="276"/>
      <c r="AR13" s="276"/>
      <c r="AS13" s="277"/>
      <c r="AT13" s="277"/>
      <c r="AU13" s="276"/>
      <c r="AV13" s="276"/>
      <c r="AW13" s="276"/>
      <c r="AX13" s="278" t="s">
        <v>88</v>
      </c>
      <c r="BX13" s="230"/>
      <c r="BY13" s="230"/>
      <c r="CG13" s="231">
        <v>0</v>
      </c>
      <c r="CI13" s="231">
        <v>0</v>
      </c>
      <c r="CJ13" s="231">
        <v>0</v>
      </c>
      <c r="CK13" s="231">
        <v>0</v>
      </c>
      <c r="CL13" s="231">
        <v>0</v>
      </c>
      <c r="CM13" s="231">
        <v>0</v>
      </c>
      <c r="CS13" s="231"/>
      <c r="CT13" s="231"/>
    </row>
    <row r="14" spans="1:98" x14ac:dyDescent="0.2">
      <c r="A14" s="268" t="s">
        <v>90</v>
      </c>
      <c r="B14" s="259">
        <f>SUM(C14)</f>
        <v>86</v>
      </c>
      <c r="C14" s="266">
        <v>86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6">
        <v>86</v>
      </c>
      <c r="U14" s="267"/>
      <c r="V14" s="266">
        <v>45</v>
      </c>
      <c r="W14" s="267">
        <v>41</v>
      </c>
      <c r="X14" s="268">
        <f t="shared" si="0"/>
        <v>33</v>
      </c>
      <c r="Y14" s="266">
        <v>33</v>
      </c>
      <c r="Z14" s="269"/>
      <c r="AA14" s="267"/>
      <c r="AB14" s="270">
        <f t="shared" si="1"/>
        <v>0</v>
      </c>
      <c r="AC14" s="266"/>
      <c r="AD14" s="279"/>
      <c r="AE14" s="267"/>
      <c r="AF14" s="271">
        <v>9</v>
      </c>
      <c r="AG14" s="271"/>
      <c r="AH14" s="266">
        <v>9</v>
      </c>
      <c r="AI14" s="267"/>
      <c r="AJ14" s="275"/>
      <c r="AK14" s="273"/>
      <c r="AL14" s="267"/>
      <c r="AM14" s="273">
        <v>10</v>
      </c>
      <c r="AN14" s="267"/>
      <c r="AO14" s="276"/>
      <c r="AP14" s="276"/>
      <c r="AQ14" s="276"/>
      <c r="AR14" s="276"/>
      <c r="AS14" s="277"/>
      <c r="AT14" s="277"/>
      <c r="AU14" s="276"/>
      <c r="AV14" s="276"/>
      <c r="AW14" s="276"/>
      <c r="AX14" s="278" t="s">
        <v>88</v>
      </c>
      <c r="BX14" s="230"/>
      <c r="BY14" s="230"/>
      <c r="CF14" s="231" t="s">
        <v>179</v>
      </c>
      <c r="CG14" s="231">
        <v>0</v>
      </c>
      <c r="CI14" s="231">
        <v>0</v>
      </c>
      <c r="CJ14" s="231">
        <v>0</v>
      </c>
      <c r="CK14" s="231">
        <v>0</v>
      </c>
      <c r="CL14" s="231">
        <v>1</v>
      </c>
      <c r="CM14" s="231">
        <v>1</v>
      </c>
      <c r="CS14" s="231"/>
      <c r="CT14" s="231"/>
    </row>
    <row r="15" spans="1:98" x14ac:dyDescent="0.2">
      <c r="A15" s="268" t="s">
        <v>93</v>
      </c>
      <c r="B15" s="259">
        <f>SUM(C15+D15+E15+F15+G15+H15+I15+J15+K15)</f>
        <v>56</v>
      </c>
      <c r="C15" s="266">
        <v>28</v>
      </c>
      <c r="D15" s="279">
        <v>15</v>
      </c>
      <c r="E15" s="280">
        <v>13</v>
      </c>
      <c r="F15" s="280"/>
      <c r="G15" s="280"/>
      <c r="H15" s="280"/>
      <c r="I15" s="280"/>
      <c r="J15" s="280"/>
      <c r="K15" s="280"/>
      <c r="L15" s="264"/>
      <c r="M15" s="264"/>
      <c r="N15" s="264"/>
      <c r="O15" s="264"/>
      <c r="P15" s="264"/>
      <c r="Q15" s="264"/>
      <c r="R15" s="264"/>
      <c r="S15" s="264"/>
      <c r="T15" s="266">
        <v>56</v>
      </c>
      <c r="U15" s="267"/>
      <c r="V15" s="266">
        <v>33</v>
      </c>
      <c r="W15" s="267">
        <v>23</v>
      </c>
      <c r="X15" s="268">
        <f t="shared" si="0"/>
        <v>26</v>
      </c>
      <c r="Y15" s="266">
        <v>26</v>
      </c>
      <c r="Z15" s="269"/>
      <c r="AA15" s="267"/>
      <c r="AB15" s="270">
        <f t="shared" si="1"/>
        <v>0</v>
      </c>
      <c r="AC15" s="266"/>
      <c r="AD15" s="279"/>
      <c r="AE15" s="267"/>
      <c r="AF15" s="271">
        <v>10</v>
      </c>
      <c r="AG15" s="271"/>
      <c r="AH15" s="266">
        <v>18</v>
      </c>
      <c r="AI15" s="267"/>
      <c r="AJ15" s="275"/>
      <c r="AK15" s="273"/>
      <c r="AL15" s="267"/>
      <c r="AM15" s="273"/>
      <c r="AN15" s="267"/>
      <c r="AO15" s="276"/>
      <c r="AP15" s="276"/>
      <c r="AQ15" s="276"/>
      <c r="AR15" s="276"/>
      <c r="AS15" s="277"/>
      <c r="AT15" s="277"/>
      <c r="AU15" s="276"/>
      <c r="AV15" s="276"/>
      <c r="AW15" s="276"/>
      <c r="AX15" s="278" t="s">
        <v>88</v>
      </c>
      <c r="BX15" s="230"/>
      <c r="BY15" s="230"/>
      <c r="CF15" s="231" t="s">
        <v>179</v>
      </c>
      <c r="CG15" s="231">
        <v>0</v>
      </c>
      <c r="CI15" s="231">
        <v>0</v>
      </c>
      <c r="CJ15" s="231">
        <v>0</v>
      </c>
      <c r="CK15" s="231">
        <v>0</v>
      </c>
      <c r="CL15" s="231">
        <v>1</v>
      </c>
      <c r="CM15" s="231">
        <v>0</v>
      </c>
      <c r="CS15" s="231"/>
      <c r="CT15" s="231"/>
    </row>
    <row r="16" spans="1:98" x14ac:dyDescent="0.2">
      <c r="A16" s="268" t="s">
        <v>94</v>
      </c>
      <c r="B16" s="259">
        <f>SUM(C16+D16+E16+F16+G16+H16+I16+J16+K16+L16+M16+N16+O16+P16+Q16+R16+S16)</f>
        <v>0</v>
      </c>
      <c r="C16" s="266"/>
      <c r="D16" s="27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7"/>
      <c r="T16" s="266"/>
      <c r="U16" s="267"/>
      <c r="V16" s="266"/>
      <c r="W16" s="267"/>
      <c r="X16" s="268">
        <f t="shared" si="0"/>
        <v>0</v>
      </c>
      <c r="Y16" s="266"/>
      <c r="Z16" s="269"/>
      <c r="AA16" s="267"/>
      <c r="AB16" s="282">
        <f t="shared" si="1"/>
        <v>0</v>
      </c>
      <c r="AC16" s="266"/>
      <c r="AD16" s="269"/>
      <c r="AE16" s="267"/>
      <c r="AF16" s="271"/>
      <c r="AG16" s="271"/>
      <c r="AH16" s="266"/>
      <c r="AI16" s="267"/>
      <c r="AJ16" s="275"/>
      <c r="AK16" s="273"/>
      <c r="AL16" s="267"/>
      <c r="AM16" s="273"/>
      <c r="AN16" s="267"/>
      <c r="AO16" s="276"/>
      <c r="AP16" s="276"/>
      <c r="AQ16" s="276"/>
      <c r="AR16" s="276"/>
      <c r="AS16" s="277"/>
      <c r="AT16" s="277"/>
      <c r="AU16" s="276"/>
      <c r="AV16" s="276"/>
      <c r="AW16" s="276"/>
      <c r="AX16" s="278" t="s">
        <v>88</v>
      </c>
      <c r="BX16" s="230"/>
      <c r="BY16" s="230"/>
      <c r="CG16" s="231">
        <v>0</v>
      </c>
      <c r="CI16" s="231">
        <v>0</v>
      </c>
      <c r="CJ16" s="231">
        <v>0</v>
      </c>
      <c r="CK16" s="231">
        <v>0</v>
      </c>
      <c r="CL16" s="231">
        <v>0</v>
      </c>
      <c r="CM16" s="231">
        <v>0</v>
      </c>
      <c r="CS16" s="231"/>
      <c r="CT16" s="231"/>
    </row>
    <row r="17" spans="1:98" x14ac:dyDescent="0.2">
      <c r="A17" s="268" t="s">
        <v>95</v>
      </c>
      <c r="B17" s="259">
        <f>SUM(C17+D17+E17+F17+G17+H17+I17+J17+K17)</f>
        <v>63</v>
      </c>
      <c r="C17" s="266">
        <v>37</v>
      </c>
      <c r="D17" s="279">
        <v>16</v>
      </c>
      <c r="E17" s="269">
        <v>10</v>
      </c>
      <c r="F17" s="269"/>
      <c r="G17" s="269"/>
      <c r="H17" s="269"/>
      <c r="I17" s="269"/>
      <c r="J17" s="269"/>
      <c r="K17" s="269"/>
      <c r="L17" s="264"/>
      <c r="M17" s="264"/>
      <c r="N17" s="264"/>
      <c r="O17" s="264"/>
      <c r="P17" s="264"/>
      <c r="Q17" s="264"/>
      <c r="R17" s="264"/>
      <c r="S17" s="264"/>
      <c r="T17" s="266">
        <v>63</v>
      </c>
      <c r="U17" s="267"/>
      <c r="V17" s="266">
        <v>35</v>
      </c>
      <c r="W17" s="267">
        <v>28</v>
      </c>
      <c r="X17" s="268">
        <f t="shared" si="0"/>
        <v>25</v>
      </c>
      <c r="Y17" s="266">
        <v>25</v>
      </c>
      <c r="Z17" s="269"/>
      <c r="AA17" s="267"/>
      <c r="AB17" s="282">
        <f t="shared" si="1"/>
        <v>0</v>
      </c>
      <c r="AC17" s="266"/>
      <c r="AD17" s="269"/>
      <c r="AE17" s="267"/>
      <c r="AF17" s="271">
        <v>23</v>
      </c>
      <c r="AG17" s="271"/>
      <c r="AH17" s="266">
        <v>1</v>
      </c>
      <c r="AI17" s="267"/>
      <c r="AJ17" s="275">
        <v>1</v>
      </c>
      <c r="AK17" s="273">
        <v>9</v>
      </c>
      <c r="AL17" s="267"/>
      <c r="AM17" s="273">
        <v>2</v>
      </c>
      <c r="AN17" s="267"/>
      <c r="AO17" s="276"/>
      <c r="AP17" s="276"/>
      <c r="AQ17" s="276">
        <v>34</v>
      </c>
      <c r="AR17" s="276"/>
      <c r="AS17" s="277"/>
      <c r="AT17" s="277"/>
      <c r="AU17" s="276"/>
      <c r="AV17" s="276"/>
      <c r="AW17" s="276"/>
      <c r="AX17" s="278" t="s">
        <v>88</v>
      </c>
      <c r="BX17" s="230"/>
      <c r="BY17" s="230"/>
      <c r="CF17" s="231" t="s">
        <v>179</v>
      </c>
      <c r="CG17" s="231">
        <v>0</v>
      </c>
      <c r="CI17" s="231">
        <v>0</v>
      </c>
      <c r="CJ17" s="231">
        <v>0</v>
      </c>
      <c r="CK17" s="231">
        <v>0</v>
      </c>
      <c r="CL17" s="231">
        <v>1</v>
      </c>
      <c r="CM17" s="231">
        <v>0</v>
      </c>
      <c r="CS17" s="231"/>
      <c r="CT17" s="231"/>
    </row>
    <row r="18" spans="1:98" x14ac:dyDescent="0.2">
      <c r="A18" s="268" t="s">
        <v>96</v>
      </c>
      <c r="B18" s="259">
        <f>SUM(C18+D18+E18+F18+G18+H18+I18+J18+K18+L18+M18+N18+O18+P18+Q18+R18+S18)</f>
        <v>354</v>
      </c>
      <c r="C18" s="266"/>
      <c r="D18" s="279"/>
      <c r="E18" s="269"/>
      <c r="F18" s="269">
        <v>2</v>
      </c>
      <c r="G18" s="269">
        <v>1</v>
      </c>
      <c r="H18" s="269">
        <v>2</v>
      </c>
      <c r="I18" s="269">
        <v>1</v>
      </c>
      <c r="J18" s="269">
        <v>6</v>
      </c>
      <c r="K18" s="269">
        <v>8</v>
      </c>
      <c r="L18" s="269">
        <v>10</v>
      </c>
      <c r="M18" s="269">
        <v>17</v>
      </c>
      <c r="N18" s="269">
        <v>39</v>
      </c>
      <c r="O18" s="269">
        <v>46</v>
      </c>
      <c r="P18" s="269">
        <v>65</v>
      </c>
      <c r="Q18" s="269">
        <v>58</v>
      </c>
      <c r="R18" s="269">
        <v>39</v>
      </c>
      <c r="S18" s="267">
        <v>60</v>
      </c>
      <c r="T18" s="266"/>
      <c r="U18" s="267">
        <v>354</v>
      </c>
      <c r="V18" s="266">
        <v>182</v>
      </c>
      <c r="W18" s="267">
        <v>172</v>
      </c>
      <c r="X18" s="268">
        <f t="shared" si="0"/>
        <v>0</v>
      </c>
      <c r="Y18" s="266"/>
      <c r="Z18" s="269"/>
      <c r="AA18" s="267"/>
      <c r="AB18" s="282">
        <f t="shared" si="1"/>
        <v>96</v>
      </c>
      <c r="AC18" s="266">
        <v>92</v>
      </c>
      <c r="AD18" s="269">
        <v>4</v>
      </c>
      <c r="AE18" s="267"/>
      <c r="AF18" s="271">
        <v>83</v>
      </c>
      <c r="AG18" s="271">
        <v>13</v>
      </c>
      <c r="AH18" s="266"/>
      <c r="AI18" s="267">
        <v>75</v>
      </c>
      <c r="AJ18" s="275"/>
      <c r="AK18" s="273"/>
      <c r="AL18" s="267">
        <v>58</v>
      </c>
      <c r="AM18" s="273"/>
      <c r="AN18" s="267">
        <v>53</v>
      </c>
      <c r="AO18" s="276"/>
      <c r="AP18" s="276"/>
      <c r="AQ18" s="276"/>
      <c r="AR18" s="276"/>
      <c r="AS18" s="277"/>
      <c r="AT18" s="277"/>
      <c r="AU18" s="276"/>
      <c r="AV18" s="276"/>
      <c r="AW18" s="276"/>
      <c r="AX18" s="278" t="s">
        <v>88</v>
      </c>
      <c r="BX18" s="230"/>
      <c r="BY18" s="230"/>
      <c r="CG18" s="231">
        <v>0</v>
      </c>
      <c r="CI18" s="231">
        <v>0</v>
      </c>
      <c r="CJ18" s="231">
        <v>0</v>
      </c>
      <c r="CK18" s="231">
        <v>0</v>
      </c>
      <c r="CL18" s="231">
        <v>0</v>
      </c>
      <c r="CM18" s="231">
        <v>0</v>
      </c>
      <c r="CS18" s="231"/>
      <c r="CT18" s="231"/>
    </row>
    <row r="19" spans="1:98" x14ac:dyDescent="0.2">
      <c r="A19" s="268" t="s">
        <v>97</v>
      </c>
      <c r="B19" s="259">
        <f>SUM(C19+D19+E19+F19+G19+H19+I19+J19+K19)</f>
        <v>0</v>
      </c>
      <c r="C19" s="266"/>
      <c r="D19" s="279"/>
      <c r="E19" s="269"/>
      <c r="F19" s="269"/>
      <c r="G19" s="269"/>
      <c r="H19" s="269"/>
      <c r="I19" s="269"/>
      <c r="J19" s="269"/>
      <c r="K19" s="269"/>
      <c r="L19" s="264"/>
      <c r="M19" s="264"/>
      <c r="N19" s="264"/>
      <c r="O19" s="264"/>
      <c r="P19" s="264"/>
      <c r="Q19" s="264"/>
      <c r="R19" s="264"/>
      <c r="S19" s="264"/>
      <c r="T19" s="266"/>
      <c r="U19" s="267"/>
      <c r="V19" s="266"/>
      <c r="W19" s="267"/>
      <c r="X19" s="268">
        <f t="shared" si="0"/>
        <v>0</v>
      </c>
      <c r="Y19" s="266"/>
      <c r="Z19" s="269"/>
      <c r="AA19" s="267"/>
      <c r="AB19" s="282">
        <f t="shared" si="1"/>
        <v>0</v>
      </c>
      <c r="AC19" s="266"/>
      <c r="AD19" s="269"/>
      <c r="AE19" s="267"/>
      <c r="AF19" s="271"/>
      <c r="AG19" s="271"/>
      <c r="AH19" s="266"/>
      <c r="AI19" s="267"/>
      <c r="AJ19" s="275"/>
      <c r="AK19" s="273"/>
      <c r="AL19" s="267"/>
      <c r="AM19" s="273"/>
      <c r="AN19" s="267"/>
      <c r="AO19" s="276"/>
      <c r="AP19" s="276"/>
      <c r="AQ19" s="276"/>
      <c r="AR19" s="276"/>
      <c r="AS19" s="277"/>
      <c r="AT19" s="277"/>
      <c r="AU19" s="276"/>
      <c r="AV19" s="276"/>
      <c r="AW19" s="276"/>
      <c r="AX19" s="278" t="s">
        <v>88</v>
      </c>
      <c r="BX19" s="230"/>
      <c r="BY19" s="230"/>
      <c r="CF19" s="231" t="s">
        <v>179</v>
      </c>
      <c r="CG19" s="231">
        <v>0</v>
      </c>
      <c r="CI19" s="231">
        <v>0</v>
      </c>
      <c r="CJ19" s="231">
        <v>0</v>
      </c>
      <c r="CK19" s="231">
        <v>0</v>
      </c>
      <c r="CL19" s="231">
        <v>1</v>
      </c>
      <c r="CM19" s="231">
        <v>0</v>
      </c>
      <c r="CS19" s="231"/>
      <c r="CT19" s="231"/>
    </row>
    <row r="20" spans="1:98" x14ac:dyDescent="0.2">
      <c r="A20" s="268" t="s">
        <v>98</v>
      </c>
      <c r="B20" s="259">
        <f>SUM(C20+D20+E20+F20+G20+H20+I20+J20+K20+L20+M20+N20+O20+P20+Q20+R20+S20)</f>
        <v>126</v>
      </c>
      <c r="C20" s="266"/>
      <c r="D20" s="279"/>
      <c r="E20" s="269"/>
      <c r="F20" s="269">
        <v>11</v>
      </c>
      <c r="G20" s="269">
        <v>9</v>
      </c>
      <c r="H20" s="269">
        <v>4</v>
      </c>
      <c r="I20" s="269">
        <v>6</v>
      </c>
      <c r="J20" s="269">
        <v>8</v>
      </c>
      <c r="K20" s="269">
        <v>11</v>
      </c>
      <c r="L20" s="269">
        <v>14</v>
      </c>
      <c r="M20" s="269">
        <v>15</v>
      </c>
      <c r="N20" s="269">
        <v>12</v>
      </c>
      <c r="O20" s="269">
        <v>11</v>
      </c>
      <c r="P20" s="269">
        <v>8</v>
      </c>
      <c r="Q20" s="269">
        <v>8</v>
      </c>
      <c r="R20" s="269">
        <v>8</v>
      </c>
      <c r="S20" s="267">
        <v>1</v>
      </c>
      <c r="T20" s="266"/>
      <c r="U20" s="267">
        <v>126</v>
      </c>
      <c r="V20" s="266">
        <v>22</v>
      </c>
      <c r="W20" s="267">
        <v>104</v>
      </c>
      <c r="X20" s="268">
        <f t="shared" si="0"/>
        <v>0</v>
      </c>
      <c r="Y20" s="266"/>
      <c r="Z20" s="269"/>
      <c r="AA20" s="267"/>
      <c r="AB20" s="282">
        <f t="shared" si="1"/>
        <v>72</v>
      </c>
      <c r="AC20" s="266">
        <v>72</v>
      </c>
      <c r="AD20" s="269"/>
      <c r="AE20" s="267"/>
      <c r="AF20" s="271">
        <v>70</v>
      </c>
      <c r="AG20" s="271"/>
      <c r="AH20" s="266"/>
      <c r="AI20" s="267">
        <v>24</v>
      </c>
      <c r="AJ20" s="275"/>
      <c r="AK20" s="273"/>
      <c r="AL20" s="267"/>
      <c r="AM20" s="273"/>
      <c r="AN20" s="267">
        <v>7</v>
      </c>
      <c r="AO20" s="276"/>
      <c r="AP20" s="276"/>
      <c r="AQ20" s="276"/>
      <c r="AR20" s="276"/>
      <c r="AS20" s="277"/>
      <c r="AT20" s="277"/>
      <c r="AU20" s="276"/>
      <c r="AV20" s="276"/>
      <c r="AW20" s="276"/>
      <c r="AX20" s="278" t="s">
        <v>88</v>
      </c>
      <c r="BX20" s="230"/>
      <c r="BY20" s="230"/>
      <c r="CG20" s="231">
        <v>0</v>
      </c>
      <c r="CI20" s="231">
        <v>0</v>
      </c>
      <c r="CJ20" s="231">
        <v>0</v>
      </c>
      <c r="CK20" s="231">
        <v>0</v>
      </c>
      <c r="CL20" s="231">
        <v>0</v>
      </c>
      <c r="CM20" s="231">
        <v>0</v>
      </c>
      <c r="CS20" s="231"/>
      <c r="CT20" s="231"/>
    </row>
    <row r="21" spans="1:98" x14ac:dyDescent="0.2">
      <c r="A21" s="268" t="s">
        <v>99</v>
      </c>
      <c r="B21" s="259">
        <f>SUM(C21+D21+E21+F21+G21+H21+I21+J21+K21)</f>
        <v>0</v>
      </c>
      <c r="C21" s="266"/>
      <c r="D21" s="279"/>
      <c r="E21" s="269"/>
      <c r="F21" s="269"/>
      <c r="G21" s="269"/>
      <c r="H21" s="269"/>
      <c r="I21" s="269"/>
      <c r="J21" s="269"/>
      <c r="K21" s="269"/>
      <c r="L21" s="264"/>
      <c r="M21" s="264"/>
      <c r="N21" s="264"/>
      <c r="O21" s="264"/>
      <c r="P21" s="264"/>
      <c r="Q21" s="264"/>
      <c r="R21" s="264"/>
      <c r="S21" s="264"/>
      <c r="T21" s="266"/>
      <c r="U21" s="267"/>
      <c r="V21" s="266"/>
      <c r="W21" s="267"/>
      <c r="X21" s="268">
        <f t="shared" si="0"/>
        <v>0</v>
      </c>
      <c r="Y21" s="266"/>
      <c r="Z21" s="269"/>
      <c r="AA21" s="267"/>
      <c r="AB21" s="282">
        <f t="shared" si="1"/>
        <v>0</v>
      </c>
      <c r="AC21" s="266"/>
      <c r="AD21" s="269"/>
      <c r="AE21" s="267"/>
      <c r="AF21" s="271"/>
      <c r="AG21" s="271"/>
      <c r="AH21" s="266"/>
      <c r="AI21" s="267"/>
      <c r="AJ21" s="275"/>
      <c r="AK21" s="273"/>
      <c r="AL21" s="267"/>
      <c r="AM21" s="273"/>
      <c r="AN21" s="267"/>
      <c r="AO21" s="276"/>
      <c r="AP21" s="276"/>
      <c r="AQ21" s="276"/>
      <c r="AR21" s="276"/>
      <c r="AS21" s="277"/>
      <c r="AT21" s="277"/>
      <c r="AU21" s="276"/>
      <c r="AV21" s="276"/>
      <c r="AW21" s="276"/>
      <c r="AX21" s="278" t="s">
        <v>88</v>
      </c>
      <c r="BX21" s="230"/>
      <c r="BY21" s="230"/>
      <c r="CF21" s="231" t="s">
        <v>179</v>
      </c>
      <c r="CG21" s="231">
        <v>0</v>
      </c>
      <c r="CI21" s="231">
        <v>0</v>
      </c>
      <c r="CJ21" s="231">
        <v>0</v>
      </c>
      <c r="CK21" s="231">
        <v>0</v>
      </c>
      <c r="CL21" s="231">
        <v>1</v>
      </c>
      <c r="CM21" s="231">
        <v>0</v>
      </c>
      <c r="CS21" s="231"/>
      <c r="CT21" s="231"/>
    </row>
    <row r="22" spans="1:98" x14ac:dyDescent="0.2">
      <c r="A22" s="268" t="s">
        <v>100</v>
      </c>
      <c r="B22" s="259">
        <f>SUM(C22+D22+E22+F22+G22+H22+I22+J22+K22+L22+M22+N22+O22+P22+Q22+R22+S22)</f>
        <v>144</v>
      </c>
      <c r="C22" s="266"/>
      <c r="D22" s="279"/>
      <c r="E22" s="269"/>
      <c r="F22" s="269">
        <v>5</v>
      </c>
      <c r="G22" s="269">
        <v>2</v>
      </c>
      <c r="H22" s="269">
        <v>5</v>
      </c>
      <c r="I22" s="269">
        <v>3</v>
      </c>
      <c r="J22" s="269">
        <v>7</v>
      </c>
      <c r="K22" s="269">
        <v>6</v>
      </c>
      <c r="L22" s="269">
        <v>20</v>
      </c>
      <c r="M22" s="269">
        <v>17</v>
      </c>
      <c r="N22" s="269">
        <v>14</v>
      </c>
      <c r="O22" s="269">
        <v>16</v>
      </c>
      <c r="P22" s="269">
        <v>14</v>
      </c>
      <c r="Q22" s="269">
        <v>14</v>
      </c>
      <c r="R22" s="269">
        <v>10</v>
      </c>
      <c r="S22" s="267">
        <v>11</v>
      </c>
      <c r="T22" s="266"/>
      <c r="U22" s="267">
        <v>144</v>
      </c>
      <c r="V22" s="266">
        <v>48</v>
      </c>
      <c r="W22" s="267">
        <v>96</v>
      </c>
      <c r="X22" s="268">
        <f t="shared" si="0"/>
        <v>0</v>
      </c>
      <c r="Y22" s="266"/>
      <c r="Z22" s="269"/>
      <c r="AA22" s="267"/>
      <c r="AB22" s="282">
        <f t="shared" si="1"/>
        <v>88</v>
      </c>
      <c r="AC22" s="266">
        <v>88</v>
      </c>
      <c r="AD22" s="269"/>
      <c r="AE22" s="267"/>
      <c r="AF22" s="271">
        <v>70</v>
      </c>
      <c r="AG22" s="271"/>
      <c r="AH22" s="266"/>
      <c r="AI22" s="267">
        <v>33</v>
      </c>
      <c r="AJ22" s="275"/>
      <c r="AK22" s="273"/>
      <c r="AL22" s="267">
        <v>46</v>
      </c>
      <c r="AM22" s="273"/>
      <c r="AN22" s="267">
        <v>40</v>
      </c>
      <c r="AO22" s="276"/>
      <c r="AP22" s="276"/>
      <c r="AQ22" s="276"/>
      <c r="AR22" s="276"/>
      <c r="AS22" s="277"/>
      <c r="AT22" s="277"/>
      <c r="AU22" s="276"/>
      <c r="AV22" s="276"/>
      <c r="AW22" s="276"/>
      <c r="AX22" s="278" t="s">
        <v>88</v>
      </c>
      <c r="BX22" s="230"/>
      <c r="BY22" s="230"/>
      <c r="CG22" s="231">
        <v>0</v>
      </c>
      <c r="CI22" s="231">
        <v>0</v>
      </c>
      <c r="CJ22" s="231">
        <v>0</v>
      </c>
      <c r="CK22" s="231">
        <v>0</v>
      </c>
      <c r="CL22" s="231">
        <v>0</v>
      </c>
      <c r="CM22" s="231">
        <v>0</v>
      </c>
      <c r="CS22" s="231"/>
      <c r="CT22" s="231"/>
    </row>
    <row r="23" spans="1:98" x14ac:dyDescent="0.2">
      <c r="A23" s="268" t="s">
        <v>101</v>
      </c>
      <c r="B23" s="259">
        <f>SUM(C23+D23+E23+F23+G23+H23+I23+J23+K23+L23+M23+N23+O23+P23+Q23+R23+S23)</f>
        <v>0</v>
      </c>
      <c r="C23" s="266"/>
      <c r="D23" s="27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7"/>
      <c r="T23" s="266"/>
      <c r="U23" s="267"/>
      <c r="V23" s="266"/>
      <c r="W23" s="267"/>
      <c r="X23" s="268">
        <f t="shared" si="0"/>
        <v>0</v>
      </c>
      <c r="Y23" s="266"/>
      <c r="Z23" s="269"/>
      <c r="AA23" s="267"/>
      <c r="AB23" s="282">
        <f t="shared" si="1"/>
        <v>0</v>
      </c>
      <c r="AC23" s="266"/>
      <c r="AD23" s="269"/>
      <c r="AE23" s="267"/>
      <c r="AF23" s="271"/>
      <c r="AG23" s="271"/>
      <c r="AH23" s="266"/>
      <c r="AI23" s="267"/>
      <c r="AJ23" s="275"/>
      <c r="AK23" s="273"/>
      <c r="AL23" s="267"/>
      <c r="AM23" s="273"/>
      <c r="AN23" s="267"/>
      <c r="AO23" s="276"/>
      <c r="AP23" s="276"/>
      <c r="AQ23" s="276"/>
      <c r="AR23" s="276"/>
      <c r="AS23" s="277"/>
      <c r="AT23" s="277"/>
      <c r="AU23" s="276"/>
      <c r="AV23" s="276"/>
      <c r="AW23" s="276"/>
      <c r="AX23" s="278" t="s">
        <v>88</v>
      </c>
      <c r="BX23" s="230"/>
      <c r="BY23" s="230"/>
      <c r="CG23" s="231">
        <v>0</v>
      </c>
      <c r="CI23" s="231">
        <v>0</v>
      </c>
      <c r="CJ23" s="231">
        <v>0</v>
      </c>
      <c r="CK23" s="231">
        <v>0</v>
      </c>
      <c r="CL23" s="231">
        <v>0</v>
      </c>
      <c r="CM23" s="231">
        <v>0</v>
      </c>
      <c r="CS23" s="231"/>
      <c r="CT23" s="231"/>
    </row>
    <row r="24" spans="1:98" x14ac:dyDescent="0.2">
      <c r="A24" s="268" t="s">
        <v>102</v>
      </c>
      <c r="B24" s="259">
        <f>SUM(C24+D24+E24+F24+G24+H24+I24+J24+K24)</f>
        <v>0</v>
      </c>
      <c r="C24" s="266"/>
      <c r="D24" s="279"/>
      <c r="E24" s="269"/>
      <c r="F24" s="269"/>
      <c r="G24" s="269"/>
      <c r="H24" s="269"/>
      <c r="I24" s="269"/>
      <c r="J24" s="269"/>
      <c r="K24" s="269"/>
      <c r="L24" s="264"/>
      <c r="M24" s="264"/>
      <c r="N24" s="264"/>
      <c r="O24" s="264"/>
      <c r="P24" s="264"/>
      <c r="Q24" s="264"/>
      <c r="R24" s="264"/>
      <c r="S24" s="264"/>
      <c r="T24" s="266"/>
      <c r="U24" s="267"/>
      <c r="V24" s="266"/>
      <c r="W24" s="267"/>
      <c r="X24" s="268">
        <f t="shared" si="0"/>
        <v>0</v>
      </c>
      <c r="Y24" s="266"/>
      <c r="Z24" s="269"/>
      <c r="AA24" s="267"/>
      <c r="AB24" s="282">
        <f t="shared" si="1"/>
        <v>0</v>
      </c>
      <c r="AC24" s="266"/>
      <c r="AD24" s="269"/>
      <c r="AE24" s="267"/>
      <c r="AF24" s="271"/>
      <c r="AG24" s="271"/>
      <c r="AH24" s="266"/>
      <c r="AI24" s="267"/>
      <c r="AJ24" s="275"/>
      <c r="AK24" s="273"/>
      <c r="AL24" s="267"/>
      <c r="AM24" s="273"/>
      <c r="AN24" s="267"/>
      <c r="AO24" s="276"/>
      <c r="AP24" s="276"/>
      <c r="AQ24" s="276"/>
      <c r="AR24" s="276"/>
      <c r="AS24" s="277"/>
      <c r="AT24" s="277"/>
      <c r="AU24" s="276"/>
      <c r="AV24" s="276"/>
      <c r="AW24" s="276"/>
      <c r="AX24" s="278" t="s">
        <v>88</v>
      </c>
      <c r="BX24" s="230"/>
      <c r="BY24" s="230"/>
      <c r="CF24" s="231" t="s">
        <v>179</v>
      </c>
      <c r="CG24" s="231">
        <v>0</v>
      </c>
      <c r="CI24" s="231">
        <v>0</v>
      </c>
      <c r="CJ24" s="231">
        <v>0</v>
      </c>
      <c r="CK24" s="231">
        <v>0</v>
      </c>
      <c r="CL24" s="231">
        <v>1</v>
      </c>
      <c r="CM24" s="231">
        <v>0</v>
      </c>
      <c r="CS24" s="231"/>
      <c r="CT24" s="231"/>
    </row>
    <row r="25" spans="1:98" x14ac:dyDescent="0.2">
      <c r="A25" s="268" t="s">
        <v>103</v>
      </c>
      <c r="B25" s="259">
        <f>SUM(C25+D25+E25+F25+G25+H25+I25+J25+K25+L25+M25+N25+O25+P25+Q25+R25+S25)</f>
        <v>0</v>
      </c>
      <c r="C25" s="266"/>
      <c r="D25" s="27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7"/>
      <c r="T25" s="266"/>
      <c r="U25" s="267"/>
      <c r="V25" s="266"/>
      <c r="W25" s="267"/>
      <c r="X25" s="268">
        <f t="shared" si="0"/>
        <v>0</v>
      </c>
      <c r="Y25" s="266"/>
      <c r="Z25" s="269"/>
      <c r="AA25" s="267"/>
      <c r="AB25" s="282">
        <f t="shared" si="1"/>
        <v>0</v>
      </c>
      <c r="AC25" s="266"/>
      <c r="AD25" s="269"/>
      <c r="AE25" s="267"/>
      <c r="AF25" s="271"/>
      <c r="AG25" s="271"/>
      <c r="AH25" s="266"/>
      <c r="AI25" s="267"/>
      <c r="AJ25" s="275"/>
      <c r="AK25" s="273"/>
      <c r="AL25" s="267"/>
      <c r="AM25" s="273"/>
      <c r="AN25" s="267"/>
      <c r="AO25" s="276"/>
      <c r="AP25" s="276"/>
      <c r="AQ25" s="276"/>
      <c r="AR25" s="276"/>
      <c r="AS25" s="277"/>
      <c r="AT25" s="277"/>
      <c r="AU25" s="276"/>
      <c r="AV25" s="276"/>
      <c r="AW25" s="276"/>
      <c r="AX25" s="278" t="s">
        <v>88</v>
      </c>
      <c r="BX25" s="230"/>
      <c r="BY25" s="230"/>
      <c r="CG25" s="231">
        <v>0</v>
      </c>
      <c r="CI25" s="231">
        <v>0</v>
      </c>
      <c r="CJ25" s="231">
        <v>0</v>
      </c>
      <c r="CK25" s="231">
        <v>0</v>
      </c>
      <c r="CL25" s="231">
        <v>0</v>
      </c>
      <c r="CM25" s="231">
        <v>0</v>
      </c>
      <c r="CS25" s="231"/>
      <c r="CT25" s="231"/>
    </row>
    <row r="26" spans="1:98" x14ac:dyDescent="0.2">
      <c r="A26" s="268" t="s">
        <v>104</v>
      </c>
      <c r="B26" s="259">
        <f>SUM(C26+D26+E26+F26+G26+H26+I26+J26+K26)</f>
        <v>0</v>
      </c>
      <c r="C26" s="266"/>
      <c r="D26" s="279"/>
      <c r="E26" s="269"/>
      <c r="F26" s="269"/>
      <c r="G26" s="269"/>
      <c r="H26" s="269"/>
      <c r="I26" s="269"/>
      <c r="J26" s="269"/>
      <c r="K26" s="269"/>
      <c r="L26" s="264"/>
      <c r="M26" s="264"/>
      <c r="N26" s="264"/>
      <c r="O26" s="264"/>
      <c r="P26" s="264"/>
      <c r="Q26" s="264"/>
      <c r="R26" s="264"/>
      <c r="S26" s="264"/>
      <c r="T26" s="266"/>
      <c r="U26" s="267"/>
      <c r="V26" s="266"/>
      <c r="W26" s="267"/>
      <c r="X26" s="268">
        <f t="shared" si="0"/>
        <v>0</v>
      </c>
      <c r="Y26" s="266"/>
      <c r="Z26" s="269"/>
      <c r="AA26" s="267"/>
      <c r="AB26" s="282">
        <f t="shared" si="1"/>
        <v>0</v>
      </c>
      <c r="AC26" s="266"/>
      <c r="AD26" s="269"/>
      <c r="AE26" s="267"/>
      <c r="AF26" s="271"/>
      <c r="AG26" s="271"/>
      <c r="AH26" s="266"/>
      <c r="AI26" s="267"/>
      <c r="AJ26" s="275"/>
      <c r="AK26" s="273"/>
      <c r="AL26" s="267"/>
      <c r="AM26" s="273"/>
      <c r="AN26" s="267"/>
      <c r="AO26" s="276"/>
      <c r="AP26" s="276"/>
      <c r="AQ26" s="276"/>
      <c r="AR26" s="276"/>
      <c r="AS26" s="277"/>
      <c r="AT26" s="277"/>
      <c r="AU26" s="276"/>
      <c r="AV26" s="276"/>
      <c r="AW26" s="276"/>
      <c r="AX26" s="278" t="s">
        <v>88</v>
      </c>
      <c r="BX26" s="230"/>
      <c r="BY26" s="230"/>
      <c r="CF26" s="231" t="s">
        <v>179</v>
      </c>
      <c r="CG26" s="231">
        <v>0</v>
      </c>
      <c r="CI26" s="231">
        <v>0</v>
      </c>
      <c r="CJ26" s="231">
        <v>0</v>
      </c>
      <c r="CK26" s="231">
        <v>0</v>
      </c>
      <c r="CL26" s="231">
        <v>1</v>
      </c>
      <c r="CM26" s="231">
        <v>0</v>
      </c>
      <c r="CS26" s="231"/>
      <c r="CT26" s="231"/>
    </row>
    <row r="27" spans="1:98" x14ac:dyDescent="0.2">
      <c r="A27" s="268" t="s">
        <v>105</v>
      </c>
      <c r="B27" s="259">
        <f>SUM(C27+D27+E27+F27+G27+H27+I27+J27+K27+L27+M27+N27+O27+P27+Q27+R27+S27)</f>
        <v>9</v>
      </c>
      <c r="C27" s="266"/>
      <c r="D27" s="279"/>
      <c r="E27" s="269"/>
      <c r="F27" s="269"/>
      <c r="G27" s="269"/>
      <c r="H27" s="269"/>
      <c r="I27" s="269"/>
      <c r="J27" s="269"/>
      <c r="K27" s="269"/>
      <c r="L27" s="269"/>
      <c r="M27" s="269"/>
      <c r="N27" s="269">
        <v>2</v>
      </c>
      <c r="O27" s="269">
        <v>1</v>
      </c>
      <c r="P27" s="269">
        <v>1</v>
      </c>
      <c r="Q27" s="269">
        <v>2</v>
      </c>
      <c r="R27" s="269">
        <v>2</v>
      </c>
      <c r="S27" s="267">
        <v>1</v>
      </c>
      <c r="T27" s="266"/>
      <c r="U27" s="267">
        <v>9</v>
      </c>
      <c r="V27" s="266">
        <v>3</v>
      </c>
      <c r="W27" s="267">
        <v>6</v>
      </c>
      <c r="X27" s="268">
        <f t="shared" si="0"/>
        <v>0</v>
      </c>
      <c r="Y27" s="266"/>
      <c r="Z27" s="269"/>
      <c r="AA27" s="267"/>
      <c r="AB27" s="282">
        <f t="shared" si="1"/>
        <v>7</v>
      </c>
      <c r="AC27" s="266">
        <v>7</v>
      </c>
      <c r="AD27" s="269"/>
      <c r="AE27" s="267"/>
      <c r="AF27" s="271">
        <v>5</v>
      </c>
      <c r="AG27" s="271"/>
      <c r="AH27" s="266"/>
      <c r="AI27" s="267">
        <v>2</v>
      </c>
      <c r="AJ27" s="275">
        <v>18</v>
      </c>
      <c r="AK27" s="273"/>
      <c r="AL27" s="267"/>
      <c r="AM27" s="273"/>
      <c r="AN27" s="267">
        <v>3</v>
      </c>
      <c r="AO27" s="276"/>
      <c r="AP27" s="276"/>
      <c r="AQ27" s="276"/>
      <c r="AR27" s="276"/>
      <c r="AS27" s="277"/>
      <c r="AT27" s="277"/>
      <c r="AU27" s="276"/>
      <c r="AV27" s="276"/>
      <c r="AW27" s="276"/>
      <c r="AX27" s="278" t="s">
        <v>88</v>
      </c>
      <c r="BX27" s="230"/>
      <c r="BY27" s="230"/>
      <c r="CG27" s="231">
        <v>0</v>
      </c>
      <c r="CI27" s="231">
        <v>0</v>
      </c>
      <c r="CJ27" s="231">
        <v>0</v>
      </c>
      <c r="CK27" s="231">
        <v>0</v>
      </c>
      <c r="CL27" s="231">
        <v>0</v>
      </c>
      <c r="CM27" s="231">
        <v>0</v>
      </c>
      <c r="CS27" s="231"/>
      <c r="CT27" s="231"/>
    </row>
    <row r="28" spans="1:98" x14ac:dyDescent="0.2">
      <c r="A28" s="268" t="s">
        <v>106</v>
      </c>
      <c r="B28" s="259">
        <f>SUM(C28+D28+E28+F28+G28+H28+I28+J28+K28)</f>
        <v>0</v>
      </c>
      <c r="C28" s="266"/>
      <c r="D28" s="279"/>
      <c r="E28" s="269"/>
      <c r="F28" s="269"/>
      <c r="G28" s="269"/>
      <c r="H28" s="269"/>
      <c r="I28" s="269"/>
      <c r="J28" s="269"/>
      <c r="K28" s="269"/>
      <c r="L28" s="264"/>
      <c r="M28" s="264"/>
      <c r="N28" s="264"/>
      <c r="O28" s="264"/>
      <c r="P28" s="264"/>
      <c r="Q28" s="264"/>
      <c r="R28" s="264"/>
      <c r="S28" s="264"/>
      <c r="T28" s="266"/>
      <c r="U28" s="267"/>
      <c r="V28" s="266"/>
      <c r="W28" s="267"/>
      <c r="X28" s="268">
        <f t="shared" si="0"/>
        <v>0</v>
      </c>
      <c r="Y28" s="266"/>
      <c r="Z28" s="269"/>
      <c r="AA28" s="267"/>
      <c r="AB28" s="282">
        <f t="shared" si="1"/>
        <v>0</v>
      </c>
      <c r="AC28" s="266"/>
      <c r="AD28" s="269"/>
      <c r="AE28" s="267"/>
      <c r="AF28" s="271"/>
      <c r="AG28" s="271"/>
      <c r="AH28" s="266"/>
      <c r="AI28" s="267"/>
      <c r="AJ28" s="275"/>
      <c r="AK28" s="273"/>
      <c r="AL28" s="267"/>
      <c r="AM28" s="273"/>
      <c r="AN28" s="267"/>
      <c r="AO28" s="276"/>
      <c r="AP28" s="276"/>
      <c r="AQ28" s="276"/>
      <c r="AR28" s="276"/>
      <c r="AS28" s="277"/>
      <c r="AT28" s="277"/>
      <c r="AU28" s="276"/>
      <c r="AV28" s="276"/>
      <c r="AW28" s="276"/>
      <c r="AX28" s="278" t="s">
        <v>88</v>
      </c>
      <c r="BX28" s="230"/>
      <c r="BY28" s="230"/>
      <c r="CF28" s="231" t="s">
        <v>179</v>
      </c>
      <c r="CG28" s="231">
        <v>0</v>
      </c>
      <c r="CI28" s="231">
        <v>0</v>
      </c>
      <c r="CJ28" s="231">
        <v>0</v>
      </c>
      <c r="CK28" s="231">
        <v>0</v>
      </c>
      <c r="CL28" s="231">
        <v>1</v>
      </c>
      <c r="CM28" s="231">
        <v>0</v>
      </c>
      <c r="CS28" s="231"/>
      <c r="CT28" s="231"/>
    </row>
    <row r="29" spans="1:98" x14ac:dyDescent="0.2">
      <c r="A29" s="268" t="s">
        <v>107</v>
      </c>
      <c r="B29" s="259">
        <f>SUM(C29+D29+E29+F29+G29+H29+I29+J29+K29+L29+M29+N29+O29+P29+Q29+R29+S29)</f>
        <v>0</v>
      </c>
      <c r="C29" s="266"/>
      <c r="D29" s="27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7"/>
      <c r="T29" s="266"/>
      <c r="U29" s="267"/>
      <c r="V29" s="266"/>
      <c r="W29" s="267"/>
      <c r="X29" s="268">
        <f t="shared" si="0"/>
        <v>0</v>
      </c>
      <c r="Y29" s="266"/>
      <c r="Z29" s="269"/>
      <c r="AA29" s="267"/>
      <c r="AB29" s="282">
        <f t="shared" si="1"/>
        <v>0</v>
      </c>
      <c r="AC29" s="266"/>
      <c r="AD29" s="269"/>
      <c r="AE29" s="267"/>
      <c r="AF29" s="271"/>
      <c r="AG29" s="271"/>
      <c r="AH29" s="266"/>
      <c r="AI29" s="267"/>
      <c r="AJ29" s="275"/>
      <c r="AK29" s="273"/>
      <c r="AL29" s="267"/>
      <c r="AM29" s="273"/>
      <c r="AN29" s="267"/>
      <c r="AO29" s="276"/>
      <c r="AP29" s="276"/>
      <c r="AQ29" s="276"/>
      <c r="AR29" s="276"/>
      <c r="AS29" s="277"/>
      <c r="AT29" s="277"/>
      <c r="AU29" s="276"/>
      <c r="AV29" s="276"/>
      <c r="AW29" s="276"/>
      <c r="AX29" s="278" t="s">
        <v>88</v>
      </c>
      <c r="BX29" s="230"/>
      <c r="BY29" s="230"/>
      <c r="CG29" s="231">
        <v>0</v>
      </c>
      <c r="CI29" s="231">
        <v>0</v>
      </c>
      <c r="CJ29" s="231">
        <v>0</v>
      </c>
      <c r="CK29" s="231">
        <v>0</v>
      </c>
      <c r="CL29" s="231">
        <v>0</v>
      </c>
      <c r="CM29" s="231">
        <v>0</v>
      </c>
      <c r="CS29" s="231"/>
      <c r="CT29" s="231"/>
    </row>
    <row r="30" spans="1:98" x14ac:dyDescent="0.2">
      <c r="A30" s="268" t="s">
        <v>108</v>
      </c>
      <c r="B30" s="259">
        <f>SUM(C30+D30+E30+F30+G30+H30+I30+J30+K30)</f>
        <v>0</v>
      </c>
      <c r="C30" s="266"/>
      <c r="D30" s="279"/>
      <c r="E30" s="269"/>
      <c r="F30" s="269"/>
      <c r="G30" s="269"/>
      <c r="H30" s="269"/>
      <c r="I30" s="269"/>
      <c r="J30" s="269"/>
      <c r="K30" s="269"/>
      <c r="L30" s="264"/>
      <c r="M30" s="264"/>
      <c r="N30" s="264"/>
      <c r="O30" s="264"/>
      <c r="P30" s="264"/>
      <c r="Q30" s="264"/>
      <c r="R30" s="264"/>
      <c r="S30" s="264"/>
      <c r="T30" s="266"/>
      <c r="U30" s="267"/>
      <c r="V30" s="266"/>
      <c r="W30" s="267"/>
      <c r="X30" s="268">
        <f t="shared" si="0"/>
        <v>0</v>
      </c>
      <c r="Y30" s="266"/>
      <c r="Z30" s="269"/>
      <c r="AA30" s="267"/>
      <c r="AB30" s="282">
        <f t="shared" si="1"/>
        <v>0</v>
      </c>
      <c r="AC30" s="266"/>
      <c r="AD30" s="269"/>
      <c r="AE30" s="267"/>
      <c r="AF30" s="271"/>
      <c r="AG30" s="271"/>
      <c r="AH30" s="266"/>
      <c r="AI30" s="267"/>
      <c r="AJ30" s="275"/>
      <c r="AK30" s="273"/>
      <c r="AL30" s="267"/>
      <c r="AM30" s="273"/>
      <c r="AN30" s="267"/>
      <c r="AO30" s="276"/>
      <c r="AP30" s="276"/>
      <c r="AQ30" s="276"/>
      <c r="AR30" s="276"/>
      <c r="AS30" s="277"/>
      <c r="AT30" s="277"/>
      <c r="AU30" s="276"/>
      <c r="AV30" s="276"/>
      <c r="AW30" s="276"/>
      <c r="AX30" s="278" t="s">
        <v>88</v>
      </c>
      <c r="BX30" s="230"/>
      <c r="BY30" s="230"/>
      <c r="CF30" s="231" t="s">
        <v>179</v>
      </c>
      <c r="CG30" s="231">
        <v>0</v>
      </c>
      <c r="CI30" s="231">
        <v>0</v>
      </c>
      <c r="CJ30" s="231">
        <v>0</v>
      </c>
      <c r="CK30" s="231">
        <v>0</v>
      </c>
      <c r="CL30" s="231">
        <v>1</v>
      </c>
      <c r="CM30" s="231">
        <v>0</v>
      </c>
      <c r="CS30" s="231"/>
      <c r="CT30" s="231"/>
    </row>
    <row r="31" spans="1:98" x14ac:dyDescent="0.2">
      <c r="A31" s="268" t="s">
        <v>109</v>
      </c>
      <c r="B31" s="259">
        <f>SUM(C31+D31+E31+F31+G31+H31+I31+J31+K31+L31+M31+N31+O31+P31+Q31+R31+S31)</f>
        <v>0</v>
      </c>
      <c r="C31" s="266"/>
      <c r="D31" s="27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7"/>
      <c r="T31" s="266"/>
      <c r="U31" s="267"/>
      <c r="V31" s="266"/>
      <c r="W31" s="267"/>
      <c r="X31" s="268">
        <f t="shared" si="0"/>
        <v>0</v>
      </c>
      <c r="Y31" s="266"/>
      <c r="Z31" s="269"/>
      <c r="AA31" s="267"/>
      <c r="AB31" s="282">
        <f t="shared" si="1"/>
        <v>0</v>
      </c>
      <c r="AC31" s="266"/>
      <c r="AD31" s="269"/>
      <c r="AE31" s="267"/>
      <c r="AF31" s="271"/>
      <c r="AG31" s="271"/>
      <c r="AH31" s="266"/>
      <c r="AI31" s="267"/>
      <c r="AJ31" s="275"/>
      <c r="AK31" s="273"/>
      <c r="AL31" s="267"/>
      <c r="AM31" s="273"/>
      <c r="AN31" s="267"/>
      <c r="AO31" s="276"/>
      <c r="AP31" s="276"/>
      <c r="AQ31" s="276"/>
      <c r="AR31" s="276"/>
      <c r="AS31" s="277"/>
      <c r="AT31" s="277"/>
      <c r="AU31" s="276"/>
      <c r="AV31" s="276"/>
      <c r="AW31" s="276"/>
      <c r="AX31" s="278" t="s">
        <v>88</v>
      </c>
      <c r="BX31" s="230"/>
      <c r="BY31" s="230"/>
      <c r="CG31" s="231">
        <v>0</v>
      </c>
      <c r="CI31" s="231">
        <v>0</v>
      </c>
      <c r="CJ31" s="231">
        <v>0</v>
      </c>
      <c r="CK31" s="231">
        <v>0</v>
      </c>
      <c r="CL31" s="231">
        <v>0</v>
      </c>
      <c r="CM31" s="231">
        <v>0</v>
      </c>
      <c r="CS31" s="231"/>
      <c r="CT31" s="231"/>
    </row>
    <row r="32" spans="1:98" x14ac:dyDescent="0.2">
      <c r="A32" s="268" t="s">
        <v>110</v>
      </c>
      <c r="B32" s="259">
        <f>SUM(C32+D32+E32+F32+G32+H32+I32+J32+K32+L32+M32+N32+O32+P32+Q32+R32+S32)</f>
        <v>89</v>
      </c>
      <c r="C32" s="266">
        <v>9</v>
      </c>
      <c r="D32" s="279">
        <v>7</v>
      </c>
      <c r="E32" s="269">
        <v>4</v>
      </c>
      <c r="F32" s="269">
        <v>7</v>
      </c>
      <c r="G32" s="269">
        <v>8</v>
      </c>
      <c r="H32" s="269">
        <v>6</v>
      </c>
      <c r="I32" s="269">
        <v>4</v>
      </c>
      <c r="J32" s="269">
        <v>11</v>
      </c>
      <c r="K32" s="269">
        <v>2</v>
      </c>
      <c r="L32" s="269">
        <v>6</v>
      </c>
      <c r="M32" s="269">
        <v>3</v>
      </c>
      <c r="N32" s="269">
        <v>2</v>
      </c>
      <c r="O32" s="269">
        <v>4</v>
      </c>
      <c r="P32" s="269">
        <v>7</v>
      </c>
      <c r="Q32" s="269">
        <v>2</v>
      </c>
      <c r="R32" s="269">
        <v>3</v>
      </c>
      <c r="S32" s="267">
        <v>4</v>
      </c>
      <c r="T32" s="266">
        <v>20</v>
      </c>
      <c r="U32" s="267">
        <v>69</v>
      </c>
      <c r="V32" s="266">
        <v>39</v>
      </c>
      <c r="W32" s="267">
        <v>50</v>
      </c>
      <c r="X32" s="268">
        <f t="shared" si="0"/>
        <v>0</v>
      </c>
      <c r="Y32" s="266"/>
      <c r="Z32" s="269"/>
      <c r="AA32" s="267"/>
      <c r="AB32" s="282">
        <f t="shared" si="1"/>
        <v>0</v>
      </c>
      <c r="AC32" s="266"/>
      <c r="AD32" s="269"/>
      <c r="AE32" s="267"/>
      <c r="AF32" s="271"/>
      <c r="AG32" s="271"/>
      <c r="AH32" s="266">
        <v>2</v>
      </c>
      <c r="AI32" s="267">
        <v>14</v>
      </c>
      <c r="AJ32" s="275">
        <v>1</v>
      </c>
      <c r="AK32" s="273"/>
      <c r="AL32" s="267">
        <v>3</v>
      </c>
      <c r="AM32" s="273">
        <v>2</v>
      </c>
      <c r="AN32" s="267">
        <v>3</v>
      </c>
      <c r="AO32" s="276"/>
      <c r="AP32" s="276"/>
      <c r="AQ32" s="276"/>
      <c r="AR32" s="276"/>
      <c r="AS32" s="277"/>
      <c r="AT32" s="277"/>
      <c r="AU32" s="276"/>
      <c r="AV32" s="276"/>
      <c r="AW32" s="276"/>
      <c r="AX32" s="278" t="s">
        <v>88</v>
      </c>
      <c r="BX32" s="230"/>
      <c r="BY32" s="230"/>
      <c r="CG32" s="231">
        <v>0</v>
      </c>
      <c r="CI32" s="231">
        <v>0</v>
      </c>
      <c r="CJ32" s="231">
        <v>0</v>
      </c>
      <c r="CK32" s="231">
        <v>0</v>
      </c>
      <c r="CL32" s="231">
        <v>0</v>
      </c>
      <c r="CM32" s="231">
        <v>0</v>
      </c>
      <c r="CS32" s="231"/>
      <c r="CT32" s="231"/>
    </row>
    <row r="33" spans="1:98" x14ac:dyDescent="0.2">
      <c r="A33" s="268" t="s">
        <v>111</v>
      </c>
      <c r="B33" s="259">
        <f>SUM(C33+D33+E33+F33+G33+H33+I33+J33+K33)</f>
        <v>0</v>
      </c>
      <c r="C33" s="266"/>
      <c r="D33" s="279"/>
      <c r="E33" s="269"/>
      <c r="F33" s="269"/>
      <c r="G33" s="269"/>
      <c r="H33" s="269"/>
      <c r="I33" s="269"/>
      <c r="J33" s="269"/>
      <c r="K33" s="269"/>
      <c r="L33" s="264"/>
      <c r="M33" s="264"/>
      <c r="N33" s="264"/>
      <c r="O33" s="264"/>
      <c r="P33" s="264"/>
      <c r="Q33" s="264"/>
      <c r="R33" s="264"/>
      <c r="S33" s="264"/>
      <c r="T33" s="266"/>
      <c r="U33" s="281"/>
      <c r="V33" s="266"/>
      <c r="W33" s="267"/>
      <c r="X33" s="268">
        <f t="shared" si="0"/>
        <v>0</v>
      </c>
      <c r="Y33" s="266"/>
      <c r="Z33" s="269"/>
      <c r="AA33" s="267"/>
      <c r="AB33" s="282">
        <f t="shared" si="1"/>
        <v>0</v>
      </c>
      <c r="AC33" s="266"/>
      <c r="AD33" s="269"/>
      <c r="AE33" s="267"/>
      <c r="AF33" s="271"/>
      <c r="AG33" s="271"/>
      <c r="AH33" s="266"/>
      <c r="AI33" s="267"/>
      <c r="AJ33" s="275"/>
      <c r="AK33" s="273"/>
      <c r="AL33" s="267"/>
      <c r="AM33" s="273"/>
      <c r="AN33" s="267"/>
      <c r="AO33" s="276"/>
      <c r="AP33" s="276"/>
      <c r="AQ33" s="276"/>
      <c r="AR33" s="276"/>
      <c r="AS33" s="277"/>
      <c r="AT33" s="277"/>
      <c r="AU33" s="276"/>
      <c r="AV33" s="276"/>
      <c r="AW33" s="276"/>
      <c r="AX33" s="278" t="s">
        <v>88</v>
      </c>
      <c r="BX33" s="230"/>
      <c r="BY33" s="230"/>
      <c r="CF33" s="231" t="s">
        <v>179</v>
      </c>
      <c r="CG33" s="231">
        <v>0</v>
      </c>
      <c r="CI33" s="231">
        <v>0</v>
      </c>
      <c r="CJ33" s="231">
        <v>0</v>
      </c>
      <c r="CK33" s="231">
        <v>0</v>
      </c>
      <c r="CL33" s="231">
        <v>1</v>
      </c>
      <c r="CM33" s="231">
        <v>0</v>
      </c>
      <c r="CS33" s="231"/>
      <c r="CT33" s="231"/>
    </row>
    <row r="34" spans="1:98" x14ac:dyDescent="0.2">
      <c r="A34" s="268" t="s">
        <v>112</v>
      </c>
      <c r="B34" s="259">
        <f>SUM(C34+D34+E34+F34+G34+H34+I34+J34+K34+L34+M34+N34+O34+P34+Q34+R34+S34)</f>
        <v>0</v>
      </c>
      <c r="C34" s="266"/>
      <c r="D34" s="27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7"/>
      <c r="T34" s="266"/>
      <c r="U34" s="281"/>
      <c r="V34" s="266"/>
      <c r="W34" s="267"/>
      <c r="X34" s="268">
        <f t="shared" si="0"/>
        <v>0</v>
      </c>
      <c r="Y34" s="266"/>
      <c r="Z34" s="269"/>
      <c r="AA34" s="267"/>
      <c r="AB34" s="282">
        <f t="shared" si="1"/>
        <v>0</v>
      </c>
      <c r="AC34" s="266"/>
      <c r="AD34" s="269"/>
      <c r="AE34" s="267"/>
      <c r="AF34" s="271"/>
      <c r="AG34" s="271"/>
      <c r="AH34" s="266"/>
      <c r="AI34" s="267"/>
      <c r="AJ34" s="275"/>
      <c r="AK34" s="273"/>
      <c r="AL34" s="267"/>
      <c r="AM34" s="273"/>
      <c r="AN34" s="267"/>
      <c r="AO34" s="276"/>
      <c r="AP34" s="276"/>
      <c r="AQ34" s="276"/>
      <c r="AR34" s="276"/>
      <c r="AS34" s="277"/>
      <c r="AT34" s="277"/>
      <c r="AU34" s="276"/>
      <c r="AV34" s="276"/>
      <c r="AW34" s="276"/>
      <c r="AX34" s="278" t="s">
        <v>88</v>
      </c>
      <c r="BX34" s="230"/>
      <c r="BY34" s="230"/>
      <c r="CG34" s="231">
        <v>0</v>
      </c>
      <c r="CI34" s="231">
        <v>0</v>
      </c>
      <c r="CJ34" s="231">
        <v>0</v>
      </c>
      <c r="CK34" s="231">
        <v>0</v>
      </c>
      <c r="CL34" s="231">
        <v>0</v>
      </c>
      <c r="CM34" s="231">
        <v>0</v>
      </c>
      <c r="CS34" s="231"/>
      <c r="CT34" s="231"/>
    </row>
    <row r="35" spans="1:98" x14ac:dyDescent="0.2">
      <c r="A35" s="268" t="s">
        <v>113</v>
      </c>
      <c r="B35" s="259">
        <f>SUM(C35+D35+E35+F35+G35+H35+I35+J35+K35+L35+M35+N35+O35+P35+Q35+R35+S35)</f>
        <v>0</v>
      </c>
      <c r="C35" s="266"/>
      <c r="D35" s="27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7"/>
      <c r="T35" s="266"/>
      <c r="U35" s="281"/>
      <c r="V35" s="266"/>
      <c r="W35" s="267"/>
      <c r="X35" s="268">
        <f t="shared" si="0"/>
        <v>0</v>
      </c>
      <c r="Y35" s="266"/>
      <c r="Z35" s="269"/>
      <c r="AA35" s="267"/>
      <c r="AB35" s="282">
        <f t="shared" si="1"/>
        <v>0</v>
      </c>
      <c r="AC35" s="266"/>
      <c r="AD35" s="269"/>
      <c r="AE35" s="267"/>
      <c r="AF35" s="271"/>
      <c r="AG35" s="271"/>
      <c r="AH35" s="266"/>
      <c r="AI35" s="267"/>
      <c r="AJ35" s="275"/>
      <c r="AK35" s="273"/>
      <c r="AL35" s="267"/>
      <c r="AM35" s="273"/>
      <c r="AN35" s="267"/>
      <c r="AO35" s="276"/>
      <c r="AP35" s="276"/>
      <c r="AQ35" s="276"/>
      <c r="AR35" s="276"/>
      <c r="AS35" s="277"/>
      <c r="AT35" s="277"/>
      <c r="AU35" s="276"/>
      <c r="AV35" s="276"/>
      <c r="AW35" s="276"/>
      <c r="AX35" s="278" t="s">
        <v>88</v>
      </c>
      <c r="BX35" s="230"/>
      <c r="BY35" s="230"/>
      <c r="CG35" s="231">
        <v>0</v>
      </c>
      <c r="CI35" s="231">
        <v>0</v>
      </c>
      <c r="CJ35" s="231">
        <v>0</v>
      </c>
      <c r="CK35" s="231">
        <v>0</v>
      </c>
      <c r="CL35" s="231">
        <v>0</v>
      </c>
      <c r="CM35" s="231">
        <v>0</v>
      </c>
      <c r="CS35" s="231"/>
      <c r="CT35" s="231"/>
    </row>
    <row r="36" spans="1:98" x14ac:dyDescent="0.2">
      <c r="A36" s="268" t="s">
        <v>114</v>
      </c>
      <c r="B36" s="259">
        <f>SUM(O36+P36+Q36+R36+S36)</f>
        <v>0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9"/>
      <c r="P36" s="269"/>
      <c r="Q36" s="269"/>
      <c r="R36" s="269"/>
      <c r="S36" s="267"/>
      <c r="T36" s="266"/>
      <c r="U36" s="281"/>
      <c r="V36" s="266"/>
      <c r="W36" s="267"/>
      <c r="X36" s="268">
        <f t="shared" si="0"/>
        <v>0</v>
      </c>
      <c r="Y36" s="283"/>
      <c r="Z36" s="284"/>
      <c r="AA36" s="285"/>
      <c r="AB36" s="282">
        <f t="shared" si="1"/>
        <v>0</v>
      </c>
      <c r="AC36" s="266"/>
      <c r="AD36" s="269"/>
      <c r="AE36" s="267"/>
      <c r="AF36" s="271"/>
      <c r="AG36" s="271"/>
      <c r="AH36" s="283"/>
      <c r="AI36" s="286"/>
      <c r="AJ36" s="275"/>
      <c r="AK36" s="283"/>
      <c r="AL36" s="267"/>
      <c r="AM36" s="284"/>
      <c r="AN36" s="267"/>
      <c r="AO36" s="276"/>
      <c r="AP36" s="276"/>
      <c r="AQ36" s="276"/>
      <c r="AR36" s="276"/>
      <c r="AS36" s="285"/>
      <c r="AT36" s="277"/>
      <c r="AU36" s="276"/>
      <c r="AV36" s="276"/>
      <c r="AW36" s="276"/>
      <c r="AX36" s="278" t="s">
        <v>88</v>
      </c>
      <c r="BX36" s="230"/>
      <c r="BY36" s="230"/>
      <c r="CF36" s="231" t="s">
        <v>179</v>
      </c>
      <c r="CG36" s="231">
        <v>0</v>
      </c>
      <c r="CI36" s="231">
        <v>0</v>
      </c>
      <c r="CJ36" s="231">
        <v>0</v>
      </c>
      <c r="CK36" s="231">
        <v>0</v>
      </c>
      <c r="CL36" s="231">
        <v>1</v>
      </c>
      <c r="CM36" s="231">
        <v>0</v>
      </c>
      <c r="CS36" s="231"/>
      <c r="CT36" s="231"/>
    </row>
    <row r="37" spans="1:98" x14ac:dyDescent="0.2">
      <c r="A37" s="268" t="s">
        <v>115</v>
      </c>
      <c r="B37" s="259">
        <f>SUM(C37+D37+E37+F37+G37+H37+I37+J37+K37)</f>
        <v>0</v>
      </c>
      <c r="C37" s="266"/>
      <c r="D37" s="279"/>
      <c r="E37" s="269"/>
      <c r="F37" s="263"/>
      <c r="G37" s="263"/>
      <c r="H37" s="263"/>
      <c r="I37" s="263"/>
      <c r="J37" s="263"/>
      <c r="K37" s="263"/>
      <c r="L37" s="284"/>
      <c r="M37" s="284"/>
      <c r="N37" s="284"/>
      <c r="O37" s="284"/>
      <c r="P37" s="284"/>
      <c r="Q37" s="284"/>
      <c r="R37" s="284"/>
      <c r="S37" s="285"/>
      <c r="T37" s="266"/>
      <c r="U37" s="281"/>
      <c r="V37" s="266"/>
      <c r="W37" s="267"/>
      <c r="X37" s="268">
        <f t="shared" si="0"/>
        <v>0</v>
      </c>
      <c r="Y37" s="266"/>
      <c r="Z37" s="269"/>
      <c r="AA37" s="267"/>
      <c r="AB37" s="282">
        <f t="shared" si="1"/>
        <v>0</v>
      </c>
      <c r="AC37" s="266"/>
      <c r="AD37" s="269"/>
      <c r="AE37" s="267"/>
      <c r="AF37" s="271"/>
      <c r="AG37" s="271"/>
      <c r="AH37" s="266"/>
      <c r="AI37" s="267"/>
      <c r="AJ37" s="275"/>
      <c r="AK37" s="273"/>
      <c r="AL37" s="267"/>
      <c r="AM37" s="273"/>
      <c r="AN37" s="267"/>
      <c r="AO37" s="276"/>
      <c r="AP37" s="276"/>
      <c r="AQ37" s="276"/>
      <c r="AR37" s="276"/>
      <c r="AS37" s="277"/>
      <c r="AT37" s="277"/>
      <c r="AU37" s="276"/>
      <c r="AV37" s="276"/>
      <c r="AW37" s="276"/>
      <c r="AX37" s="278" t="s">
        <v>88</v>
      </c>
      <c r="BX37" s="230"/>
      <c r="BY37" s="230"/>
      <c r="CF37" s="231" t="s">
        <v>179</v>
      </c>
      <c r="CG37" s="231">
        <v>0</v>
      </c>
      <c r="CI37" s="231">
        <v>0</v>
      </c>
      <c r="CJ37" s="231">
        <v>0</v>
      </c>
      <c r="CK37" s="231">
        <v>0</v>
      </c>
      <c r="CL37" s="231">
        <v>1</v>
      </c>
      <c r="CM37" s="231">
        <v>0</v>
      </c>
      <c r="CS37" s="231"/>
      <c r="CT37" s="231"/>
    </row>
    <row r="38" spans="1:98" x14ac:dyDescent="0.2">
      <c r="A38" s="268" t="s">
        <v>116</v>
      </c>
      <c r="B38" s="259">
        <f>SUM(C38+D38+E38+F38+G38+H38+I38+J38+K38+L38+M38+N38+O38+P38+Q38+R38+S38)</f>
        <v>0</v>
      </c>
      <c r="C38" s="263"/>
      <c r="D38" s="263"/>
      <c r="E38" s="263"/>
      <c r="F38" s="263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7"/>
      <c r="T38" s="266"/>
      <c r="U38" s="267"/>
      <c r="V38" s="266"/>
      <c r="W38" s="267"/>
      <c r="X38" s="287"/>
      <c r="Y38" s="283"/>
      <c r="Z38" s="284"/>
      <c r="AA38" s="285"/>
      <c r="AB38" s="282">
        <f t="shared" si="1"/>
        <v>0</v>
      </c>
      <c r="AC38" s="266"/>
      <c r="AD38" s="269"/>
      <c r="AE38" s="267"/>
      <c r="AF38" s="271"/>
      <c r="AG38" s="271"/>
      <c r="AH38" s="266"/>
      <c r="AI38" s="267"/>
      <c r="AJ38" s="275"/>
      <c r="AK38" s="273"/>
      <c r="AL38" s="267"/>
      <c r="AM38" s="273"/>
      <c r="AN38" s="267"/>
      <c r="AO38" s="276"/>
      <c r="AP38" s="276"/>
      <c r="AQ38" s="276"/>
      <c r="AR38" s="276"/>
      <c r="AS38" s="277"/>
      <c r="AT38" s="277"/>
      <c r="AU38" s="276"/>
      <c r="AV38" s="276"/>
      <c r="AW38" s="276"/>
      <c r="AX38" s="278" t="s">
        <v>88</v>
      </c>
      <c r="BX38" s="230"/>
      <c r="BY38" s="230"/>
      <c r="CG38" s="231">
        <v>0</v>
      </c>
      <c r="CI38" s="231">
        <v>0</v>
      </c>
      <c r="CJ38" s="231">
        <v>0</v>
      </c>
      <c r="CK38" s="231">
        <v>0</v>
      </c>
      <c r="CL38" s="231">
        <v>0</v>
      </c>
      <c r="CM38" s="231">
        <v>0</v>
      </c>
      <c r="CS38" s="231"/>
      <c r="CT38" s="231"/>
    </row>
    <row r="39" spans="1:98" x14ac:dyDescent="0.2">
      <c r="A39" s="268" t="s">
        <v>117</v>
      </c>
      <c r="B39" s="259">
        <f>SUM(C39+D39+E39+F39+G39+H39+I39+J39+K39)</f>
        <v>192</v>
      </c>
      <c r="C39" s="263">
        <v>46</v>
      </c>
      <c r="D39" s="263">
        <v>68</v>
      </c>
      <c r="E39" s="263">
        <v>78</v>
      </c>
      <c r="F39" s="263"/>
      <c r="G39" s="263"/>
      <c r="H39" s="263"/>
      <c r="I39" s="263"/>
      <c r="J39" s="263"/>
      <c r="K39" s="263"/>
      <c r="L39" s="264"/>
      <c r="M39" s="264"/>
      <c r="N39" s="264"/>
      <c r="O39" s="264"/>
      <c r="P39" s="264"/>
      <c r="Q39" s="264"/>
      <c r="R39" s="264"/>
      <c r="S39" s="264"/>
      <c r="T39" s="266">
        <v>192</v>
      </c>
      <c r="U39" s="267"/>
      <c r="V39" s="266">
        <v>137</v>
      </c>
      <c r="W39" s="267">
        <v>55</v>
      </c>
      <c r="X39" s="268">
        <f t="shared" ref="X39:X68" si="2">SUM(Y39+Z39+AA39)</f>
        <v>71</v>
      </c>
      <c r="Y39" s="266">
        <v>71</v>
      </c>
      <c r="Z39" s="269"/>
      <c r="AA39" s="267"/>
      <c r="AB39" s="282">
        <f t="shared" si="1"/>
        <v>0</v>
      </c>
      <c r="AC39" s="266"/>
      <c r="AD39" s="269"/>
      <c r="AE39" s="267"/>
      <c r="AF39" s="271">
        <v>70</v>
      </c>
      <c r="AG39" s="267"/>
      <c r="AH39" s="266"/>
      <c r="AI39" s="267"/>
      <c r="AJ39" s="275">
        <v>137</v>
      </c>
      <c r="AK39" s="273">
        <v>11</v>
      </c>
      <c r="AL39" s="267"/>
      <c r="AM39" s="273">
        <v>3</v>
      </c>
      <c r="AN39" s="267"/>
      <c r="AO39" s="276"/>
      <c r="AP39" s="276"/>
      <c r="AQ39" s="276"/>
      <c r="AR39" s="276"/>
      <c r="AS39" s="277"/>
      <c r="AT39" s="277"/>
      <c r="AU39" s="276"/>
      <c r="AV39" s="276"/>
      <c r="AW39" s="276"/>
      <c r="AX39" s="278" t="s">
        <v>88</v>
      </c>
      <c r="BX39" s="230"/>
      <c r="BY39" s="230"/>
      <c r="CF39" s="231" t="s">
        <v>179</v>
      </c>
      <c r="CG39" s="231">
        <v>0</v>
      </c>
      <c r="CI39" s="231">
        <v>0</v>
      </c>
      <c r="CJ39" s="231">
        <v>0</v>
      </c>
      <c r="CK39" s="231">
        <v>0</v>
      </c>
      <c r="CL39" s="231">
        <v>1</v>
      </c>
      <c r="CM39" s="231">
        <v>0</v>
      </c>
      <c r="CS39" s="231"/>
      <c r="CT39" s="231"/>
    </row>
    <row r="40" spans="1:98" x14ac:dyDescent="0.2">
      <c r="A40" s="268" t="s">
        <v>118</v>
      </c>
      <c r="B40" s="259">
        <f>SUM(C40+D40+E40+F40+G40+H40+I40+J40+K40+L40+M40+N40+O40+P40+Q40+R40+S40)</f>
        <v>171</v>
      </c>
      <c r="C40" s="263"/>
      <c r="D40" s="263"/>
      <c r="E40" s="263"/>
      <c r="F40" s="269">
        <v>19</v>
      </c>
      <c r="G40" s="269">
        <v>8</v>
      </c>
      <c r="H40" s="269">
        <v>7</v>
      </c>
      <c r="I40" s="269">
        <v>6</v>
      </c>
      <c r="J40" s="269">
        <v>9</v>
      </c>
      <c r="K40" s="269">
        <v>9</v>
      </c>
      <c r="L40" s="269">
        <v>12</v>
      </c>
      <c r="M40" s="269">
        <v>11</v>
      </c>
      <c r="N40" s="269">
        <v>11</v>
      </c>
      <c r="O40" s="269">
        <v>14</v>
      </c>
      <c r="P40" s="269">
        <v>15</v>
      </c>
      <c r="Q40" s="269">
        <v>11</v>
      </c>
      <c r="R40" s="269">
        <v>17</v>
      </c>
      <c r="S40" s="267">
        <v>22</v>
      </c>
      <c r="T40" s="266"/>
      <c r="U40" s="267">
        <v>171</v>
      </c>
      <c r="V40" s="266">
        <v>95</v>
      </c>
      <c r="W40" s="267">
        <v>76</v>
      </c>
      <c r="X40" s="268">
        <f>SUM(Y40+Z40+AA40)</f>
        <v>0</v>
      </c>
      <c r="Y40" s="266"/>
      <c r="Z40" s="269"/>
      <c r="AA40" s="267"/>
      <c r="AB40" s="282">
        <f t="shared" si="1"/>
        <v>84</v>
      </c>
      <c r="AC40" s="266">
        <v>84</v>
      </c>
      <c r="AD40" s="269"/>
      <c r="AE40" s="267"/>
      <c r="AF40" s="271">
        <v>62</v>
      </c>
      <c r="AG40" s="288"/>
      <c r="AH40" s="266"/>
      <c r="AI40" s="267">
        <v>38</v>
      </c>
      <c r="AJ40" s="275">
        <v>35</v>
      </c>
      <c r="AK40" s="273"/>
      <c r="AL40" s="267">
        <v>9</v>
      </c>
      <c r="AM40" s="273">
        <v>14</v>
      </c>
      <c r="AN40" s="267"/>
      <c r="AO40" s="276"/>
      <c r="AP40" s="276"/>
      <c r="AQ40" s="276">
        <v>15</v>
      </c>
      <c r="AR40" s="276"/>
      <c r="AS40" s="277"/>
      <c r="AT40" s="277"/>
      <c r="AU40" s="276"/>
      <c r="AV40" s="276"/>
      <c r="AW40" s="276"/>
      <c r="AX40" s="278" t="s">
        <v>88</v>
      </c>
      <c r="BX40" s="230"/>
      <c r="BY40" s="230"/>
      <c r="CG40" s="231">
        <v>0</v>
      </c>
      <c r="CI40" s="231">
        <v>0</v>
      </c>
      <c r="CJ40" s="231">
        <v>0</v>
      </c>
      <c r="CK40" s="231">
        <v>0</v>
      </c>
      <c r="CL40" s="231">
        <v>0</v>
      </c>
      <c r="CM40" s="231">
        <v>0</v>
      </c>
      <c r="CS40" s="231"/>
      <c r="CT40" s="231"/>
    </row>
    <row r="41" spans="1:98" x14ac:dyDescent="0.2">
      <c r="A41" s="268" t="s">
        <v>119</v>
      </c>
      <c r="B41" s="259">
        <f>SUM(C41+D41+E41+F41+G41+H41+I41+J41+K41+L41+M41+N41+O41+P41+Q41+R41+S41)</f>
        <v>0</v>
      </c>
      <c r="C41" s="263"/>
      <c r="D41" s="263"/>
      <c r="E41" s="263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7"/>
      <c r="T41" s="266"/>
      <c r="U41" s="267"/>
      <c r="V41" s="266"/>
      <c r="W41" s="267"/>
      <c r="X41" s="268">
        <f>SUM(Y41+Z41+AA41)</f>
        <v>0</v>
      </c>
      <c r="Y41" s="266"/>
      <c r="Z41" s="269"/>
      <c r="AA41" s="267"/>
      <c r="AB41" s="282">
        <f t="shared" si="1"/>
        <v>0</v>
      </c>
      <c r="AC41" s="266"/>
      <c r="AD41" s="269"/>
      <c r="AE41" s="267"/>
      <c r="AF41" s="271"/>
      <c r="AG41" s="267"/>
      <c r="AH41" s="266"/>
      <c r="AI41" s="267"/>
      <c r="AJ41" s="275"/>
      <c r="AK41" s="273"/>
      <c r="AL41" s="267"/>
      <c r="AM41" s="273"/>
      <c r="AN41" s="267"/>
      <c r="AO41" s="276"/>
      <c r="AP41" s="276"/>
      <c r="AQ41" s="276"/>
      <c r="AR41" s="276"/>
      <c r="AS41" s="277"/>
      <c r="AT41" s="277"/>
      <c r="AU41" s="276"/>
      <c r="AV41" s="276"/>
      <c r="AW41" s="276"/>
      <c r="AX41" s="278" t="s">
        <v>88</v>
      </c>
      <c r="BX41" s="230"/>
      <c r="BY41" s="230"/>
      <c r="CG41" s="231">
        <v>0</v>
      </c>
      <c r="CI41" s="231">
        <v>0</v>
      </c>
      <c r="CJ41" s="231">
        <v>0</v>
      </c>
      <c r="CK41" s="231">
        <v>0</v>
      </c>
      <c r="CL41" s="231">
        <v>0</v>
      </c>
      <c r="CM41" s="231">
        <v>0</v>
      </c>
      <c r="CS41" s="231"/>
      <c r="CT41" s="231"/>
    </row>
    <row r="42" spans="1:98" x14ac:dyDescent="0.2">
      <c r="A42" s="268" t="s">
        <v>120</v>
      </c>
      <c r="B42" s="259">
        <f>SUM(C42+D42+E42+F42+G42+H42+I42+J42+K42)</f>
        <v>0</v>
      </c>
      <c r="C42" s="263"/>
      <c r="D42" s="263"/>
      <c r="E42" s="263"/>
      <c r="F42" s="269"/>
      <c r="G42" s="269"/>
      <c r="H42" s="269"/>
      <c r="I42" s="269"/>
      <c r="J42" s="269"/>
      <c r="K42" s="269"/>
      <c r="L42" s="264"/>
      <c r="M42" s="264"/>
      <c r="N42" s="264"/>
      <c r="O42" s="264"/>
      <c r="P42" s="264"/>
      <c r="Q42" s="264"/>
      <c r="R42" s="264"/>
      <c r="S42" s="264"/>
      <c r="T42" s="266"/>
      <c r="U42" s="267"/>
      <c r="V42" s="266"/>
      <c r="W42" s="267"/>
      <c r="X42" s="268">
        <f t="shared" si="2"/>
        <v>0</v>
      </c>
      <c r="Y42" s="266"/>
      <c r="Z42" s="269"/>
      <c r="AA42" s="267"/>
      <c r="AB42" s="282">
        <f t="shared" si="1"/>
        <v>0</v>
      </c>
      <c r="AC42" s="266"/>
      <c r="AD42" s="269"/>
      <c r="AE42" s="267"/>
      <c r="AF42" s="271"/>
      <c r="AG42" s="267"/>
      <c r="AH42" s="266"/>
      <c r="AI42" s="267"/>
      <c r="AJ42" s="275"/>
      <c r="AK42" s="273"/>
      <c r="AL42" s="267"/>
      <c r="AM42" s="273"/>
      <c r="AN42" s="267"/>
      <c r="AO42" s="276"/>
      <c r="AP42" s="276"/>
      <c r="AQ42" s="276"/>
      <c r="AR42" s="276"/>
      <c r="AS42" s="277"/>
      <c r="AT42" s="277"/>
      <c r="AU42" s="276"/>
      <c r="AV42" s="276"/>
      <c r="AW42" s="276"/>
      <c r="AX42" s="278" t="s">
        <v>88</v>
      </c>
      <c r="BX42" s="230"/>
      <c r="BY42" s="230"/>
      <c r="CF42" s="231" t="s">
        <v>179</v>
      </c>
      <c r="CG42" s="231">
        <v>0</v>
      </c>
      <c r="CI42" s="231">
        <v>0</v>
      </c>
      <c r="CJ42" s="231">
        <v>0</v>
      </c>
      <c r="CK42" s="231">
        <v>0</v>
      </c>
      <c r="CL42" s="231">
        <v>1</v>
      </c>
      <c r="CM42" s="231">
        <v>0</v>
      </c>
      <c r="CS42" s="231"/>
      <c r="CT42" s="231"/>
    </row>
    <row r="43" spans="1:98" x14ac:dyDescent="0.2">
      <c r="A43" s="268" t="s">
        <v>121</v>
      </c>
      <c r="B43" s="259">
        <f>SUM(C43+D43+E43+F43+G43+H43+I43+J43+K43+L43+M43+N43+O43+P43+Q43+R43+S43)</f>
        <v>216</v>
      </c>
      <c r="C43" s="266"/>
      <c r="D43" s="279">
        <v>2</v>
      </c>
      <c r="E43" s="269">
        <v>7</v>
      </c>
      <c r="F43" s="269">
        <v>21</v>
      </c>
      <c r="G43" s="269">
        <v>13</v>
      </c>
      <c r="H43" s="269">
        <v>10</v>
      </c>
      <c r="I43" s="269">
        <v>20</v>
      </c>
      <c r="J43" s="269">
        <v>15</v>
      </c>
      <c r="K43" s="269">
        <v>26</v>
      </c>
      <c r="L43" s="269">
        <v>17</v>
      </c>
      <c r="M43" s="269">
        <v>26</v>
      </c>
      <c r="N43" s="269">
        <v>20</v>
      </c>
      <c r="O43" s="269">
        <v>23</v>
      </c>
      <c r="P43" s="269">
        <v>10</v>
      </c>
      <c r="Q43" s="269">
        <v>3</v>
      </c>
      <c r="R43" s="269">
        <v>2</v>
      </c>
      <c r="S43" s="267">
        <v>1</v>
      </c>
      <c r="T43" s="266">
        <v>9</v>
      </c>
      <c r="U43" s="267">
        <v>207</v>
      </c>
      <c r="V43" s="266">
        <v>96</v>
      </c>
      <c r="W43" s="267">
        <v>120</v>
      </c>
      <c r="X43" s="268">
        <f t="shared" si="2"/>
        <v>6</v>
      </c>
      <c r="Y43" s="266">
        <v>6</v>
      </c>
      <c r="Z43" s="269"/>
      <c r="AA43" s="267"/>
      <c r="AB43" s="282">
        <f t="shared" si="1"/>
        <v>23</v>
      </c>
      <c r="AC43" s="266">
        <v>23</v>
      </c>
      <c r="AD43" s="269"/>
      <c r="AE43" s="267"/>
      <c r="AF43" s="271">
        <v>15</v>
      </c>
      <c r="AG43" s="267"/>
      <c r="AH43" s="266">
        <v>6</v>
      </c>
      <c r="AI43" s="286">
        <v>55</v>
      </c>
      <c r="AJ43" s="275">
        <v>352</v>
      </c>
      <c r="AK43" s="273"/>
      <c r="AL43" s="267"/>
      <c r="AM43" s="273"/>
      <c r="AN43" s="267">
        <v>2</v>
      </c>
      <c r="AO43" s="276"/>
      <c r="AP43" s="276"/>
      <c r="AQ43" s="276">
        <v>20</v>
      </c>
      <c r="AR43" s="276"/>
      <c r="AS43" s="277"/>
      <c r="AT43" s="277"/>
      <c r="AU43" s="276"/>
      <c r="AV43" s="276"/>
      <c r="AW43" s="276"/>
      <c r="AX43" s="278" t="s">
        <v>88</v>
      </c>
      <c r="BX43" s="230"/>
      <c r="BY43" s="230"/>
      <c r="CG43" s="231">
        <v>0</v>
      </c>
      <c r="CI43" s="231">
        <v>0</v>
      </c>
      <c r="CJ43" s="231">
        <v>0</v>
      </c>
      <c r="CK43" s="231">
        <v>0</v>
      </c>
      <c r="CL43" s="231">
        <v>0</v>
      </c>
      <c r="CM43" s="231">
        <v>0</v>
      </c>
      <c r="CS43" s="231"/>
      <c r="CT43" s="231"/>
    </row>
    <row r="44" spans="1:98" x14ac:dyDescent="0.2">
      <c r="A44" s="268" t="s">
        <v>122</v>
      </c>
      <c r="B44" s="259">
        <f>SUM(C44+D44+E44+F44+G44+H44+I44+J44+K44)</f>
        <v>49</v>
      </c>
      <c r="C44" s="266">
        <v>23</v>
      </c>
      <c r="D44" s="279">
        <v>19</v>
      </c>
      <c r="E44" s="269">
        <v>7</v>
      </c>
      <c r="F44" s="269"/>
      <c r="G44" s="269"/>
      <c r="H44" s="269"/>
      <c r="I44" s="269"/>
      <c r="J44" s="269"/>
      <c r="K44" s="269"/>
      <c r="L44" s="264"/>
      <c r="M44" s="264"/>
      <c r="N44" s="264"/>
      <c r="O44" s="264"/>
      <c r="P44" s="264"/>
      <c r="Q44" s="264"/>
      <c r="R44" s="264"/>
      <c r="S44" s="264"/>
      <c r="T44" s="266">
        <v>49</v>
      </c>
      <c r="U44" s="267"/>
      <c r="V44" s="266">
        <v>43</v>
      </c>
      <c r="W44" s="267">
        <v>6</v>
      </c>
      <c r="X44" s="268">
        <f t="shared" si="2"/>
        <v>38</v>
      </c>
      <c r="Y44" s="266">
        <v>38</v>
      </c>
      <c r="Z44" s="269"/>
      <c r="AA44" s="267"/>
      <c r="AB44" s="282">
        <f t="shared" si="1"/>
        <v>0</v>
      </c>
      <c r="AC44" s="266"/>
      <c r="AD44" s="269"/>
      <c r="AE44" s="267"/>
      <c r="AF44" s="271">
        <v>24</v>
      </c>
      <c r="AG44" s="276"/>
      <c r="AH44" s="266">
        <v>13</v>
      </c>
      <c r="AI44" s="286"/>
      <c r="AJ44" s="275"/>
      <c r="AK44" s="273"/>
      <c r="AL44" s="267"/>
      <c r="AM44" s="273">
        <v>19</v>
      </c>
      <c r="AN44" s="267"/>
      <c r="AO44" s="276"/>
      <c r="AP44" s="276"/>
      <c r="AQ44" s="276"/>
      <c r="AR44" s="276"/>
      <c r="AS44" s="277"/>
      <c r="AT44" s="277"/>
      <c r="AU44" s="276"/>
      <c r="AV44" s="276"/>
      <c r="AW44" s="276"/>
      <c r="AX44" s="278" t="s">
        <v>88</v>
      </c>
      <c r="BX44" s="230"/>
      <c r="BY44" s="230"/>
      <c r="CF44" s="231" t="s">
        <v>179</v>
      </c>
      <c r="CG44" s="231">
        <v>0</v>
      </c>
      <c r="CI44" s="231">
        <v>0</v>
      </c>
      <c r="CJ44" s="231">
        <v>0</v>
      </c>
      <c r="CK44" s="231">
        <v>0</v>
      </c>
      <c r="CL44" s="231">
        <v>1</v>
      </c>
      <c r="CM44" s="231">
        <v>0</v>
      </c>
      <c r="CS44" s="231"/>
      <c r="CT44" s="231"/>
    </row>
    <row r="45" spans="1:98" x14ac:dyDescent="0.2">
      <c r="A45" s="268" t="s">
        <v>123</v>
      </c>
      <c r="B45" s="259">
        <f>SUM(C45+D45+E45+F45+G45+H45+I45+J45+K45+L45+M45+N45+O45+P45+Q45+R45+S45)</f>
        <v>684</v>
      </c>
      <c r="C45" s="266"/>
      <c r="D45" s="279"/>
      <c r="E45" s="269"/>
      <c r="F45" s="269">
        <v>23</v>
      </c>
      <c r="G45" s="269">
        <v>19</v>
      </c>
      <c r="H45" s="269">
        <v>23</v>
      </c>
      <c r="I45" s="269">
        <v>25</v>
      </c>
      <c r="J45" s="269">
        <v>31</v>
      </c>
      <c r="K45" s="269">
        <v>50</v>
      </c>
      <c r="L45" s="269">
        <v>43</v>
      </c>
      <c r="M45" s="269">
        <v>89</v>
      </c>
      <c r="N45" s="269">
        <v>78</v>
      </c>
      <c r="O45" s="269">
        <v>73</v>
      </c>
      <c r="P45" s="269">
        <v>87</v>
      </c>
      <c r="Q45" s="269">
        <v>58</v>
      </c>
      <c r="R45" s="269">
        <v>47</v>
      </c>
      <c r="S45" s="267">
        <v>38</v>
      </c>
      <c r="T45" s="266"/>
      <c r="U45" s="267">
        <v>684</v>
      </c>
      <c r="V45" s="266">
        <v>198</v>
      </c>
      <c r="W45" s="267">
        <v>486</v>
      </c>
      <c r="X45" s="268">
        <f t="shared" si="2"/>
        <v>0</v>
      </c>
      <c r="Y45" s="266"/>
      <c r="Z45" s="269"/>
      <c r="AA45" s="267"/>
      <c r="AB45" s="282">
        <f t="shared" si="1"/>
        <v>351</v>
      </c>
      <c r="AC45" s="266">
        <v>351</v>
      </c>
      <c r="AD45" s="269"/>
      <c r="AE45" s="267"/>
      <c r="AF45" s="271">
        <v>202</v>
      </c>
      <c r="AG45" s="288">
        <v>31</v>
      </c>
      <c r="AH45" s="266"/>
      <c r="AI45" s="286">
        <v>114</v>
      </c>
      <c r="AJ45" s="286">
        <v>89</v>
      </c>
      <c r="AK45" s="273"/>
      <c r="AL45" s="267">
        <v>11</v>
      </c>
      <c r="AM45" s="273">
        <v>55</v>
      </c>
      <c r="AN45" s="267"/>
      <c r="AO45" s="276"/>
      <c r="AP45" s="276"/>
      <c r="AQ45" s="276"/>
      <c r="AR45" s="276"/>
      <c r="AS45" s="277"/>
      <c r="AT45" s="277"/>
      <c r="AU45" s="276"/>
      <c r="AV45" s="276"/>
      <c r="AW45" s="276"/>
      <c r="AX45" s="278" t="s">
        <v>88</v>
      </c>
      <c r="BX45" s="230"/>
      <c r="BY45" s="230"/>
      <c r="CG45" s="231">
        <v>0</v>
      </c>
      <c r="CI45" s="231">
        <v>0</v>
      </c>
      <c r="CJ45" s="231">
        <v>0</v>
      </c>
      <c r="CK45" s="231">
        <v>0</v>
      </c>
      <c r="CL45" s="231">
        <v>0</v>
      </c>
      <c r="CM45" s="231">
        <v>0</v>
      </c>
      <c r="CS45" s="231"/>
      <c r="CT45" s="231"/>
    </row>
    <row r="46" spans="1:98" x14ac:dyDescent="0.2">
      <c r="A46" s="289" t="s">
        <v>124</v>
      </c>
      <c r="B46" s="259">
        <f>SUM(C46+D46+E46+F46+G46+H46+I46+J46+K46+L46+M46+N46+O46+P46+Q46+R46+S46)</f>
        <v>0</v>
      </c>
      <c r="C46" s="263"/>
      <c r="D46" s="263"/>
      <c r="E46" s="263"/>
      <c r="F46" s="263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7"/>
      <c r="T46" s="266"/>
      <c r="U46" s="267"/>
      <c r="V46" s="266"/>
      <c r="W46" s="267"/>
      <c r="X46" s="268">
        <f t="shared" si="2"/>
        <v>0</v>
      </c>
      <c r="Y46" s="266"/>
      <c r="Z46" s="269"/>
      <c r="AA46" s="267"/>
      <c r="AB46" s="282">
        <f t="shared" si="1"/>
        <v>0</v>
      </c>
      <c r="AC46" s="266"/>
      <c r="AD46" s="269"/>
      <c r="AE46" s="267"/>
      <c r="AF46" s="271"/>
      <c r="AG46" s="267"/>
      <c r="AH46" s="266"/>
      <c r="AI46" s="267"/>
      <c r="AJ46" s="275"/>
      <c r="AK46" s="273"/>
      <c r="AL46" s="267"/>
      <c r="AM46" s="273"/>
      <c r="AN46" s="267"/>
      <c r="AO46" s="276"/>
      <c r="AP46" s="276"/>
      <c r="AQ46" s="276"/>
      <c r="AR46" s="276"/>
      <c r="AS46" s="277"/>
      <c r="AT46" s="277"/>
      <c r="AU46" s="276"/>
      <c r="AV46" s="276"/>
      <c r="AW46" s="276"/>
      <c r="AX46" s="278" t="s">
        <v>88</v>
      </c>
      <c r="BX46" s="230"/>
      <c r="BY46" s="230"/>
      <c r="CG46" s="231">
        <v>0</v>
      </c>
      <c r="CI46" s="231">
        <v>0</v>
      </c>
      <c r="CJ46" s="231">
        <v>0</v>
      </c>
      <c r="CK46" s="231">
        <v>0</v>
      </c>
      <c r="CL46" s="231">
        <v>0</v>
      </c>
      <c r="CM46" s="231">
        <v>0</v>
      </c>
      <c r="CS46" s="231"/>
      <c r="CT46" s="231"/>
    </row>
    <row r="47" spans="1:98" x14ac:dyDescent="0.2">
      <c r="A47" s="290" t="s">
        <v>125</v>
      </c>
      <c r="B47" s="259">
        <f>SUM(C47+D47+E47+F47+G47+H47+I47+J47+K47+L47+M47+N47+O47+P47+Q47+R47+S47)</f>
        <v>0</v>
      </c>
      <c r="C47" s="263"/>
      <c r="D47" s="263"/>
      <c r="E47" s="263"/>
      <c r="F47" s="263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7"/>
      <c r="T47" s="266"/>
      <c r="U47" s="267"/>
      <c r="V47" s="266"/>
      <c r="W47" s="267"/>
      <c r="X47" s="268">
        <f t="shared" si="2"/>
        <v>0</v>
      </c>
      <c r="Y47" s="266"/>
      <c r="Z47" s="269"/>
      <c r="AA47" s="267"/>
      <c r="AB47" s="282">
        <f t="shared" si="1"/>
        <v>0</v>
      </c>
      <c r="AC47" s="266"/>
      <c r="AD47" s="269"/>
      <c r="AE47" s="267"/>
      <c r="AF47" s="271"/>
      <c r="AG47" s="288"/>
      <c r="AH47" s="266"/>
      <c r="AI47" s="267"/>
      <c r="AJ47" s="275"/>
      <c r="AK47" s="273"/>
      <c r="AL47" s="267"/>
      <c r="AM47" s="273"/>
      <c r="AN47" s="267"/>
      <c r="AO47" s="276"/>
      <c r="AP47" s="276"/>
      <c r="AQ47" s="276"/>
      <c r="AR47" s="276"/>
      <c r="AS47" s="277"/>
      <c r="AT47" s="277"/>
      <c r="AU47" s="276"/>
      <c r="AV47" s="276"/>
      <c r="AW47" s="276"/>
      <c r="AX47" s="278" t="s">
        <v>88</v>
      </c>
      <c r="BX47" s="230"/>
      <c r="BY47" s="230"/>
      <c r="CG47" s="231">
        <v>0</v>
      </c>
      <c r="CI47" s="231">
        <v>0</v>
      </c>
      <c r="CJ47" s="231">
        <v>0</v>
      </c>
      <c r="CK47" s="231">
        <v>0</v>
      </c>
      <c r="CL47" s="231">
        <v>0</v>
      </c>
      <c r="CM47" s="231">
        <v>0</v>
      </c>
      <c r="CS47" s="231"/>
      <c r="CT47" s="231"/>
    </row>
    <row r="48" spans="1:98" x14ac:dyDescent="0.2">
      <c r="A48" s="268" t="s">
        <v>126</v>
      </c>
      <c r="B48" s="259">
        <f>SUM(C48+D48+E48+F48+G48+H48+I48+J48+K48)</f>
        <v>0</v>
      </c>
      <c r="C48" s="263"/>
      <c r="D48" s="263"/>
      <c r="E48" s="263"/>
      <c r="F48" s="263"/>
      <c r="G48" s="263"/>
      <c r="H48" s="263"/>
      <c r="I48" s="263"/>
      <c r="J48" s="263"/>
      <c r="K48" s="263"/>
      <c r="L48" s="264"/>
      <c r="M48" s="264"/>
      <c r="N48" s="264"/>
      <c r="O48" s="264"/>
      <c r="P48" s="264"/>
      <c r="Q48" s="264"/>
      <c r="R48" s="264"/>
      <c r="S48" s="264"/>
      <c r="T48" s="266"/>
      <c r="U48" s="267"/>
      <c r="V48" s="266"/>
      <c r="W48" s="267"/>
      <c r="X48" s="268">
        <f t="shared" si="2"/>
        <v>0</v>
      </c>
      <c r="Y48" s="266"/>
      <c r="Z48" s="269"/>
      <c r="AA48" s="267"/>
      <c r="AB48" s="282">
        <f t="shared" si="1"/>
        <v>0</v>
      </c>
      <c r="AC48" s="266"/>
      <c r="AD48" s="269"/>
      <c r="AE48" s="267"/>
      <c r="AF48" s="271"/>
      <c r="AG48" s="267"/>
      <c r="AH48" s="266"/>
      <c r="AI48" s="267"/>
      <c r="AJ48" s="275"/>
      <c r="AK48" s="273"/>
      <c r="AL48" s="267"/>
      <c r="AM48" s="273"/>
      <c r="AN48" s="286"/>
      <c r="AO48" s="276"/>
      <c r="AP48" s="276"/>
      <c r="AQ48" s="276"/>
      <c r="AR48" s="276"/>
      <c r="AS48" s="277"/>
      <c r="AT48" s="291"/>
      <c r="AU48" s="292"/>
      <c r="AV48" s="276"/>
      <c r="AW48" s="276"/>
      <c r="AX48" s="278" t="s">
        <v>88</v>
      </c>
      <c r="BX48" s="230"/>
      <c r="BY48" s="230"/>
      <c r="CF48" s="231" t="s">
        <v>179</v>
      </c>
      <c r="CG48" s="231">
        <v>0</v>
      </c>
      <c r="CI48" s="231">
        <v>0</v>
      </c>
      <c r="CJ48" s="231">
        <v>0</v>
      </c>
      <c r="CK48" s="231">
        <v>0</v>
      </c>
      <c r="CL48" s="231">
        <v>1</v>
      </c>
      <c r="CM48" s="231">
        <v>0</v>
      </c>
      <c r="CS48" s="231"/>
      <c r="CT48" s="231"/>
    </row>
    <row r="49" spans="1:98" x14ac:dyDescent="0.2">
      <c r="A49" s="268" t="s">
        <v>127</v>
      </c>
      <c r="B49" s="259">
        <f t="shared" ref="B49:B56" si="3">SUM(C49+D49+E49+F49+G49+H49+I49+J49+K49+L49+M49+N49+O49+P49+Q49+R49+S49)</f>
        <v>0</v>
      </c>
      <c r="C49" s="263"/>
      <c r="D49" s="263"/>
      <c r="E49" s="263"/>
      <c r="F49" s="263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7"/>
      <c r="T49" s="266"/>
      <c r="U49" s="267"/>
      <c r="V49" s="266"/>
      <c r="W49" s="267"/>
      <c r="X49" s="268">
        <f t="shared" si="2"/>
        <v>0</v>
      </c>
      <c r="Y49" s="266"/>
      <c r="Z49" s="269"/>
      <c r="AA49" s="267"/>
      <c r="AB49" s="282">
        <f t="shared" si="1"/>
        <v>0</v>
      </c>
      <c r="AC49" s="266"/>
      <c r="AD49" s="269"/>
      <c r="AE49" s="267"/>
      <c r="AF49" s="271"/>
      <c r="AG49" s="267"/>
      <c r="AH49" s="266"/>
      <c r="AI49" s="267"/>
      <c r="AJ49" s="275"/>
      <c r="AK49" s="273"/>
      <c r="AL49" s="267"/>
      <c r="AM49" s="273"/>
      <c r="AN49" s="267"/>
      <c r="AO49" s="276"/>
      <c r="AP49" s="276"/>
      <c r="AQ49" s="276"/>
      <c r="AR49" s="276"/>
      <c r="AS49" s="277"/>
      <c r="AT49" s="277"/>
      <c r="AU49" s="276"/>
      <c r="AV49" s="276"/>
      <c r="AW49" s="276"/>
      <c r="AX49" s="278" t="s">
        <v>88</v>
      </c>
      <c r="BX49" s="230"/>
      <c r="BY49" s="230"/>
      <c r="CG49" s="231">
        <v>0</v>
      </c>
      <c r="CI49" s="231">
        <v>0</v>
      </c>
      <c r="CJ49" s="231">
        <v>0</v>
      </c>
      <c r="CK49" s="231">
        <v>0</v>
      </c>
      <c r="CL49" s="231">
        <v>0</v>
      </c>
      <c r="CM49" s="231">
        <v>0</v>
      </c>
      <c r="CS49" s="231"/>
      <c r="CT49" s="231"/>
    </row>
    <row r="50" spans="1:98" x14ac:dyDescent="0.2">
      <c r="A50" s="268" t="s">
        <v>128</v>
      </c>
      <c r="B50" s="259">
        <f t="shared" si="3"/>
        <v>0</v>
      </c>
      <c r="C50" s="266"/>
      <c r="D50" s="27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7"/>
      <c r="T50" s="266"/>
      <c r="U50" s="267"/>
      <c r="V50" s="266"/>
      <c r="W50" s="267"/>
      <c r="X50" s="268">
        <f t="shared" si="2"/>
        <v>0</v>
      </c>
      <c r="Y50" s="266"/>
      <c r="Z50" s="269"/>
      <c r="AA50" s="267"/>
      <c r="AB50" s="282">
        <f t="shared" si="1"/>
        <v>0</v>
      </c>
      <c r="AC50" s="266"/>
      <c r="AD50" s="269"/>
      <c r="AE50" s="267"/>
      <c r="AF50" s="271"/>
      <c r="AG50" s="288"/>
      <c r="AH50" s="266"/>
      <c r="AI50" s="267"/>
      <c r="AJ50" s="275"/>
      <c r="AK50" s="273"/>
      <c r="AL50" s="267"/>
      <c r="AM50" s="273"/>
      <c r="AN50" s="267"/>
      <c r="AO50" s="276"/>
      <c r="AP50" s="276"/>
      <c r="AQ50" s="276"/>
      <c r="AR50" s="276"/>
      <c r="AS50" s="277"/>
      <c r="AT50" s="277"/>
      <c r="AU50" s="276"/>
      <c r="AV50" s="276"/>
      <c r="AW50" s="276"/>
      <c r="AX50" s="278" t="s">
        <v>88</v>
      </c>
      <c r="BX50" s="230"/>
      <c r="BY50" s="230"/>
      <c r="CG50" s="231">
        <v>0</v>
      </c>
      <c r="CI50" s="231">
        <v>0</v>
      </c>
      <c r="CJ50" s="231">
        <v>0</v>
      </c>
      <c r="CK50" s="231">
        <v>0</v>
      </c>
      <c r="CL50" s="231">
        <v>0</v>
      </c>
      <c r="CM50" s="231">
        <v>0</v>
      </c>
      <c r="CS50" s="231"/>
      <c r="CT50" s="231"/>
    </row>
    <row r="51" spans="1:98" x14ac:dyDescent="0.2">
      <c r="A51" s="268" t="s">
        <v>129</v>
      </c>
      <c r="B51" s="259">
        <f t="shared" si="3"/>
        <v>0</v>
      </c>
      <c r="C51" s="266"/>
      <c r="D51" s="27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7"/>
      <c r="T51" s="266"/>
      <c r="U51" s="267"/>
      <c r="V51" s="266"/>
      <c r="W51" s="267"/>
      <c r="X51" s="268">
        <f t="shared" si="2"/>
        <v>0</v>
      </c>
      <c r="Y51" s="266"/>
      <c r="Z51" s="269"/>
      <c r="AA51" s="267"/>
      <c r="AB51" s="282">
        <f t="shared" si="1"/>
        <v>0</v>
      </c>
      <c r="AC51" s="266"/>
      <c r="AD51" s="269"/>
      <c r="AE51" s="267"/>
      <c r="AF51" s="271"/>
      <c r="AG51" s="267"/>
      <c r="AH51" s="266"/>
      <c r="AI51" s="267"/>
      <c r="AJ51" s="275"/>
      <c r="AK51" s="273"/>
      <c r="AL51" s="267"/>
      <c r="AM51" s="273"/>
      <c r="AN51" s="267"/>
      <c r="AO51" s="276"/>
      <c r="AP51" s="276"/>
      <c r="AQ51" s="276"/>
      <c r="AR51" s="276"/>
      <c r="AS51" s="277"/>
      <c r="AT51" s="277"/>
      <c r="AU51" s="276"/>
      <c r="AV51" s="276"/>
      <c r="AW51" s="276"/>
      <c r="AX51" s="278" t="s">
        <v>88</v>
      </c>
      <c r="BX51" s="230"/>
      <c r="BY51" s="230"/>
      <c r="CG51" s="231">
        <v>0</v>
      </c>
      <c r="CI51" s="231">
        <v>0</v>
      </c>
      <c r="CJ51" s="231">
        <v>0</v>
      </c>
      <c r="CK51" s="231">
        <v>0</v>
      </c>
      <c r="CL51" s="231">
        <v>0</v>
      </c>
      <c r="CM51" s="231">
        <v>0</v>
      </c>
      <c r="CS51" s="231"/>
      <c r="CT51" s="231"/>
    </row>
    <row r="52" spans="1:98" x14ac:dyDescent="0.2">
      <c r="A52" s="268" t="s">
        <v>130</v>
      </c>
      <c r="B52" s="259">
        <f t="shared" si="3"/>
        <v>0</v>
      </c>
      <c r="C52" s="266"/>
      <c r="D52" s="27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7"/>
      <c r="T52" s="266"/>
      <c r="U52" s="267"/>
      <c r="V52" s="266"/>
      <c r="W52" s="267"/>
      <c r="X52" s="268">
        <f t="shared" si="2"/>
        <v>0</v>
      </c>
      <c r="Y52" s="266"/>
      <c r="Z52" s="269"/>
      <c r="AA52" s="267"/>
      <c r="AB52" s="282">
        <f t="shared" si="1"/>
        <v>0</v>
      </c>
      <c r="AC52" s="266"/>
      <c r="AD52" s="269"/>
      <c r="AE52" s="267"/>
      <c r="AF52" s="271"/>
      <c r="AG52" s="281"/>
      <c r="AH52" s="266"/>
      <c r="AI52" s="267"/>
      <c r="AJ52" s="275"/>
      <c r="AK52" s="273"/>
      <c r="AL52" s="267"/>
      <c r="AM52" s="293"/>
      <c r="AN52" s="281"/>
      <c r="AO52" s="294"/>
      <c r="AP52" s="267"/>
      <c r="AQ52" s="276"/>
      <c r="AR52" s="276"/>
      <c r="AS52" s="277"/>
      <c r="AT52" s="277"/>
      <c r="AU52" s="276"/>
      <c r="AV52" s="276"/>
      <c r="AW52" s="276"/>
      <c r="AX52" s="278" t="s">
        <v>88</v>
      </c>
      <c r="BX52" s="230"/>
      <c r="BY52" s="230"/>
      <c r="CG52" s="231">
        <v>0</v>
      </c>
      <c r="CI52" s="231">
        <v>0</v>
      </c>
      <c r="CJ52" s="231">
        <v>0</v>
      </c>
      <c r="CK52" s="231">
        <v>0</v>
      </c>
      <c r="CL52" s="231">
        <v>0</v>
      </c>
      <c r="CM52" s="231">
        <v>0</v>
      </c>
      <c r="CS52" s="231"/>
      <c r="CT52" s="231"/>
    </row>
    <row r="53" spans="1:98" x14ac:dyDescent="0.2">
      <c r="A53" s="268" t="s">
        <v>131</v>
      </c>
      <c r="B53" s="259">
        <f t="shared" si="3"/>
        <v>0</v>
      </c>
      <c r="C53" s="266"/>
      <c r="D53" s="27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7"/>
      <c r="T53" s="266"/>
      <c r="U53" s="267"/>
      <c r="V53" s="266"/>
      <c r="W53" s="267"/>
      <c r="X53" s="268">
        <f t="shared" si="2"/>
        <v>0</v>
      </c>
      <c r="Y53" s="266"/>
      <c r="Z53" s="269"/>
      <c r="AA53" s="267"/>
      <c r="AB53" s="282">
        <f t="shared" si="1"/>
        <v>0</v>
      </c>
      <c r="AC53" s="266"/>
      <c r="AD53" s="269"/>
      <c r="AE53" s="267"/>
      <c r="AF53" s="271"/>
      <c r="AG53" s="281"/>
      <c r="AH53" s="266"/>
      <c r="AI53" s="267"/>
      <c r="AJ53" s="275"/>
      <c r="AK53" s="273"/>
      <c r="AL53" s="267"/>
      <c r="AM53" s="293"/>
      <c r="AN53" s="281"/>
      <c r="AO53" s="294"/>
      <c r="AP53" s="267"/>
      <c r="AQ53" s="276"/>
      <c r="AR53" s="276"/>
      <c r="AS53" s="277"/>
      <c r="AT53" s="277"/>
      <c r="AU53" s="276"/>
      <c r="AV53" s="276"/>
      <c r="AW53" s="276"/>
      <c r="AX53" s="278" t="s">
        <v>88</v>
      </c>
      <c r="BX53" s="230"/>
      <c r="BY53" s="230"/>
      <c r="CG53" s="231">
        <v>0</v>
      </c>
      <c r="CI53" s="231">
        <v>0</v>
      </c>
      <c r="CJ53" s="231">
        <v>0</v>
      </c>
      <c r="CK53" s="231">
        <v>0</v>
      </c>
      <c r="CL53" s="231">
        <v>0</v>
      </c>
      <c r="CM53" s="231">
        <v>0</v>
      </c>
      <c r="CS53" s="231"/>
      <c r="CT53" s="231"/>
    </row>
    <row r="54" spans="1:98" x14ac:dyDescent="0.2">
      <c r="A54" s="268" t="s">
        <v>132</v>
      </c>
      <c r="B54" s="259">
        <f t="shared" si="3"/>
        <v>0</v>
      </c>
      <c r="C54" s="266"/>
      <c r="D54" s="27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7"/>
      <c r="T54" s="266"/>
      <c r="U54" s="267"/>
      <c r="V54" s="266"/>
      <c r="W54" s="267"/>
      <c r="X54" s="268">
        <f t="shared" si="2"/>
        <v>0</v>
      </c>
      <c r="Y54" s="266"/>
      <c r="Z54" s="269"/>
      <c r="AA54" s="267"/>
      <c r="AB54" s="282">
        <f t="shared" si="1"/>
        <v>0</v>
      </c>
      <c r="AC54" s="266"/>
      <c r="AD54" s="269"/>
      <c r="AE54" s="267"/>
      <c r="AF54" s="271"/>
      <c r="AG54" s="281"/>
      <c r="AH54" s="266"/>
      <c r="AI54" s="267"/>
      <c r="AJ54" s="275"/>
      <c r="AK54" s="273"/>
      <c r="AL54" s="267"/>
      <c r="AM54" s="293"/>
      <c r="AN54" s="281"/>
      <c r="AO54" s="294"/>
      <c r="AP54" s="267"/>
      <c r="AQ54" s="276"/>
      <c r="AR54" s="276"/>
      <c r="AS54" s="277"/>
      <c r="AT54" s="277"/>
      <c r="AU54" s="276"/>
      <c r="AV54" s="276"/>
      <c r="AW54" s="276"/>
      <c r="AX54" s="278" t="s">
        <v>88</v>
      </c>
      <c r="BX54" s="230"/>
      <c r="BY54" s="230"/>
      <c r="CG54" s="231">
        <v>0</v>
      </c>
      <c r="CI54" s="231">
        <v>0</v>
      </c>
      <c r="CJ54" s="231">
        <v>0</v>
      </c>
      <c r="CK54" s="231">
        <v>0</v>
      </c>
      <c r="CL54" s="231">
        <v>0</v>
      </c>
      <c r="CM54" s="231">
        <v>0</v>
      </c>
      <c r="CS54" s="231"/>
      <c r="CT54" s="231"/>
    </row>
    <row r="55" spans="1:98" x14ac:dyDescent="0.2">
      <c r="A55" s="258" t="s">
        <v>133</v>
      </c>
      <c r="B55" s="259">
        <f t="shared" si="3"/>
        <v>205</v>
      </c>
      <c r="C55" s="266"/>
      <c r="D55" s="279"/>
      <c r="E55" s="269"/>
      <c r="F55" s="269">
        <v>2</v>
      </c>
      <c r="G55" s="269">
        <v>2</v>
      </c>
      <c r="H55" s="269">
        <v>6</v>
      </c>
      <c r="I55" s="269">
        <v>4</v>
      </c>
      <c r="J55" s="269"/>
      <c r="K55" s="269">
        <v>9</v>
      </c>
      <c r="L55" s="269">
        <v>8</v>
      </c>
      <c r="M55" s="269">
        <v>13</v>
      </c>
      <c r="N55" s="269">
        <v>20</v>
      </c>
      <c r="O55" s="269">
        <v>19</v>
      </c>
      <c r="P55" s="269">
        <v>28</v>
      </c>
      <c r="Q55" s="269">
        <v>37</v>
      </c>
      <c r="R55" s="269">
        <v>26</v>
      </c>
      <c r="S55" s="267">
        <v>31</v>
      </c>
      <c r="T55" s="266"/>
      <c r="U55" s="267">
        <v>205</v>
      </c>
      <c r="V55" s="266">
        <v>109</v>
      </c>
      <c r="W55" s="267">
        <v>96</v>
      </c>
      <c r="X55" s="268">
        <f t="shared" si="2"/>
        <v>0</v>
      </c>
      <c r="Y55" s="266"/>
      <c r="Z55" s="269"/>
      <c r="AA55" s="267"/>
      <c r="AB55" s="282">
        <f t="shared" si="1"/>
        <v>40</v>
      </c>
      <c r="AC55" s="266">
        <v>40</v>
      </c>
      <c r="AD55" s="269"/>
      <c r="AE55" s="267"/>
      <c r="AF55" s="271">
        <v>37</v>
      </c>
      <c r="AG55" s="281"/>
      <c r="AH55" s="266"/>
      <c r="AI55" s="267">
        <v>24</v>
      </c>
      <c r="AJ55" s="275">
        <v>45</v>
      </c>
      <c r="AK55" s="273"/>
      <c r="AL55" s="267"/>
      <c r="AM55" s="293"/>
      <c r="AN55" s="281">
        <v>2</v>
      </c>
      <c r="AO55" s="294"/>
      <c r="AP55" s="267"/>
      <c r="AQ55" s="276"/>
      <c r="AR55" s="276"/>
      <c r="AS55" s="277"/>
      <c r="AT55" s="277"/>
      <c r="AU55" s="276"/>
      <c r="AV55" s="276"/>
      <c r="AW55" s="276"/>
      <c r="AX55" s="278" t="s">
        <v>88</v>
      </c>
      <c r="BX55" s="230"/>
      <c r="BY55" s="230"/>
      <c r="CG55" s="231">
        <v>0</v>
      </c>
      <c r="CI55" s="231">
        <v>0</v>
      </c>
      <c r="CJ55" s="231">
        <v>0</v>
      </c>
      <c r="CK55" s="231">
        <v>0</v>
      </c>
      <c r="CL55" s="231">
        <v>0</v>
      </c>
      <c r="CM55" s="231">
        <v>0</v>
      </c>
      <c r="CS55" s="231"/>
      <c r="CT55" s="231"/>
    </row>
    <row r="56" spans="1:98" x14ac:dyDescent="0.2">
      <c r="A56" s="290" t="s">
        <v>134</v>
      </c>
      <c r="B56" s="259">
        <f t="shared" si="3"/>
        <v>254</v>
      </c>
      <c r="C56" s="266"/>
      <c r="D56" s="279"/>
      <c r="E56" s="269">
        <v>4</v>
      </c>
      <c r="F56" s="269">
        <v>11</v>
      </c>
      <c r="G56" s="269">
        <v>56</v>
      </c>
      <c r="H56" s="269">
        <v>72</v>
      </c>
      <c r="I56" s="269">
        <v>56</v>
      </c>
      <c r="J56" s="269">
        <v>32</v>
      </c>
      <c r="K56" s="269">
        <v>22</v>
      </c>
      <c r="L56" s="269">
        <v>1</v>
      </c>
      <c r="M56" s="269"/>
      <c r="N56" s="269"/>
      <c r="O56" s="269"/>
      <c r="P56" s="269"/>
      <c r="Q56" s="269"/>
      <c r="R56" s="269"/>
      <c r="S56" s="267"/>
      <c r="T56" s="266">
        <v>4</v>
      </c>
      <c r="U56" s="267">
        <v>250</v>
      </c>
      <c r="V56" s="266"/>
      <c r="W56" s="267">
        <v>254</v>
      </c>
      <c r="X56" s="268">
        <f t="shared" si="2"/>
        <v>0</v>
      </c>
      <c r="Y56" s="266"/>
      <c r="Z56" s="269"/>
      <c r="AA56" s="267"/>
      <c r="AB56" s="282">
        <f t="shared" si="1"/>
        <v>115</v>
      </c>
      <c r="AC56" s="266">
        <v>115</v>
      </c>
      <c r="AD56" s="269"/>
      <c r="AE56" s="267"/>
      <c r="AF56" s="271">
        <v>106</v>
      </c>
      <c r="AG56" s="281"/>
      <c r="AH56" s="266"/>
      <c r="AI56" s="267">
        <v>48</v>
      </c>
      <c r="AJ56" s="275"/>
      <c r="AK56" s="273"/>
      <c r="AL56" s="267">
        <v>2</v>
      </c>
      <c r="AM56" s="293"/>
      <c r="AN56" s="281">
        <v>27</v>
      </c>
      <c r="AO56" s="294"/>
      <c r="AP56" s="267"/>
      <c r="AQ56" s="276"/>
      <c r="AR56" s="276"/>
      <c r="AS56" s="277"/>
      <c r="AT56" s="277"/>
      <c r="AU56" s="276"/>
      <c r="AV56" s="276"/>
      <c r="AW56" s="276"/>
      <c r="AX56" s="278" t="s">
        <v>88</v>
      </c>
      <c r="BX56" s="230"/>
      <c r="BY56" s="230"/>
      <c r="CG56" s="231">
        <v>0</v>
      </c>
      <c r="CI56" s="231">
        <v>0</v>
      </c>
      <c r="CJ56" s="231">
        <v>0</v>
      </c>
      <c r="CK56" s="231">
        <v>0</v>
      </c>
      <c r="CL56" s="231">
        <v>0</v>
      </c>
      <c r="CM56" s="231">
        <v>0</v>
      </c>
      <c r="CS56" s="231"/>
      <c r="CT56" s="231"/>
    </row>
    <row r="57" spans="1:98" x14ac:dyDescent="0.2">
      <c r="A57" s="290" t="s">
        <v>135</v>
      </c>
      <c r="B57" s="259">
        <f>SUM(C57+D57+E57+F57+G57+H57+I57+J57+K57)</f>
        <v>0</v>
      </c>
      <c r="C57" s="266"/>
      <c r="D57" s="279"/>
      <c r="E57" s="269"/>
      <c r="F57" s="269"/>
      <c r="G57" s="269"/>
      <c r="H57" s="269"/>
      <c r="I57" s="269"/>
      <c r="J57" s="269"/>
      <c r="K57" s="269"/>
      <c r="L57" s="264"/>
      <c r="M57" s="264"/>
      <c r="N57" s="264"/>
      <c r="O57" s="264"/>
      <c r="P57" s="264"/>
      <c r="Q57" s="264"/>
      <c r="R57" s="264"/>
      <c r="S57" s="264"/>
      <c r="T57" s="266"/>
      <c r="U57" s="267"/>
      <c r="V57" s="266"/>
      <c r="W57" s="267"/>
      <c r="X57" s="268">
        <f t="shared" si="2"/>
        <v>0</v>
      </c>
      <c r="Y57" s="266"/>
      <c r="Z57" s="269"/>
      <c r="AA57" s="267"/>
      <c r="AB57" s="282">
        <f t="shared" si="1"/>
        <v>0</v>
      </c>
      <c r="AC57" s="266"/>
      <c r="AD57" s="269"/>
      <c r="AE57" s="267"/>
      <c r="AF57" s="271"/>
      <c r="AG57" s="281"/>
      <c r="AH57" s="266"/>
      <c r="AI57" s="267"/>
      <c r="AJ57" s="275"/>
      <c r="AK57" s="273"/>
      <c r="AL57" s="267"/>
      <c r="AM57" s="293"/>
      <c r="AN57" s="281"/>
      <c r="AO57" s="294"/>
      <c r="AP57" s="267"/>
      <c r="AQ57" s="276"/>
      <c r="AR57" s="276"/>
      <c r="AS57" s="277"/>
      <c r="AT57" s="277"/>
      <c r="AU57" s="276"/>
      <c r="AV57" s="276"/>
      <c r="AW57" s="276"/>
      <c r="AX57" s="278" t="s">
        <v>88</v>
      </c>
      <c r="BX57" s="230"/>
      <c r="BY57" s="230"/>
      <c r="CF57" s="231" t="s">
        <v>179</v>
      </c>
      <c r="CG57" s="231">
        <v>0</v>
      </c>
      <c r="CI57" s="231">
        <v>0</v>
      </c>
      <c r="CJ57" s="231">
        <v>0</v>
      </c>
      <c r="CK57" s="231">
        <v>0</v>
      </c>
      <c r="CL57" s="231">
        <v>1</v>
      </c>
      <c r="CM57" s="231">
        <v>0</v>
      </c>
      <c r="CS57" s="231"/>
      <c r="CT57" s="231"/>
    </row>
    <row r="58" spans="1:98" x14ac:dyDescent="0.2">
      <c r="A58" s="290" t="s">
        <v>136</v>
      </c>
      <c r="B58" s="259">
        <f>SUM(C58+D58+E58+F58+G58+H58+I58+J58+K58+L58+M58+N58+O58+P58+Q58+R58+S58)</f>
        <v>442</v>
      </c>
      <c r="C58" s="266"/>
      <c r="D58" s="279"/>
      <c r="E58" s="269">
        <v>3</v>
      </c>
      <c r="F58" s="269">
        <v>24</v>
      </c>
      <c r="G58" s="269">
        <v>17</v>
      </c>
      <c r="H58" s="269">
        <v>36</v>
      </c>
      <c r="I58" s="269">
        <v>37</v>
      </c>
      <c r="J58" s="269">
        <v>64</v>
      </c>
      <c r="K58" s="269">
        <v>58</v>
      </c>
      <c r="L58" s="269">
        <v>68</v>
      </c>
      <c r="M58" s="269">
        <v>59</v>
      </c>
      <c r="N58" s="269">
        <v>30</v>
      </c>
      <c r="O58" s="269">
        <v>22</v>
      </c>
      <c r="P58" s="269">
        <v>12</v>
      </c>
      <c r="Q58" s="269">
        <v>1</v>
      </c>
      <c r="R58" s="269">
        <v>10</v>
      </c>
      <c r="S58" s="267">
        <v>1</v>
      </c>
      <c r="T58" s="266">
        <v>3</v>
      </c>
      <c r="U58" s="267">
        <v>439</v>
      </c>
      <c r="V58" s="266"/>
      <c r="W58" s="267">
        <v>442</v>
      </c>
      <c r="X58" s="268">
        <f t="shared" si="2"/>
        <v>0</v>
      </c>
      <c r="Y58" s="266"/>
      <c r="Z58" s="269"/>
      <c r="AA58" s="267"/>
      <c r="AB58" s="282">
        <f t="shared" si="1"/>
        <v>254</v>
      </c>
      <c r="AC58" s="266">
        <v>254</v>
      </c>
      <c r="AD58" s="269"/>
      <c r="AE58" s="267"/>
      <c r="AF58" s="271">
        <v>207</v>
      </c>
      <c r="AG58" s="281"/>
      <c r="AH58" s="266"/>
      <c r="AI58" s="267">
        <v>81</v>
      </c>
      <c r="AJ58" s="275"/>
      <c r="AK58" s="273"/>
      <c r="AL58" s="267"/>
      <c r="AM58" s="293"/>
      <c r="AN58" s="281">
        <v>52</v>
      </c>
      <c r="AO58" s="294"/>
      <c r="AP58" s="267"/>
      <c r="AQ58" s="276"/>
      <c r="AR58" s="276"/>
      <c r="AS58" s="277"/>
      <c r="AT58" s="277"/>
      <c r="AU58" s="276"/>
      <c r="AV58" s="276"/>
      <c r="AW58" s="276"/>
      <c r="AX58" s="278" t="s">
        <v>88</v>
      </c>
      <c r="BX58" s="230"/>
      <c r="BY58" s="230"/>
      <c r="CG58" s="231">
        <v>0</v>
      </c>
      <c r="CI58" s="231">
        <v>0</v>
      </c>
      <c r="CJ58" s="231">
        <v>0</v>
      </c>
      <c r="CK58" s="231">
        <v>0</v>
      </c>
      <c r="CL58" s="231">
        <v>0</v>
      </c>
      <c r="CM58" s="231">
        <v>0</v>
      </c>
      <c r="CS58" s="231"/>
      <c r="CT58" s="231"/>
    </row>
    <row r="59" spans="1:98" x14ac:dyDescent="0.2">
      <c r="A59" s="268" t="s">
        <v>137</v>
      </c>
      <c r="B59" s="259">
        <f>SUM(C59+D59+E59+F59+G59+H59+I59+J59+K59+L59+M59+N59+O59+P59+Q59+R59+S59)</f>
        <v>594</v>
      </c>
      <c r="C59" s="266">
        <v>38</v>
      </c>
      <c r="D59" s="279">
        <v>12</v>
      </c>
      <c r="E59" s="269">
        <v>5</v>
      </c>
      <c r="F59" s="269">
        <v>3</v>
      </c>
      <c r="G59" s="269">
        <v>5</v>
      </c>
      <c r="H59" s="269">
        <v>7</v>
      </c>
      <c r="I59" s="269">
        <v>8</v>
      </c>
      <c r="J59" s="269">
        <v>13</v>
      </c>
      <c r="K59" s="269">
        <v>22</v>
      </c>
      <c r="L59" s="269">
        <v>31</v>
      </c>
      <c r="M59" s="269">
        <v>36</v>
      </c>
      <c r="N59" s="269">
        <v>42</v>
      </c>
      <c r="O59" s="269">
        <v>67</v>
      </c>
      <c r="P59" s="269">
        <v>83</v>
      </c>
      <c r="Q59" s="269">
        <v>75</v>
      </c>
      <c r="R59" s="269">
        <v>76</v>
      </c>
      <c r="S59" s="267">
        <v>71</v>
      </c>
      <c r="T59" s="266">
        <v>55</v>
      </c>
      <c r="U59" s="267">
        <v>539</v>
      </c>
      <c r="V59" s="266">
        <v>282</v>
      </c>
      <c r="W59" s="267">
        <v>312</v>
      </c>
      <c r="X59" s="268">
        <f t="shared" si="2"/>
        <v>42</v>
      </c>
      <c r="Y59" s="266">
        <v>42</v>
      </c>
      <c r="Z59" s="269"/>
      <c r="AA59" s="267"/>
      <c r="AB59" s="282">
        <f t="shared" si="1"/>
        <v>314</v>
      </c>
      <c r="AC59" s="266">
        <v>314</v>
      </c>
      <c r="AD59" s="269"/>
      <c r="AE59" s="267"/>
      <c r="AF59" s="271">
        <v>289</v>
      </c>
      <c r="AG59" s="281">
        <v>13</v>
      </c>
      <c r="AH59" s="266">
        <v>1</v>
      </c>
      <c r="AI59" s="267">
        <v>5</v>
      </c>
      <c r="AJ59" s="275">
        <v>117</v>
      </c>
      <c r="AK59" s="273"/>
      <c r="AL59" s="267"/>
      <c r="AM59" s="293">
        <v>5</v>
      </c>
      <c r="AN59" s="281">
        <v>98</v>
      </c>
      <c r="AO59" s="294"/>
      <c r="AP59" s="267"/>
      <c r="AQ59" s="276"/>
      <c r="AR59" s="276"/>
      <c r="AS59" s="277"/>
      <c r="AT59" s="277"/>
      <c r="AU59" s="276"/>
      <c r="AV59" s="276"/>
      <c r="AW59" s="276"/>
      <c r="AX59" s="278" t="s">
        <v>88</v>
      </c>
      <c r="BX59" s="230"/>
      <c r="BY59" s="230"/>
      <c r="CG59" s="231">
        <v>0</v>
      </c>
      <c r="CI59" s="231">
        <v>0</v>
      </c>
      <c r="CJ59" s="231">
        <v>0</v>
      </c>
      <c r="CK59" s="231">
        <v>0</v>
      </c>
      <c r="CL59" s="231">
        <v>0</v>
      </c>
      <c r="CM59" s="231">
        <v>0</v>
      </c>
      <c r="CS59" s="231"/>
      <c r="CT59" s="231"/>
    </row>
    <row r="60" spans="1:98" x14ac:dyDescent="0.2">
      <c r="A60" s="268" t="s">
        <v>138</v>
      </c>
      <c r="B60" s="259">
        <f>SUM(C60+D60+E60+F60+G60+H60+I60+J60+K60+L60+M60+N60+O60+P60+Q60+R60+S60)</f>
        <v>452</v>
      </c>
      <c r="C60" s="266">
        <v>52</v>
      </c>
      <c r="D60" s="279">
        <v>88</v>
      </c>
      <c r="E60" s="269">
        <v>32</v>
      </c>
      <c r="F60" s="269">
        <v>16</v>
      </c>
      <c r="G60" s="269">
        <v>16</v>
      </c>
      <c r="H60" s="269">
        <v>14</v>
      </c>
      <c r="I60" s="269">
        <v>2</v>
      </c>
      <c r="J60" s="269">
        <v>13</v>
      </c>
      <c r="K60" s="269">
        <v>17</v>
      </c>
      <c r="L60" s="269">
        <v>21</v>
      </c>
      <c r="M60" s="269">
        <v>26</v>
      </c>
      <c r="N60" s="269">
        <v>33</v>
      </c>
      <c r="O60" s="269">
        <v>18</v>
      </c>
      <c r="P60" s="269">
        <v>34</v>
      </c>
      <c r="Q60" s="269">
        <v>31</v>
      </c>
      <c r="R60" s="269">
        <v>15</v>
      </c>
      <c r="S60" s="267">
        <v>24</v>
      </c>
      <c r="T60" s="266">
        <v>172</v>
      </c>
      <c r="U60" s="267">
        <v>280</v>
      </c>
      <c r="V60" s="266">
        <v>205</v>
      </c>
      <c r="W60" s="267">
        <v>247</v>
      </c>
      <c r="X60" s="268">
        <f t="shared" si="2"/>
        <v>111</v>
      </c>
      <c r="Y60" s="266">
        <v>111</v>
      </c>
      <c r="Z60" s="269"/>
      <c r="AA60" s="267"/>
      <c r="AB60" s="282">
        <f t="shared" si="1"/>
        <v>177</v>
      </c>
      <c r="AC60" s="266">
        <v>177</v>
      </c>
      <c r="AD60" s="269"/>
      <c r="AE60" s="267"/>
      <c r="AF60" s="271">
        <v>247</v>
      </c>
      <c r="AG60" s="267"/>
      <c r="AH60" s="266">
        <v>33</v>
      </c>
      <c r="AI60" s="267">
        <v>29</v>
      </c>
      <c r="AJ60" s="275"/>
      <c r="AK60" s="273"/>
      <c r="AL60" s="267"/>
      <c r="AM60" s="293">
        <v>20</v>
      </c>
      <c r="AN60" s="281">
        <v>52</v>
      </c>
      <c r="AO60" s="294"/>
      <c r="AP60" s="267"/>
      <c r="AQ60" s="276"/>
      <c r="AR60" s="276"/>
      <c r="AS60" s="277"/>
      <c r="AT60" s="277"/>
      <c r="AU60" s="276"/>
      <c r="AV60" s="276"/>
      <c r="AW60" s="276"/>
      <c r="AX60" s="278" t="s">
        <v>88</v>
      </c>
      <c r="BX60" s="230"/>
      <c r="BY60" s="230"/>
      <c r="CG60" s="231">
        <v>0</v>
      </c>
      <c r="CI60" s="231">
        <v>0</v>
      </c>
      <c r="CJ60" s="231">
        <v>0</v>
      </c>
      <c r="CK60" s="231">
        <v>0</v>
      </c>
      <c r="CL60" s="231">
        <v>0</v>
      </c>
      <c r="CM60" s="231">
        <v>0</v>
      </c>
      <c r="CS60" s="231"/>
      <c r="CT60" s="231"/>
    </row>
    <row r="61" spans="1:98" x14ac:dyDescent="0.2">
      <c r="A61" s="268" t="s">
        <v>139</v>
      </c>
      <c r="B61" s="259">
        <f>SUM(C61+D61+E61+F61+G61+H61+I61+J61+K61)</f>
        <v>260</v>
      </c>
      <c r="C61" s="266">
        <v>95</v>
      </c>
      <c r="D61" s="279">
        <v>83</v>
      </c>
      <c r="E61" s="269">
        <v>78</v>
      </c>
      <c r="F61" s="269">
        <v>4</v>
      </c>
      <c r="G61" s="269"/>
      <c r="H61" s="269"/>
      <c r="I61" s="269"/>
      <c r="J61" s="269"/>
      <c r="K61" s="269"/>
      <c r="L61" s="264"/>
      <c r="M61" s="264"/>
      <c r="N61" s="264"/>
      <c r="O61" s="264"/>
      <c r="P61" s="264"/>
      <c r="Q61" s="264"/>
      <c r="R61" s="264"/>
      <c r="S61" s="264"/>
      <c r="T61" s="266">
        <v>256</v>
      </c>
      <c r="U61" s="267">
        <v>4</v>
      </c>
      <c r="V61" s="266">
        <v>117</v>
      </c>
      <c r="W61" s="267">
        <v>143</v>
      </c>
      <c r="X61" s="268">
        <f t="shared" si="2"/>
        <v>143</v>
      </c>
      <c r="Y61" s="266">
        <v>143</v>
      </c>
      <c r="Z61" s="269"/>
      <c r="AA61" s="267"/>
      <c r="AB61" s="282">
        <f t="shared" si="1"/>
        <v>0</v>
      </c>
      <c r="AC61" s="266"/>
      <c r="AD61" s="269"/>
      <c r="AE61" s="267"/>
      <c r="AF61" s="271">
        <v>83</v>
      </c>
      <c r="AG61" s="267"/>
      <c r="AH61" s="266">
        <v>28</v>
      </c>
      <c r="AI61" s="267"/>
      <c r="AJ61" s="275"/>
      <c r="AK61" s="273"/>
      <c r="AL61" s="267"/>
      <c r="AM61" s="293">
        <v>78</v>
      </c>
      <c r="AN61" s="281"/>
      <c r="AO61" s="294"/>
      <c r="AP61" s="267"/>
      <c r="AQ61" s="276"/>
      <c r="AR61" s="276"/>
      <c r="AS61" s="277"/>
      <c r="AT61" s="277"/>
      <c r="AU61" s="276"/>
      <c r="AV61" s="276"/>
      <c r="AW61" s="276"/>
      <c r="AX61" s="278" t="s">
        <v>88</v>
      </c>
      <c r="BX61" s="230"/>
      <c r="BY61" s="230"/>
      <c r="CF61" s="231" t="s">
        <v>179</v>
      </c>
      <c r="CG61" s="231">
        <v>0</v>
      </c>
      <c r="CI61" s="231">
        <v>0</v>
      </c>
      <c r="CJ61" s="231">
        <v>0</v>
      </c>
      <c r="CK61" s="231">
        <v>0</v>
      </c>
      <c r="CL61" s="231">
        <v>1</v>
      </c>
      <c r="CM61" s="231">
        <v>0</v>
      </c>
      <c r="CS61" s="231"/>
      <c r="CT61" s="231"/>
    </row>
    <row r="62" spans="1:98" x14ac:dyDescent="0.2">
      <c r="A62" s="268" t="s">
        <v>140</v>
      </c>
      <c r="B62" s="259">
        <f>SUM(C62+D62+E62+F62+G62+H62+I62+J62+K62+L62+M62+N62+O62+P62+Q62+R62+S62)</f>
        <v>735</v>
      </c>
      <c r="C62" s="266"/>
      <c r="D62" s="279"/>
      <c r="E62" s="269"/>
      <c r="F62" s="269">
        <v>51</v>
      </c>
      <c r="G62" s="269">
        <v>21</v>
      </c>
      <c r="H62" s="269">
        <v>32</v>
      </c>
      <c r="I62" s="269">
        <v>27</v>
      </c>
      <c r="J62" s="269">
        <v>31</v>
      </c>
      <c r="K62" s="269">
        <v>44</v>
      </c>
      <c r="L62" s="269">
        <v>64</v>
      </c>
      <c r="M62" s="269">
        <v>105</v>
      </c>
      <c r="N62" s="269">
        <v>92</v>
      </c>
      <c r="O62" s="269">
        <v>78</v>
      </c>
      <c r="P62" s="269">
        <v>70</v>
      </c>
      <c r="Q62" s="269">
        <v>44</v>
      </c>
      <c r="R62" s="269">
        <v>40</v>
      </c>
      <c r="S62" s="267">
        <v>36</v>
      </c>
      <c r="T62" s="266"/>
      <c r="U62" s="267">
        <v>735</v>
      </c>
      <c r="V62" s="266">
        <v>293</v>
      </c>
      <c r="W62" s="267">
        <v>442</v>
      </c>
      <c r="X62" s="268">
        <f t="shared" si="2"/>
        <v>0</v>
      </c>
      <c r="Y62" s="266"/>
      <c r="Z62" s="269"/>
      <c r="AA62" s="267"/>
      <c r="AB62" s="282">
        <f t="shared" si="1"/>
        <v>477</v>
      </c>
      <c r="AC62" s="266">
        <v>477</v>
      </c>
      <c r="AD62" s="269"/>
      <c r="AE62" s="267"/>
      <c r="AF62" s="271">
        <v>374</v>
      </c>
      <c r="AG62" s="288">
        <v>70</v>
      </c>
      <c r="AH62" s="266"/>
      <c r="AI62" s="267">
        <v>110</v>
      </c>
      <c r="AJ62" s="275"/>
      <c r="AK62" s="273"/>
      <c r="AL62" s="267">
        <v>4</v>
      </c>
      <c r="AM62" s="293"/>
      <c r="AN62" s="281">
        <v>152</v>
      </c>
      <c r="AO62" s="294"/>
      <c r="AP62" s="267"/>
      <c r="AQ62" s="276"/>
      <c r="AR62" s="276"/>
      <c r="AS62" s="277"/>
      <c r="AT62" s="277"/>
      <c r="AU62" s="276"/>
      <c r="AV62" s="276"/>
      <c r="AW62" s="276"/>
      <c r="AX62" s="278" t="s">
        <v>88</v>
      </c>
      <c r="BX62" s="230"/>
      <c r="BY62" s="230"/>
      <c r="CG62" s="231">
        <v>0</v>
      </c>
      <c r="CI62" s="231">
        <v>0</v>
      </c>
      <c r="CJ62" s="231">
        <v>0</v>
      </c>
      <c r="CK62" s="231">
        <v>0</v>
      </c>
      <c r="CL62" s="231">
        <v>0</v>
      </c>
      <c r="CM62" s="231">
        <v>0</v>
      </c>
      <c r="CS62" s="231"/>
      <c r="CT62" s="231"/>
    </row>
    <row r="63" spans="1:98" x14ac:dyDescent="0.2">
      <c r="A63" s="268" t="s">
        <v>141</v>
      </c>
      <c r="B63" s="259">
        <f>SUM(C63+D63+E63+F63+G63+H63+I63+J63+K63)</f>
        <v>0</v>
      </c>
      <c r="C63" s="266"/>
      <c r="D63" s="279"/>
      <c r="E63" s="269"/>
      <c r="F63" s="269"/>
      <c r="G63" s="269"/>
      <c r="H63" s="269"/>
      <c r="I63" s="269"/>
      <c r="J63" s="269"/>
      <c r="K63" s="269"/>
      <c r="L63" s="264"/>
      <c r="M63" s="264"/>
      <c r="N63" s="264"/>
      <c r="O63" s="264"/>
      <c r="P63" s="264"/>
      <c r="Q63" s="264"/>
      <c r="R63" s="264"/>
      <c r="S63" s="264"/>
      <c r="T63" s="266"/>
      <c r="U63" s="267"/>
      <c r="V63" s="266"/>
      <c r="W63" s="267"/>
      <c r="X63" s="268">
        <f t="shared" si="2"/>
        <v>0</v>
      </c>
      <c r="Y63" s="266"/>
      <c r="Z63" s="269"/>
      <c r="AA63" s="267"/>
      <c r="AB63" s="282">
        <f t="shared" si="1"/>
        <v>0</v>
      </c>
      <c r="AC63" s="266"/>
      <c r="AD63" s="269"/>
      <c r="AE63" s="267"/>
      <c r="AF63" s="271"/>
      <c r="AG63" s="281"/>
      <c r="AH63" s="266"/>
      <c r="AI63" s="267"/>
      <c r="AJ63" s="275"/>
      <c r="AK63" s="273"/>
      <c r="AL63" s="267"/>
      <c r="AM63" s="293"/>
      <c r="AN63" s="281"/>
      <c r="AO63" s="294"/>
      <c r="AP63" s="267"/>
      <c r="AQ63" s="276"/>
      <c r="AR63" s="276"/>
      <c r="AS63" s="277"/>
      <c r="AT63" s="277"/>
      <c r="AU63" s="276"/>
      <c r="AV63" s="276"/>
      <c r="AW63" s="276"/>
      <c r="AX63" s="278" t="s">
        <v>88</v>
      </c>
      <c r="BX63" s="230"/>
      <c r="BY63" s="230"/>
      <c r="CF63" s="231" t="s">
        <v>179</v>
      </c>
      <c r="CG63" s="231">
        <v>0</v>
      </c>
      <c r="CI63" s="231">
        <v>0</v>
      </c>
      <c r="CJ63" s="231">
        <v>0</v>
      </c>
      <c r="CK63" s="231">
        <v>0</v>
      </c>
      <c r="CL63" s="231">
        <v>1</v>
      </c>
      <c r="CM63" s="231">
        <v>0</v>
      </c>
      <c r="CS63" s="231"/>
      <c r="CT63" s="231"/>
    </row>
    <row r="64" spans="1:98" x14ac:dyDescent="0.2">
      <c r="A64" s="268" t="s">
        <v>142</v>
      </c>
      <c r="B64" s="259">
        <f>SUM(C64+D64+E64+F64+G64+H64+I64+J64+K64+L64+M64+N64+O64+P64+Q64+R64+S64)</f>
        <v>259</v>
      </c>
      <c r="C64" s="266"/>
      <c r="D64" s="279"/>
      <c r="E64" s="269"/>
      <c r="F64" s="269">
        <v>6</v>
      </c>
      <c r="G64" s="269">
        <v>3</v>
      </c>
      <c r="H64" s="269">
        <v>3</v>
      </c>
      <c r="I64" s="269">
        <v>3</v>
      </c>
      <c r="J64" s="269">
        <v>5</v>
      </c>
      <c r="K64" s="269">
        <v>7</v>
      </c>
      <c r="L64" s="269">
        <v>12</v>
      </c>
      <c r="M64" s="269">
        <v>13</v>
      </c>
      <c r="N64" s="269">
        <v>14</v>
      </c>
      <c r="O64" s="269">
        <v>23</v>
      </c>
      <c r="P64" s="269">
        <v>37</v>
      </c>
      <c r="Q64" s="269">
        <v>47</v>
      </c>
      <c r="R64" s="269">
        <v>43</v>
      </c>
      <c r="S64" s="267">
        <v>43</v>
      </c>
      <c r="T64" s="266"/>
      <c r="U64" s="267">
        <v>259</v>
      </c>
      <c r="V64" s="266">
        <v>219</v>
      </c>
      <c r="W64" s="267">
        <v>40</v>
      </c>
      <c r="X64" s="268">
        <f t="shared" si="2"/>
        <v>0</v>
      </c>
      <c r="Y64" s="266"/>
      <c r="Z64" s="269"/>
      <c r="AA64" s="267"/>
      <c r="AB64" s="282">
        <f t="shared" si="1"/>
        <v>106</v>
      </c>
      <c r="AC64" s="266">
        <v>106</v>
      </c>
      <c r="AD64" s="269"/>
      <c r="AE64" s="267"/>
      <c r="AF64" s="271">
        <v>100</v>
      </c>
      <c r="AG64" s="281">
        <v>14</v>
      </c>
      <c r="AH64" s="266"/>
      <c r="AI64" s="267">
        <v>47</v>
      </c>
      <c r="AJ64" s="275">
        <v>1</v>
      </c>
      <c r="AK64" s="273"/>
      <c r="AL64" s="267">
        <v>14</v>
      </c>
      <c r="AM64" s="293"/>
      <c r="AN64" s="281">
        <v>11</v>
      </c>
      <c r="AO64" s="294"/>
      <c r="AP64" s="267"/>
      <c r="AQ64" s="276"/>
      <c r="AR64" s="276"/>
      <c r="AS64" s="277"/>
      <c r="AT64" s="277"/>
      <c r="AU64" s="276"/>
      <c r="AV64" s="276"/>
      <c r="AW64" s="276"/>
      <c r="AX64" s="278" t="s">
        <v>88</v>
      </c>
      <c r="BX64" s="230"/>
      <c r="BY64" s="230"/>
      <c r="CG64" s="231">
        <v>0</v>
      </c>
      <c r="CI64" s="231">
        <v>0</v>
      </c>
      <c r="CJ64" s="231">
        <v>0</v>
      </c>
      <c r="CK64" s="231">
        <v>0</v>
      </c>
      <c r="CL64" s="231">
        <v>0</v>
      </c>
      <c r="CM64" s="231">
        <v>0</v>
      </c>
      <c r="CS64" s="231"/>
      <c r="CT64" s="231"/>
    </row>
    <row r="65" spans="1:98" x14ac:dyDescent="0.2">
      <c r="A65" s="268" t="s">
        <v>143</v>
      </c>
      <c r="B65" s="259">
        <f>SUM(C65+D65+E65+F65+G65+H65+I65+J65+K65)</f>
        <v>0</v>
      </c>
      <c r="C65" s="266"/>
      <c r="D65" s="279"/>
      <c r="E65" s="269"/>
      <c r="F65" s="269"/>
      <c r="G65" s="269"/>
      <c r="H65" s="269"/>
      <c r="I65" s="269"/>
      <c r="J65" s="269"/>
      <c r="K65" s="269"/>
      <c r="L65" s="264"/>
      <c r="M65" s="264"/>
      <c r="N65" s="264"/>
      <c r="O65" s="264"/>
      <c r="P65" s="264"/>
      <c r="Q65" s="264"/>
      <c r="R65" s="264"/>
      <c r="S65" s="264"/>
      <c r="T65" s="266"/>
      <c r="U65" s="267"/>
      <c r="V65" s="266"/>
      <c r="W65" s="267"/>
      <c r="X65" s="268">
        <f t="shared" si="2"/>
        <v>0</v>
      </c>
      <c r="Y65" s="266"/>
      <c r="Z65" s="269"/>
      <c r="AA65" s="267"/>
      <c r="AB65" s="282">
        <f t="shared" si="1"/>
        <v>0</v>
      </c>
      <c r="AC65" s="266"/>
      <c r="AD65" s="269"/>
      <c r="AE65" s="267"/>
      <c r="AF65" s="271"/>
      <c r="AG65" s="281"/>
      <c r="AH65" s="266"/>
      <c r="AI65" s="267"/>
      <c r="AJ65" s="275"/>
      <c r="AK65" s="273"/>
      <c r="AL65" s="267"/>
      <c r="AM65" s="293"/>
      <c r="AN65" s="281"/>
      <c r="AO65" s="294"/>
      <c r="AP65" s="267"/>
      <c r="AQ65" s="276"/>
      <c r="AR65" s="276"/>
      <c r="AS65" s="277"/>
      <c r="AT65" s="277"/>
      <c r="AU65" s="276"/>
      <c r="AV65" s="276"/>
      <c r="AW65" s="276"/>
      <c r="AX65" s="278" t="s">
        <v>88</v>
      </c>
      <c r="BX65" s="230"/>
      <c r="BY65" s="230"/>
      <c r="CF65" s="231" t="s">
        <v>179</v>
      </c>
      <c r="CG65" s="231">
        <v>0</v>
      </c>
      <c r="CI65" s="231">
        <v>0</v>
      </c>
      <c r="CJ65" s="231">
        <v>0</v>
      </c>
      <c r="CK65" s="231">
        <v>0</v>
      </c>
      <c r="CL65" s="231">
        <v>1</v>
      </c>
      <c r="CM65" s="231">
        <v>0</v>
      </c>
      <c r="CS65" s="231"/>
      <c r="CT65" s="231"/>
    </row>
    <row r="66" spans="1:98" x14ac:dyDescent="0.2">
      <c r="A66" s="268" t="s">
        <v>144</v>
      </c>
      <c r="B66" s="259">
        <f>SUM(C66+D66+E66+F66+G66+H66+I66+J66+K66+L66+M66+N66+O66+P66+Q66+R66+S66)</f>
        <v>0</v>
      </c>
      <c r="C66" s="266"/>
      <c r="D66" s="27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7"/>
      <c r="T66" s="266"/>
      <c r="U66" s="267"/>
      <c r="V66" s="266"/>
      <c r="W66" s="267"/>
      <c r="X66" s="268">
        <f t="shared" si="2"/>
        <v>0</v>
      </c>
      <c r="Y66" s="266"/>
      <c r="Z66" s="269"/>
      <c r="AA66" s="267"/>
      <c r="AB66" s="282">
        <f t="shared" si="1"/>
        <v>0</v>
      </c>
      <c r="AC66" s="266"/>
      <c r="AD66" s="269"/>
      <c r="AE66" s="267"/>
      <c r="AF66" s="271"/>
      <c r="AG66" s="267"/>
      <c r="AH66" s="266"/>
      <c r="AI66" s="267"/>
      <c r="AJ66" s="275"/>
      <c r="AK66" s="273"/>
      <c r="AL66" s="267"/>
      <c r="AM66" s="293"/>
      <c r="AN66" s="281"/>
      <c r="AO66" s="294"/>
      <c r="AP66" s="267"/>
      <c r="AQ66" s="276"/>
      <c r="AR66" s="276"/>
      <c r="AS66" s="277"/>
      <c r="AT66" s="277"/>
      <c r="AU66" s="276"/>
      <c r="AV66" s="276"/>
      <c r="AW66" s="276"/>
      <c r="AX66" s="278" t="s">
        <v>88</v>
      </c>
      <c r="BX66" s="230"/>
      <c r="BY66" s="230"/>
      <c r="CG66" s="231">
        <v>0</v>
      </c>
      <c r="CI66" s="231">
        <v>0</v>
      </c>
      <c r="CJ66" s="231">
        <v>0</v>
      </c>
      <c r="CK66" s="231">
        <v>0</v>
      </c>
      <c r="CL66" s="231">
        <v>0</v>
      </c>
      <c r="CM66" s="231">
        <v>0</v>
      </c>
      <c r="CS66" s="231"/>
      <c r="CT66" s="231"/>
    </row>
    <row r="67" spans="1:98" x14ac:dyDescent="0.2">
      <c r="A67" s="268" t="s">
        <v>145</v>
      </c>
      <c r="B67" s="259">
        <f>SUM(C67+D67+E67+F67+G67+H67+I67+J67+K67+L67+M67+N67+O67+P67+Q67+R67+S67)</f>
        <v>0</v>
      </c>
      <c r="C67" s="266"/>
      <c r="D67" s="27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7"/>
      <c r="T67" s="266"/>
      <c r="U67" s="267"/>
      <c r="V67" s="266"/>
      <c r="W67" s="267"/>
      <c r="X67" s="268">
        <f t="shared" si="2"/>
        <v>0</v>
      </c>
      <c r="Y67" s="266"/>
      <c r="Z67" s="269"/>
      <c r="AA67" s="267"/>
      <c r="AB67" s="282">
        <f t="shared" si="1"/>
        <v>0</v>
      </c>
      <c r="AC67" s="266"/>
      <c r="AD67" s="269"/>
      <c r="AE67" s="267"/>
      <c r="AF67" s="271"/>
      <c r="AG67" s="267"/>
      <c r="AH67" s="266"/>
      <c r="AI67" s="267"/>
      <c r="AJ67" s="275"/>
      <c r="AK67" s="273"/>
      <c r="AL67" s="267"/>
      <c r="AM67" s="293"/>
      <c r="AN67" s="281"/>
      <c r="AO67" s="294"/>
      <c r="AP67" s="267"/>
      <c r="AQ67" s="276"/>
      <c r="AR67" s="276"/>
      <c r="AS67" s="277"/>
      <c r="AT67" s="277"/>
      <c r="AU67" s="276"/>
      <c r="AV67" s="276"/>
      <c r="AW67" s="276"/>
      <c r="AX67" s="278" t="s">
        <v>88</v>
      </c>
      <c r="BX67" s="230"/>
      <c r="BY67" s="230"/>
      <c r="CG67" s="231">
        <v>0</v>
      </c>
      <c r="CI67" s="231">
        <v>0</v>
      </c>
      <c r="CJ67" s="231">
        <v>0</v>
      </c>
      <c r="CK67" s="231">
        <v>0</v>
      </c>
      <c r="CL67" s="231">
        <v>0</v>
      </c>
      <c r="CM67" s="231">
        <v>0</v>
      </c>
      <c r="CS67" s="231"/>
      <c r="CT67" s="231"/>
    </row>
    <row r="68" spans="1:98" x14ac:dyDescent="0.2">
      <c r="A68" s="268" t="s">
        <v>146</v>
      </c>
      <c r="B68" s="259">
        <f>SUM(C68+D68+E68+F68+G68+H68+I68+J68+K68+L68+M68+N68+O68+P68+Q68+R68+S68)</f>
        <v>0</v>
      </c>
      <c r="C68" s="266"/>
      <c r="D68" s="27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7"/>
      <c r="T68" s="266"/>
      <c r="U68" s="267"/>
      <c r="V68" s="266"/>
      <c r="W68" s="267"/>
      <c r="X68" s="268">
        <f t="shared" si="2"/>
        <v>0</v>
      </c>
      <c r="Y68" s="266"/>
      <c r="Z68" s="269"/>
      <c r="AA68" s="267"/>
      <c r="AB68" s="282">
        <f t="shared" si="1"/>
        <v>0</v>
      </c>
      <c r="AC68" s="266"/>
      <c r="AD68" s="269"/>
      <c r="AE68" s="267"/>
      <c r="AF68" s="271"/>
      <c r="AG68" s="295"/>
      <c r="AH68" s="266"/>
      <c r="AI68" s="267"/>
      <c r="AJ68" s="275"/>
      <c r="AK68" s="273"/>
      <c r="AL68" s="267"/>
      <c r="AM68" s="293"/>
      <c r="AN68" s="281"/>
      <c r="AO68" s="296"/>
      <c r="AP68" s="297"/>
      <c r="AQ68" s="288"/>
      <c r="AR68" s="288"/>
      <c r="AS68" s="298"/>
      <c r="AT68" s="298"/>
      <c r="AU68" s="288"/>
      <c r="AV68" s="288"/>
      <c r="AW68" s="288"/>
      <c r="AX68" s="278" t="s">
        <v>88</v>
      </c>
      <c r="BX68" s="230"/>
      <c r="BY68" s="230"/>
      <c r="CG68" s="231">
        <v>0</v>
      </c>
      <c r="CI68" s="231">
        <v>0</v>
      </c>
      <c r="CJ68" s="231">
        <v>0</v>
      </c>
      <c r="CK68" s="231">
        <v>0</v>
      </c>
      <c r="CL68" s="231">
        <v>0</v>
      </c>
      <c r="CM68" s="231">
        <v>0</v>
      </c>
      <c r="CS68" s="231"/>
      <c r="CT68" s="231"/>
    </row>
    <row r="69" spans="1:98" s="311" customFormat="1" ht="13.5" customHeight="1" x14ac:dyDescent="0.15">
      <c r="A69" s="467" t="s">
        <v>38</v>
      </c>
      <c r="B69" s="300">
        <f t="shared" ref="B69:AW69" si="4">SUM(B12:B68)</f>
        <v>6485</v>
      </c>
      <c r="C69" s="301">
        <f t="shared" si="4"/>
        <v>524</v>
      </c>
      <c r="D69" s="302">
        <f t="shared" si="4"/>
        <v>376</v>
      </c>
      <c r="E69" s="303">
        <f t="shared" si="4"/>
        <v>298</v>
      </c>
      <c r="F69" s="303">
        <f t="shared" si="4"/>
        <v>214</v>
      </c>
      <c r="G69" s="303">
        <f t="shared" si="4"/>
        <v>204</v>
      </c>
      <c r="H69" s="303">
        <f t="shared" si="4"/>
        <v>272</v>
      </c>
      <c r="I69" s="303">
        <f t="shared" si="4"/>
        <v>246</v>
      </c>
      <c r="J69" s="303">
        <f t="shared" si="4"/>
        <v>283</v>
      </c>
      <c r="K69" s="303">
        <f t="shared" si="4"/>
        <v>332</v>
      </c>
      <c r="L69" s="303">
        <f t="shared" si="4"/>
        <v>358</v>
      </c>
      <c r="M69" s="303">
        <f t="shared" si="4"/>
        <v>490</v>
      </c>
      <c r="N69" s="303">
        <f t="shared" si="4"/>
        <v>485</v>
      </c>
      <c r="O69" s="303">
        <f t="shared" si="4"/>
        <v>494</v>
      </c>
      <c r="P69" s="303">
        <f t="shared" si="4"/>
        <v>571</v>
      </c>
      <c r="Q69" s="303">
        <f t="shared" si="4"/>
        <v>473</v>
      </c>
      <c r="R69" s="303">
        <f t="shared" si="4"/>
        <v>415</v>
      </c>
      <c r="S69" s="304">
        <f t="shared" si="4"/>
        <v>450</v>
      </c>
      <c r="T69" s="305">
        <f t="shared" si="4"/>
        <v>1198</v>
      </c>
      <c r="U69" s="304">
        <f t="shared" si="4"/>
        <v>5287</v>
      </c>
      <c r="V69" s="305">
        <f t="shared" si="4"/>
        <v>2647</v>
      </c>
      <c r="W69" s="304">
        <f t="shared" si="4"/>
        <v>3838</v>
      </c>
      <c r="X69" s="305">
        <f t="shared" si="4"/>
        <v>586</v>
      </c>
      <c r="Y69" s="305">
        <f t="shared" si="4"/>
        <v>586</v>
      </c>
      <c r="Z69" s="303">
        <f t="shared" si="4"/>
        <v>0</v>
      </c>
      <c r="AA69" s="306">
        <f t="shared" si="4"/>
        <v>0</v>
      </c>
      <c r="AB69" s="301">
        <f t="shared" si="4"/>
        <v>2618</v>
      </c>
      <c r="AC69" s="305">
        <f t="shared" si="4"/>
        <v>2614</v>
      </c>
      <c r="AD69" s="303">
        <f t="shared" si="4"/>
        <v>4</v>
      </c>
      <c r="AE69" s="304">
        <f t="shared" si="4"/>
        <v>0</v>
      </c>
      <c r="AF69" s="305">
        <f t="shared" si="4"/>
        <v>2463</v>
      </c>
      <c r="AG69" s="304">
        <f t="shared" si="4"/>
        <v>141</v>
      </c>
      <c r="AH69" s="306">
        <f t="shared" si="4"/>
        <v>149</v>
      </c>
      <c r="AI69" s="305">
        <f t="shared" si="4"/>
        <v>820</v>
      </c>
      <c r="AJ69" s="304">
        <f t="shared" si="4"/>
        <v>1186</v>
      </c>
      <c r="AK69" s="305">
        <f t="shared" si="4"/>
        <v>20</v>
      </c>
      <c r="AL69" s="304">
        <f t="shared" si="4"/>
        <v>166</v>
      </c>
      <c r="AM69" s="305">
        <f t="shared" si="4"/>
        <v>215</v>
      </c>
      <c r="AN69" s="307">
        <f t="shared" si="4"/>
        <v>546</v>
      </c>
      <c r="AO69" s="307">
        <f t="shared" si="4"/>
        <v>0</v>
      </c>
      <c r="AP69" s="307">
        <f t="shared" si="4"/>
        <v>0</v>
      </c>
      <c r="AQ69" s="307">
        <f t="shared" si="4"/>
        <v>69</v>
      </c>
      <c r="AR69" s="308">
        <f t="shared" si="4"/>
        <v>0</v>
      </c>
      <c r="AS69" s="308">
        <f t="shared" si="4"/>
        <v>0</v>
      </c>
      <c r="AT69" s="309">
        <f t="shared" si="4"/>
        <v>0</v>
      </c>
      <c r="AU69" s="310">
        <f t="shared" si="4"/>
        <v>0</v>
      </c>
      <c r="AV69" s="310">
        <f t="shared" si="4"/>
        <v>0</v>
      </c>
      <c r="AW69" s="308">
        <f t="shared" si="4"/>
        <v>0</v>
      </c>
      <c r="AX69" s="278"/>
      <c r="BZ69" s="312"/>
      <c r="CA69" s="312"/>
      <c r="CB69" s="312"/>
      <c r="CC69" s="312"/>
      <c r="CD69" s="312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</row>
    <row r="70" spans="1:98" x14ac:dyDescent="0.2">
      <c r="A70" s="313" t="s">
        <v>147</v>
      </c>
      <c r="B70" s="314"/>
    </row>
    <row r="71" spans="1:98" ht="41.25" customHeight="1" x14ac:dyDescent="0.2">
      <c r="A71" s="315" t="s">
        <v>148</v>
      </c>
      <c r="B71" s="469" t="s">
        <v>38</v>
      </c>
      <c r="C71" s="243" t="s">
        <v>18</v>
      </c>
      <c r="D71" s="244" t="s">
        <v>19</v>
      </c>
      <c r="E71" s="245" t="s">
        <v>20</v>
      </c>
      <c r="F71" s="245" t="s">
        <v>21</v>
      </c>
      <c r="G71" s="245" t="s">
        <v>22</v>
      </c>
      <c r="H71" s="246" t="s">
        <v>23</v>
      </c>
      <c r="I71" s="246" t="s">
        <v>24</v>
      </c>
      <c r="J71" s="246" t="s">
        <v>25</v>
      </c>
      <c r="K71" s="246" t="s">
        <v>26</v>
      </c>
      <c r="L71" s="246" t="s">
        <v>27</v>
      </c>
      <c r="M71" s="246" t="s">
        <v>28</v>
      </c>
      <c r="N71" s="246" t="s">
        <v>29</v>
      </c>
      <c r="O71" s="246" t="s">
        <v>30</v>
      </c>
      <c r="P71" s="246" t="s">
        <v>31</v>
      </c>
      <c r="Q71" s="246" t="s">
        <v>32</v>
      </c>
      <c r="R71" s="246" t="s">
        <v>33</v>
      </c>
      <c r="S71" s="247" t="s">
        <v>34</v>
      </c>
      <c r="T71" s="231"/>
    </row>
    <row r="72" spans="1:98" x14ac:dyDescent="0.2">
      <c r="A72" s="317" t="s">
        <v>149</v>
      </c>
      <c r="B72" s="318">
        <f t="shared" ref="B72:B87" si="5">SUM(C72:S72)</f>
        <v>0</v>
      </c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231"/>
    </row>
    <row r="73" spans="1:98" x14ac:dyDescent="0.2">
      <c r="A73" s="320" t="s">
        <v>150</v>
      </c>
      <c r="B73" s="321">
        <f t="shared" si="5"/>
        <v>28</v>
      </c>
      <c r="C73" s="286"/>
      <c r="D73" s="286"/>
      <c r="E73" s="286"/>
      <c r="F73" s="286">
        <v>1</v>
      </c>
      <c r="G73" s="286">
        <v>1</v>
      </c>
      <c r="H73" s="286">
        <v>2</v>
      </c>
      <c r="I73" s="286"/>
      <c r="J73" s="286">
        <v>1</v>
      </c>
      <c r="K73" s="286">
        <v>2</v>
      </c>
      <c r="L73" s="286">
        <v>3</v>
      </c>
      <c r="M73" s="286">
        <v>6</v>
      </c>
      <c r="N73" s="286">
        <v>4</v>
      </c>
      <c r="O73" s="286">
        <v>1</v>
      </c>
      <c r="P73" s="286">
        <v>4</v>
      </c>
      <c r="Q73" s="286">
        <v>3</v>
      </c>
      <c r="R73" s="286"/>
      <c r="S73" s="286"/>
      <c r="T73" s="231"/>
    </row>
    <row r="74" spans="1:98" x14ac:dyDescent="0.2">
      <c r="A74" s="322" t="s">
        <v>151</v>
      </c>
      <c r="B74" s="321">
        <f t="shared" si="5"/>
        <v>44</v>
      </c>
      <c r="C74" s="286"/>
      <c r="D74" s="286"/>
      <c r="E74" s="286"/>
      <c r="F74" s="286">
        <v>3</v>
      </c>
      <c r="G74" s="286">
        <v>2</v>
      </c>
      <c r="H74" s="286">
        <v>2</v>
      </c>
      <c r="I74" s="286">
        <v>1</v>
      </c>
      <c r="J74" s="286">
        <v>3</v>
      </c>
      <c r="K74" s="286">
        <v>4</v>
      </c>
      <c r="L74" s="286">
        <v>5</v>
      </c>
      <c r="M74" s="286">
        <v>5</v>
      </c>
      <c r="N74" s="286">
        <v>4</v>
      </c>
      <c r="O74" s="286">
        <v>5</v>
      </c>
      <c r="P74" s="286">
        <v>2</v>
      </c>
      <c r="Q74" s="286">
        <v>4</v>
      </c>
      <c r="R74" s="286">
        <v>4</v>
      </c>
      <c r="S74" s="286"/>
      <c r="T74" s="231"/>
    </row>
    <row r="75" spans="1:98" x14ac:dyDescent="0.2">
      <c r="A75" s="322" t="s">
        <v>152</v>
      </c>
      <c r="B75" s="321">
        <f t="shared" si="5"/>
        <v>254</v>
      </c>
      <c r="C75" s="286"/>
      <c r="D75" s="286"/>
      <c r="E75" s="286">
        <v>4</v>
      </c>
      <c r="F75" s="286">
        <v>11</v>
      </c>
      <c r="G75" s="286">
        <v>56</v>
      </c>
      <c r="H75" s="286">
        <v>72</v>
      </c>
      <c r="I75" s="286">
        <v>56</v>
      </c>
      <c r="J75" s="286">
        <v>32</v>
      </c>
      <c r="K75" s="286">
        <v>22</v>
      </c>
      <c r="L75" s="286">
        <v>1</v>
      </c>
      <c r="M75" s="286"/>
      <c r="N75" s="286"/>
      <c r="O75" s="286"/>
      <c r="P75" s="286"/>
      <c r="Q75" s="286"/>
      <c r="R75" s="286"/>
      <c r="S75" s="286"/>
      <c r="T75" s="231"/>
    </row>
    <row r="76" spans="1:98" x14ac:dyDescent="0.2">
      <c r="A76" s="322" t="s">
        <v>153</v>
      </c>
      <c r="B76" s="321">
        <f t="shared" si="5"/>
        <v>154</v>
      </c>
      <c r="C76" s="286"/>
      <c r="D76" s="286"/>
      <c r="E76" s="286"/>
      <c r="F76" s="286"/>
      <c r="G76" s="286">
        <v>2</v>
      </c>
      <c r="H76" s="286">
        <v>5</v>
      </c>
      <c r="I76" s="286">
        <v>4</v>
      </c>
      <c r="J76" s="286">
        <v>7</v>
      </c>
      <c r="K76" s="286">
        <v>8</v>
      </c>
      <c r="L76" s="286">
        <v>5</v>
      </c>
      <c r="M76" s="286">
        <v>10</v>
      </c>
      <c r="N76" s="286">
        <v>13</v>
      </c>
      <c r="O76" s="286">
        <v>20</v>
      </c>
      <c r="P76" s="286">
        <v>23</v>
      </c>
      <c r="Q76" s="286">
        <v>18</v>
      </c>
      <c r="R76" s="286">
        <v>19</v>
      </c>
      <c r="S76" s="286">
        <v>20</v>
      </c>
      <c r="T76" s="231"/>
    </row>
    <row r="77" spans="1:98" x14ac:dyDescent="0.2">
      <c r="A77" s="322" t="s">
        <v>154</v>
      </c>
      <c r="B77" s="321">
        <f t="shared" si="5"/>
        <v>191</v>
      </c>
      <c r="C77" s="286"/>
      <c r="D77" s="286"/>
      <c r="E77" s="286"/>
      <c r="F77" s="286">
        <v>2</v>
      </c>
      <c r="G77" s="286">
        <v>2</v>
      </c>
      <c r="H77" s="286">
        <v>5</v>
      </c>
      <c r="I77" s="286">
        <v>4</v>
      </c>
      <c r="J77" s="286"/>
      <c r="K77" s="286">
        <v>8</v>
      </c>
      <c r="L77" s="286">
        <v>7</v>
      </c>
      <c r="M77" s="286">
        <v>13</v>
      </c>
      <c r="N77" s="286">
        <v>17</v>
      </c>
      <c r="O77" s="286">
        <v>19</v>
      </c>
      <c r="P77" s="286">
        <v>28</v>
      </c>
      <c r="Q77" s="286">
        <v>33</v>
      </c>
      <c r="R77" s="286">
        <v>23</v>
      </c>
      <c r="S77" s="286">
        <v>30</v>
      </c>
      <c r="T77" s="231"/>
    </row>
    <row r="78" spans="1:98" x14ac:dyDescent="0.2">
      <c r="A78" s="322" t="s">
        <v>54</v>
      </c>
      <c r="B78" s="321">
        <f t="shared" si="5"/>
        <v>0</v>
      </c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31"/>
    </row>
    <row r="79" spans="1:98" x14ac:dyDescent="0.2">
      <c r="A79" s="322" t="s">
        <v>155</v>
      </c>
      <c r="B79" s="321">
        <f t="shared" si="5"/>
        <v>0</v>
      </c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31"/>
    </row>
    <row r="80" spans="1:98" x14ac:dyDescent="0.2">
      <c r="A80" s="322" t="s">
        <v>156</v>
      </c>
      <c r="B80" s="321">
        <f t="shared" si="5"/>
        <v>183</v>
      </c>
      <c r="C80" s="286"/>
      <c r="D80" s="286"/>
      <c r="E80" s="286"/>
      <c r="F80" s="286">
        <v>6</v>
      </c>
      <c r="G80" s="286">
        <v>6</v>
      </c>
      <c r="H80" s="286">
        <v>20</v>
      </c>
      <c r="I80" s="286">
        <v>17</v>
      </c>
      <c r="J80" s="286">
        <v>35</v>
      </c>
      <c r="K80" s="286">
        <v>16</v>
      </c>
      <c r="L80" s="286">
        <v>26</v>
      </c>
      <c r="M80" s="286">
        <v>25</v>
      </c>
      <c r="N80" s="286">
        <v>15</v>
      </c>
      <c r="O80" s="286">
        <v>11</v>
      </c>
      <c r="P80" s="286">
        <v>4</v>
      </c>
      <c r="Q80" s="286">
        <v>1</v>
      </c>
      <c r="R80" s="286">
        <v>1</v>
      </c>
      <c r="S80" s="286"/>
      <c r="T80" s="323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</row>
    <row r="81" spans="1:88" ht="13.5" customHeight="1" x14ac:dyDescent="0.2">
      <c r="A81" s="322" t="s">
        <v>157</v>
      </c>
      <c r="B81" s="321">
        <f t="shared" si="5"/>
        <v>202</v>
      </c>
      <c r="C81" s="286"/>
      <c r="D81" s="286"/>
      <c r="E81" s="286"/>
      <c r="F81" s="286">
        <v>1</v>
      </c>
      <c r="G81" s="286">
        <v>1</v>
      </c>
      <c r="H81" s="286">
        <v>4</v>
      </c>
      <c r="I81" s="286">
        <v>8</v>
      </c>
      <c r="J81" s="286">
        <v>9</v>
      </c>
      <c r="K81" s="286">
        <v>17</v>
      </c>
      <c r="L81" s="286">
        <v>10</v>
      </c>
      <c r="M81" s="286">
        <v>36</v>
      </c>
      <c r="N81" s="286">
        <v>29</v>
      </c>
      <c r="O81" s="286">
        <v>22</v>
      </c>
      <c r="P81" s="286">
        <v>32</v>
      </c>
      <c r="Q81" s="286">
        <v>12</v>
      </c>
      <c r="R81" s="286">
        <v>11</v>
      </c>
      <c r="S81" s="286">
        <v>10</v>
      </c>
      <c r="T81" s="231"/>
    </row>
    <row r="82" spans="1:88" x14ac:dyDescent="0.2">
      <c r="A82" s="322" t="s">
        <v>158</v>
      </c>
      <c r="B82" s="321">
        <f t="shared" si="5"/>
        <v>0</v>
      </c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31"/>
    </row>
    <row r="83" spans="1:88" x14ac:dyDescent="0.2">
      <c r="A83" s="322" t="s">
        <v>159</v>
      </c>
      <c r="B83" s="321">
        <f t="shared" si="5"/>
        <v>0</v>
      </c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31"/>
    </row>
    <row r="84" spans="1:88" x14ac:dyDescent="0.2">
      <c r="A84" s="324" t="s">
        <v>160</v>
      </c>
      <c r="B84" s="321">
        <f t="shared" si="5"/>
        <v>0</v>
      </c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31"/>
    </row>
    <row r="85" spans="1:88" x14ac:dyDescent="0.2">
      <c r="A85" s="324" t="s">
        <v>161</v>
      </c>
      <c r="B85" s="321">
        <f t="shared" si="5"/>
        <v>36</v>
      </c>
      <c r="C85" s="286"/>
      <c r="D85" s="286"/>
      <c r="E85" s="286"/>
      <c r="F85" s="286">
        <v>8</v>
      </c>
      <c r="G85" s="286">
        <v>4</v>
      </c>
      <c r="H85" s="286">
        <v>5</v>
      </c>
      <c r="I85" s="286">
        <v>6</v>
      </c>
      <c r="J85" s="286">
        <v>5</v>
      </c>
      <c r="K85" s="286">
        <v>5</v>
      </c>
      <c r="L85" s="286">
        <v>3</v>
      </c>
      <c r="M85" s="286"/>
      <c r="N85" s="286"/>
      <c r="O85" s="286"/>
      <c r="P85" s="286"/>
      <c r="Q85" s="286"/>
      <c r="R85" s="286"/>
      <c r="S85" s="286"/>
      <c r="T85" s="231"/>
    </row>
    <row r="86" spans="1:88" x14ac:dyDescent="0.2">
      <c r="A86" s="324" t="s">
        <v>44</v>
      </c>
      <c r="B86" s="321">
        <f t="shared" si="5"/>
        <v>40</v>
      </c>
      <c r="C86" s="286"/>
      <c r="D86" s="286"/>
      <c r="E86" s="286"/>
      <c r="F86" s="286">
        <v>6</v>
      </c>
      <c r="G86" s="286">
        <v>5</v>
      </c>
      <c r="H86" s="286">
        <v>8</v>
      </c>
      <c r="I86" s="286">
        <v>11</v>
      </c>
      <c r="J86" s="286">
        <v>4</v>
      </c>
      <c r="K86" s="286">
        <v>3</v>
      </c>
      <c r="L86" s="286">
        <v>1</v>
      </c>
      <c r="M86" s="286">
        <v>1</v>
      </c>
      <c r="N86" s="286"/>
      <c r="O86" s="286">
        <v>1</v>
      </c>
      <c r="P86" s="286"/>
      <c r="Q86" s="286"/>
      <c r="R86" s="286"/>
      <c r="S86" s="286"/>
      <c r="T86" s="231"/>
    </row>
    <row r="87" spans="1:88" x14ac:dyDescent="0.2">
      <c r="A87" s="325" t="s">
        <v>162</v>
      </c>
      <c r="B87" s="259">
        <f t="shared" si="5"/>
        <v>53</v>
      </c>
      <c r="C87" s="326"/>
      <c r="D87" s="326"/>
      <c r="E87" s="326"/>
      <c r="F87" s="326"/>
      <c r="G87" s="326">
        <v>2</v>
      </c>
      <c r="H87" s="326">
        <v>5</v>
      </c>
      <c r="I87" s="326">
        <v>7</v>
      </c>
      <c r="J87" s="326">
        <v>2</v>
      </c>
      <c r="K87" s="326">
        <v>8</v>
      </c>
      <c r="L87" s="326">
        <v>3</v>
      </c>
      <c r="M87" s="326">
        <v>12</v>
      </c>
      <c r="N87" s="326">
        <v>8</v>
      </c>
      <c r="O87" s="326">
        <v>6</v>
      </c>
      <c r="P87" s="326"/>
      <c r="Q87" s="326"/>
      <c r="R87" s="326"/>
      <c r="S87" s="326"/>
      <c r="T87" s="231"/>
    </row>
    <row r="88" spans="1:88" x14ac:dyDescent="0.2">
      <c r="A88" s="327" t="s">
        <v>46</v>
      </c>
      <c r="B88" s="300">
        <f t="shared" ref="B88:S88" si="6">SUM(B72:B87)</f>
        <v>1185</v>
      </c>
      <c r="C88" s="328">
        <f t="shared" si="6"/>
        <v>0</v>
      </c>
      <c r="D88" s="328">
        <f t="shared" si="6"/>
        <v>0</v>
      </c>
      <c r="E88" s="328">
        <f t="shared" si="6"/>
        <v>4</v>
      </c>
      <c r="F88" s="328">
        <f t="shared" si="6"/>
        <v>38</v>
      </c>
      <c r="G88" s="328">
        <f t="shared" si="6"/>
        <v>81</v>
      </c>
      <c r="H88" s="328">
        <f t="shared" si="6"/>
        <v>128</v>
      </c>
      <c r="I88" s="328">
        <f t="shared" si="6"/>
        <v>114</v>
      </c>
      <c r="J88" s="328">
        <f t="shared" si="6"/>
        <v>98</v>
      </c>
      <c r="K88" s="328">
        <f t="shared" si="6"/>
        <v>93</v>
      </c>
      <c r="L88" s="328">
        <f t="shared" si="6"/>
        <v>64</v>
      </c>
      <c r="M88" s="328">
        <f t="shared" si="6"/>
        <v>108</v>
      </c>
      <c r="N88" s="328">
        <f t="shared" si="6"/>
        <v>90</v>
      </c>
      <c r="O88" s="328">
        <f t="shared" si="6"/>
        <v>85</v>
      </c>
      <c r="P88" s="328">
        <f t="shared" si="6"/>
        <v>93</v>
      </c>
      <c r="Q88" s="328">
        <f t="shared" si="6"/>
        <v>71</v>
      </c>
      <c r="R88" s="328">
        <f t="shared" si="6"/>
        <v>58</v>
      </c>
      <c r="S88" s="328">
        <f t="shared" si="6"/>
        <v>60</v>
      </c>
      <c r="T88" s="231"/>
    </row>
    <row r="89" spans="1:88" x14ac:dyDescent="0.2">
      <c r="A89" s="329" t="s">
        <v>163</v>
      </c>
      <c r="B89" s="329"/>
      <c r="C89" s="329"/>
      <c r="D89" s="329"/>
      <c r="E89" s="329"/>
      <c r="F89" s="329"/>
      <c r="G89" s="232"/>
      <c r="H89" s="232"/>
      <c r="I89" s="232"/>
      <c r="J89" s="232"/>
      <c r="K89" s="232"/>
      <c r="L89" s="232"/>
      <c r="M89" s="232"/>
      <c r="N89" s="232"/>
      <c r="O89" s="232"/>
      <c r="P89" s="330"/>
      <c r="Q89" s="232"/>
      <c r="R89" s="232"/>
      <c r="S89" s="330"/>
      <c r="T89" s="232"/>
      <c r="U89" s="232"/>
      <c r="V89" s="330"/>
      <c r="W89" s="232"/>
      <c r="X89" s="232"/>
      <c r="Y89" s="330"/>
      <c r="Z89" s="330"/>
      <c r="AA89" s="330"/>
      <c r="AB89" s="331"/>
      <c r="AC89" s="331"/>
    </row>
    <row r="90" spans="1:88" ht="14.25" customHeight="1" x14ac:dyDescent="0.2">
      <c r="A90" s="601" t="s">
        <v>45</v>
      </c>
      <c r="B90" s="602"/>
      <c r="C90" s="601" t="s">
        <v>46</v>
      </c>
      <c r="D90" s="607"/>
      <c r="E90" s="602"/>
      <c r="F90" s="609" t="s">
        <v>47</v>
      </c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  <c r="AG90" s="610"/>
      <c r="AH90" s="610"/>
      <c r="AI90" s="610"/>
      <c r="AJ90" s="610"/>
      <c r="AK90" s="610"/>
      <c r="AL90" s="610"/>
      <c r="AM90" s="611"/>
      <c r="AN90" s="620" t="s">
        <v>48</v>
      </c>
      <c r="AO90" s="623" t="s">
        <v>49</v>
      </c>
      <c r="AP90" s="626" t="s">
        <v>164</v>
      </c>
      <c r="AQ90" s="626" t="s">
        <v>165</v>
      </c>
      <c r="AR90" s="231"/>
    </row>
    <row r="91" spans="1:88" x14ac:dyDescent="0.2">
      <c r="A91" s="603"/>
      <c r="B91" s="604"/>
      <c r="C91" s="605"/>
      <c r="D91" s="608"/>
      <c r="E91" s="606"/>
      <c r="F91" s="648" t="s">
        <v>18</v>
      </c>
      <c r="G91" s="649"/>
      <c r="H91" s="648" t="s">
        <v>19</v>
      </c>
      <c r="I91" s="649"/>
      <c r="J91" s="648" t="s">
        <v>20</v>
      </c>
      <c r="K91" s="649"/>
      <c r="L91" s="648" t="s">
        <v>21</v>
      </c>
      <c r="M91" s="649"/>
      <c r="N91" s="648" t="s">
        <v>22</v>
      </c>
      <c r="O91" s="649"/>
      <c r="P91" s="609" t="s">
        <v>23</v>
      </c>
      <c r="Q91" s="611"/>
      <c r="R91" s="609" t="s">
        <v>24</v>
      </c>
      <c r="S91" s="611"/>
      <c r="T91" s="609" t="s">
        <v>25</v>
      </c>
      <c r="U91" s="611"/>
      <c r="V91" s="609" t="s">
        <v>26</v>
      </c>
      <c r="W91" s="611"/>
      <c r="X91" s="609" t="s">
        <v>27</v>
      </c>
      <c r="Y91" s="611"/>
      <c r="Z91" s="609" t="s">
        <v>28</v>
      </c>
      <c r="AA91" s="611"/>
      <c r="AB91" s="609" t="s">
        <v>29</v>
      </c>
      <c r="AC91" s="611"/>
      <c r="AD91" s="609" t="s">
        <v>30</v>
      </c>
      <c r="AE91" s="611"/>
      <c r="AF91" s="609" t="s">
        <v>31</v>
      </c>
      <c r="AG91" s="611"/>
      <c r="AH91" s="609" t="s">
        <v>32</v>
      </c>
      <c r="AI91" s="611"/>
      <c r="AJ91" s="609" t="s">
        <v>33</v>
      </c>
      <c r="AK91" s="611"/>
      <c r="AL91" s="609" t="s">
        <v>34</v>
      </c>
      <c r="AM91" s="611"/>
      <c r="AN91" s="621"/>
      <c r="AO91" s="624"/>
      <c r="AP91" s="627"/>
      <c r="AQ91" s="627"/>
      <c r="AR91" s="231"/>
    </row>
    <row r="92" spans="1:88" x14ac:dyDescent="0.2">
      <c r="A92" s="605"/>
      <c r="B92" s="606"/>
      <c r="C92" s="315" t="s">
        <v>166</v>
      </c>
      <c r="D92" s="463" t="s">
        <v>36</v>
      </c>
      <c r="E92" s="315" t="s">
        <v>37</v>
      </c>
      <c r="F92" s="460" t="s">
        <v>36</v>
      </c>
      <c r="G92" s="464" t="s">
        <v>37</v>
      </c>
      <c r="H92" s="460" t="s">
        <v>36</v>
      </c>
      <c r="I92" s="464" t="s">
        <v>37</v>
      </c>
      <c r="J92" s="460" t="s">
        <v>36</v>
      </c>
      <c r="K92" s="464" t="s">
        <v>37</v>
      </c>
      <c r="L92" s="460" t="s">
        <v>36</v>
      </c>
      <c r="M92" s="464" t="s">
        <v>37</v>
      </c>
      <c r="N92" s="460" t="s">
        <v>36</v>
      </c>
      <c r="O92" s="464" t="s">
        <v>37</v>
      </c>
      <c r="P92" s="460" t="s">
        <v>36</v>
      </c>
      <c r="Q92" s="464" t="s">
        <v>37</v>
      </c>
      <c r="R92" s="460" t="s">
        <v>36</v>
      </c>
      <c r="S92" s="464" t="s">
        <v>37</v>
      </c>
      <c r="T92" s="460" t="s">
        <v>36</v>
      </c>
      <c r="U92" s="464" t="s">
        <v>37</v>
      </c>
      <c r="V92" s="460" t="s">
        <v>36</v>
      </c>
      <c r="W92" s="464" t="s">
        <v>37</v>
      </c>
      <c r="X92" s="460" t="s">
        <v>36</v>
      </c>
      <c r="Y92" s="464" t="s">
        <v>37</v>
      </c>
      <c r="Z92" s="460" t="s">
        <v>36</v>
      </c>
      <c r="AA92" s="464" t="s">
        <v>37</v>
      </c>
      <c r="AB92" s="460" t="s">
        <v>36</v>
      </c>
      <c r="AC92" s="464" t="s">
        <v>37</v>
      </c>
      <c r="AD92" s="460" t="s">
        <v>36</v>
      </c>
      <c r="AE92" s="464" t="s">
        <v>37</v>
      </c>
      <c r="AF92" s="460" t="s">
        <v>36</v>
      </c>
      <c r="AG92" s="464" t="s">
        <v>37</v>
      </c>
      <c r="AH92" s="460" t="s">
        <v>36</v>
      </c>
      <c r="AI92" s="464" t="s">
        <v>37</v>
      </c>
      <c r="AJ92" s="460" t="s">
        <v>36</v>
      </c>
      <c r="AK92" s="464" t="s">
        <v>37</v>
      </c>
      <c r="AL92" s="460" t="s">
        <v>36</v>
      </c>
      <c r="AM92" s="464" t="s">
        <v>37</v>
      </c>
      <c r="AN92" s="622"/>
      <c r="AO92" s="625"/>
      <c r="AP92" s="628"/>
      <c r="AQ92" s="628"/>
      <c r="AR92" s="231"/>
    </row>
    <row r="93" spans="1:88" x14ac:dyDescent="0.2">
      <c r="A93" s="650" t="s">
        <v>50</v>
      </c>
      <c r="B93" s="651"/>
      <c r="C93" s="335">
        <f>SUM(D93+E93)</f>
        <v>643</v>
      </c>
      <c r="D93" s="336">
        <f>SUM(F93+H93+J93+L93+N93+P93+R93+T93+V93+X93+Z93+AB93+AD93+AF93+AH93+AJ93+AL93)</f>
        <v>312</v>
      </c>
      <c r="E93" s="335">
        <f>SUM(G93+I93+K93+M93+O93+Q93+S93+U93+W93+Y93+AA93+AC93+AE93+AG93+AI93+AK93+AM93)</f>
        <v>331</v>
      </c>
      <c r="F93" s="337">
        <v>3</v>
      </c>
      <c r="G93" s="338">
        <v>4</v>
      </c>
      <c r="H93" s="337">
        <v>7</v>
      </c>
      <c r="I93" s="338"/>
      <c r="J93" s="337">
        <v>8</v>
      </c>
      <c r="K93" s="272">
        <v>3</v>
      </c>
      <c r="L93" s="337">
        <v>2</v>
      </c>
      <c r="M93" s="272">
        <v>2</v>
      </c>
      <c r="N93" s="337">
        <v>10</v>
      </c>
      <c r="O93" s="272">
        <v>7</v>
      </c>
      <c r="P93" s="337">
        <v>13</v>
      </c>
      <c r="Q93" s="272">
        <v>11</v>
      </c>
      <c r="R93" s="337">
        <v>10</v>
      </c>
      <c r="S93" s="272">
        <v>8</v>
      </c>
      <c r="T93" s="337">
        <v>6</v>
      </c>
      <c r="U93" s="272">
        <v>21</v>
      </c>
      <c r="V93" s="337">
        <v>13</v>
      </c>
      <c r="W93" s="272">
        <v>20</v>
      </c>
      <c r="X93" s="337">
        <v>15</v>
      </c>
      <c r="Y93" s="272">
        <v>22</v>
      </c>
      <c r="Z93" s="337">
        <v>20</v>
      </c>
      <c r="AA93" s="272">
        <v>31</v>
      </c>
      <c r="AB93" s="337">
        <v>27</v>
      </c>
      <c r="AC93" s="272">
        <v>26</v>
      </c>
      <c r="AD93" s="337">
        <v>26</v>
      </c>
      <c r="AE93" s="272">
        <v>37</v>
      </c>
      <c r="AF93" s="337">
        <v>39</v>
      </c>
      <c r="AG93" s="272">
        <v>40</v>
      </c>
      <c r="AH93" s="337">
        <v>47</v>
      </c>
      <c r="AI93" s="272">
        <v>30</v>
      </c>
      <c r="AJ93" s="337">
        <v>30</v>
      </c>
      <c r="AK93" s="272">
        <v>30</v>
      </c>
      <c r="AL93" s="339">
        <v>36</v>
      </c>
      <c r="AM93" s="272">
        <v>39</v>
      </c>
      <c r="AN93" s="340">
        <v>643</v>
      </c>
      <c r="AO93" s="338">
        <v>506</v>
      </c>
      <c r="AP93" s="341">
        <v>0</v>
      </c>
      <c r="AQ93" s="340">
        <v>0</v>
      </c>
      <c r="AR93" s="278" t="s">
        <v>167</v>
      </c>
      <c r="CG93" s="231">
        <v>0</v>
      </c>
      <c r="CH93" s="231">
        <v>0</v>
      </c>
      <c r="CI93" s="231">
        <v>0</v>
      </c>
      <c r="CJ93" s="231">
        <v>0</v>
      </c>
    </row>
    <row r="94" spans="1:88" x14ac:dyDescent="0.2">
      <c r="A94" s="620" t="s">
        <v>51</v>
      </c>
      <c r="B94" s="318" t="s">
        <v>52</v>
      </c>
      <c r="C94" s="335">
        <f>SUM(+D94+E94)</f>
        <v>266</v>
      </c>
      <c r="D94" s="342"/>
      <c r="E94" s="335">
        <f>SUM(G94+I94+K94+M94+O94+Q94+S94+U94+W94+Y94+AA94+AC94+AE94+AG94+AI94+AK94+AM94)</f>
        <v>266</v>
      </c>
      <c r="F94" s="343"/>
      <c r="G94" s="344"/>
      <c r="H94" s="343"/>
      <c r="I94" s="344"/>
      <c r="J94" s="343"/>
      <c r="K94" s="274">
        <v>4</v>
      </c>
      <c r="L94" s="343"/>
      <c r="M94" s="274">
        <v>16</v>
      </c>
      <c r="N94" s="343"/>
      <c r="O94" s="274">
        <v>60</v>
      </c>
      <c r="P94" s="343"/>
      <c r="Q94" s="274">
        <v>77</v>
      </c>
      <c r="R94" s="343"/>
      <c r="S94" s="274">
        <v>56</v>
      </c>
      <c r="T94" s="343"/>
      <c r="U94" s="274">
        <v>32</v>
      </c>
      <c r="V94" s="343"/>
      <c r="W94" s="274">
        <v>21</v>
      </c>
      <c r="X94" s="343"/>
      <c r="Y94" s="274"/>
      <c r="Z94" s="343"/>
      <c r="AA94" s="274"/>
      <c r="AB94" s="343"/>
      <c r="AC94" s="274"/>
      <c r="AD94" s="343"/>
      <c r="AE94" s="274"/>
      <c r="AF94" s="343"/>
      <c r="AG94" s="274"/>
      <c r="AH94" s="343"/>
      <c r="AI94" s="274"/>
      <c r="AJ94" s="343"/>
      <c r="AK94" s="274"/>
      <c r="AL94" s="343"/>
      <c r="AM94" s="274"/>
      <c r="AN94" s="319">
        <v>266</v>
      </c>
      <c r="AO94" s="345">
        <v>266</v>
      </c>
      <c r="AP94" s="346">
        <v>0</v>
      </c>
      <c r="AQ94" s="319">
        <v>0</v>
      </c>
      <c r="AR94" s="278" t="s">
        <v>167</v>
      </c>
      <c r="CG94" s="231">
        <v>0</v>
      </c>
      <c r="CH94" s="231">
        <v>0</v>
      </c>
      <c r="CI94" s="231">
        <v>0</v>
      </c>
      <c r="CJ94" s="231">
        <v>0</v>
      </c>
    </row>
    <row r="95" spans="1:88" ht="21.75" x14ac:dyDescent="0.2">
      <c r="A95" s="621"/>
      <c r="B95" s="290" t="s">
        <v>53</v>
      </c>
      <c r="C95" s="347">
        <f t="shared" ref="C95:C103" si="7">SUM(D95+E95)</f>
        <v>203</v>
      </c>
      <c r="D95" s="348">
        <f>SUM(F95+H95+J95+L95+N95+P95+R95+T95+V95+X95+Z95+AB95+AD95+AF95+AH95+AJ95+AL95)</f>
        <v>25</v>
      </c>
      <c r="E95" s="349">
        <f>SUM(G95+I95+K95+M95+O95+Q95+S95+U95+W95+Y95+AA95+AC95+AE95+AG95+AI95+AK95+AM95)</f>
        <v>178</v>
      </c>
      <c r="F95" s="266"/>
      <c r="G95" s="267"/>
      <c r="H95" s="266"/>
      <c r="I95" s="267"/>
      <c r="J95" s="266"/>
      <c r="K95" s="267"/>
      <c r="L95" s="266"/>
      <c r="M95" s="267">
        <v>5</v>
      </c>
      <c r="N95" s="266">
        <v>1</v>
      </c>
      <c r="O95" s="267">
        <v>9</v>
      </c>
      <c r="P95" s="266">
        <v>5</v>
      </c>
      <c r="Q95" s="267">
        <v>17</v>
      </c>
      <c r="R95" s="266">
        <v>3</v>
      </c>
      <c r="S95" s="267">
        <v>25</v>
      </c>
      <c r="T95" s="266">
        <v>6</v>
      </c>
      <c r="U95" s="267">
        <v>30</v>
      </c>
      <c r="V95" s="266">
        <v>3</v>
      </c>
      <c r="W95" s="267">
        <v>24</v>
      </c>
      <c r="X95" s="266">
        <v>3</v>
      </c>
      <c r="Y95" s="267">
        <v>20</v>
      </c>
      <c r="Z95" s="266">
        <v>3</v>
      </c>
      <c r="AA95" s="267">
        <v>19</v>
      </c>
      <c r="AB95" s="266"/>
      <c r="AC95" s="267">
        <v>9</v>
      </c>
      <c r="AD95" s="266">
        <v>1</v>
      </c>
      <c r="AE95" s="267">
        <v>8</v>
      </c>
      <c r="AF95" s="266"/>
      <c r="AG95" s="267">
        <v>6</v>
      </c>
      <c r="AH95" s="266"/>
      <c r="AI95" s="267">
        <v>3</v>
      </c>
      <c r="AJ95" s="266"/>
      <c r="AK95" s="267">
        <v>3</v>
      </c>
      <c r="AL95" s="273"/>
      <c r="AM95" s="267"/>
      <c r="AN95" s="294">
        <v>203</v>
      </c>
      <c r="AO95" s="286">
        <v>186</v>
      </c>
      <c r="AP95" s="350">
        <v>0</v>
      </c>
      <c r="AQ95" s="294">
        <v>0</v>
      </c>
      <c r="AR95" s="278" t="s">
        <v>167</v>
      </c>
      <c r="CG95" s="231">
        <v>0</v>
      </c>
      <c r="CH95" s="231">
        <v>0</v>
      </c>
      <c r="CI95" s="231">
        <v>0</v>
      </c>
      <c r="CJ95" s="231">
        <v>0</v>
      </c>
    </row>
    <row r="96" spans="1:88" x14ac:dyDescent="0.2">
      <c r="A96" s="622"/>
      <c r="B96" s="351" t="s">
        <v>54</v>
      </c>
      <c r="C96" s="352">
        <f t="shared" si="7"/>
        <v>0</v>
      </c>
      <c r="D96" s="353">
        <f>SUM(N96+P96+R96+T96+V96+X96+Z96)</f>
        <v>0</v>
      </c>
      <c r="E96" s="352">
        <f>SUM(O96+Q96+S96+U96+W96+Y96+AA96)</f>
        <v>0</v>
      </c>
      <c r="F96" s="354"/>
      <c r="G96" s="355"/>
      <c r="H96" s="354"/>
      <c r="I96" s="355"/>
      <c r="J96" s="354"/>
      <c r="K96" s="355"/>
      <c r="L96" s="354"/>
      <c r="M96" s="355"/>
      <c r="N96" s="356"/>
      <c r="O96" s="297"/>
      <c r="P96" s="356"/>
      <c r="Q96" s="297"/>
      <c r="R96" s="356"/>
      <c r="S96" s="297"/>
      <c r="T96" s="356"/>
      <c r="U96" s="297"/>
      <c r="V96" s="356"/>
      <c r="W96" s="297"/>
      <c r="X96" s="356"/>
      <c r="Y96" s="297"/>
      <c r="Z96" s="356"/>
      <c r="AA96" s="326"/>
      <c r="AB96" s="354"/>
      <c r="AC96" s="355"/>
      <c r="AD96" s="354"/>
      <c r="AE96" s="355"/>
      <c r="AF96" s="354"/>
      <c r="AG96" s="355"/>
      <c r="AH96" s="354"/>
      <c r="AI96" s="355"/>
      <c r="AJ96" s="354"/>
      <c r="AK96" s="355"/>
      <c r="AL96" s="354"/>
      <c r="AM96" s="355"/>
      <c r="AN96" s="296"/>
      <c r="AO96" s="326"/>
      <c r="AP96" s="357"/>
      <c r="AQ96" s="296"/>
      <c r="AR96" s="278" t="s">
        <v>167</v>
      </c>
      <c r="CG96" s="231">
        <v>0</v>
      </c>
      <c r="CH96" s="231">
        <v>0</v>
      </c>
      <c r="CI96" s="231">
        <v>0</v>
      </c>
      <c r="CJ96" s="231">
        <v>0</v>
      </c>
    </row>
    <row r="97" spans="1:88" x14ac:dyDescent="0.2">
      <c r="A97" s="599" t="s">
        <v>55</v>
      </c>
      <c r="B97" s="600"/>
      <c r="C97" s="358">
        <f t="shared" si="7"/>
        <v>470</v>
      </c>
      <c r="D97" s="359">
        <f t="shared" ref="D97:E103" si="8">SUM(F97+H97+J97+L97+N97+P97+R97+T97+V97+X97+Z97+AB97+AD97+AF97+AH97+AJ97+AL97)</f>
        <v>207</v>
      </c>
      <c r="E97" s="358">
        <f t="shared" si="8"/>
        <v>263</v>
      </c>
      <c r="F97" s="360">
        <v>44</v>
      </c>
      <c r="G97" s="292">
        <v>30</v>
      </c>
      <c r="H97" s="360">
        <v>13</v>
      </c>
      <c r="I97" s="292">
        <v>23</v>
      </c>
      <c r="J97" s="360">
        <v>9</v>
      </c>
      <c r="K97" s="276">
        <v>22</v>
      </c>
      <c r="L97" s="360">
        <v>7</v>
      </c>
      <c r="M97" s="276">
        <v>13</v>
      </c>
      <c r="N97" s="360">
        <v>4</v>
      </c>
      <c r="O97" s="276">
        <v>4</v>
      </c>
      <c r="P97" s="360">
        <v>3</v>
      </c>
      <c r="Q97" s="276">
        <v>3</v>
      </c>
      <c r="R97" s="360">
        <v>1</v>
      </c>
      <c r="S97" s="276">
        <v>5</v>
      </c>
      <c r="T97" s="360">
        <v>4</v>
      </c>
      <c r="U97" s="276">
        <v>8</v>
      </c>
      <c r="V97" s="360">
        <v>1</v>
      </c>
      <c r="W97" s="276">
        <v>10</v>
      </c>
      <c r="X97" s="360">
        <v>5</v>
      </c>
      <c r="Y97" s="276">
        <v>7</v>
      </c>
      <c r="Z97" s="360">
        <v>9</v>
      </c>
      <c r="AA97" s="276">
        <v>18</v>
      </c>
      <c r="AB97" s="360">
        <v>18</v>
      </c>
      <c r="AC97" s="276">
        <v>15</v>
      </c>
      <c r="AD97" s="360">
        <v>15</v>
      </c>
      <c r="AE97" s="276">
        <v>25</v>
      </c>
      <c r="AF97" s="360">
        <v>20</v>
      </c>
      <c r="AG97" s="276">
        <v>18</v>
      </c>
      <c r="AH97" s="360">
        <v>21</v>
      </c>
      <c r="AI97" s="292">
        <v>20</v>
      </c>
      <c r="AJ97" s="360">
        <v>17</v>
      </c>
      <c r="AK97" s="292">
        <v>14</v>
      </c>
      <c r="AL97" s="361">
        <v>16</v>
      </c>
      <c r="AM97" s="276">
        <v>28</v>
      </c>
      <c r="AN97" s="362">
        <v>456</v>
      </c>
      <c r="AO97" s="292">
        <v>402</v>
      </c>
      <c r="AP97" s="363">
        <v>0</v>
      </c>
      <c r="AQ97" s="362">
        <v>0</v>
      </c>
      <c r="AR97" s="278" t="s">
        <v>167</v>
      </c>
      <c r="CG97" s="231">
        <v>0</v>
      </c>
      <c r="CH97" s="231">
        <v>0</v>
      </c>
      <c r="CI97" s="231">
        <v>0</v>
      </c>
      <c r="CJ97" s="231">
        <v>0</v>
      </c>
    </row>
    <row r="98" spans="1:88" x14ac:dyDescent="0.2">
      <c r="A98" s="655" t="s">
        <v>56</v>
      </c>
      <c r="B98" s="656"/>
      <c r="C98" s="349">
        <f t="shared" si="7"/>
        <v>0</v>
      </c>
      <c r="D98" s="348">
        <f t="shared" si="8"/>
        <v>0</v>
      </c>
      <c r="E98" s="349">
        <f t="shared" si="8"/>
        <v>0</v>
      </c>
      <c r="F98" s="266"/>
      <c r="G98" s="286"/>
      <c r="H98" s="266"/>
      <c r="I98" s="286"/>
      <c r="J98" s="266"/>
      <c r="K98" s="267"/>
      <c r="L98" s="266"/>
      <c r="M98" s="267"/>
      <c r="N98" s="266"/>
      <c r="O98" s="267"/>
      <c r="P98" s="266"/>
      <c r="Q98" s="267"/>
      <c r="R98" s="266"/>
      <c r="S98" s="267"/>
      <c r="T98" s="266"/>
      <c r="U98" s="267"/>
      <c r="V98" s="266"/>
      <c r="W98" s="267"/>
      <c r="X98" s="266"/>
      <c r="Y98" s="267"/>
      <c r="Z98" s="266"/>
      <c r="AA98" s="267"/>
      <c r="AB98" s="266"/>
      <c r="AC98" s="286"/>
      <c r="AD98" s="266"/>
      <c r="AE98" s="286"/>
      <c r="AF98" s="266"/>
      <c r="AG98" s="286"/>
      <c r="AH98" s="266"/>
      <c r="AI98" s="286"/>
      <c r="AJ98" s="266"/>
      <c r="AK98" s="286"/>
      <c r="AL98" s="273"/>
      <c r="AM98" s="267"/>
      <c r="AN98" s="294"/>
      <c r="AO98" s="286"/>
      <c r="AP98" s="350"/>
      <c r="AQ98" s="294"/>
      <c r="AR98" s="278" t="s">
        <v>167</v>
      </c>
      <c r="CG98" s="231">
        <v>0</v>
      </c>
      <c r="CH98" s="231">
        <v>0</v>
      </c>
      <c r="CI98" s="231">
        <v>0</v>
      </c>
      <c r="CJ98" s="231">
        <v>0</v>
      </c>
    </row>
    <row r="99" spans="1:88" x14ac:dyDescent="0.2">
      <c r="A99" s="657" t="s">
        <v>57</v>
      </c>
      <c r="B99" s="658"/>
      <c r="C99" s="364">
        <f t="shared" si="7"/>
        <v>136</v>
      </c>
      <c r="D99" s="365">
        <f t="shared" si="8"/>
        <v>90</v>
      </c>
      <c r="E99" s="349">
        <f t="shared" si="8"/>
        <v>46</v>
      </c>
      <c r="F99" s="266">
        <v>20</v>
      </c>
      <c r="G99" s="286">
        <v>6</v>
      </c>
      <c r="H99" s="266">
        <v>11</v>
      </c>
      <c r="I99" s="286">
        <v>7</v>
      </c>
      <c r="J99" s="266">
        <v>4</v>
      </c>
      <c r="K99" s="267"/>
      <c r="L99" s="266">
        <v>3</v>
      </c>
      <c r="M99" s="267">
        <v>1</v>
      </c>
      <c r="N99" s="266"/>
      <c r="O99" s="267"/>
      <c r="P99" s="266">
        <v>3</v>
      </c>
      <c r="Q99" s="267"/>
      <c r="R99" s="266">
        <v>2</v>
      </c>
      <c r="S99" s="267"/>
      <c r="T99" s="266"/>
      <c r="U99" s="267"/>
      <c r="V99" s="266">
        <v>3</v>
      </c>
      <c r="W99" s="267"/>
      <c r="X99" s="266">
        <v>4</v>
      </c>
      <c r="Y99" s="267">
        <v>1</v>
      </c>
      <c r="Z99" s="266">
        <v>2</v>
      </c>
      <c r="AA99" s="267"/>
      <c r="AB99" s="266">
        <v>1</v>
      </c>
      <c r="AC99" s="286">
        <v>5</v>
      </c>
      <c r="AD99" s="266">
        <v>4</v>
      </c>
      <c r="AE99" s="286">
        <v>5</v>
      </c>
      <c r="AF99" s="266">
        <v>2</v>
      </c>
      <c r="AG99" s="286">
        <v>6</v>
      </c>
      <c r="AH99" s="266">
        <v>13</v>
      </c>
      <c r="AI99" s="286"/>
      <c r="AJ99" s="266">
        <v>11</v>
      </c>
      <c r="AK99" s="286">
        <v>5</v>
      </c>
      <c r="AL99" s="273">
        <v>7</v>
      </c>
      <c r="AM99" s="267">
        <v>10</v>
      </c>
      <c r="AN99" s="294">
        <v>136</v>
      </c>
      <c r="AO99" s="286">
        <v>105</v>
      </c>
      <c r="AP99" s="350">
        <v>0</v>
      </c>
      <c r="AQ99" s="294">
        <v>0</v>
      </c>
      <c r="AR99" s="278" t="s">
        <v>167</v>
      </c>
      <c r="CG99" s="231">
        <v>0</v>
      </c>
      <c r="CH99" s="231">
        <v>0</v>
      </c>
      <c r="CI99" s="231">
        <v>0</v>
      </c>
      <c r="CJ99" s="231">
        <v>0</v>
      </c>
    </row>
    <row r="100" spans="1:88" x14ac:dyDescent="0.2">
      <c r="A100" s="659" t="s">
        <v>58</v>
      </c>
      <c r="B100" s="660"/>
      <c r="C100" s="349">
        <f t="shared" si="7"/>
        <v>0</v>
      </c>
      <c r="D100" s="348">
        <f t="shared" si="8"/>
        <v>0</v>
      </c>
      <c r="E100" s="349">
        <f t="shared" si="8"/>
        <v>0</v>
      </c>
      <c r="F100" s="266"/>
      <c r="G100" s="286"/>
      <c r="H100" s="266"/>
      <c r="I100" s="286"/>
      <c r="J100" s="266"/>
      <c r="K100" s="267"/>
      <c r="L100" s="266"/>
      <c r="M100" s="267"/>
      <c r="N100" s="266"/>
      <c r="O100" s="267"/>
      <c r="P100" s="266"/>
      <c r="Q100" s="267"/>
      <c r="R100" s="266"/>
      <c r="S100" s="267"/>
      <c r="T100" s="266"/>
      <c r="U100" s="267"/>
      <c r="V100" s="266"/>
      <c r="W100" s="267"/>
      <c r="X100" s="266"/>
      <c r="Y100" s="267"/>
      <c r="Z100" s="266"/>
      <c r="AA100" s="267"/>
      <c r="AB100" s="266"/>
      <c r="AC100" s="286"/>
      <c r="AD100" s="266"/>
      <c r="AE100" s="286"/>
      <c r="AF100" s="266"/>
      <c r="AG100" s="286"/>
      <c r="AH100" s="266"/>
      <c r="AI100" s="286"/>
      <c r="AJ100" s="266"/>
      <c r="AK100" s="286"/>
      <c r="AL100" s="273"/>
      <c r="AM100" s="267"/>
      <c r="AN100" s="294"/>
      <c r="AO100" s="286"/>
      <c r="AP100" s="350"/>
      <c r="AQ100" s="294"/>
      <c r="AR100" s="278" t="s">
        <v>167</v>
      </c>
      <c r="CG100" s="231">
        <v>0</v>
      </c>
      <c r="CH100" s="231">
        <v>0</v>
      </c>
      <c r="CI100" s="231">
        <v>0</v>
      </c>
      <c r="CJ100" s="231">
        <v>0</v>
      </c>
    </row>
    <row r="101" spans="1:88" x14ac:dyDescent="0.2">
      <c r="A101" s="655" t="s">
        <v>59</v>
      </c>
      <c r="B101" s="656"/>
      <c r="C101" s="349">
        <f t="shared" si="7"/>
        <v>0</v>
      </c>
      <c r="D101" s="348">
        <f t="shared" si="8"/>
        <v>0</v>
      </c>
      <c r="E101" s="349">
        <f t="shared" si="8"/>
        <v>0</v>
      </c>
      <c r="F101" s="266"/>
      <c r="G101" s="286"/>
      <c r="H101" s="266"/>
      <c r="I101" s="286"/>
      <c r="J101" s="266"/>
      <c r="K101" s="267"/>
      <c r="L101" s="266"/>
      <c r="M101" s="267"/>
      <c r="N101" s="266"/>
      <c r="O101" s="267"/>
      <c r="P101" s="266"/>
      <c r="Q101" s="267"/>
      <c r="R101" s="266"/>
      <c r="S101" s="267"/>
      <c r="T101" s="266"/>
      <c r="U101" s="267"/>
      <c r="V101" s="266"/>
      <c r="W101" s="267"/>
      <c r="X101" s="266"/>
      <c r="Y101" s="267"/>
      <c r="Z101" s="266"/>
      <c r="AA101" s="267"/>
      <c r="AB101" s="266"/>
      <c r="AC101" s="286"/>
      <c r="AD101" s="266"/>
      <c r="AE101" s="286"/>
      <c r="AF101" s="266"/>
      <c r="AG101" s="286"/>
      <c r="AH101" s="266"/>
      <c r="AI101" s="286"/>
      <c r="AJ101" s="266"/>
      <c r="AK101" s="286"/>
      <c r="AL101" s="273"/>
      <c r="AM101" s="267"/>
      <c r="AN101" s="294"/>
      <c r="AO101" s="286"/>
      <c r="AP101" s="350"/>
      <c r="AQ101" s="294"/>
      <c r="AR101" s="278" t="s">
        <v>167</v>
      </c>
      <c r="CG101" s="231">
        <v>0</v>
      </c>
      <c r="CH101" s="231">
        <v>0</v>
      </c>
      <c r="CI101" s="231">
        <v>0</v>
      </c>
      <c r="CJ101" s="231">
        <v>0</v>
      </c>
    </row>
    <row r="102" spans="1:88" x14ac:dyDescent="0.2">
      <c r="A102" s="655" t="s">
        <v>60</v>
      </c>
      <c r="B102" s="656"/>
      <c r="C102" s="349">
        <f t="shared" si="7"/>
        <v>134</v>
      </c>
      <c r="D102" s="348">
        <f t="shared" si="8"/>
        <v>52</v>
      </c>
      <c r="E102" s="349">
        <f t="shared" si="8"/>
        <v>82</v>
      </c>
      <c r="F102" s="266"/>
      <c r="G102" s="286"/>
      <c r="H102" s="266"/>
      <c r="I102" s="286"/>
      <c r="J102" s="266"/>
      <c r="K102" s="267"/>
      <c r="L102" s="266"/>
      <c r="M102" s="267"/>
      <c r="N102" s="266"/>
      <c r="O102" s="267"/>
      <c r="P102" s="266"/>
      <c r="Q102" s="267"/>
      <c r="R102" s="266"/>
      <c r="S102" s="267"/>
      <c r="T102" s="266"/>
      <c r="U102" s="267"/>
      <c r="V102" s="266"/>
      <c r="W102" s="267"/>
      <c r="X102" s="266"/>
      <c r="Y102" s="267"/>
      <c r="Z102" s="266"/>
      <c r="AA102" s="267"/>
      <c r="AB102" s="266"/>
      <c r="AC102" s="267"/>
      <c r="AD102" s="266"/>
      <c r="AE102" s="267"/>
      <c r="AF102" s="266">
        <v>8</v>
      </c>
      <c r="AG102" s="267">
        <v>30</v>
      </c>
      <c r="AH102" s="266">
        <v>18</v>
      </c>
      <c r="AI102" s="286">
        <v>23</v>
      </c>
      <c r="AJ102" s="266">
        <v>13</v>
      </c>
      <c r="AK102" s="286">
        <v>14</v>
      </c>
      <c r="AL102" s="273">
        <v>13</v>
      </c>
      <c r="AM102" s="267">
        <v>15</v>
      </c>
      <c r="AN102" s="294">
        <v>134</v>
      </c>
      <c r="AO102" s="286">
        <v>11</v>
      </c>
      <c r="AP102" s="350">
        <v>0</v>
      </c>
      <c r="AQ102" s="294">
        <v>0</v>
      </c>
      <c r="AR102" s="278" t="s">
        <v>167</v>
      </c>
      <c r="CG102" s="231">
        <v>0</v>
      </c>
      <c r="CH102" s="231">
        <v>0</v>
      </c>
      <c r="CI102" s="231">
        <v>0</v>
      </c>
      <c r="CJ102" s="231">
        <v>0</v>
      </c>
    </row>
    <row r="103" spans="1:88" x14ac:dyDescent="0.2">
      <c r="A103" s="661" t="s">
        <v>61</v>
      </c>
      <c r="B103" s="662"/>
      <c r="C103" s="366">
        <f t="shared" si="7"/>
        <v>0</v>
      </c>
      <c r="D103" s="367">
        <f t="shared" si="8"/>
        <v>0</v>
      </c>
      <c r="E103" s="366">
        <f t="shared" si="8"/>
        <v>0</v>
      </c>
      <c r="F103" s="356"/>
      <c r="G103" s="326"/>
      <c r="H103" s="356"/>
      <c r="I103" s="326"/>
      <c r="J103" s="356"/>
      <c r="K103" s="297"/>
      <c r="L103" s="356"/>
      <c r="M103" s="297"/>
      <c r="N103" s="356"/>
      <c r="O103" s="297"/>
      <c r="P103" s="356"/>
      <c r="Q103" s="297"/>
      <c r="R103" s="356"/>
      <c r="S103" s="297"/>
      <c r="T103" s="356"/>
      <c r="U103" s="297"/>
      <c r="V103" s="356"/>
      <c r="W103" s="297"/>
      <c r="X103" s="356"/>
      <c r="Y103" s="297"/>
      <c r="Z103" s="356"/>
      <c r="AA103" s="297"/>
      <c r="AB103" s="356"/>
      <c r="AC103" s="297"/>
      <c r="AD103" s="356"/>
      <c r="AE103" s="297"/>
      <c r="AF103" s="356"/>
      <c r="AG103" s="297"/>
      <c r="AH103" s="356"/>
      <c r="AI103" s="297"/>
      <c r="AJ103" s="356"/>
      <c r="AK103" s="297"/>
      <c r="AL103" s="368"/>
      <c r="AM103" s="297"/>
      <c r="AN103" s="296"/>
      <c r="AO103" s="326"/>
      <c r="AP103" s="357"/>
      <c r="AQ103" s="296"/>
      <c r="AR103" s="278" t="s">
        <v>167</v>
      </c>
      <c r="CG103" s="231">
        <v>0</v>
      </c>
      <c r="CH103" s="231">
        <v>0</v>
      </c>
      <c r="CI103" s="231">
        <v>0</v>
      </c>
      <c r="CJ103" s="231">
        <v>0</v>
      </c>
    </row>
    <row r="104" spans="1:88" x14ac:dyDescent="0.2">
      <c r="A104" s="663" t="s">
        <v>38</v>
      </c>
      <c r="B104" s="664"/>
      <c r="C104" s="369">
        <f t="shared" ref="C104:AQ104" si="9">SUM(C93:C103)</f>
        <v>1852</v>
      </c>
      <c r="D104" s="370">
        <f t="shared" si="9"/>
        <v>686</v>
      </c>
      <c r="E104" s="352">
        <f t="shared" si="9"/>
        <v>1166</v>
      </c>
      <c r="F104" s="371">
        <f t="shared" si="9"/>
        <v>67</v>
      </c>
      <c r="G104" s="328">
        <f t="shared" si="9"/>
        <v>40</v>
      </c>
      <c r="H104" s="371">
        <f t="shared" si="9"/>
        <v>31</v>
      </c>
      <c r="I104" s="328">
        <f t="shared" si="9"/>
        <v>30</v>
      </c>
      <c r="J104" s="301">
        <f t="shared" si="9"/>
        <v>21</v>
      </c>
      <c r="K104" s="304">
        <f t="shared" si="9"/>
        <v>29</v>
      </c>
      <c r="L104" s="301">
        <f t="shared" si="9"/>
        <v>12</v>
      </c>
      <c r="M104" s="304">
        <f t="shared" si="9"/>
        <v>37</v>
      </c>
      <c r="N104" s="301">
        <f t="shared" si="9"/>
        <v>15</v>
      </c>
      <c r="O104" s="304">
        <f t="shared" si="9"/>
        <v>80</v>
      </c>
      <c r="P104" s="301">
        <f t="shared" si="9"/>
        <v>24</v>
      </c>
      <c r="Q104" s="304">
        <f t="shared" si="9"/>
        <v>108</v>
      </c>
      <c r="R104" s="301">
        <f t="shared" si="9"/>
        <v>16</v>
      </c>
      <c r="S104" s="304">
        <f t="shared" si="9"/>
        <v>94</v>
      </c>
      <c r="T104" s="301">
        <f t="shared" si="9"/>
        <v>16</v>
      </c>
      <c r="U104" s="304">
        <f t="shared" si="9"/>
        <v>91</v>
      </c>
      <c r="V104" s="301">
        <f t="shared" si="9"/>
        <v>20</v>
      </c>
      <c r="W104" s="304">
        <f t="shared" si="9"/>
        <v>75</v>
      </c>
      <c r="X104" s="301">
        <f t="shared" si="9"/>
        <v>27</v>
      </c>
      <c r="Y104" s="304">
        <f t="shared" si="9"/>
        <v>50</v>
      </c>
      <c r="Z104" s="301">
        <f t="shared" si="9"/>
        <v>34</v>
      </c>
      <c r="AA104" s="304">
        <f t="shared" si="9"/>
        <v>68</v>
      </c>
      <c r="AB104" s="301">
        <f t="shared" si="9"/>
        <v>46</v>
      </c>
      <c r="AC104" s="304">
        <f t="shared" si="9"/>
        <v>55</v>
      </c>
      <c r="AD104" s="301">
        <f t="shared" si="9"/>
        <v>46</v>
      </c>
      <c r="AE104" s="304">
        <f t="shared" si="9"/>
        <v>75</v>
      </c>
      <c r="AF104" s="301">
        <f t="shared" si="9"/>
        <v>69</v>
      </c>
      <c r="AG104" s="304">
        <f t="shared" si="9"/>
        <v>100</v>
      </c>
      <c r="AH104" s="301">
        <f t="shared" si="9"/>
        <v>99</v>
      </c>
      <c r="AI104" s="304">
        <f t="shared" si="9"/>
        <v>76</v>
      </c>
      <c r="AJ104" s="301">
        <f t="shared" si="9"/>
        <v>71</v>
      </c>
      <c r="AK104" s="304">
        <f t="shared" si="9"/>
        <v>66</v>
      </c>
      <c r="AL104" s="305">
        <f t="shared" si="9"/>
        <v>72</v>
      </c>
      <c r="AM104" s="304">
        <f t="shared" si="9"/>
        <v>92</v>
      </c>
      <c r="AN104" s="372">
        <f t="shared" si="9"/>
        <v>1838</v>
      </c>
      <c r="AO104" s="328">
        <f t="shared" si="9"/>
        <v>1476</v>
      </c>
      <c r="AP104" s="373">
        <f t="shared" si="9"/>
        <v>0</v>
      </c>
      <c r="AQ104" s="373">
        <f t="shared" si="9"/>
        <v>0</v>
      </c>
      <c r="AR104" s="278"/>
    </row>
    <row r="105" spans="1:88" x14ac:dyDescent="0.2">
      <c r="A105" s="374" t="s">
        <v>168</v>
      </c>
      <c r="B105" s="374"/>
      <c r="C105" s="374"/>
      <c r="D105" s="374"/>
      <c r="E105" s="374"/>
      <c r="F105" s="374"/>
      <c r="G105" s="375"/>
      <c r="H105" s="375"/>
      <c r="I105" s="375"/>
      <c r="J105" s="375"/>
      <c r="K105" s="376"/>
      <c r="L105" s="376"/>
      <c r="M105" s="377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330"/>
      <c r="AE105" s="232"/>
      <c r="AF105" s="232"/>
      <c r="AG105" s="330"/>
      <c r="AH105" s="232"/>
      <c r="AI105" s="232"/>
      <c r="AJ105" s="330"/>
      <c r="AK105" s="232"/>
      <c r="AL105" s="232"/>
      <c r="AM105" s="330"/>
      <c r="AN105" s="330"/>
      <c r="AO105" s="330"/>
      <c r="AP105" s="232"/>
      <c r="AQ105" s="232"/>
    </row>
    <row r="106" spans="1:88" ht="14.25" customHeight="1" x14ac:dyDescent="0.2">
      <c r="A106" s="652" t="s">
        <v>62</v>
      </c>
      <c r="B106" s="620" t="s">
        <v>45</v>
      </c>
      <c r="C106" s="601" t="s">
        <v>46</v>
      </c>
      <c r="D106" s="607"/>
      <c r="E106" s="602"/>
      <c r="F106" s="609" t="s">
        <v>47</v>
      </c>
      <c r="G106" s="610"/>
      <c r="H106" s="610"/>
      <c r="I106" s="610"/>
      <c r="J106" s="610"/>
      <c r="K106" s="610"/>
      <c r="L106" s="610"/>
      <c r="M106" s="610"/>
      <c r="N106" s="610"/>
      <c r="O106" s="610"/>
      <c r="P106" s="610"/>
      <c r="Q106" s="610"/>
      <c r="R106" s="610"/>
      <c r="S106" s="610"/>
      <c r="T106" s="610"/>
      <c r="U106" s="610"/>
      <c r="V106" s="610"/>
      <c r="W106" s="610"/>
      <c r="X106" s="610"/>
      <c r="Y106" s="610"/>
      <c r="Z106" s="610"/>
      <c r="AA106" s="610"/>
      <c r="AB106" s="610"/>
      <c r="AC106" s="610"/>
      <c r="AD106" s="610"/>
      <c r="AE106" s="610"/>
      <c r="AF106" s="610"/>
      <c r="AG106" s="610"/>
      <c r="AH106" s="610"/>
      <c r="AI106" s="610"/>
      <c r="AJ106" s="610"/>
      <c r="AK106" s="610"/>
      <c r="AL106" s="610"/>
      <c r="AM106" s="611"/>
      <c r="AN106" s="620" t="s">
        <v>48</v>
      </c>
      <c r="AO106" s="620" t="s">
        <v>169</v>
      </c>
      <c r="AP106" s="620" t="s">
        <v>164</v>
      </c>
      <c r="AQ106" s="620" t="s">
        <v>165</v>
      </c>
    </row>
    <row r="107" spans="1:88" x14ac:dyDescent="0.2">
      <c r="A107" s="653"/>
      <c r="B107" s="621"/>
      <c r="C107" s="605"/>
      <c r="D107" s="608"/>
      <c r="E107" s="606"/>
      <c r="F107" s="648" t="s">
        <v>18</v>
      </c>
      <c r="G107" s="649"/>
      <c r="H107" s="648" t="s">
        <v>19</v>
      </c>
      <c r="I107" s="649"/>
      <c r="J107" s="648" t="s">
        <v>20</v>
      </c>
      <c r="K107" s="649"/>
      <c r="L107" s="648" t="s">
        <v>21</v>
      </c>
      <c r="M107" s="649"/>
      <c r="N107" s="648" t="s">
        <v>22</v>
      </c>
      <c r="O107" s="649"/>
      <c r="P107" s="609" t="s">
        <v>23</v>
      </c>
      <c r="Q107" s="611"/>
      <c r="R107" s="609" t="s">
        <v>24</v>
      </c>
      <c r="S107" s="611"/>
      <c r="T107" s="609" t="s">
        <v>25</v>
      </c>
      <c r="U107" s="611"/>
      <c r="V107" s="609" t="s">
        <v>26</v>
      </c>
      <c r="W107" s="611"/>
      <c r="X107" s="609" t="s">
        <v>27</v>
      </c>
      <c r="Y107" s="611"/>
      <c r="Z107" s="609" t="s">
        <v>28</v>
      </c>
      <c r="AA107" s="611"/>
      <c r="AB107" s="609" t="s">
        <v>29</v>
      </c>
      <c r="AC107" s="611"/>
      <c r="AD107" s="609" t="s">
        <v>30</v>
      </c>
      <c r="AE107" s="611"/>
      <c r="AF107" s="609" t="s">
        <v>31</v>
      </c>
      <c r="AG107" s="611"/>
      <c r="AH107" s="609" t="s">
        <v>32</v>
      </c>
      <c r="AI107" s="611"/>
      <c r="AJ107" s="609" t="s">
        <v>33</v>
      </c>
      <c r="AK107" s="611"/>
      <c r="AL107" s="609" t="s">
        <v>34</v>
      </c>
      <c r="AM107" s="611"/>
      <c r="AN107" s="621"/>
      <c r="AO107" s="621"/>
      <c r="AP107" s="621"/>
      <c r="AQ107" s="621"/>
      <c r="AR107" s="231"/>
    </row>
    <row r="108" spans="1:88" x14ac:dyDescent="0.2">
      <c r="A108" s="654"/>
      <c r="B108" s="622"/>
      <c r="C108" s="466" t="s">
        <v>166</v>
      </c>
      <c r="D108" s="466" t="s">
        <v>170</v>
      </c>
      <c r="E108" s="461" t="s">
        <v>171</v>
      </c>
      <c r="F108" s="460" t="s">
        <v>170</v>
      </c>
      <c r="G108" s="248" t="s">
        <v>171</v>
      </c>
      <c r="H108" s="243" t="s">
        <v>170</v>
      </c>
      <c r="I108" s="464" t="s">
        <v>171</v>
      </c>
      <c r="J108" s="460" t="s">
        <v>170</v>
      </c>
      <c r="K108" s="248" t="s">
        <v>171</v>
      </c>
      <c r="L108" s="460" t="s">
        <v>170</v>
      </c>
      <c r="M108" s="248" t="s">
        <v>171</v>
      </c>
      <c r="N108" s="460" t="s">
        <v>170</v>
      </c>
      <c r="O108" s="248" t="s">
        <v>171</v>
      </c>
      <c r="P108" s="243" t="s">
        <v>170</v>
      </c>
      <c r="Q108" s="464" t="s">
        <v>171</v>
      </c>
      <c r="R108" s="243" t="s">
        <v>170</v>
      </c>
      <c r="S108" s="464" t="s">
        <v>171</v>
      </c>
      <c r="T108" s="460" t="s">
        <v>170</v>
      </c>
      <c r="U108" s="248" t="s">
        <v>171</v>
      </c>
      <c r="V108" s="243" t="s">
        <v>170</v>
      </c>
      <c r="W108" s="464" t="s">
        <v>171</v>
      </c>
      <c r="X108" s="243" t="s">
        <v>170</v>
      </c>
      <c r="Y108" s="464" t="s">
        <v>171</v>
      </c>
      <c r="Z108" s="460" t="s">
        <v>170</v>
      </c>
      <c r="AA108" s="248" t="s">
        <v>171</v>
      </c>
      <c r="AB108" s="460" t="s">
        <v>170</v>
      </c>
      <c r="AC108" s="248" t="s">
        <v>171</v>
      </c>
      <c r="AD108" s="243" t="s">
        <v>170</v>
      </c>
      <c r="AE108" s="464" t="s">
        <v>171</v>
      </c>
      <c r="AF108" s="243" t="s">
        <v>170</v>
      </c>
      <c r="AG108" s="464" t="s">
        <v>171</v>
      </c>
      <c r="AH108" s="460" t="s">
        <v>170</v>
      </c>
      <c r="AI108" s="248" t="s">
        <v>171</v>
      </c>
      <c r="AJ108" s="243" t="s">
        <v>170</v>
      </c>
      <c r="AK108" s="464" t="s">
        <v>171</v>
      </c>
      <c r="AL108" s="460" t="s">
        <v>170</v>
      </c>
      <c r="AM108" s="248" t="s">
        <v>171</v>
      </c>
      <c r="AN108" s="622"/>
      <c r="AO108" s="622"/>
      <c r="AP108" s="622"/>
      <c r="AQ108" s="622"/>
      <c r="AR108" s="231"/>
    </row>
    <row r="109" spans="1:88" x14ac:dyDescent="0.2">
      <c r="A109" s="668" t="s">
        <v>63</v>
      </c>
      <c r="B109" s="380" t="s">
        <v>50</v>
      </c>
      <c r="C109" s="381">
        <f t="shared" ref="C109:C119" si="10">SUM(D109+E109)</f>
        <v>0</v>
      </c>
      <c r="D109" s="381">
        <f t="shared" ref="D109:E117" si="11">SUM(F109+H109+J109+L109+N109+P109+R109+T109+V109+X109+Z109+AB109+AD109+AF109+AH109+AJ109+AL109)</f>
        <v>0</v>
      </c>
      <c r="E109" s="381">
        <f t="shared" si="11"/>
        <v>0</v>
      </c>
      <c r="F109" s="260"/>
      <c r="G109" s="345"/>
      <c r="H109" s="260"/>
      <c r="I109" s="345"/>
      <c r="J109" s="260"/>
      <c r="K109" s="274"/>
      <c r="L109" s="260"/>
      <c r="M109" s="274"/>
      <c r="N109" s="260"/>
      <c r="O109" s="274"/>
      <c r="P109" s="260"/>
      <c r="Q109" s="274"/>
      <c r="R109" s="260"/>
      <c r="S109" s="274"/>
      <c r="T109" s="260"/>
      <c r="U109" s="274"/>
      <c r="V109" s="260"/>
      <c r="W109" s="274"/>
      <c r="X109" s="260"/>
      <c r="Y109" s="274"/>
      <c r="Z109" s="260"/>
      <c r="AA109" s="274"/>
      <c r="AB109" s="260"/>
      <c r="AC109" s="274"/>
      <c r="AD109" s="260"/>
      <c r="AE109" s="274"/>
      <c r="AF109" s="260"/>
      <c r="AG109" s="274"/>
      <c r="AH109" s="260"/>
      <c r="AI109" s="274"/>
      <c r="AJ109" s="260"/>
      <c r="AK109" s="274"/>
      <c r="AL109" s="382"/>
      <c r="AM109" s="274"/>
      <c r="AN109" s="319"/>
      <c r="AO109" s="319"/>
      <c r="AP109" s="319"/>
      <c r="AQ109" s="319"/>
      <c r="AR109" s="278" t="s">
        <v>167</v>
      </c>
      <c r="CG109" s="231">
        <v>0</v>
      </c>
      <c r="CH109" s="231">
        <v>0</v>
      </c>
      <c r="CI109" s="231">
        <v>0</v>
      </c>
    </row>
    <row r="110" spans="1:88" x14ac:dyDescent="0.2">
      <c r="A110" s="669"/>
      <c r="B110" s="383" t="s">
        <v>51</v>
      </c>
      <c r="C110" s="366">
        <f t="shared" si="10"/>
        <v>15</v>
      </c>
      <c r="D110" s="366">
        <f t="shared" si="11"/>
        <v>2</v>
      </c>
      <c r="E110" s="366">
        <f t="shared" si="11"/>
        <v>13</v>
      </c>
      <c r="F110" s="356"/>
      <c r="G110" s="326"/>
      <c r="H110" s="356"/>
      <c r="I110" s="326"/>
      <c r="J110" s="356"/>
      <c r="K110" s="297"/>
      <c r="L110" s="356"/>
      <c r="M110" s="297">
        <v>2</v>
      </c>
      <c r="N110" s="356"/>
      <c r="O110" s="297">
        <v>1</v>
      </c>
      <c r="P110" s="356"/>
      <c r="Q110" s="297"/>
      <c r="R110" s="356">
        <v>1</v>
      </c>
      <c r="S110" s="297">
        <v>2</v>
      </c>
      <c r="T110" s="356">
        <v>1</v>
      </c>
      <c r="U110" s="297">
        <v>3</v>
      </c>
      <c r="V110" s="356"/>
      <c r="W110" s="297">
        <v>4</v>
      </c>
      <c r="X110" s="356"/>
      <c r="Y110" s="297"/>
      <c r="Z110" s="356"/>
      <c r="AA110" s="297">
        <v>1</v>
      </c>
      <c r="AB110" s="356"/>
      <c r="AC110" s="297"/>
      <c r="AD110" s="356"/>
      <c r="AE110" s="297"/>
      <c r="AF110" s="356"/>
      <c r="AG110" s="297"/>
      <c r="AH110" s="356"/>
      <c r="AI110" s="297"/>
      <c r="AJ110" s="356"/>
      <c r="AK110" s="297"/>
      <c r="AL110" s="368"/>
      <c r="AM110" s="297"/>
      <c r="AN110" s="296">
        <v>15</v>
      </c>
      <c r="AO110" s="296">
        <v>0</v>
      </c>
      <c r="AP110" s="296">
        <v>0</v>
      </c>
      <c r="AQ110" s="296">
        <v>0</v>
      </c>
      <c r="AR110" s="278" t="s">
        <v>167</v>
      </c>
      <c r="CG110" s="231">
        <v>0</v>
      </c>
      <c r="CH110" s="231">
        <v>0</v>
      </c>
      <c r="CI110" s="231">
        <v>0</v>
      </c>
    </row>
    <row r="111" spans="1:88" x14ac:dyDescent="0.2">
      <c r="A111" s="665" t="s">
        <v>64</v>
      </c>
      <c r="B111" s="380" t="s">
        <v>50</v>
      </c>
      <c r="C111" s="381">
        <f t="shared" si="10"/>
        <v>6</v>
      </c>
      <c r="D111" s="381">
        <f t="shared" si="11"/>
        <v>3</v>
      </c>
      <c r="E111" s="381">
        <f t="shared" si="11"/>
        <v>3</v>
      </c>
      <c r="F111" s="260"/>
      <c r="G111" s="345"/>
      <c r="H111" s="260">
        <v>1</v>
      </c>
      <c r="I111" s="345"/>
      <c r="J111" s="260"/>
      <c r="K111" s="274"/>
      <c r="L111" s="260"/>
      <c r="M111" s="274"/>
      <c r="N111" s="260"/>
      <c r="O111" s="274"/>
      <c r="P111" s="260"/>
      <c r="Q111" s="274"/>
      <c r="R111" s="260"/>
      <c r="S111" s="274"/>
      <c r="T111" s="260"/>
      <c r="U111" s="274"/>
      <c r="V111" s="260"/>
      <c r="W111" s="274"/>
      <c r="X111" s="260"/>
      <c r="Y111" s="274"/>
      <c r="Z111" s="260"/>
      <c r="AA111" s="274">
        <v>1</v>
      </c>
      <c r="AB111" s="260"/>
      <c r="AC111" s="274">
        <v>1</v>
      </c>
      <c r="AD111" s="260"/>
      <c r="AE111" s="274"/>
      <c r="AF111" s="260">
        <v>1</v>
      </c>
      <c r="AG111" s="274"/>
      <c r="AH111" s="260">
        <v>1</v>
      </c>
      <c r="AI111" s="274"/>
      <c r="AJ111" s="260"/>
      <c r="AK111" s="274">
        <v>1</v>
      </c>
      <c r="AL111" s="382"/>
      <c r="AM111" s="274"/>
      <c r="AN111" s="319">
        <v>6</v>
      </c>
      <c r="AO111" s="319">
        <v>0</v>
      </c>
      <c r="AP111" s="319">
        <v>0</v>
      </c>
      <c r="AQ111" s="319">
        <v>0</v>
      </c>
      <c r="AR111" s="278" t="s">
        <v>167</v>
      </c>
      <c r="CG111" s="231">
        <v>0</v>
      </c>
      <c r="CH111" s="231">
        <v>0</v>
      </c>
      <c r="CI111" s="231">
        <v>0</v>
      </c>
    </row>
    <row r="112" spans="1:88" x14ac:dyDescent="0.2">
      <c r="A112" s="666"/>
      <c r="B112" s="384" t="s">
        <v>51</v>
      </c>
      <c r="C112" s="349">
        <f t="shared" si="10"/>
        <v>0</v>
      </c>
      <c r="D112" s="349">
        <f t="shared" si="11"/>
        <v>0</v>
      </c>
      <c r="E112" s="349">
        <f t="shared" si="11"/>
        <v>0</v>
      </c>
      <c r="F112" s="266"/>
      <c r="G112" s="286"/>
      <c r="H112" s="266"/>
      <c r="I112" s="286"/>
      <c r="J112" s="266"/>
      <c r="K112" s="267"/>
      <c r="L112" s="266"/>
      <c r="M112" s="267"/>
      <c r="N112" s="266"/>
      <c r="O112" s="267"/>
      <c r="P112" s="266"/>
      <c r="Q112" s="267"/>
      <c r="R112" s="266"/>
      <c r="S112" s="267"/>
      <c r="T112" s="266"/>
      <c r="U112" s="267"/>
      <c r="V112" s="266"/>
      <c r="W112" s="267"/>
      <c r="X112" s="266"/>
      <c r="Y112" s="267"/>
      <c r="Z112" s="266"/>
      <c r="AA112" s="267"/>
      <c r="AB112" s="266"/>
      <c r="AC112" s="267"/>
      <c r="AD112" s="266"/>
      <c r="AE112" s="267"/>
      <c r="AF112" s="266"/>
      <c r="AG112" s="267"/>
      <c r="AH112" s="266"/>
      <c r="AI112" s="267"/>
      <c r="AJ112" s="266"/>
      <c r="AK112" s="267"/>
      <c r="AL112" s="273"/>
      <c r="AM112" s="267"/>
      <c r="AN112" s="294"/>
      <c r="AO112" s="294"/>
      <c r="AP112" s="294"/>
      <c r="AQ112" s="294"/>
      <c r="AR112" s="278" t="s">
        <v>167</v>
      </c>
      <c r="CG112" s="231">
        <v>0</v>
      </c>
      <c r="CH112" s="231">
        <v>0</v>
      </c>
      <c r="CI112" s="231">
        <v>0</v>
      </c>
    </row>
    <row r="113" spans="1:87" x14ac:dyDescent="0.2">
      <c r="A113" s="667"/>
      <c r="B113" s="383" t="s">
        <v>65</v>
      </c>
      <c r="C113" s="366">
        <f t="shared" si="10"/>
        <v>0</v>
      </c>
      <c r="D113" s="366">
        <f t="shared" si="11"/>
        <v>0</v>
      </c>
      <c r="E113" s="366">
        <f t="shared" si="11"/>
        <v>0</v>
      </c>
      <c r="F113" s="356"/>
      <c r="G113" s="326"/>
      <c r="H113" s="356"/>
      <c r="I113" s="326"/>
      <c r="J113" s="356"/>
      <c r="K113" s="297"/>
      <c r="L113" s="356"/>
      <c r="M113" s="297"/>
      <c r="N113" s="356"/>
      <c r="O113" s="297"/>
      <c r="P113" s="356"/>
      <c r="Q113" s="297"/>
      <c r="R113" s="356"/>
      <c r="S113" s="297"/>
      <c r="T113" s="356"/>
      <c r="U113" s="297"/>
      <c r="V113" s="356"/>
      <c r="W113" s="297"/>
      <c r="X113" s="356"/>
      <c r="Y113" s="297"/>
      <c r="Z113" s="356"/>
      <c r="AA113" s="297"/>
      <c r="AB113" s="356"/>
      <c r="AC113" s="297"/>
      <c r="AD113" s="356"/>
      <c r="AE113" s="297"/>
      <c r="AF113" s="356"/>
      <c r="AG113" s="297"/>
      <c r="AH113" s="356"/>
      <c r="AI113" s="297"/>
      <c r="AJ113" s="356"/>
      <c r="AK113" s="297"/>
      <c r="AL113" s="368"/>
      <c r="AM113" s="297"/>
      <c r="AN113" s="296"/>
      <c r="AO113" s="296"/>
      <c r="AP113" s="296"/>
      <c r="AQ113" s="296"/>
      <c r="AR113" s="278" t="s">
        <v>167</v>
      </c>
      <c r="CG113" s="231">
        <v>0</v>
      </c>
      <c r="CH113" s="231">
        <v>0</v>
      </c>
      <c r="CI113" s="231">
        <v>0</v>
      </c>
    </row>
    <row r="114" spans="1:87" x14ac:dyDescent="0.2">
      <c r="A114" s="602" t="s">
        <v>66</v>
      </c>
      <c r="B114" s="380" t="s">
        <v>50</v>
      </c>
      <c r="C114" s="381">
        <f t="shared" si="10"/>
        <v>15</v>
      </c>
      <c r="D114" s="381">
        <f t="shared" si="11"/>
        <v>11</v>
      </c>
      <c r="E114" s="381">
        <f t="shared" si="11"/>
        <v>4</v>
      </c>
      <c r="F114" s="260"/>
      <c r="G114" s="345"/>
      <c r="H114" s="260"/>
      <c r="I114" s="345"/>
      <c r="J114" s="260"/>
      <c r="K114" s="274"/>
      <c r="L114" s="260"/>
      <c r="M114" s="274"/>
      <c r="N114" s="260"/>
      <c r="O114" s="274">
        <v>2</v>
      </c>
      <c r="P114" s="260">
        <v>2</v>
      </c>
      <c r="Q114" s="274">
        <v>1</v>
      </c>
      <c r="R114" s="260">
        <v>2</v>
      </c>
      <c r="S114" s="274"/>
      <c r="T114" s="260">
        <v>1</v>
      </c>
      <c r="U114" s="274">
        <v>1</v>
      </c>
      <c r="V114" s="260">
        <v>1</v>
      </c>
      <c r="W114" s="345"/>
      <c r="X114" s="260">
        <v>3</v>
      </c>
      <c r="Y114" s="274"/>
      <c r="Z114" s="260">
        <v>1</v>
      </c>
      <c r="AA114" s="274"/>
      <c r="AB114" s="260"/>
      <c r="AC114" s="274"/>
      <c r="AD114" s="260">
        <v>1</v>
      </c>
      <c r="AE114" s="274"/>
      <c r="AF114" s="260"/>
      <c r="AG114" s="274"/>
      <c r="AH114" s="260"/>
      <c r="AI114" s="274"/>
      <c r="AJ114" s="260"/>
      <c r="AK114" s="274"/>
      <c r="AL114" s="382"/>
      <c r="AM114" s="274"/>
      <c r="AN114" s="319">
        <v>15</v>
      </c>
      <c r="AO114" s="319">
        <v>0</v>
      </c>
      <c r="AP114" s="319">
        <v>0</v>
      </c>
      <c r="AQ114" s="319">
        <v>0</v>
      </c>
      <c r="AR114" s="278" t="s">
        <v>167</v>
      </c>
      <c r="CG114" s="231">
        <v>0</v>
      </c>
      <c r="CH114" s="231">
        <v>0</v>
      </c>
      <c r="CI114" s="231">
        <v>0</v>
      </c>
    </row>
    <row r="115" spans="1:87" x14ac:dyDescent="0.2">
      <c r="A115" s="604"/>
      <c r="B115" s="384" t="s">
        <v>51</v>
      </c>
      <c r="C115" s="349">
        <f t="shared" si="10"/>
        <v>0</v>
      </c>
      <c r="D115" s="349">
        <f t="shared" si="11"/>
        <v>0</v>
      </c>
      <c r="E115" s="349">
        <f t="shared" si="11"/>
        <v>0</v>
      </c>
      <c r="F115" s="356"/>
      <c r="G115" s="326"/>
      <c r="H115" s="356"/>
      <c r="I115" s="326"/>
      <c r="J115" s="356"/>
      <c r="K115" s="297"/>
      <c r="L115" s="356"/>
      <c r="M115" s="297"/>
      <c r="N115" s="356"/>
      <c r="O115" s="297"/>
      <c r="P115" s="356"/>
      <c r="Q115" s="297"/>
      <c r="R115" s="356"/>
      <c r="S115" s="297"/>
      <c r="T115" s="356"/>
      <c r="U115" s="297"/>
      <c r="V115" s="356"/>
      <c r="W115" s="297"/>
      <c r="X115" s="356"/>
      <c r="Y115" s="297"/>
      <c r="Z115" s="356"/>
      <c r="AA115" s="297"/>
      <c r="AB115" s="356"/>
      <c r="AC115" s="297"/>
      <c r="AD115" s="356"/>
      <c r="AE115" s="297"/>
      <c r="AF115" s="356"/>
      <c r="AG115" s="297"/>
      <c r="AH115" s="356"/>
      <c r="AI115" s="297"/>
      <c r="AJ115" s="356"/>
      <c r="AK115" s="297"/>
      <c r="AL115" s="368"/>
      <c r="AM115" s="297"/>
      <c r="AN115" s="296"/>
      <c r="AO115" s="296"/>
      <c r="AP115" s="296"/>
      <c r="AQ115" s="296"/>
      <c r="AR115" s="278" t="s">
        <v>167</v>
      </c>
      <c r="CG115" s="231">
        <v>0</v>
      </c>
      <c r="CH115" s="231">
        <v>0</v>
      </c>
      <c r="CI115" s="231">
        <v>0</v>
      </c>
    </row>
    <row r="116" spans="1:87" x14ac:dyDescent="0.2">
      <c r="A116" s="602" t="s">
        <v>67</v>
      </c>
      <c r="B116" s="380" t="s">
        <v>50</v>
      </c>
      <c r="C116" s="381">
        <f t="shared" si="10"/>
        <v>18</v>
      </c>
      <c r="D116" s="381">
        <f t="shared" si="11"/>
        <v>11</v>
      </c>
      <c r="E116" s="381">
        <f t="shared" si="11"/>
        <v>7</v>
      </c>
      <c r="F116" s="260"/>
      <c r="G116" s="345"/>
      <c r="H116" s="260"/>
      <c r="I116" s="345"/>
      <c r="J116" s="260"/>
      <c r="K116" s="274"/>
      <c r="L116" s="260"/>
      <c r="M116" s="274"/>
      <c r="N116" s="260">
        <v>1</v>
      </c>
      <c r="O116" s="274"/>
      <c r="P116" s="260">
        <v>3</v>
      </c>
      <c r="Q116" s="274">
        <v>1</v>
      </c>
      <c r="R116" s="260"/>
      <c r="S116" s="274">
        <v>1</v>
      </c>
      <c r="T116" s="260">
        <v>3</v>
      </c>
      <c r="U116" s="274">
        <v>3</v>
      </c>
      <c r="V116" s="360">
        <v>2</v>
      </c>
      <c r="W116" s="276">
        <v>1</v>
      </c>
      <c r="X116" s="360"/>
      <c r="Y116" s="276"/>
      <c r="Z116" s="360">
        <v>2</v>
      </c>
      <c r="AA116" s="276"/>
      <c r="AB116" s="360"/>
      <c r="AC116" s="276"/>
      <c r="AD116" s="360"/>
      <c r="AE116" s="276">
        <v>1</v>
      </c>
      <c r="AF116" s="360"/>
      <c r="AG116" s="276"/>
      <c r="AH116" s="360"/>
      <c r="AI116" s="276"/>
      <c r="AJ116" s="360"/>
      <c r="AK116" s="276"/>
      <c r="AL116" s="361"/>
      <c r="AM116" s="276"/>
      <c r="AN116" s="319">
        <v>18</v>
      </c>
      <c r="AO116" s="319">
        <v>0</v>
      </c>
      <c r="AP116" s="319">
        <v>0</v>
      </c>
      <c r="AQ116" s="319">
        <v>0</v>
      </c>
      <c r="AR116" s="278" t="s">
        <v>167</v>
      </c>
      <c r="CG116" s="231">
        <v>0</v>
      </c>
      <c r="CH116" s="231">
        <v>0</v>
      </c>
      <c r="CI116" s="231">
        <v>0</v>
      </c>
    </row>
    <row r="117" spans="1:87" x14ac:dyDescent="0.2">
      <c r="A117" s="604"/>
      <c r="B117" s="384" t="s">
        <v>51</v>
      </c>
      <c r="C117" s="349">
        <f t="shared" si="10"/>
        <v>0</v>
      </c>
      <c r="D117" s="349">
        <f t="shared" si="11"/>
        <v>0</v>
      </c>
      <c r="E117" s="349">
        <f t="shared" si="11"/>
        <v>0</v>
      </c>
      <c r="F117" s="356"/>
      <c r="G117" s="326"/>
      <c r="H117" s="356"/>
      <c r="I117" s="326"/>
      <c r="J117" s="356"/>
      <c r="K117" s="297"/>
      <c r="L117" s="356"/>
      <c r="M117" s="297"/>
      <c r="N117" s="356"/>
      <c r="O117" s="297"/>
      <c r="P117" s="356"/>
      <c r="Q117" s="297"/>
      <c r="R117" s="356"/>
      <c r="S117" s="297"/>
      <c r="T117" s="356"/>
      <c r="U117" s="297"/>
      <c r="V117" s="385"/>
      <c r="W117" s="292"/>
      <c r="X117" s="360"/>
      <c r="Y117" s="276"/>
      <c r="Z117" s="360"/>
      <c r="AA117" s="276"/>
      <c r="AB117" s="360"/>
      <c r="AC117" s="276"/>
      <c r="AD117" s="360"/>
      <c r="AE117" s="276"/>
      <c r="AF117" s="360"/>
      <c r="AG117" s="276"/>
      <c r="AH117" s="360"/>
      <c r="AI117" s="276"/>
      <c r="AJ117" s="360"/>
      <c r="AK117" s="276"/>
      <c r="AL117" s="361"/>
      <c r="AM117" s="276"/>
      <c r="AN117" s="362"/>
      <c r="AO117" s="362"/>
      <c r="AP117" s="362"/>
      <c r="AQ117" s="362"/>
      <c r="AR117" s="278" t="s">
        <v>167</v>
      </c>
      <c r="CG117" s="231">
        <v>0</v>
      </c>
      <c r="CH117" s="231">
        <v>0</v>
      </c>
      <c r="CI117" s="231">
        <v>0</v>
      </c>
    </row>
    <row r="118" spans="1:87" x14ac:dyDescent="0.2">
      <c r="A118" s="620" t="s">
        <v>68</v>
      </c>
      <c r="B118" s="386" t="s">
        <v>50</v>
      </c>
      <c r="C118" s="335">
        <f t="shared" si="10"/>
        <v>0</v>
      </c>
      <c r="D118" s="335">
        <f>SUM(L118+N118+P118+R118+T118+V118+X118+Z118+AB118+AD118+AF118+AH118+AJ118+AL118)</f>
        <v>0</v>
      </c>
      <c r="E118" s="335">
        <f>SUM(M118+O118+Q118+S118+U118+W118+Y118+AA118+AC118+AE118+AG118+AI118+AK118+AM118)</f>
        <v>0</v>
      </c>
      <c r="F118" s="387"/>
      <c r="G118" s="388"/>
      <c r="H118" s="387"/>
      <c r="I118" s="388"/>
      <c r="J118" s="387"/>
      <c r="K118" s="388"/>
      <c r="L118" s="263"/>
      <c r="M118" s="272"/>
      <c r="N118" s="337"/>
      <c r="O118" s="272"/>
      <c r="P118" s="337"/>
      <c r="Q118" s="272"/>
      <c r="R118" s="337"/>
      <c r="S118" s="272"/>
      <c r="T118" s="337"/>
      <c r="U118" s="272"/>
      <c r="V118" s="337"/>
      <c r="W118" s="272"/>
      <c r="X118" s="337"/>
      <c r="Y118" s="272"/>
      <c r="Z118" s="337"/>
      <c r="AA118" s="272"/>
      <c r="AB118" s="337"/>
      <c r="AC118" s="272"/>
      <c r="AD118" s="337"/>
      <c r="AE118" s="272"/>
      <c r="AF118" s="337"/>
      <c r="AG118" s="272"/>
      <c r="AH118" s="337"/>
      <c r="AI118" s="272"/>
      <c r="AJ118" s="337"/>
      <c r="AK118" s="272"/>
      <c r="AL118" s="339"/>
      <c r="AM118" s="272"/>
      <c r="AN118" s="340"/>
      <c r="AO118" s="340"/>
      <c r="AP118" s="340"/>
      <c r="AQ118" s="340"/>
      <c r="AR118" s="278" t="s">
        <v>167</v>
      </c>
      <c r="CG118" s="231">
        <v>0</v>
      </c>
      <c r="CH118" s="231">
        <v>0</v>
      </c>
      <c r="CI118" s="231">
        <v>0</v>
      </c>
    </row>
    <row r="119" spans="1:87" x14ac:dyDescent="0.2">
      <c r="A119" s="622"/>
      <c r="B119" s="383" t="s">
        <v>51</v>
      </c>
      <c r="C119" s="366">
        <f t="shared" si="10"/>
        <v>6</v>
      </c>
      <c r="D119" s="366">
        <f>SUM(L119+N119+P119+R119+T119+V119+X119+Z119+AB119+AD119+AF119+AH119+AJ119+AL119)</f>
        <v>1</v>
      </c>
      <c r="E119" s="366">
        <f>SUM(M119+O119+Q119+S119+U119+W119+Y119+AA119+AC119+AE119+AG119+AI119+AK119+AM119)</f>
        <v>5</v>
      </c>
      <c r="F119" s="354"/>
      <c r="G119" s="355"/>
      <c r="H119" s="354"/>
      <c r="I119" s="355"/>
      <c r="J119" s="354"/>
      <c r="K119" s="355"/>
      <c r="L119" s="389"/>
      <c r="M119" s="297"/>
      <c r="N119" s="356"/>
      <c r="O119" s="297">
        <v>1</v>
      </c>
      <c r="P119" s="356"/>
      <c r="Q119" s="297"/>
      <c r="R119" s="356"/>
      <c r="S119" s="297">
        <v>2</v>
      </c>
      <c r="T119" s="356">
        <v>1</v>
      </c>
      <c r="U119" s="297">
        <v>1</v>
      </c>
      <c r="V119" s="356"/>
      <c r="W119" s="297"/>
      <c r="X119" s="356"/>
      <c r="Y119" s="297"/>
      <c r="Z119" s="356"/>
      <c r="AA119" s="297">
        <v>1</v>
      </c>
      <c r="AB119" s="356"/>
      <c r="AC119" s="297"/>
      <c r="AD119" s="356"/>
      <c r="AE119" s="297"/>
      <c r="AF119" s="356"/>
      <c r="AG119" s="297"/>
      <c r="AH119" s="356"/>
      <c r="AI119" s="297"/>
      <c r="AJ119" s="356"/>
      <c r="AK119" s="297"/>
      <c r="AL119" s="368"/>
      <c r="AM119" s="297"/>
      <c r="AN119" s="296">
        <v>6</v>
      </c>
      <c r="AO119" s="296">
        <v>0</v>
      </c>
      <c r="AP119" s="296">
        <v>0</v>
      </c>
      <c r="AQ119" s="296">
        <v>0</v>
      </c>
      <c r="AR119" s="278" t="s">
        <v>167</v>
      </c>
      <c r="CG119" s="231">
        <v>0</v>
      </c>
      <c r="CH119" s="231">
        <v>0</v>
      </c>
      <c r="CI119" s="231">
        <v>0</v>
      </c>
    </row>
    <row r="120" spans="1:87" x14ac:dyDescent="0.2">
      <c r="AA120" s="232"/>
      <c r="AB120" s="330"/>
      <c r="AC120" s="232"/>
      <c r="AD120" s="232"/>
      <c r="AE120" s="232"/>
    </row>
    <row r="121" spans="1:87" ht="39" customHeight="1" x14ac:dyDescent="0.2">
      <c r="AA121" s="232"/>
      <c r="AB121" s="330"/>
      <c r="AC121" s="232"/>
      <c r="AD121" s="232"/>
      <c r="AE121" s="232"/>
    </row>
    <row r="122" spans="1:87" x14ac:dyDescent="0.2">
      <c r="AA122" s="232"/>
      <c r="AB122" s="330"/>
      <c r="AC122" s="232"/>
      <c r="AD122" s="232"/>
      <c r="AE122" s="232"/>
    </row>
    <row r="123" spans="1:87" x14ac:dyDescent="0.2">
      <c r="AA123" s="232"/>
      <c r="AB123" s="330"/>
      <c r="AC123" s="232"/>
      <c r="AD123" s="232"/>
      <c r="AE123" s="232"/>
    </row>
    <row r="124" spans="1:87" x14ac:dyDescent="0.2">
      <c r="AA124" s="232"/>
      <c r="AB124" s="330"/>
      <c r="AC124" s="232"/>
      <c r="AD124" s="232"/>
      <c r="AE124" s="232"/>
    </row>
    <row r="125" spans="1:87" x14ac:dyDescent="0.2">
      <c r="AA125" s="232"/>
      <c r="AB125" s="330"/>
      <c r="AC125" s="232"/>
      <c r="AD125" s="232"/>
      <c r="AE125" s="232"/>
    </row>
    <row r="126" spans="1:87" x14ac:dyDescent="0.2">
      <c r="AA126" s="232"/>
      <c r="AB126" s="330"/>
      <c r="AC126" s="232"/>
      <c r="AD126" s="232"/>
      <c r="AE126" s="232"/>
    </row>
    <row r="127" spans="1:87" x14ac:dyDescent="0.2">
      <c r="AA127" s="232"/>
      <c r="AB127" s="330"/>
      <c r="AC127" s="232"/>
      <c r="AD127" s="232"/>
      <c r="AE127" s="232"/>
    </row>
    <row r="128" spans="1:87" x14ac:dyDescent="0.2">
      <c r="AA128" s="232"/>
      <c r="AB128" s="232"/>
      <c r="AC128" s="232"/>
      <c r="AD128" s="330"/>
      <c r="AE128" s="232"/>
    </row>
    <row r="129" spans="1:43" x14ac:dyDescent="0.2">
      <c r="AA129" s="232"/>
      <c r="AB129" s="232"/>
      <c r="AC129" s="232"/>
      <c r="AD129" s="330"/>
      <c r="AE129" s="232"/>
    </row>
    <row r="130" spans="1:43" x14ac:dyDescent="0.2">
      <c r="AA130" s="330"/>
      <c r="AB130" s="330"/>
      <c r="AC130" s="330"/>
      <c r="AD130" s="330"/>
      <c r="AE130" s="330"/>
      <c r="AF130" s="330"/>
      <c r="AG130" s="232"/>
      <c r="AH130" s="232"/>
      <c r="AI130" s="232"/>
      <c r="AJ130" s="232"/>
      <c r="AK130" s="330"/>
      <c r="AL130" s="232"/>
    </row>
    <row r="131" spans="1:43" x14ac:dyDescent="0.2">
      <c r="AA131" s="330"/>
      <c r="AB131" s="330"/>
      <c r="AC131" s="330"/>
      <c r="AD131" s="330"/>
      <c r="AE131" s="330"/>
      <c r="AF131" s="330"/>
      <c r="AG131" s="232"/>
      <c r="AH131" s="232"/>
      <c r="AI131" s="232"/>
      <c r="AJ131" s="232"/>
      <c r="AK131" s="232"/>
      <c r="AL131" s="232"/>
    </row>
    <row r="132" spans="1:43" x14ac:dyDescent="0.2">
      <c r="AA132" s="330"/>
      <c r="AB132" s="330"/>
      <c r="AC132" s="330"/>
      <c r="AD132" s="330"/>
      <c r="AE132" s="330"/>
      <c r="AF132" s="330"/>
      <c r="AG132" s="232"/>
      <c r="AH132" s="232"/>
      <c r="AI132" s="232"/>
      <c r="AJ132" s="232"/>
      <c r="AK132" s="232"/>
      <c r="AL132" s="232"/>
    </row>
    <row r="133" spans="1:43" x14ac:dyDescent="0.2">
      <c r="AA133" s="330"/>
      <c r="AB133" s="330"/>
      <c r="AC133" s="330"/>
      <c r="AD133" s="330"/>
      <c r="AE133" s="330"/>
      <c r="AF133" s="330"/>
      <c r="AG133" s="232"/>
      <c r="AH133" s="232"/>
      <c r="AI133" s="232"/>
      <c r="AJ133" s="232"/>
      <c r="AK133" s="232"/>
      <c r="AL133" s="232"/>
    </row>
    <row r="134" spans="1:43" x14ac:dyDescent="0.2">
      <c r="AA134" s="330"/>
      <c r="AB134" s="330"/>
      <c r="AC134" s="330"/>
      <c r="AD134" s="330"/>
      <c r="AE134" s="330"/>
      <c r="AF134" s="330"/>
      <c r="AG134" s="232"/>
      <c r="AH134" s="232"/>
      <c r="AI134" s="232"/>
      <c r="AJ134" s="232"/>
      <c r="AK134" s="232"/>
      <c r="AL134" s="232"/>
    </row>
    <row r="135" spans="1:43" x14ac:dyDescent="0.2">
      <c r="AA135" s="330"/>
      <c r="AB135" s="330"/>
      <c r="AC135" s="330"/>
      <c r="AD135" s="330"/>
      <c r="AE135" s="330"/>
      <c r="AF135" s="330"/>
      <c r="AG135" s="232"/>
      <c r="AH135" s="232"/>
      <c r="AI135" s="232"/>
      <c r="AJ135" s="232"/>
      <c r="AK135" s="232"/>
      <c r="AL135" s="232"/>
    </row>
    <row r="136" spans="1:43" x14ac:dyDescent="0.2">
      <c r="AA136" s="330"/>
      <c r="AB136" s="330"/>
      <c r="AC136" s="330"/>
      <c r="AD136" s="330"/>
      <c r="AE136" s="330"/>
      <c r="AF136" s="330"/>
      <c r="AG136" s="232"/>
      <c r="AH136" s="232"/>
      <c r="AI136" s="232"/>
      <c r="AJ136" s="232"/>
      <c r="AK136" s="232"/>
      <c r="AL136" s="232"/>
    </row>
    <row r="137" spans="1:43" x14ac:dyDescent="0.2">
      <c r="AA137" s="330"/>
      <c r="AB137" s="330"/>
      <c r="AC137" s="330"/>
      <c r="AD137" s="330"/>
      <c r="AE137" s="330"/>
      <c r="AF137" s="330"/>
      <c r="AG137" s="232"/>
      <c r="AH137" s="232"/>
      <c r="AI137" s="232"/>
      <c r="AJ137" s="232"/>
      <c r="AK137" s="232"/>
      <c r="AL137" s="232"/>
    </row>
    <row r="138" spans="1:43" x14ac:dyDescent="0.2">
      <c r="A138" s="232"/>
      <c r="B138" s="330"/>
      <c r="C138" s="330"/>
      <c r="D138" s="330"/>
      <c r="E138" s="330"/>
      <c r="F138" s="330"/>
      <c r="G138" s="330"/>
      <c r="H138" s="330"/>
      <c r="I138" s="330"/>
      <c r="J138" s="330"/>
      <c r="K138" s="330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90"/>
      <c r="AJ138" s="330"/>
      <c r="AK138" s="330"/>
      <c r="AL138" s="232"/>
      <c r="AM138" s="232"/>
      <c r="AN138" s="232"/>
      <c r="AO138" s="232"/>
      <c r="AP138" s="330"/>
      <c r="AQ138" s="391"/>
    </row>
    <row r="195" spans="1:2" hidden="1" x14ac:dyDescent="0.2">
      <c r="A195" s="392">
        <f>SUM(B69,B88,C104,C109:C119,AW69,AS69:AT69,X69:AW69)</f>
        <v>21765</v>
      </c>
      <c r="B195" s="392">
        <f>SUM(CG7:CK121)</f>
        <v>0</v>
      </c>
    </row>
    <row r="197" spans="1:2" ht="15" customHeight="1" x14ac:dyDescent="0.2"/>
  </sheetData>
  <mergeCells count="87">
    <mergeCell ref="A111:A113"/>
    <mergeCell ref="A114:A115"/>
    <mergeCell ref="A116:A117"/>
    <mergeCell ref="A118:A119"/>
    <mergeCell ref="AN106:AN108"/>
    <mergeCell ref="A109:A110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02:B102"/>
    <mergeCell ref="A103:B103"/>
    <mergeCell ref="AO106:AO108"/>
    <mergeCell ref="AP106:AP108"/>
    <mergeCell ref="A104:B104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101:B101"/>
    <mergeCell ref="Z91:AA91"/>
    <mergeCell ref="AB91:AC91"/>
    <mergeCell ref="AF91:AG91"/>
    <mergeCell ref="AH91:AI91"/>
    <mergeCell ref="AJ91:AK91"/>
    <mergeCell ref="P91:Q91"/>
    <mergeCell ref="R91:S91"/>
    <mergeCell ref="T91:U91"/>
    <mergeCell ref="V91:W91"/>
    <mergeCell ref="X91:Y91"/>
    <mergeCell ref="F91:G91"/>
    <mergeCell ref="H91:I91"/>
    <mergeCell ref="J91:K91"/>
    <mergeCell ref="L91:M91"/>
    <mergeCell ref="N91:O91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O90:AO92"/>
    <mergeCell ref="AP90:AP92"/>
    <mergeCell ref="AQ90:AQ92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workbookViewId="0">
      <selection activeCell="G18" sqref="G18"/>
    </sheetView>
  </sheetViews>
  <sheetFormatPr baseColWidth="10" defaultRowHeight="14.25" x14ac:dyDescent="0.2"/>
  <cols>
    <col min="1" max="1" width="67.28515625" style="230" customWidth="1"/>
    <col min="2" max="2" width="20.85546875" style="230" customWidth="1"/>
    <col min="3" max="5" width="14.140625" style="230" customWidth="1"/>
    <col min="6" max="6" width="11.42578125" style="230"/>
    <col min="7" max="7" width="12.5703125" style="230" customWidth="1"/>
    <col min="8" max="35" width="11.42578125" style="230"/>
    <col min="36" max="36" width="14.28515625" style="230" customWidth="1"/>
    <col min="37" max="40" width="11.42578125" style="230"/>
    <col min="41" max="41" width="13.5703125" style="230" customWidth="1"/>
    <col min="42" max="42" width="14.42578125" style="230" customWidth="1"/>
    <col min="43" max="44" width="11.42578125" style="230"/>
    <col min="45" max="45" width="13.42578125" style="230" customWidth="1"/>
    <col min="46" max="46" width="17.28515625" style="230" customWidth="1"/>
    <col min="47" max="47" width="14.42578125" style="230" customWidth="1"/>
    <col min="48" max="48" width="11.42578125" style="230"/>
    <col min="49" max="49" width="14" style="230" customWidth="1"/>
    <col min="50" max="50" width="11.42578125" style="230"/>
    <col min="51" max="51" width="13.5703125" style="230" customWidth="1"/>
    <col min="52" max="75" width="11.42578125" style="230"/>
    <col min="76" max="96" width="21.5703125" style="231" customWidth="1"/>
    <col min="97" max="97" width="21.5703125" style="230" customWidth="1"/>
    <col min="98" max="16384" width="11.42578125" style="230"/>
  </cols>
  <sheetData>
    <row r="1" spans="1:98" x14ac:dyDescent="0.2">
      <c r="A1" s="229" t="s">
        <v>0</v>
      </c>
    </row>
    <row r="2" spans="1:98" x14ac:dyDescent="0.2">
      <c r="A2" s="229" t="str">
        <f>CONCATENATE("COMUNA: ",[10]NOMBRE!B2," - ","( ",[10]NOMBRE!C2,[10]NOMBRE!D2,[10]NOMBRE!E2,[10]NOMBRE!F2,[10]NOMBRE!G2," )")</f>
        <v>COMUNA: Linares - ( 07401 )</v>
      </c>
    </row>
    <row r="3" spans="1:98" x14ac:dyDescent="0.2">
      <c r="A3" s="229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8" x14ac:dyDescent="0.2">
      <c r="A4" s="229" t="str">
        <f>CONCATENATE("MES: ",[10]NOMBRE!B6," - ","( ",[10]NOMBRE!C6,[10]NOMBRE!D6," )")</f>
        <v>MES: OCTUBRE - ( 10 )</v>
      </c>
    </row>
    <row r="5" spans="1:98" ht="15" customHeight="1" x14ac:dyDescent="0.2">
      <c r="A5" s="229" t="str">
        <f>CONCATENATE("AÑO: ",[10]NOMBRE!B7)</f>
        <v>AÑO: 2017</v>
      </c>
      <c r="AP5" s="630"/>
      <c r="AQ5" s="632"/>
      <c r="AR5" s="632"/>
    </row>
    <row r="6" spans="1:98" ht="15" x14ac:dyDescent="0.2">
      <c r="A6" s="629" t="s">
        <v>1</v>
      </c>
      <c r="B6" s="629"/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29"/>
      <c r="AA6" s="629"/>
      <c r="AB6" s="629"/>
      <c r="AC6" s="629"/>
      <c r="AD6" s="629"/>
      <c r="AE6" s="232"/>
      <c r="AF6" s="232"/>
      <c r="AG6" s="232"/>
      <c r="AH6" s="233"/>
      <c r="AI6" s="232"/>
      <c r="AJ6" s="232"/>
      <c r="AK6" s="233"/>
      <c r="AL6" s="232"/>
      <c r="AM6" s="232"/>
      <c r="AN6" s="234"/>
      <c r="AP6" s="630"/>
      <c r="AQ6" s="632"/>
      <c r="AR6" s="632"/>
    </row>
    <row r="7" spans="1:98" ht="15" customHeight="1" x14ac:dyDescent="0.2">
      <c r="A7" s="475"/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236"/>
      <c r="AA7" s="236"/>
      <c r="AB7" s="236"/>
      <c r="AC7" s="236"/>
      <c r="AD7" s="236"/>
      <c r="AE7" s="232"/>
      <c r="AF7" s="232"/>
      <c r="AG7" s="232"/>
      <c r="AH7" s="233"/>
      <c r="AI7" s="232"/>
      <c r="AJ7" s="232"/>
      <c r="AK7" s="233"/>
      <c r="AL7" s="232"/>
      <c r="AM7" s="232"/>
      <c r="AN7" s="234"/>
      <c r="AP7" s="630"/>
      <c r="AQ7" s="632"/>
      <c r="AR7" s="632"/>
      <c r="AS7" s="634"/>
      <c r="AT7" s="635"/>
      <c r="AU7" s="635"/>
    </row>
    <row r="8" spans="1:98" x14ac:dyDescent="0.2">
      <c r="A8" s="237" t="s">
        <v>79</v>
      </c>
      <c r="B8" s="238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40"/>
      <c r="AE8" s="241"/>
      <c r="AF8" s="241"/>
      <c r="AG8" s="241"/>
      <c r="AH8" s="241"/>
      <c r="AI8" s="232"/>
      <c r="AJ8" s="232"/>
      <c r="AK8" s="233"/>
      <c r="AL8" s="232"/>
      <c r="AM8" s="232"/>
      <c r="AN8" s="234"/>
      <c r="AP8" s="631"/>
      <c r="AQ8" s="633"/>
      <c r="AR8" s="633"/>
      <c r="AS8" s="636"/>
      <c r="AT8" s="637"/>
      <c r="AU8" s="637"/>
    </row>
    <row r="9" spans="1:98" ht="39" customHeight="1" x14ac:dyDescent="0.2">
      <c r="A9" s="594" t="s">
        <v>2</v>
      </c>
      <c r="B9" s="639" t="s">
        <v>3</v>
      </c>
      <c r="C9" s="640"/>
      <c r="D9" s="640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40"/>
      <c r="S9" s="640"/>
      <c r="T9" s="640"/>
      <c r="U9" s="640"/>
      <c r="V9" s="640"/>
      <c r="W9" s="640"/>
      <c r="X9" s="594" t="s">
        <v>15</v>
      </c>
      <c r="Y9" s="595"/>
      <c r="Z9" s="595"/>
      <c r="AA9" s="595"/>
      <c r="AB9" s="595"/>
      <c r="AC9" s="595"/>
      <c r="AD9" s="595"/>
      <c r="AE9" s="612"/>
      <c r="AF9" s="641" t="s">
        <v>4</v>
      </c>
      <c r="AG9" s="642"/>
      <c r="AH9" s="594" t="s">
        <v>5</v>
      </c>
      <c r="AI9" s="612"/>
      <c r="AJ9" s="645" t="s">
        <v>6</v>
      </c>
      <c r="AK9" s="594" t="s">
        <v>7</v>
      </c>
      <c r="AL9" s="612"/>
      <c r="AM9" s="594" t="s">
        <v>8</v>
      </c>
      <c r="AN9" s="612"/>
      <c r="AO9" s="613" t="s">
        <v>176</v>
      </c>
      <c r="AP9" s="613"/>
      <c r="AQ9" s="614" t="s">
        <v>80</v>
      </c>
      <c r="AR9" s="617" t="s">
        <v>81</v>
      </c>
      <c r="AS9" s="590" t="s">
        <v>82</v>
      </c>
      <c r="AT9" s="591"/>
      <c r="AU9" s="594" t="s">
        <v>83</v>
      </c>
      <c r="AV9" s="595"/>
      <c r="AW9" s="595"/>
      <c r="AX9" s="242"/>
      <c r="BX9" s="230"/>
      <c r="BY9" s="230"/>
      <c r="CS9" s="231"/>
      <c r="CT9" s="231"/>
    </row>
    <row r="10" spans="1:98" x14ac:dyDescent="0.2">
      <c r="A10" s="638"/>
      <c r="B10" s="620" t="s">
        <v>11</v>
      </c>
      <c r="C10" s="594" t="s">
        <v>12</v>
      </c>
      <c r="D10" s="595"/>
      <c r="E10" s="595"/>
      <c r="F10" s="595"/>
      <c r="G10" s="595"/>
      <c r="H10" s="595"/>
      <c r="I10" s="595"/>
      <c r="J10" s="595"/>
      <c r="K10" s="595"/>
      <c r="L10" s="595"/>
      <c r="M10" s="595"/>
      <c r="N10" s="595"/>
      <c r="O10" s="595"/>
      <c r="P10" s="595"/>
      <c r="Q10" s="595"/>
      <c r="R10" s="595"/>
      <c r="S10" s="612"/>
      <c r="T10" s="594" t="s">
        <v>13</v>
      </c>
      <c r="U10" s="612"/>
      <c r="V10" s="609" t="s">
        <v>14</v>
      </c>
      <c r="W10" s="611"/>
      <c r="X10" s="610" t="s">
        <v>16</v>
      </c>
      <c r="Y10" s="610"/>
      <c r="Z10" s="610"/>
      <c r="AA10" s="611"/>
      <c r="AB10" s="609" t="s">
        <v>17</v>
      </c>
      <c r="AC10" s="610"/>
      <c r="AD10" s="610"/>
      <c r="AE10" s="611"/>
      <c r="AF10" s="643"/>
      <c r="AG10" s="644"/>
      <c r="AH10" s="596"/>
      <c r="AI10" s="598"/>
      <c r="AJ10" s="646"/>
      <c r="AK10" s="596"/>
      <c r="AL10" s="598"/>
      <c r="AM10" s="596"/>
      <c r="AN10" s="598"/>
      <c r="AO10" s="613"/>
      <c r="AP10" s="613"/>
      <c r="AQ10" s="615"/>
      <c r="AR10" s="618"/>
      <c r="AS10" s="592"/>
      <c r="AT10" s="593"/>
      <c r="AU10" s="596"/>
      <c r="AV10" s="597"/>
      <c r="AW10" s="598"/>
      <c r="BX10" s="230"/>
      <c r="BY10" s="230"/>
      <c r="CS10" s="231"/>
      <c r="CT10" s="231"/>
    </row>
    <row r="11" spans="1:98" ht="63.75" customHeight="1" x14ac:dyDescent="0.2">
      <c r="A11" s="596"/>
      <c r="B11" s="622"/>
      <c r="C11" s="243" t="s">
        <v>18</v>
      </c>
      <c r="D11" s="244" t="s">
        <v>19</v>
      </c>
      <c r="E11" s="245" t="s">
        <v>20</v>
      </c>
      <c r="F11" s="245" t="s">
        <v>21</v>
      </c>
      <c r="G11" s="245" t="s">
        <v>22</v>
      </c>
      <c r="H11" s="246" t="s">
        <v>23</v>
      </c>
      <c r="I11" s="246" t="s">
        <v>24</v>
      </c>
      <c r="J11" s="246" t="s">
        <v>25</v>
      </c>
      <c r="K11" s="246" t="s">
        <v>26</v>
      </c>
      <c r="L11" s="246" t="s">
        <v>27</v>
      </c>
      <c r="M11" s="246" t="s">
        <v>28</v>
      </c>
      <c r="N11" s="246" t="s">
        <v>29</v>
      </c>
      <c r="O11" s="246" t="s">
        <v>30</v>
      </c>
      <c r="P11" s="246" t="s">
        <v>31</v>
      </c>
      <c r="Q11" s="246" t="s">
        <v>32</v>
      </c>
      <c r="R11" s="246" t="s">
        <v>33</v>
      </c>
      <c r="S11" s="247" t="s">
        <v>34</v>
      </c>
      <c r="T11" s="243" t="s">
        <v>9</v>
      </c>
      <c r="U11" s="248" t="s">
        <v>35</v>
      </c>
      <c r="V11" s="478" t="s">
        <v>36</v>
      </c>
      <c r="W11" s="248" t="s">
        <v>37</v>
      </c>
      <c r="X11" s="472" t="s">
        <v>38</v>
      </c>
      <c r="Y11" s="251" t="s">
        <v>39</v>
      </c>
      <c r="Z11" s="245" t="s">
        <v>40</v>
      </c>
      <c r="AA11" s="248" t="s">
        <v>41</v>
      </c>
      <c r="AB11" s="251" t="s">
        <v>38</v>
      </c>
      <c r="AC11" s="251" t="s">
        <v>39</v>
      </c>
      <c r="AD11" s="245" t="s">
        <v>40</v>
      </c>
      <c r="AE11" s="248" t="s">
        <v>41</v>
      </c>
      <c r="AF11" s="252" t="s">
        <v>42</v>
      </c>
      <c r="AG11" s="253" t="s">
        <v>43</v>
      </c>
      <c r="AH11" s="243" t="s">
        <v>9</v>
      </c>
      <c r="AI11" s="248" t="s">
        <v>35</v>
      </c>
      <c r="AJ11" s="647"/>
      <c r="AK11" s="243" t="s">
        <v>9</v>
      </c>
      <c r="AL11" s="248" t="s">
        <v>35</v>
      </c>
      <c r="AM11" s="243" t="s">
        <v>9</v>
      </c>
      <c r="AN11" s="248" t="s">
        <v>35</v>
      </c>
      <c r="AO11" s="254" t="s">
        <v>177</v>
      </c>
      <c r="AP11" s="254" t="s">
        <v>178</v>
      </c>
      <c r="AQ11" s="616"/>
      <c r="AR11" s="619"/>
      <c r="AS11" s="255" t="s">
        <v>16</v>
      </c>
      <c r="AT11" s="255" t="s">
        <v>10</v>
      </c>
      <c r="AU11" s="256" t="s">
        <v>84</v>
      </c>
      <c r="AV11" s="256" t="s">
        <v>85</v>
      </c>
      <c r="AW11" s="257" t="s">
        <v>86</v>
      </c>
      <c r="BX11" s="230"/>
      <c r="BY11" s="230"/>
      <c r="CS11" s="231"/>
      <c r="CT11" s="231"/>
    </row>
    <row r="12" spans="1:98" x14ac:dyDescent="0.2">
      <c r="A12" s="258" t="s">
        <v>87</v>
      </c>
      <c r="B12" s="259">
        <f>SUM(C12+D12+E12+F12+G12+H12+I12+J12+K12)</f>
        <v>236</v>
      </c>
      <c r="C12" s="260">
        <v>90</v>
      </c>
      <c r="D12" s="261">
        <v>67</v>
      </c>
      <c r="E12" s="262">
        <v>79</v>
      </c>
      <c r="F12" s="262"/>
      <c r="G12" s="263"/>
      <c r="H12" s="263"/>
      <c r="I12" s="263"/>
      <c r="J12" s="263"/>
      <c r="K12" s="263"/>
      <c r="L12" s="264"/>
      <c r="M12" s="264"/>
      <c r="N12" s="264"/>
      <c r="O12" s="264"/>
      <c r="P12" s="264"/>
      <c r="Q12" s="264"/>
      <c r="R12" s="264"/>
      <c r="S12" s="265"/>
      <c r="T12" s="266">
        <v>236</v>
      </c>
      <c r="U12" s="267"/>
      <c r="V12" s="266">
        <v>99</v>
      </c>
      <c r="W12" s="267">
        <v>137</v>
      </c>
      <c r="X12" s="268">
        <f t="shared" ref="X12:X37" si="0">SUM(Y12+Z12+AA12)</f>
        <v>90</v>
      </c>
      <c r="Y12" s="266">
        <v>90</v>
      </c>
      <c r="Z12" s="269"/>
      <c r="AA12" s="267"/>
      <c r="AB12" s="270">
        <f t="shared" ref="AB12:AB68" si="1">SUM(AC12+AD12+AE12)</f>
        <v>0</v>
      </c>
      <c r="AC12" s="266"/>
      <c r="AD12" s="269"/>
      <c r="AE12" s="267"/>
      <c r="AF12" s="271">
        <v>62</v>
      </c>
      <c r="AG12" s="272"/>
      <c r="AH12" s="273">
        <v>20</v>
      </c>
      <c r="AI12" s="274"/>
      <c r="AJ12" s="275">
        <v>39</v>
      </c>
      <c r="AK12" s="273"/>
      <c r="AL12" s="274"/>
      <c r="AM12" s="273"/>
      <c r="AN12" s="274"/>
      <c r="AO12" s="276"/>
      <c r="AP12" s="276"/>
      <c r="AQ12" s="276"/>
      <c r="AR12" s="276"/>
      <c r="AS12" s="277"/>
      <c r="AT12" s="277"/>
      <c r="AU12" s="276"/>
      <c r="AV12" s="276"/>
      <c r="AW12" s="276"/>
      <c r="AX12" s="278" t="s">
        <v>88</v>
      </c>
      <c r="BX12" s="230"/>
      <c r="BY12" s="230"/>
      <c r="CF12" s="231" t="s">
        <v>179</v>
      </c>
      <c r="CG12" s="231">
        <v>0</v>
      </c>
      <c r="CI12" s="231">
        <v>0</v>
      </c>
      <c r="CJ12" s="231">
        <v>0</v>
      </c>
      <c r="CK12" s="231">
        <v>0</v>
      </c>
      <c r="CL12" s="231">
        <v>1</v>
      </c>
      <c r="CM12" s="231">
        <v>0</v>
      </c>
      <c r="CS12" s="231"/>
      <c r="CT12" s="231"/>
    </row>
    <row r="13" spans="1:98" x14ac:dyDescent="0.2">
      <c r="A13" s="268" t="s">
        <v>89</v>
      </c>
      <c r="B13" s="259">
        <f>SUM(C13+D13+E13+F13+G13+H13+I13+J13+K13+L13+M13+N13+O13+P13+Q13+R13+S13)</f>
        <v>664</v>
      </c>
      <c r="C13" s="266"/>
      <c r="D13" s="279"/>
      <c r="E13" s="280"/>
      <c r="F13" s="280">
        <v>9</v>
      </c>
      <c r="G13" s="280">
        <v>21</v>
      </c>
      <c r="H13" s="280">
        <v>35</v>
      </c>
      <c r="I13" s="280">
        <v>34</v>
      </c>
      <c r="J13" s="280">
        <v>30</v>
      </c>
      <c r="K13" s="280">
        <v>26</v>
      </c>
      <c r="L13" s="280">
        <v>37</v>
      </c>
      <c r="M13" s="280">
        <v>51</v>
      </c>
      <c r="N13" s="280">
        <v>52</v>
      </c>
      <c r="O13" s="280">
        <v>83</v>
      </c>
      <c r="P13" s="280">
        <v>77</v>
      </c>
      <c r="Q13" s="280">
        <v>67</v>
      </c>
      <c r="R13" s="280">
        <v>61</v>
      </c>
      <c r="S13" s="267">
        <v>81</v>
      </c>
      <c r="T13" s="266"/>
      <c r="U13" s="267">
        <v>664</v>
      </c>
      <c r="V13" s="266">
        <v>282</v>
      </c>
      <c r="W13" s="267">
        <v>382</v>
      </c>
      <c r="X13" s="268">
        <f t="shared" si="0"/>
        <v>0</v>
      </c>
      <c r="Y13" s="266"/>
      <c r="Z13" s="269"/>
      <c r="AA13" s="267"/>
      <c r="AB13" s="270">
        <f t="shared" si="1"/>
        <v>332</v>
      </c>
      <c r="AC13" s="266">
        <v>332</v>
      </c>
      <c r="AD13" s="279"/>
      <c r="AE13" s="267"/>
      <c r="AF13" s="271">
        <v>236</v>
      </c>
      <c r="AG13" s="281"/>
      <c r="AH13" s="266"/>
      <c r="AI13" s="267">
        <v>92</v>
      </c>
      <c r="AJ13" s="275">
        <v>185</v>
      </c>
      <c r="AK13" s="273"/>
      <c r="AL13" s="267">
        <v>28</v>
      </c>
      <c r="AM13" s="273"/>
      <c r="AN13" s="267">
        <v>56</v>
      </c>
      <c r="AO13" s="276"/>
      <c r="AP13" s="276"/>
      <c r="AQ13" s="276"/>
      <c r="AR13" s="276"/>
      <c r="AS13" s="277"/>
      <c r="AT13" s="277"/>
      <c r="AU13" s="276"/>
      <c r="AV13" s="276"/>
      <c r="AW13" s="276"/>
      <c r="AX13" s="278" t="s">
        <v>88</v>
      </c>
      <c r="BX13" s="230"/>
      <c r="BY13" s="230"/>
      <c r="CG13" s="231">
        <v>0</v>
      </c>
      <c r="CI13" s="231">
        <v>0</v>
      </c>
      <c r="CJ13" s="231">
        <v>0</v>
      </c>
      <c r="CK13" s="231">
        <v>0</v>
      </c>
      <c r="CL13" s="231">
        <v>0</v>
      </c>
      <c r="CM13" s="231">
        <v>0</v>
      </c>
      <c r="CS13" s="231"/>
      <c r="CT13" s="231"/>
    </row>
    <row r="14" spans="1:98" x14ac:dyDescent="0.2">
      <c r="A14" s="268" t="s">
        <v>90</v>
      </c>
      <c r="B14" s="259">
        <f>SUM(C14)</f>
        <v>92</v>
      </c>
      <c r="C14" s="266">
        <v>92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6">
        <v>92</v>
      </c>
      <c r="U14" s="267"/>
      <c r="V14" s="266">
        <v>54</v>
      </c>
      <c r="W14" s="267">
        <v>38</v>
      </c>
      <c r="X14" s="268">
        <f t="shared" si="0"/>
        <v>30</v>
      </c>
      <c r="Y14" s="266">
        <v>30</v>
      </c>
      <c r="Z14" s="269"/>
      <c r="AA14" s="267"/>
      <c r="AB14" s="270">
        <f t="shared" si="1"/>
        <v>0</v>
      </c>
      <c r="AC14" s="266"/>
      <c r="AD14" s="279"/>
      <c r="AE14" s="267"/>
      <c r="AF14" s="271">
        <v>0</v>
      </c>
      <c r="AG14" s="271"/>
      <c r="AH14" s="266">
        <v>11</v>
      </c>
      <c r="AI14" s="267"/>
      <c r="AJ14" s="275">
        <v>1</v>
      </c>
      <c r="AK14" s="273"/>
      <c r="AL14" s="267"/>
      <c r="AM14" s="273">
        <v>6</v>
      </c>
      <c r="AN14" s="267"/>
      <c r="AO14" s="276"/>
      <c r="AP14" s="276"/>
      <c r="AQ14" s="276"/>
      <c r="AR14" s="276"/>
      <c r="AS14" s="277"/>
      <c r="AT14" s="277"/>
      <c r="AU14" s="276"/>
      <c r="AV14" s="276"/>
      <c r="AW14" s="276"/>
      <c r="AX14" s="278" t="s">
        <v>88</v>
      </c>
      <c r="BX14" s="230"/>
      <c r="BY14" s="230"/>
      <c r="CF14" s="231" t="s">
        <v>179</v>
      </c>
      <c r="CG14" s="231">
        <v>0</v>
      </c>
      <c r="CI14" s="231">
        <v>0</v>
      </c>
      <c r="CJ14" s="231">
        <v>0</v>
      </c>
      <c r="CK14" s="231">
        <v>0</v>
      </c>
      <c r="CL14" s="231">
        <v>1</v>
      </c>
      <c r="CM14" s="231">
        <v>1</v>
      </c>
      <c r="CS14" s="231"/>
      <c r="CT14" s="231"/>
    </row>
    <row r="15" spans="1:98" x14ac:dyDescent="0.2">
      <c r="A15" s="268" t="s">
        <v>93</v>
      </c>
      <c r="B15" s="259">
        <f>SUM(C15+D15+E15+F15+G15+H15+I15+J15+K15)</f>
        <v>55</v>
      </c>
      <c r="C15" s="266">
        <v>26</v>
      </c>
      <c r="D15" s="279">
        <v>16</v>
      </c>
      <c r="E15" s="280">
        <v>13</v>
      </c>
      <c r="F15" s="280"/>
      <c r="G15" s="280"/>
      <c r="H15" s="280"/>
      <c r="I15" s="280"/>
      <c r="J15" s="280"/>
      <c r="K15" s="280"/>
      <c r="L15" s="264"/>
      <c r="M15" s="264"/>
      <c r="N15" s="264"/>
      <c r="O15" s="264"/>
      <c r="P15" s="264"/>
      <c r="Q15" s="264"/>
      <c r="R15" s="264"/>
      <c r="S15" s="264"/>
      <c r="T15" s="266">
        <v>55</v>
      </c>
      <c r="U15" s="267"/>
      <c r="V15" s="266">
        <v>33</v>
      </c>
      <c r="W15" s="267">
        <v>22</v>
      </c>
      <c r="X15" s="268">
        <f t="shared" si="0"/>
        <v>24</v>
      </c>
      <c r="Y15" s="266">
        <v>24</v>
      </c>
      <c r="Z15" s="269"/>
      <c r="AA15" s="267"/>
      <c r="AB15" s="270">
        <f t="shared" si="1"/>
        <v>0</v>
      </c>
      <c r="AC15" s="266"/>
      <c r="AD15" s="279"/>
      <c r="AE15" s="267"/>
      <c r="AF15" s="271">
        <v>5</v>
      </c>
      <c r="AG15" s="271"/>
      <c r="AH15" s="266">
        <v>6</v>
      </c>
      <c r="AI15" s="267"/>
      <c r="AJ15" s="275"/>
      <c r="AK15" s="273"/>
      <c r="AL15" s="267"/>
      <c r="AM15" s="273">
        <v>1</v>
      </c>
      <c r="AN15" s="267"/>
      <c r="AO15" s="276"/>
      <c r="AP15" s="276"/>
      <c r="AQ15" s="276"/>
      <c r="AR15" s="276"/>
      <c r="AS15" s="277"/>
      <c r="AT15" s="277"/>
      <c r="AU15" s="276"/>
      <c r="AV15" s="276"/>
      <c r="AW15" s="276"/>
      <c r="AX15" s="278" t="s">
        <v>88</v>
      </c>
      <c r="BX15" s="230"/>
      <c r="BY15" s="230"/>
      <c r="CF15" s="231" t="s">
        <v>179</v>
      </c>
      <c r="CG15" s="231">
        <v>0</v>
      </c>
      <c r="CI15" s="231">
        <v>0</v>
      </c>
      <c r="CJ15" s="231">
        <v>0</v>
      </c>
      <c r="CK15" s="231">
        <v>0</v>
      </c>
      <c r="CL15" s="231">
        <v>1</v>
      </c>
      <c r="CM15" s="231">
        <v>0</v>
      </c>
      <c r="CS15" s="231"/>
      <c r="CT15" s="231"/>
    </row>
    <row r="16" spans="1:98" x14ac:dyDescent="0.2">
      <c r="A16" s="268" t="s">
        <v>94</v>
      </c>
      <c r="B16" s="259">
        <f>SUM(C16+D16+E16+F16+G16+H16+I16+J16+K16+L16+M16+N16+O16+P16+Q16+R16+S16)</f>
        <v>0</v>
      </c>
      <c r="C16" s="266"/>
      <c r="D16" s="27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7"/>
      <c r="T16" s="266"/>
      <c r="U16" s="267"/>
      <c r="V16" s="266"/>
      <c r="W16" s="267"/>
      <c r="X16" s="268">
        <f t="shared" si="0"/>
        <v>0</v>
      </c>
      <c r="Y16" s="266"/>
      <c r="Z16" s="269"/>
      <c r="AA16" s="267"/>
      <c r="AB16" s="282">
        <f t="shared" si="1"/>
        <v>0</v>
      </c>
      <c r="AC16" s="266"/>
      <c r="AD16" s="269"/>
      <c r="AE16" s="267"/>
      <c r="AF16" s="271"/>
      <c r="AG16" s="271"/>
      <c r="AH16" s="266"/>
      <c r="AI16" s="267"/>
      <c r="AJ16" s="275"/>
      <c r="AK16" s="273"/>
      <c r="AL16" s="267"/>
      <c r="AM16" s="273"/>
      <c r="AN16" s="267"/>
      <c r="AO16" s="276"/>
      <c r="AP16" s="276"/>
      <c r="AQ16" s="276"/>
      <c r="AR16" s="276"/>
      <c r="AS16" s="277"/>
      <c r="AT16" s="277"/>
      <c r="AU16" s="276"/>
      <c r="AV16" s="276"/>
      <c r="AW16" s="276"/>
      <c r="AX16" s="278" t="s">
        <v>88</v>
      </c>
      <c r="BX16" s="230"/>
      <c r="BY16" s="230"/>
      <c r="CG16" s="231">
        <v>0</v>
      </c>
      <c r="CI16" s="231">
        <v>0</v>
      </c>
      <c r="CJ16" s="231">
        <v>0</v>
      </c>
      <c r="CK16" s="231">
        <v>0</v>
      </c>
      <c r="CL16" s="231">
        <v>0</v>
      </c>
      <c r="CM16" s="231">
        <v>0</v>
      </c>
      <c r="CS16" s="231"/>
      <c r="CT16" s="231"/>
    </row>
    <row r="17" spans="1:98" x14ac:dyDescent="0.2">
      <c r="A17" s="268" t="s">
        <v>95</v>
      </c>
      <c r="B17" s="259">
        <f>SUM(C17+D17+E17+F17+G17+H17+I17+J17+K17)</f>
        <v>62</v>
      </c>
      <c r="C17" s="266">
        <v>29</v>
      </c>
      <c r="D17" s="279">
        <v>13</v>
      </c>
      <c r="E17" s="269">
        <v>20</v>
      </c>
      <c r="F17" s="269"/>
      <c r="G17" s="269"/>
      <c r="H17" s="269"/>
      <c r="I17" s="269"/>
      <c r="J17" s="269"/>
      <c r="K17" s="269"/>
      <c r="L17" s="264"/>
      <c r="M17" s="264"/>
      <c r="N17" s="264"/>
      <c r="O17" s="264"/>
      <c r="P17" s="264"/>
      <c r="Q17" s="264"/>
      <c r="R17" s="264"/>
      <c r="S17" s="264"/>
      <c r="T17" s="266">
        <v>62</v>
      </c>
      <c r="U17" s="267"/>
      <c r="V17" s="266">
        <v>29</v>
      </c>
      <c r="W17" s="267">
        <v>33</v>
      </c>
      <c r="X17" s="268">
        <f t="shared" si="0"/>
        <v>33</v>
      </c>
      <c r="Y17" s="266">
        <v>33</v>
      </c>
      <c r="Z17" s="269"/>
      <c r="AA17" s="267"/>
      <c r="AB17" s="282">
        <f t="shared" si="1"/>
        <v>0</v>
      </c>
      <c r="AC17" s="266"/>
      <c r="AD17" s="269"/>
      <c r="AE17" s="267"/>
      <c r="AF17" s="271">
        <v>31</v>
      </c>
      <c r="AG17" s="271"/>
      <c r="AH17" s="266"/>
      <c r="AI17" s="267"/>
      <c r="AJ17" s="275">
        <v>9</v>
      </c>
      <c r="AK17" s="273"/>
      <c r="AL17" s="267"/>
      <c r="AM17" s="273">
        <v>3</v>
      </c>
      <c r="AN17" s="267"/>
      <c r="AO17" s="276"/>
      <c r="AP17" s="276"/>
      <c r="AQ17" s="276">
        <v>28</v>
      </c>
      <c r="AR17" s="276"/>
      <c r="AS17" s="277"/>
      <c r="AT17" s="277"/>
      <c r="AU17" s="276"/>
      <c r="AV17" s="276"/>
      <c r="AW17" s="276"/>
      <c r="AX17" s="278" t="s">
        <v>88</v>
      </c>
      <c r="BX17" s="230"/>
      <c r="BY17" s="230"/>
      <c r="CF17" s="231" t="s">
        <v>179</v>
      </c>
      <c r="CG17" s="231">
        <v>0</v>
      </c>
      <c r="CI17" s="231">
        <v>0</v>
      </c>
      <c r="CJ17" s="231">
        <v>0</v>
      </c>
      <c r="CK17" s="231">
        <v>0</v>
      </c>
      <c r="CL17" s="231">
        <v>1</v>
      </c>
      <c r="CM17" s="231">
        <v>0</v>
      </c>
      <c r="CS17" s="231"/>
      <c r="CT17" s="231"/>
    </row>
    <row r="18" spans="1:98" x14ac:dyDescent="0.2">
      <c r="A18" s="268" t="s">
        <v>96</v>
      </c>
      <c r="B18" s="259">
        <f>SUM(C18+D18+E18+F18+G18+H18+I18+J18+K18+L18+M18+N18+O18+P18+Q18+R18+S18)</f>
        <v>316</v>
      </c>
      <c r="C18" s="266"/>
      <c r="D18" s="279"/>
      <c r="E18" s="269"/>
      <c r="F18" s="269">
        <v>4</v>
      </c>
      <c r="G18" s="269">
        <v>2</v>
      </c>
      <c r="H18" s="269">
        <v>2</v>
      </c>
      <c r="I18" s="269">
        <v>1</v>
      </c>
      <c r="J18" s="269"/>
      <c r="K18" s="269">
        <v>7</v>
      </c>
      <c r="L18" s="269">
        <v>12</v>
      </c>
      <c r="M18" s="269">
        <v>22</v>
      </c>
      <c r="N18" s="269">
        <v>36</v>
      </c>
      <c r="O18" s="269">
        <v>45</v>
      </c>
      <c r="P18" s="269">
        <v>55</v>
      </c>
      <c r="Q18" s="269">
        <v>33</v>
      </c>
      <c r="R18" s="269">
        <v>41</v>
      </c>
      <c r="S18" s="267">
        <v>56</v>
      </c>
      <c r="T18" s="266"/>
      <c r="U18" s="267">
        <v>316</v>
      </c>
      <c r="V18" s="266">
        <v>161</v>
      </c>
      <c r="W18" s="267">
        <v>155</v>
      </c>
      <c r="X18" s="268">
        <f t="shared" si="0"/>
        <v>0</v>
      </c>
      <c r="Y18" s="266"/>
      <c r="Z18" s="269"/>
      <c r="AA18" s="267"/>
      <c r="AB18" s="282">
        <f t="shared" si="1"/>
        <v>88</v>
      </c>
      <c r="AC18" s="266">
        <v>88</v>
      </c>
      <c r="AD18" s="269"/>
      <c r="AE18" s="267"/>
      <c r="AF18" s="271">
        <v>81</v>
      </c>
      <c r="AG18" s="271">
        <v>13</v>
      </c>
      <c r="AH18" s="266"/>
      <c r="AI18" s="267">
        <v>69</v>
      </c>
      <c r="AJ18" s="275">
        <v>47</v>
      </c>
      <c r="AK18" s="273"/>
      <c r="AL18" s="267">
        <v>36</v>
      </c>
      <c r="AM18" s="273"/>
      <c r="AN18" s="267">
        <v>60</v>
      </c>
      <c r="AO18" s="276"/>
      <c r="AP18" s="276"/>
      <c r="AQ18" s="276"/>
      <c r="AR18" s="276"/>
      <c r="AS18" s="277"/>
      <c r="AT18" s="277"/>
      <c r="AU18" s="276"/>
      <c r="AV18" s="276"/>
      <c r="AW18" s="276"/>
      <c r="AX18" s="278" t="s">
        <v>88</v>
      </c>
      <c r="BX18" s="230"/>
      <c r="BY18" s="230"/>
      <c r="CG18" s="231">
        <v>0</v>
      </c>
      <c r="CI18" s="231">
        <v>0</v>
      </c>
      <c r="CJ18" s="231">
        <v>0</v>
      </c>
      <c r="CK18" s="231">
        <v>0</v>
      </c>
      <c r="CL18" s="231">
        <v>0</v>
      </c>
      <c r="CM18" s="231">
        <v>0</v>
      </c>
      <c r="CS18" s="231"/>
      <c r="CT18" s="231"/>
    </row>
    <row r="19" spans="1:98" x14ac:dyDescent="0.2">
      <c r="A19" s="268" t="s">
        <v>97</v>
      </c>
      <c r="B19" s="259">
        <f>SUM(C19+D19+E19+F19+G19+H19+I19+J19+K19)</f>
        <v>0</v>
      </c>
      <c r="C19" s="266"/>
      <c r="D19" s="279"/>
      <c r="E19" s="269"/>
      <c r="F19" s="269"/>
      <c r="G19" s="269"/>
      <c r="H19" s="269"/>
      <c r="I19" s="269"/>
      <c r="J19" s="269"/>
      <c r="K19" s="269"/>
      <c r="L19" s="264"/>
      <c r="M19" s="264"/>
      <c r="N19" s="264"/>
      <c r="O19" s="264"/>
      <c r="P19" s="264"/>
      <c r="Q19" s="264"/>
      <c r="R19" s="264"/>
      <c r="S19" s="264"/>
      <c r="T19" s="266"/>
      <c r="U19" s="267"/>
      <c r="V19" s="266"/>
      <c r="W19" s="267"/>
      <c r="X19" s="268">
        <f t="shared" si="0"/>
        <v>0</v>
      </c>
      <c r="Y19" s="266"/>
      <c r="Z19" s="269"/>
      <c r="AA19" s="267"/>
      <c r="AB19" s="282">
        <f t="shared" si="1"/>
        <v>0</v>
      </c>
      <c r="AC19" s="266"/>
      <c r="AD19" s="269"/>
      <c r="AE19" s="267"/>
      <c r="AF19" s="271"/>
      <c r="AG19" s="271"/>
      <c r="AH19" s="266"/>
      <c r="AI19" s="267"/>
      <c r="AJ19" s="275"/>
      <c r="AK19" s="273"/>
      <c r="AL19" s="267"/>
      <c r="AM19" s="273"/>
      <c r="AN19" s="267"/>
      <c r="AO19" s="276"/>
      <c r="AP19" s="276"/>
      <c r="AQ19" s="276"/>
      <c r="AR19" s="276"/>
      <c r="AS19" s="277"/>
      <c r="AT19" s="277"/>
      <c r="AU19" s="276"/>
      <c r="AV19" s="276"/>
      <c r="AW19" s="276"/>
      <c r="AX19" s="278" t="s">
        <v>88</v>
      </c>
      <c r="BX19" s="230"/>
      <c r="BY19" s="230"/>
      <c r="CF19" s="231" t="s">
        <v>179</v>
      </c>
      <c r="CG19" s="231">
        <v>0</v>
      </c>
      <c r="CI19" s="231">
        <v>0</v>
      </c>
      <c r="CJ19" s="231">
        <v>0</v>
      </c>
      <c r="CK19" s="231">
        <v>0</v>
      </c>
      <c r="CL19" s="231">
        <v>1</v>
      </c>
      <c r="CM19" s="231">
        <v>0</v>
      </c>
      <c r="CS19" s="231"/>
      <c r="CT19" s="231"/>
    </row>
    <row r="20" spans="1:98" x14ac:dyDescent="0.2">
      <c r="A20" s="268" t="s">
        <v>98</v>
      </c>
      <c r="B20" s="259">
        <f>SUM(C20+D20+E20+F20+G20+H20+I20+J20+K20+L20+M20+N20+O20+P20+Q20+R20+S20)</f>
        <v>142</v>
      </c>
      <c r="C20" s="266"/>
      <c r="D20" s="279"/>
      <c r="E20" s="269"/>
      <c r="F20" s="269">
        <v>9</v>
      </c>
      <c r="G20" s="269">
        <v>8</v>
      </c>
      <c r="H20" s="269">
        <v>3</v>
      </c>
      <c r="I20" s="269">
        <v>8</v>
      </c>
      <c r="J20" s="269">
        <v>9</v>
      </c>
      <c r="K20" s="269">
        <v>11</v>
      </c>
      <c r="L20" s="269">
        <v>14</v>
      </c>
      <c r="M20" s="269">
        <v>14</v>
      </c>
      <c r="N20" s="269">
        <v>13</v>
      </c>
      <c r="O20" s="269">
        <v>14</v>
      </c>
      <c r="P20" s="269">
        <v>15</v>
      </c>
      <c r="Q20" s="269">
        <v>12</v>
      </c>
      <c r="R20" s="269">
        <v>9</v>
      </c>
      <c r="S20" s="267">
        <v>3</v>
      </c>
      <c r="T20" s="266"/>
      <c r="U20" s="267">
        <v>142</v>
      </c>
      <c r="V20" s="266">
        <v>25</v>
      </c>
      <c r="W20" s="267">
        <v>117</v>
      </c>
      <c r="X20" s="268">
        <f t="shared" si="0"/>
        <v>0</v>
      </c>
      <c r="Y20" s="266"/>
      <c r="Z20" s="269"/>
      <c r="AA20" s="267"/>
      <c r="AB20" s="282">
        <f t="shared" si="1"/>
        <v>97</v>
      </c>
      <c r="AC20" s="266">
        <v>97</v>
      </c>
      <c r="AD20" s="269"/>
      <c r="AE20" s="267"/>
      <c r="AF20" s="271">
        <v>88</v>
      </c>
      <c r="AG20" s="271"/>
      <c r="AH20" s="266"/>
      <c r="AI20" s="267">
        <v>17</v>
      </c>
      <c r="AJ20" s="275">
        <v>9</v>
      </c>
      <c r="AK20" s="273"/>
      <c r="AL20" s="267"/>
      <c r="AM20" s="273"/>
      <c r="AN20" s="267">
        <v>14</v>
      </c>
      <c r="AO20" s="276"/>
      <c r="AP20" s="276"/>
      <c r="AQ20" s="276"/>
      <c r="AR20" s="276"/>
      <c r="AS20" s="277"/>
      <c r="AT20" s="277"/>
      <c r="AU20" s="276"/>
      <c r="AV20" s="276"/>
      <c r="AW20" s="276"/>
      <c r="AX20" s="278" t="s">
        <v>88</v>
      </c>
      <c r="BX20" s="230"/>
      <c r="BY20" s="230"/>
      <c r="CG20" s="231">
        <v>0</v>
      </c>
      <c r="CI20" s="231">
        <v>0</v>
      </c>
      <c r="CJ20" s="231">
        <v>0</v>
      </c>
      <c r="CK20" s="231">
        <v>0</v>
      </c>
      <c r="CL20" s="231">
        <v>0</v>
      </c>
      <c r="CM20" s="231">
        <v>0</v>
      </c>
      <c r="CS20" s="231"/>
      <c r="CT20" s="231"/>
    </row>
    <row r="21" spans="1:98" x14ac:dyDescent="0.2">
      <c r="A21" s="268" t="s">
        <v>99</v>
      </c>
      <c r="B21" s="259">
        <f>SUM(C21+D21+E21+F21+G21+H21+I21+J21+K21)</f>
        <v>0</v>
      </c>
      <c r="C21" s="266"/>
      <c r="D21" s="279"/>
      <c r="E21" s="269"/>
      <c r="F21" s="269"/>
      <c r="G21" s="269"/>
      <c r="H21" s="269"/>
      <c r="I21" s="269"/>
      <c r="J21" s="269"/>
      <c r="K21" s="269"/>
      <c r="L21" s="264"/>
      <c r="M21" s="264"/>
      <c r="N21" s="264"/>
      <c r="O21" s="264"/>
      <c r="P21" s="264"/>
      <c r="Q21" s="264"/>
      <c r="R21" s="264"/>
      <c r="S21" s="264"/>
      <c r="T21" s="266"/>
      <c r="U21" s="267"/>
      <c r="V21" s="266"/>
      <c r="W21" s="267"/>
      <c r="X21" s="268">
        <f t="shared" si="0"/>
        <v>0</v>
      </c>
      <c r="Y21" s="266"/>
      <c r="Z21" s="269"/>
      <c r="AA21" s="267"/>
      <c r="AB21" s="282">
        <f t="shared" si="1"/>
        <v>0</v>
      </c>
      <c r="AC21" s="266"/>
      <c r="AD21" s="269"/>
      <c r="AE21" s="267"/>
      <c r="AF21" s="271"/>
      <c r="AG21" s="271"/>
      <c r="AH21" s="266"/>
      <c r="AI21" s="267"/>
      <c r="AJ21" s="275"/>
      <c r="AK21" s="273"/>
      <c r="AL21" s="267"/>
      <c r="AM21" s="273"/>
      <c r="AN21" s="267"/>
      <c r="AO21" s="276"/>
      <c r="AP21" s="276"/>
      <c r="AQ21" s="276"/>
      <c r="AR21" s="276"/>
      <c r="AS21" s="277"/>
      <c r="AT21" s="277"/>
      <c r="AU21" s="276"/>
      <c r="AV21" s="276"/>
      <c r="AW21" s="276"/>
      <c r="AX21" s="278" t="s">
        <v>88</v>
      </c>
      <c r="BX21" s="230"/>
      <c r="BY21" s="230"/>
      <c r="CF21" s="231" t="s">
        <v>179</v>
      </c>
      <c r="CG21" s="231">
        <v>0</v>
      </c>
      <c r="CI21" s="231">
        <v>0</v>
      </c>
      <c r="CJ21" s="231">
        <v>0</v>
      </c>
      <c r="CK21" s="231">
        <v>0</v>
      </c>
      <c r="CL21" s="231">
        <v>1</v>
      </c>
      <c r="CM21" s="231">
        <v>0</v>
      </c>
      <c r="CS21" s="231"/>
      <c r="CT21" s="231"/>
    </row>
    <row r="22" spans="1:98" x14ac:dyDescent="0.2">
      <c r="A22" s="268" t="s">
        <v>100</v>
      </c>
      <c r="B22" s="259">
        <f>SUM(C22+D22+E22+F22+G22+H22+I22+J22+K22+L22+M22+N22+O22+P22+Q22+R22+S22)</f>
        <v>144</v>
      </c>
      <c r="C22" s="266"/>
      <c r="D22" s="279"/>
      <c r="E22" s="269"/>
      <c r="F22" s="269">
        <v>4</v>
      </c>
      <c r="G22" s="269">
        <v>3</v>
      </c>
      <c r="H22" s="269">
        <v>1</v>
      </c>
      <c r="I22" s="269">
        <v>5</v>
      </c>
      <c r="J22" s="269">
        <v>2</v>
      </c>
      <c r="K22" s="269">
        <v>9</v>
      </c>
      <c r="L22" s="269">
        <v>11</v>
      </c>
      <c r="M22" s="269">
        <v>14</v>
      </c>
      <c r="N22" s="269">
        <v>17</v>
      </c>
      <c r="O22" s="269">
        <v>17</v>
      </c>
      <c r="P22" s="269">
        <v>16</v>
      </c>
      <c r="Q22" s="269">
        <v>18</v>
      </c>
      <c r="R22" s="269">
        <v>13</v>
      </c>
      <c r="S22" s="267">
        <v>14</v>
      </c>
      <c r="T22" s="266"/>
      <c r="U22" s="267">
        <v>144</v>
      </c>
      <c r="V22" s="266">
        <v>51</v>
      </c>
      <c r="W22" s="267">
        <v>93</v>
      </c>
      <c r="X22" s="268">
        <f t="shared" si="0"/>
        <v>0</v>
      </c>
      <c r="Y22" s="266"/>
      <c r="Z22" s="269"/>
      <c r="AA22" s="267"/>
      <c r="AB22" s="282">
        <f t="shared" si="1"/>
        <v>81</v>
      </c>
      <c r="AC22" s="266">
        <v>81</v>
      </c>
      <c r="AD22" s="269"/>
      <c r="AE22" s="267"/>
      <c r="AF22" s="271">
        <v>68</v>
      </c>
      <c r="AG22" s="271"/>
      <c r="AH22" s="266"/>
      <c r="AI22" s="267">
        <v>16</v>
      </c>
      <c r="AJ22" s="275"/>
      <c r="AK22" s="273"/>
      <c r="AL22" s="267">
        <v>34</v>
      </c>
      <c r="AM22" s="273"/>
      <c r="AN22" s="267">
        <v>33</v>
      </c>
      <c r="AO22" s="276"/>
      <c r="AP22" s="276"/>
      <c r="AQ22" s="276"/>
      <c r="AR22" s="276"/>
      <c r="AS22" s="277"/>
      <c r="AT22" s="277"/>
      <c r="AU22" s="276"/>
      <c r="AV22" s="276"/>
      <c r="AW22" s="276"/>
      <c r="AX22" s="278" t="s">
        <v>88</v>
      </c>
      <c r="BX22" s="230"/>
      <c r="BY22" s="230"/>
      <c r="CG22" s="231">
        <v>0</v>
      </c>
      <c r="CI22" s="231">
        <v>0</v>
      </c>
      <c r="CJ22" s="231">
        <v>0</v>
      </c>
      <c r="CK22" s="231">
        <v>0</v>
      </c>
      <c r="CL22" s="231">
        <v>0</v>
      </c>
      <c r="CM22" s="231">
        <v>0</v>
      </c>
      <c r="CS22" s="231"/>
      <c r="CT22" s="231"/>
    </row>
    <row r="23" spans="1:98" x14ac:dyDescent="0.2">
      <c r="A23" s="268" t="s">
        <v>101</v>
      </c>
      <c r="B23" s="259">
        <f>SUM(C23+D23+E23+F23+G23+H23+I23+J23+K23+L23+M23+N23+O23+P23+Q23+R23+S23)</f>
        <v>0</v>
      </c>
      <c r="C23" s="266"/>
      <c r="D23" s="27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7"/>
      <c r="T23" s="266"/>
      <c r="U23" s="267"/>
      <c r="V23" s="266"/>
      <c r="W23" s="267"/>
      <c r="X23" s="268">
        <f t="shared" si="0"/>
        <v>0</v>
      </c>
      <c r="Y23" s="266"/>
      <c r="Z23" s="269"/>
      <c r="AA23" s="267"/>
      <c r="AB23" s="282">
        <f t="shared" si="1"/>
        <v>0</v>
      </c>
      <c r="AC23" s="266"/>
      <c r="AD23" s="269"/>
      <c r="AE23" s="267"/>
      <c r="AF23" s="271"/>
      <c r="AG23" s="271"/>
      <c r="AH23" s="266"/>
      <c r="AI23" s="267"/>
      <c r="AJ23" s="275"/>
      <c r="AK23" s="273"/>
      <c r="AL23" s="267"/>
      <c r="AM23" s="273"/>
      <c r="AN23" s="267"/>
      <c r="AO23" s="276"/>
      <c r="AP23" s="276"/>
      <c r="AQ23" s="276"/>
      <c r="AR23" s="276"/>
      <c r="AS23" s="277"/>
      <c r="AT23" s="277"/>
      <c r="AU23" s="276"/>
      <c r="AV23" s="276"/>
      <c r="AW23" s="276"/>
      <c r="AX23" s="278" t="s">
        <v>88</v>
      </c>
      <c r="BX23" s="230"/>
      <c r="BY23" s="230"/>
      <c r="CG23" s="231">
        <v>0</v>
      </c>
      <c r="CI23" s="231">
        <v>0</v>
      </c>
      <c r="CJ23" s="231">
        <v>0</v>
      </c>
      <c r="CK23" s="231">
        <v>0</v>
      </c>
      <c r="CL23" s="231">
        <v>0</v>
      </c>
      <c r="CM23" s="231">
        <v>0</v>
      </c>
      <c r="CS23" s="231"/>
      <c r="CT23" s="231"/>
    </row>
    <row r="24" spans="1:98" x14ac:dyDescent="0.2">
      <c r="A24" s="268" t="s">
        <v>102</v>
      </c>
      <c r="B24" s="259">
        <f>SUM(C24+D24+E24+F24+G24+H24+I24+J24+K24)</f>
        <v>0</v>
      </c>
      <c r="C24" s="266"/>
      <c r="D24" s="279"/>
      <c r="E24" s="269"/>
      <c r="F24" s="269"/>
      <c r="G24" s="269"/>
      <c r="H24" s="269"/>
      <c r="I24" s="269"/>
      <c r="J24" s="269"/>
      <c r="K24" s="269"/>
      <c r="L24" s="264"/>
      <c r="M24" s="264"/>
      <c r="N24" s="264"/>
      <c r="O24" s="264"/>
      <c r="P24" s="264"/>
      <c r="Q24" s="264"/>
      <c r="R24" s="264"/>
      <c r="S24" s="264"/>
      <c r="T24" s="266"/>
      <c r="U24" s="267"/>
      <c r="V24" s="266"/>
      <c r="W24" s="267"/>
      <c r="X24" s="268">
        <f t="shared" si="0"/>
        <v>0</v>
      </c>
      <c r="Y24" s="266"/>
      <c r="Z24" s="269"/>
      <c r="AA24" s="267"/>
      <c r="AB24" s="282">
        <f t="shared" si="1"/>
        <v>0</v>
      </c>
      <c r="AC24" s="266"/>
      <c r="AD24" s="269"/>
      <c r="AE24" s="267"/>
      <c r="AF24" s="271"/>
      <c r="AG24" s="271"/>
      <c r="AH24" s="266"/>
      <c r="AI24" s="267"/>
      <c r="AJ24" s="275"/>
      <c r="AK24" s="273"/>
      <c r="AL24" s="267"/>
      <c r="AM24" s="273"/>
      <c r="AN24" s="267"/>
      <c r="AO24" s="276"/>
      <c r="AP24" s="276"/>
      <c r="AQ24" s="276"/>
      <c r="AR24" s="276"/>
      <c r="AS24" s="277"/>
      <c r="AT24" s="277"/>
      <c r="AU24" s="276"/>
      <c r="AV24" s="276"/>
      <c r="AW24" s="276"/>
      <c r="AX24" s="278" t="s">
        <v>88</v>
      </c>
      <c r="BX24" s="230"/>
      <c r="BY24" s="230"/>
      <c r="CF24" s="231" t="s">
        <v>179</v>
      </c>
      <c r="CG24" s="231">
        <v>0</v>
      </c>
      <c r="CI24" s="231">
        <v>0</v>
      </c>
      <c r="CJ24" s="231">
        <v>0</v>
      </c>
      <c r="CK24" s="231">
        <v>0</v>
      </c>
      <c r="CL24" s="231">
        <v>1</v>
      </c>
      <c r="CM24" s="231">
        <v>0</v>
      </c>
      <c r="CS24" s="231"/>
      <c r="CT24" s="231"/>
    </row>
    <row r="25" spans="1:98" x14ac:dyDescent="0.2">
      <c r="A25" s="268" t="s">
        <v>103</v>
      </c>
      <c r="B25" s="259">
        <f>SUM(C25+D25+E25+F25+G25+H25+I25+J25+K25+L25+M25+N25+O25+P25+Q25+R25+S25)</f>
        <v>0</v>
      </c>
      <c r="C25" s="266"/>
      <c r="D25" s="27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7"/>
      <c r="T25" s="266"/>
      <c r="U25" s="267"/>
      <c r="V25" s="266"/>
      <c r="W25" s="267"/>
      <c r="X25" s="268">
        <f t="shared" si="0"/>
        <v>0</v>
      </c>
      <c r="Y25" s="266"/>
      <c r="Z25" s="269"/>
      <c r="AA25" s="267"/>
      <c r="AB25" s="282">
        <f t="shared" si="1"/>
        <v>0</v>
      </c>
      <c r="AC25" s="266"/>
      <c r="AD25" s="269"/>
      <c r="AE25" s="267"/>
      <c r="AF25" s="271"/>
      <c r="AG25" s="271"/>
      <c r="AH25" s="266"/>
      <c r="AI25" s="267"/>
      <c r="AJ25" s="275"/>
      <c r="AK25" s="273"/>
      <c r="AL25" s="267"/>
      <c r="AM25" s="273"/>
      <c r="AN25" s="267"/>
      <c r="AO25" s="276"/>
      <c r="AP25" s="276"/>
      <c r="AQ25" s="276"/>
      <c r="AR25" s="276"/>
      <c r="AS25" s="277"/>
      <c r="AT25" s="277"/>
      <c r="AU25" s="276"/>
      <c r="AV25" s="276"/>
      <c r="AW25" s="276"/>
      <c r="AX25" s="278" t="s">
        <v>88</v>
      </c>
      <c r="BX25" s="230"/>
      <c r="BY25" s="230"/>
      <c r="CG25" s="231">
        <v>0</v>
      </c>
      <c r="CI25" s="231">
        <v>0</v>
      </c>
      <c r="CJ25" s="231">
        <v>0</v>
      </c>
      <c r="CK25" s="231">
        <v>0</v>
      </c>
      <c r="CL25" s="231">
        <v>0</v>
      </c>
      <c r="CM25" s="231">
        <v>0</v>
      </c>
      <c r="CS25" s="231"/>
      <c r="CT25" s="231"/>
    </row>
    <row r="26" spans="1:98" x14ac:dyDescent="0.2">
      <c r="A26" s="268" t="s">
        <v>104</v>
      </c>
      <c r="B26" s="259">
        <f>SUM(C26+D26+E26+F26+G26+H26+I26+J26+K26)</f>
        <v>0</v>
      </c>
      <c r="C26" s="266"/>
      <c r="D26" s="279"/>
      <c r="E26" s="269"/>
      <c r="F26" s="269"/>
      <c r="G26" s="269"/>
      <c r="H26" s="269"/>
      <c r="I26" s="269"/>
      <c r="J26" s="269"/>
      <c r="K26" s="269"/>
      <c r="L26" s="264"/>
      <c r="M26" s="264"/>
      <c r="N26" s="264"/>
      <c r="O26" s="264"/>
      <c r="P26" s="264"/>
      <c r="Q26" s="264"/>
      <c r="R26" s="264"/>
      <c r="S26" s="264"/>
      <c r="T26" s="266"/>
      <c r="U26" s="267"/>
      <c r="V26" s="266"/>
      <c r="W26" s="267"/>
      <c r="X26" s="268">
        <f t="shared" si="0"/>
        <v>0</v>
      </c>
      <c r="Y26" s="266"/>
      <c r="Z26" s="269"/>
      <c r="AA26" s="267"/>
      <c r="AB26" s="282">
        <f t="shared" si="1"/>
        <v>0</v>
      </c>
      <c r="AC26" s="266"/>
      <c r="AD26" s="269"/>
      <c r="AE26" s="267"/>
      <c r="AF26" s="271"/>
      <c r="AG26" s="271"/>
      <c r="AH26" s="266"/>
      <c r="AI26" s="267"/>
      <c r="AJ26" s="275"/>
      <c r="AK26" s="273"/>
      <c r="AL26" s="267"/>
      <c r="AM26" s="273"/>
      <c r="AN26" s="267"/>
      <c r="AO26" s="276"/>
      <c r="AP26" s="276"/>
      <c r="AQ26" s="276"/>
      <c r="AR26" s="276"/>
      <c r="AS26" s="277"/>
      <c r="AT26" s="277"/>
      <c r="AU26" s="276"/>
      <c r="AV26" s="276"/>
      <c r="AW26" s="276"/>
      <c r="AX26" s="278" t="s">
        <v>88</v>
      </c>
      <c r="BX26" s="230"/>
      <c r="BY26" s="230"/>
      <c r="CF26" s="231" t="s">
        <v>179</v>
      </c>
      <c r="CG26" s="231">
        <v>0</v>
      </c>
      <c r="CI26" s="231">
        <v>0</v>
      </c>
      <c r="CJ26" s="231">
        <v>0</v>
      </c>
      <c r="CK26" s="231">
        <v>0</v>
      </c>
      <c r="CL26" s="231">
        <v>1</v>
      </c>
      <c r="CM26" s="231">
        <v>0</v>
      </c>
      <c r="CS26" s="231"/>
      <c r="CT26" s="231"/>
    </row>
    <row r="27" spans="1:98" x14ac:dyDescent="0.2">
      <c r="A27" s="268" t="s">
        <v>105</v>
      </c>
      <c r="B27" s="259">
        <f>SUM(C27+D27+E27+F27+G27+H27+I27+J27+K27+L27+M27+N27+O27+P27+Q27+R27+S27)</f>
        <v>0</v>
      </c>
      <c r="C27" s="266"/>
      <c r="D27" s="27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7"/>
      <c r="T27" s="266"/>
      <c r="U27" s="267"/>
      <c r="V27" s="266"/>
      <c r="W27" s="267"/>
      <c r="X27" s="268">
        <f t="shared" si="0"/>
        <v>0</v>
      </c>
      <c r="Y27" s="266"/>
      <c r="Z27" s="269"/>
      <c r="AA27" s="267"/>
      <c r="AB27" s="282">
        <f t="shared" si="1"/>
        <v>0</v>
      </c>
      <c r="AC27" s="266"/>
      <c r="AD27" s="269"/>
      <c r="AE27" s="267"/>
      <c r="AF27" s="271"/>
      <c r="AG27" s="271"/>
      <c r="AH27" s="266"/>
      <c r="AI27" s="267"/>
      <c r="AJ27" s="275"/>
      <c r="AK27" s="273"/>
      <c r="AL27" s="267"/>
      <c r="AM27" s="273"/>
      <c r="AN27" s="267"/>
      <c r="AO27" s="276"/>
      <c r="AP27" s="276"/>
      <c r="AQ27" s="276"/>
      <c r="AR27" s="276"/>
      <c r="AS27" s="277"/>
      <c r="AT27" s="277"/>
      <c r="AU27" s="276"/>
      <c r="AV27" s="276"/>
      <c r="AW27" s="276"/>
      <c r="AX27" s="278" t="s">
        <v>88</v>
      </c>
      <c r="BX27" s="230"/>
      <c r="BY27" s="230"/>
      <c r="CG27" s="231">
        <v>0</v>
      </c>
      <c r="CI27" s="231">
        <v>0</v>
      </c>
      <c r="CJ27" s="231">
        <v>0</v>
      </c>
      <c r="CK27" s="231">
        <v>0</v>
      </c>
      <c r="CL27" s="231">
        <v>0</v>
      </c>
      <c r="CM27" s="231">
        <v>0</v>
      </c>
      <c r="CS27" s="231"/>
      <c r="CT27" s="231"/>
    </row>
    <row r="28" spans="1:98" x14ac:dyDescent="0.2">
      <c r="A28" s="268" t="s">
        <v>106</v>
      </c>
      <c r="B28" s="259">
        <f>SUM(C28+D28+E28+F28+G28+H28+I28+J28+K28)</f>
        <v>0</v>
      </c>
      <c r="C28" s="266"/>
      <c r="D28" s="279"/>
      <c r="E28" s="269"/>
      <c r="F28" s="269"/>
      <c r="G28" s="269"/>
      <c r="H28" s="269"/>
      <c r="I28" s="269"/>
      <c r="J28" s="269"/>
      <c r="K28" s="269"/>
      <c r="L28" s="264"/>
      <c r="M28" s="264"/>
      <c r="N28" s="264"/>
      <c r="O28" s="264"/>
      <c r="P28" s="264"/>
      <c r="Q28" s="264"/>
      <c r="R28" s="264"/>
      <c r="S28" s="264"/>
      <c r="T28" s="266"/>
      <c r="U28" s="267"/>
      <c r="V28" s="266"/>
      <c r="W28" s="267"/>
      <c r="X28" s="268">
        <f t="shared" si="0"/>
        <v>0</v>
      </c>
      <c r="Y28" s="266"/>
      <c r="Z28" s="269"/>
      <c r="AA28" s="267"/>
      <c r="AB28" s="282">
        <f t="shared" si="1"/>
        <v>0</v>
      </c>
      <c r="AC28" s="266"/>
      <c r="AD28" s="269"/>
      <c r="AE28" s="267"/>
      <c r="AF28" s="271"/>
      <c r="AG28" s="271"/>
      <c r="AH28" s="266"/>
      <c r="AI28" s="267"/>
      <c r="AJ28" s="275"/>
      <c r="AK28" s="273"/>
      <c r="AL28" s="267"/>
      <c r="AM28" s="273"/>
      <c r="AN28" s="267"/>
      <c r="AO28" s="276"/>
      <c r="AP28" s="276"/>
      <c r="AQ28" s="276"/>
      <c r="AR28" s="276"/>
      <c r="AS28" s="277"/>
      <c r="AT28" s="277"/>
      <c r="AU28" s="276"/>
      <c r="AV28" s="276"/>
      <c r="AW28" s="276"/>
      <c r="AX28" s="278" t="s">
        <v>88</v>
      </c>
      <c r="BX28" s="230"/>
      <c r="BY28" s="230"/>
      <c r="CF28" s="231" t="s">
        <v>179</v>
      </c>
      <c r="CG28" s="231">
        <v>0</v>
      </c>
      <c r="CI28" s="231">
        <v>0</v>
      </c>
      <c r="CJ28" s="231">
        <v>0</v>
      </c>
      <c r="CK28" s="231">
        <v>0</v>
      </c>
      <c r="CL28" s="231">
        <v>1</v>
      </c>
      <c r="CM28" s="231">
        <v>0</v>
      </c>
      <c r="CS28" s="231"/>
      <c r="CT28" s="231"/>
    </row>
    <row r="29" spans="1:98" x14ac:dyDescent="0.2">
      <c r="A29" s="268" t="s">
        <v>107</v>
      </c>
      <c r="B29" s="259">
        <f>SUM(C29+D29+E29+F29+G29+H29+I29+J29+K29+L29+M29+N29+O29+P29+Q29+R29+S29)</f>
        <v>0</v>
      </c>
      <c r="C29" s="266"/>
      <c r="D29" s="27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7"/>
      <c r="T29" s="266"/>
      <c r="U29" s="267"/>
      <c r="V29" s="266"/>
      <c r="W29" s="267"/>
      <c r="X29" s="268">
        <f t="shared" si="0"/>
        <v>0</v>
      </c>
      <c r="Y29" s="266"/>
      <c r="Z29" s="269"/>
      <c r="AA29" s="267"/>
      <c r="AB29" s="282">
        <f t="shared" si="1"/>
        <v>0</v>
      </c>
      <c r="AC29" s="266"/>
      <c r="AD29" s="269"/>
      <c r="AE29" s="267"/>
      <c r="AF29" s="271"/>
      <c r="AG29" s="271"/>
      <c r="AH29" s="266"/>
      <c r="AI29" s="267"/>
      <c r="AJ29" s="275"/>
      <c r="AK29" s="273"/>
      <c r="AL29" s="267"/>
      <c r="AM29" s="273"/>
      <c r="AN29" s="267"/>
      <c r="AO29" s="276"/>
      <c r="AP29" s="276"/>
      <c r="AQ29" s="276"/>
      <c r="AR29" s="276"/>
      <c r="AS29" s="277"/>
      <c r="AT29" s="277"/>
      <c r="AU29" s="276"/>
      <c r="AV29" s="276"/>
      <c r="AW29" s="276"/>
      <c r="AX29" s="278" t="s">
        <v>88</v>
      </c>
      <c r="BX29" s="230"/>
      <c r="BY29" s="230"/>
      <c r="CG29" s="231">
        <v>0</v>
      </c>
      <c r="CI29" s="231">
        <v>0</v>
      </c>
      <c r="CJ29" s="231">
        <v>0</v>
      </c>
      <c r="CK29" s="231">
        <v>0</v>
      </c>
      <c r="CL29" s="231">
        <v>0</v>
      </c>
      <c r="CM29" s="231">
        <v>0</v>
      </c>
      <c r="CS29" s="231"/>
      <c r="CT29" s="231"/>
    </row>
    <row r="30" spans="1:98" x14ac:dyDescent="0.2">
      <c r="A30" s="268" t="s">
        <v>108</v>
      </c>
      <c r="B30" s="259">
        <f>SUM(C30+D30+E30+F30+G30+H30+I30+J30+K30)</f>
        <v>0</v>
      </c>
      <c r="C30" s="266"/>
      <c r="D30" s="279"/>
      <c r="E30" s="269"/>
      <c r="F30" s="269"/>
      <c r="G30" s="269"/>
      <c r="H30" s="269"/>
      <c r="I30" s="269"/>
      <c r="J30" s="269"/>
      <c r="K30" s="269"/>
      <c r="L30" s="264"/>
      <c r="M30" s="264"/>
      <c r="N30" s="264"/>
      <c r="O30" s="264"/>
      <c r="P30" s="264"/>
      <c r="Q30" s="264"/>
      <c r="R30" s="264"/>
      <c r="S30" s="264"/>
      <c r="T30" s="266"/>
      <c r="U30" s="267"/>
      <c r="V30" s="266"/>
      <c r="W30" s="267"/>
      <c r="X30" s="268">
        <f t="shared" si="0"/>
        <v>0</v>
      </c>
      <c r="Y30" s="266"/>
      <c r="Z30" s="269"/>
      <c r="AA30" s="267"/>
      <c r="AB30" s="282">
        <f t="shared" si="1"/>
        <v>0</v>
      </c>
      <c r="AC30" s="266"/>
      <c r="AD30" s="269"/>
      <c r="AE30" s="267"/>
      <c r="AF30" s="271"/>
      <c r="AG30" s="271"/>
      <c r="AH30" s="266"/>
      <c r="AI30" s="267"/>
      <c r="AJ30" s="275"/>
      <c r="AK30" s="273"/>
      <c r="AL30" s="267"/>
      <c r="AM30" s="273"/>
      <c r="AN30" s="267"/>
      <c r="AO30" s="276"/>
      <c r="AP30" s="276"/>
      <c r="AQ30" s="276"/>
      <c r="AR30" s="276"/>
      <c r="AS30" s="277"/>
      <c r="AT30" s="277"/>
      <c r="AU30" s="276"/>
      <c r="AV30" s="276"/>
      <c r="AW30" s="276"/>
      <c r="AX30" s="278" t="s">
        <v>88</v>
      </c>
      <c r="BX30" s="230"/>
      <c r="BY30" s="230"/>
      <c r="CF30" s="231" t="s">
        <v>179</v>
      </c>
      <c r="CG30" s="231">
        <v>0</v>
      </c>
      <c r="CI30" s="231">
        <v>0</v>
      </c>
      <c r="CJ30" s="231">
        <v>0</v>
      </c>
      <c r="CK30" s="231">
        <v>0</v>
      </c>
      <c r="CL30" s="231">
        <v>1</v>
      </c>
      <c r="CM30" s="231">
        <v>0</v>
      </c>
      <c r="CS30" s="231"/>
      <c r="CT30" s="231"/>
    </row>
    <row r="31" spans="1:98" x14ac:dyDescent="0.2">
      <c r="A31" s="268" t="s">
        <v>109</v>
      </c>
      <c r="B31" s="259">
        <f>SUM(C31+D31+E31+F31+G31+H31+I31+J31+K31+L31+M31+N31+O31+P31+Q31+R31+S31)</f>
        <v>0</v>
      </c>
      <c r="C31" s="266"/>
      <c r="D31" s="27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7"/>
      <c r="T31" s="266"/>
      <c r="U31" s="267"/>
      <c r="V31" s="266"/>
      <c r="W31" s="267"/>
      <c r="X31" s="268">
        <f t="shared" si="0"/>
        <v>0</v>
      </c>
      <c r="Y31" s="266"/>
      <c r="Z31" s="269"/>
      <c r="AA31" s="267"/>
      <c r="AB31" s="282">
        <f t="shared" si="1"/>
        <v>0</v>
      </c>
      <c r="AC31" s="266"/>
      <c r="AD31" s="269"/>
      <c r="AE31" s="267"/>
      <c r="AF31" s="271"/>
      <c r="AG31" s="271"/>
      <c r="AH31" s="266"/>
      <c r="AI31" s="267"/>
      <c r="AJ31" s="275"/>
      <c r="AK31" s="273"/>
      <c r="AL31" s="267"/>
      <c r="AM31" s="273"/>
      <c r="AN31" s="267"/>
      <c r="AO31" s="276"/>
      <c r="AP31" s="276"/>
      <c r="AQ31" s="276"/>
      <c r="AR31" s="276"/>
      <c r="AS31" s="277"/>
      <c r="AT31" s="277"/>
      <c r="AU31" s="276"/>
      <c r="AV31" s="276"/>
      <c r="AW31" s="276"/>
      <c r="AX31" s="278" t="s">
        <v>88</v>
      </c>
      <c r="BX31" s="230"/>
      <c r="BY31" s="230"/>
      <c r="CG31" s="231">
        <v>0</v>
      </c>
      <c r="CI31" s="231">
        <v>0</v>
      </c>
      <c r="CJ31" s="231">
        <v>0</v>
      </c>
      <c r="CK31" s="231">
        <v>0</v>
      </c>
      <c r="CL31" s="231">
        <v>0</v>
      </c>
      <c r="CM31" s="231">
        <v>0</v>
      </c>
      <c r="CS31" s="231"/>
      <c r="CT31" s="231"/>
    </row>
    <row r="32" spans="1:98" x14ac:dyDescent="0.2">
      <c r="A32" s="268" t="s">
        <v>110</v>
      </c>
      <c r="B32" s="259">
        <f>SUM(C32+D32+E32+F32+G32+H32+I32+J32+K32+L32+M32+N32+O32+P32+Q32+R32+S32)</f>
        <v>147</v>
      </c>
      <c r="C32" s="266">
        <v>18</v>
      </c>
      <c r="D32" s="279">
        <v>10</v>
      </c>
      <c r="E32" s="269">
        <v>10</v>
      </c>
      <c r="F32" s="269">
        <v>12</v>
      </c>
      <c r="G32" s="269">
        <v>9</v>
      </c>
      <c r="H32" s="269">
        <v>9</v>
      </c>
      <c r="I32" s="269">
        <v>6</v>
      </c>
      <c r="J32" s="269">
        <v>6</v>
      </c>
      <c r="K32" s="269">
        <v>6</v>
      </c>
      <c r="L32" s="269">
        <v>4</v>
      </c>
      <c r="M32" s="269">
        <v>10</v>
      </c>
      <c r="N32" s="269">
        <v>11</v>
      </c>
      <c r="O32" s="269">
        <v>10</v>
      </c>
      <c r="P32" s="269">
        <v>9</v>
      </c>
      <c r="Q32" s="269">
        <v>9</v>
      </c>
      <c r="R32" s="269">
        <v>5</v>
      </c>
      <c r="S32" s="267">
        <v>3</v>
      </c>
      <c r="T32" s="266">
        <v>38</v>
      </c>
      <c r="U32" s="267">
        <v>109</v>
      </c>
      <c r="V32" s="266">
        <v>51</v>
      </c>
      <c r="W32" s="267">
        <v>96</v>
      </c>
      <c r="X32" s="268">
        <f t="shared" si="0"/>
        <v>38</v>
      </c>
      <c r="Y32" s="266">
        <v>38</v>
      </c>
      <c r="Z32" s="269"/>
      <c r="AA32" s="267"/>
      <c r="AB32" s="282">
        <f t="shared" si="1"/>
        <v>109</v>
      </c>
      <c r="AC32" s="266">
        <v>109</v>
      </c>
      <c r="AD32" s="269"/>
      <c r="AE32" s="267"/>
      <c r="AF32" s="271">
        <v>0</v>
      </c>
      <c r="AG32" s="271"/>
      <c r="AH32" s="266">
        <v>12</v>
      </c>
      <c r="AI32" s="267">
        <v>28</v>
      </c>
      <c r="AJ32" s="275"/>
      <c r="AK32" s="273"/>
      <c r="AL32" s="267"/>
      <c r="AM32" s="273">
        <v>4</v>
      </c>
      <c r="AN32" s="267">
        <v>10</v>
      </c>
      <c r="AO32" s="276"/>
      <c r="AP32" s="276"/>
      <c r="AQ32" s="276"/>
      <c r="AR32" s="276"/>
      <c r="AS32" s="277"/>
      <c r="AT32" s="277"/>
      <c r="AU32" s="276"/>
      <c r="AV32" s="276"/>
      <c r="AW32" s="276"/>
      <c r="AX32" s="278" t="s">
        <v>88</v>
      </c>
      <c r="BX32" s="230"/>
      <c r="BY32" s="230"/>
      <c r="CG32" s="231">
        <v>0</v>
      </c>
      <c r="CI32" s="231">
        <v>0</v>
      </c>
      <c r="CJ32" s="231">
        <v>0</v>
      </c>
      <c r="CK32" s="231">
        <v>0</v>
      </c>
      <c r="CL32" s="231">
        <v>0</v>
      </c>
      <c r="CM32" s="231">
        <v>0</v>
      </c>
      <c r="CS32" s="231"/>
      <c r="CT32" s="231"/>
    </row>
    <row r="33" spans="1:98" x14ac:dyDescent="0.2">
      <c r="A33" s="268" t="s">
        <v>111</v>
      </c>
      <c r="B33" s="259">
        <f>SUM(C33+D33+E33+F33+G33+H33+I33+J33+K33)</f>
        <v>0</v>
      </c>
      <c r="C33" s="266"/>
      <c r="D33" s="279"/>
      <c r="E33" s="269"/>
      <c r="F33" s="269"/>
      <c r="G33" s="269"/>
      <c r="H33" s="269"/>
      <c r="I33" s="269"/>
      <c r="J33" s="269"/>
      <c r="K33" s="269"/>
      <c r="L33" s="264"/>
      <c r="M33" s="264"/>
      <c r="N33" s="264"/>
      <c r="O33" s="264"/>
      <c r="P33" s="264"/>
      <c r="Q33" s="264"/>
      <c r="R33" s="264"/>
      <c r="S33" s="264"/>
      <c r="T33" s="266"/>
      <c r="U33" s="281"/>
      <c r="V33" s="266"/>
      <c r="W33" s="267"/>
      <c r="X33" s="268">
        <f t="shared" si="0"/>
        <v>0</v>
      </c>
      <c r="Y33" s="266"/>
      <c r="Z33" s="269"/>
      <c r="AA33" s="267"/>
      <c r="AB33" s="282">
        <f t="shared" si="1"/>
        <v>0</v>
      </c>
      <c r="AC33" s="266"/>
      <c r="AD33" s="269"/>
      <c r="AE33" s="267"/>
      <c r="AF33" s="271"/>
      <c r="AG33" s="271"/>
      <c r="AH33" s="266"/>
      <c r="AI33" s="267"/>
      <c r="AJ33" s="275"/>
      <c r="AK33" s="273"/>
      <c r="AL33" s="267"/>
      <c r="AM33" s="273"/>
      <c r="AN33" s="267"/>
      <c r="AO33" s="276"/>
      <c r="AP33" s="276"/>
      <c r="AQ33" s="276"/>
      <c r="AR33" s="276"/>
      <c r="AS33" s="277"/>
      <c r="AT33" s="277"/>
      <c r="AU33" s="276"/>
      <c r="AV33" s="276"/>
      <c r="AW33" s="276"/>
      <c r="AX33" s="278" t="s">
        <v>88</v>
      </c>
      <c r="BX33" s="230"/>
      <c r="BY33" s="230"/>
      <c r="CF33" s="231" t="s">
        <v>179</v>
      </c>
      <c r="CG33" s="231">
        <v>0</v>
      </c>
      <c r="CI33" s="231">
        <v>0</v>
      </c>
      <c r="CJ33" s="231">
        <v>0</v>
      </c>
      <c r="CK33" s="231">
        <v>0</v>
      </c>
      <c r="CL33" s="231">
        <v>1</v>
      </c>
      <c r="CM33" s="231">
        <v>0</v>
      </c>
      <c r="CS33" s="231"/>
      <c r="CT33" s="231"/>
    </row>
    <row r="34" spans="1:98" x14ac:dyDescent="0.2">
      <c r="A34" s="268" t="s">
        <v>112</v>
      </c>
      <c r="B34" s="259">
        <f>SUM(C34+D34+E34+F34+G34+H34+I34+J34+K34+L34+M34+N34+O34+P34+Q34+R34+S34)</f>
        <v>0</v>
      </c>
      <c r="C34" s="266"/>
      <c r="D34" s="27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7"/>
      <c r="T34" s="266"/>
      <c r="U34" s="281"/>
      <c r="V34" s="266"/>
      <c r="W34" s="267"/>
      <c r="X34" s="268">
        <f t="shared" si="0"/>
        <v>0</v>
      </c>
      <c r="Y34" s="266"/>
      <c r="Z34" s="269"/>
      <c r="AA34" s="267"/>
      <c r="AB34" s="282">
        <f t="shared" si="1"/>
        <v>0</v>
      </c>
      <c r="AC34" s="266"/>
      <c r="AD34" s="269"/>
      <c r="AE34" s="267"/>
      <c r="AF34" s="271"/>
      <c r="AG34" s="271"/>
      <c r="AH34" s="266"/>
      <c r="AI34" s="267"/>
      <c r="AJ34" s="275"/>
      <c r="AK34" s="273"/>
      <c r="AL34" s="267"/>
      <c r="AM34" s="273"/>
      <c r="AN34" s="267"/>
      <c r="AO34" s="276"/>
      <c r="AP34" s="276"/>
      <c r="AQ34" s="276"/>
      <c r="AR34" s="276"/>
      <c r="AS34" s="277"/>
      <c r="AT34" s="277"/>
      <c r="AU34" s="276"/>
      <c r="AV34" s="276"/>
      <c r="AW34" s="276"/>
      <c r="AX34" s="278" t="s">
        <v>88</v>
      </c>
      <c r="BX34" s="230"/>
      <c r="BY34" s="230"/>
      <c r="CG34" s="231">
        <v>0</v>
      </c>
      <c r="CI34" s="231">
        <v>0</v>
      </c>
      <c r="CJ34" s="231">
        <v>0</v>
      </c>
      <c r="CK34" s="231">
        <v>0</v>
      </c>
      <c r="CL34" s="231">
        <v>0</v>
      </c>
      <c r="CM34" s="231">
        <v>0</v>
      </c>
      <c r="CS34" s="231"/>
      <c r="CT34" s="231"/>
    </row>
    <row r="35" spans="1:98" x14ac:dyDescent="0.2">
      <c r="A35" s="268" t="s">
        <v>113</v>
      </c>
      <c r="B35" s="259">
        <f>SUM(C35+D35+E35+F35+G35+H35+I35+J35+K35+L35+M35+N35+O35+P35+Q35+R35+S35)</f>
        <v>0</v>
      </c>
      <c r="C35" s="266"/>
      <c r="D35" s="27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7"/>
      <c r="T35" s="266"/>
      <c r="U35" s="281"/>
      <c r="V35" s="266"/>
      <c r="W35" s="267"/>
      <c r="X35" s="268">
        <f t="shared" si="0"/>
        <v>0</v>
      </c>
      <c r="Y35" s="266"/>
      <c r="Z35" s="269"/>
      <c r="AA35" s="267"/>
      <c r="AB35" s="282">
        <f t="shared" si="1"/>
        <v>0</v>
      </c>
      <c r="AC35" s="266"/>
      <c r="AD35" s="269"/>
      <c r="AE35" s="267"/>
      <c r="AF35" s="271"/>
      <c r="AG35" s="271"/>
      <c r="AH35" s="266"/>
      <c r="AI35" s="267"/>
      <c r="AJ35" s="275"/>
      <c r="AK35" s="273"/>
      <c r="AL35" s="267"/>
      <c r="AM35" s="273"/>
      <c r="AN35" s="267"/>
      <c r="AO35" s="276"/>
      <c r="AP35" s="276"/>
      <c r="AQ35" s="276"/>
      <c r="AR35" s="276"/>
      <c r="AS35" s="277"/>
      <c r="AT35" s="277"/>
      <c r="AU35" s="276"/>
      <c r="AV35" s="276"/>
      <c r="AW35" s="276"/>
      <c r="AX35" s="278" t="s">
        <v>88</v>
      </c>
      <c r="BX35" s="230"/>
      <c r="BY35" s="230"/>
      <c r="CG35" s="231">
        <v>0</v>
      </c>
      <c r="CI35" s="231">
        <v>0</v>
      </c>
      <c r="CJ35" s="231">
        <v>0</v>
      </c>
      <c r="CK35" s="231">
        <v>0</v>
      </c>
      <c r="CL35" s="231">
        <v>0</v>
      </c>
      <c r="CM35" s="231">
        <v>0</v>
      </c>
      <c r="CS35" s="231"/>
      <c r="CT35" s="231"/>
    </row>
    <row r="36" spans="1:98" x14ac:dyDescent="0.2">
      <c r="A36" s="268" t="s">
        <v>114</v>
      </c>
      <c r="B36" s="259">
        <f>SUM(O36+P36+Q36+R36+S36)</f>
        <v>0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9"/>
      <c r="P36" s="269"/>
      <c r="Q36" s="269"/>
      <c r="R36" s="269"/>
      <c r="S36" s="267"/>
      <c r="T36" s="266"/>
      <c r="U36" s="281"/>
      <c r="V36" s="266"/>
      <c r="W36" s="267"/>
      <c r="X36" s="268">
        <f t="shared" si="0"/>
        <v>0</v>
      </c>
      <c r="Y36" s="283"/>
      <c r="Z36" s="284"/>
      <c r="AA36" s="285"/>
      <c r="AB36" s="282">
        <f t="shared" si="1"/>
        <v>0</v>
      </c>
      <c r="AC36" s="266"/>
      <c r="AD36" s="269"/>
      <c r="AE36" s="267"/>
      <c r="AF36" s="271"/>
      <c r="AG36" s="271"/>
      <c r="AH36" s="283"/>
      <c r="AI36" s="286"/>
      <c r="AJ36" s="275"/>
      <c r="AK36" s="283"/>
      <c r="AL36" s="267"/>
      <c r="AM36" s="284"/>
      <c r="AN36" s="267"/>
      <c r="AO36" s="276"/>
      <c r="AP36" s="276"/>
      <c r="AQ36" s="276"/>
      <c r="AR36" s="276"/>
      <c r="AS36" s="285"/>
      <c r="AT36" s="277"/>
      <c r="AU36" s="276"/>
      <c r="AV36" s="276"/>
      <c r="AW36" s="276"/>
      <c r="AX36" s="278" t="s">
        <v>88</v>
      </c>
      <c r="BX36" s="230"/>
      <c r="BY36" s="230"/>
      <c r="CF36" s="231" t="s">
        <v>179</v>
      </c>
      <c r="CG36" s="231">
        <v>0</v>
      </c>
      <c r="CI36" s="231">
        <v>0</v>
      </c>
      <c r="CJ36" s="231">
        <v>0</v>
      </c>
      <c r="CK36" s="231">
        <v>0</v>
      </c>
      <c r="CL36" s="231">
        <v>1</v>
      </c>
      <c r="CM36" s="231">
        <v>0</v>
      </c>
      <c r="CS36" s="231"/>
      <c r="CT36" s="231"/>
    </row>
    <row r="37" spans="1:98" x14ac:dyDescent="0.2">
      <c r="A37" s="268" t="s">
        <v>115</v>
      </c>
      <c r="B37" s="259">
        <f>SUM(C37+D37+E37+F37+G37+H37+I37+J37+K37)</f>
        <v>0</v>
      </c>
      <c r="C37" s="266"/>
      <c r="D37" s="279"/>
      <c r="E37" s="269"/>
      <c r="F37" s="263"/>
      <c r="G37" s="263"/>
      <c r="H37" s="263"/>
      <c r="I37" s="263"/>
      <c r="J37" s="263"/>
      <c r="K37" s="263"/>
      <c r="L37" s="284"/>
      <c r="M37" s="284"/>
      <c r="N37" s="284"/>
      <c r="O37" s="284"/>
      <c r="P37" s="284"/>
      <c r="Q37" s="284"/>
      <c r="R37" s="284"/>
      <c r="S37" s="285"/>
      <c r="T37" s="266"/>
      <c r="U37" s="281"/>
      <c r="V37" s="266"/>
      <c r="W37" s="267"/>
      <c r="X37" s="268">
        <f t="shared" si="0"/>
        <v>0</v>
      </c>
      <c r="Y37" s="266"/>
      <c r="Z37" s="269"/>
      <c r="AA37" s="267"/>
      <c r="AB37" s="282">
        <f t="shared" si="1"/>
        <v>0</v>
      </c>
      <c r="AC37" s="266"/>
      <c r="AD37" s="269"/>
      <c r="AE37" s="267"/>
      <c r="AF37" s="271"/>
      <c r="AG37" s="271"/>
      <c r="AH37" s="266"/>
      <c r="AI37" s="267"/>
      <c r="AJ37" s="275"/>
      <c r="AK37" s="273"/>
      <c r="AL37" s="267"/>
      <c r="AM37" s="273"/>
      <c r="AN37" s="267"/>
      <c r="AO37" s="276"/>
      <c r="AP37" s="276"/>
      <c r="AQ37" s="276"/>
      <c r="AR37" s="276"/>
      <c r="AS37" s="277"/>
      <c r="AT37" s="277"/>
      <c r="AU37" s="276"/>
      <c r="AV37" s="276"/>
      <c r="AW37" s="276"/>
      <c r="AX37" s="278" t="s">
        <v>88</v>
      </c>
      <c r="BX37" s="230"/>
      <c r="BY37" s="230"/>
      <c r="CF37" s="231" t="s">
        <v>179</v>
      </c>
      <c r="CG37" s="231">
        <v>0</v>
      </c>
      <c r="CI37" s="231">
        <v>0</v>
      </c>
      <c r="CJ37" s="231">
        <v>0</v>
      </c>
      <c r="CK37" s="231">
        <v>0</v>
      </c>
      <c r="CL37" s="231">
        <v>1</v>
      </c>
      <c r="CM37" s="231">
        <v>0</v>
      </c>
      <c r="CS37" s="231"/>
      <c r="CT37" s="231"/>
    </row>
    <row r="38" spans="1:98" x14ac:dyDescent="0.2">
      <c r="A38" s="268" t="s">
        <v>116</v>
      </c>
      <c r="B38" s="259">
        <f>SUM(C38+D38+E38+F38+G38+H38+I38+J38+K38+L38+M38+N38+O38+P38+Q38+R38+S38)</f>
        <v>0</v>
      </c>
      <c r="C38" s="263"/>
      <c r="D38" s="263"/>
      <c r="E38" s="263"/>
      <c r="F38" s="263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7"/>
      <c r="T38" s="266"/>
      <c r="U38" s="267"/>
      <c r="V38" s="266"/>
      <c r="W38" s="267"/>
      <c r="X38" s="287"/>
      <c r="Y38" s="283"/>
      <c r="Z38" s="284"/>
      <c r="AA38" s="285"/>
      <c r="AB38" s="282">
        <f t="shared" si="1"/>
        <v>0</v>
      </c>
      <c r="AC38" s="266"/>
      <c r="AD38" s="269"/>
      <c r="AE38" s="267"/>
      <c r="AF38" s="271"/>
      <c r="AG38" s="271"/>
      <c r="AH38" s="266"/>
      <c r="AI38" s="267"/>
      <c r="AJ38" s="275"/>
      <c r="AK38" s="273"/>
      <c r="AL38" s="267"/>
      <c r="AM38" s="273"/>
      <c r="AN38" s="267"/>
      <c r="AO38" s="276"/>
      <c r="AP38" s="276"/>
      <c r="AQ38" s="276"/>
      <c r="AR38" s="276"/>
      <c r="AS38" s="277"/>
      <c r="AT38" s="277"/>
      <c r="AU38" s="276"/>
      <c r="AV38" s="276"/>
      <c r="AW38" s="276"/>
      <c r="AX38" s="278" t="s">
        <v>88</v>
      </c>
      <c r="BX38" s="230"/>
      <c r="BY38" s="230"/>
      <c r="CG38" s="231">
        <v>0</v>
      </c>
      <c r="CI38" s="231">
        <v>0</v>
      </c>
      <c r="CJ38" s="231">
        <v>0</v>
      </c>
      <c r="CK38" s="231">
        <v>0</v>
      </c>
      <c r="CL38" s="231">
        <v>0</v>
      </c>
      <c r="CM38" s="231">
        <v>0</v>
      </c>
      <c r="CS38" s="231"/>
      <c r="CT38" s="231"/>
    </row>
    <row r="39" spans="1:98" x14ac:dyDescent="0.2">
      <c r="A39" s="268" t="s">
        <v>117</v>
      </c>
      <c r="B39" s="259">
        <f>SUM(C39+D39+E39+F39+G39+H39+I39+J39+K39)</f>
        <v>161</v>
      </c>
      <c r="C39" s="263">
        <v>28</v>
      </c>
      <c r="D39" s="263">
        <v>65</v>
      </c>
      <c r="E39" s="263">
        <v>68</v>
      </c>
      <c r="F39" s="263"/>
      <c r="G39" s="263"/>
      <c r="H39" s="263"/>
      <c r="I39" s="263"/>
      <c r="J39" s="263"/>
      <c r="K39" s="263"/>
      <c r="L39" s="264"/>
      <c r="M39" s="264"/>
      <c r="N39" s="264"/>
      <c r="O39" s="264"/>
      <c r="P39" s="264"/>
      <c r="Q39" s="264"/>
      <c r="R39" s="264"/>
      <c r="S39" s="264"/>
      <c r="T39" s="266">
        <v>161</v>
      </c>
      <c r="U39" s="267"/>
      <c r="V39" s="266">
        <v>114</v>
      </c>
      <c r="W39" s="267">
        <v>47</v>
      </c>
      <c r="X39" s="268">
        <f t="shared" ref="X39:X68" si="2">SUM(Y39+Z39+AA39)</f>
        <v>73</v>
      </c>
      <c r="Y39" s="266">
        <v>73</v>
      </c>
      <c r="Z39" s="269"/>
      <c r="AA39" s="267"/>
      <c r="AB39" s="282">
        <f t="shared" si="1"/>
        <v>0</v>
      </c>
      <c r="AC39" s="266"/>
      <c r="AD39" s="269"/>
      <c r="AE39" s="267"/>
      <c r="AF39" s="271">
        <v>72</v>
      </c>
      <c r="AG39" s="267"/>
      <c r="AH39" s="266"/>
      <c r="AI39" s="267"/>
      <c r="AJ39" s="275">
        <v>124</v>
      </c>
      <c r="AK39" s="273"/>
      <c r="AL39" s="267"/>
      <c r="AM39" s="273">
        <v>2</v>
      </c>
      <c r="AN39" s="267"/>
      <c r="AO39" s="276"/>
      <c r="AP39" s="276"/>
      <c r="AQ39" s="276"/>
      <c r="AR39" s="276"/>
      <c r="AS39" s="277"/>
      <c r="AT39" s="277"/>
      <c r="AU39" s="276"/>
      <c r="AV39" s="276"/>
      <c r="AW39" s="276"/>
      <c r="AX39" s="278" t="s">
        <v>88</v>
      </c>
      <c r="BX39" s="230"/>
      <c r="BY39" s="230"/>
      <c r="CF39" s="231" t="s">
        <v>179</v>
      </c>
      <c r="CG39" s="231">
        <v>0</v>
      </c>
      <c r="CI39" s="231">
        <v>0</v>
      </c>
      <c r="CJ39" s="231">
        <v>0</v>
      </c>
      <c r="CK39" s="231">
        <v>0</v>
      </c>
      <c r="CL39" s="231">
        <v>1</v>
      </c>
      <c r="CM39" s="231">
        <v>0</v>
      </c>
      <c r="CS39" s="231"/>
      <c r="CT39" s="231"/>
    </row>
    <row r="40" spans="1:98" x14ac:dyDescent="0.2">
      <c r="A40" s="268" t="s">
        <v>118</v>
      </c>
      <c r="B40" s="259">
        <f>SUM(C40+D40+E40+F40+G40+H40+I40+J40+K40+L40+M40+N40+O40+P40+Q40+R40+S40)</f>
        <v>154</v>
      </c>
      <c r="C40" s="263"/>
      <c r="D40" s="263"/>
      <c r="E40" s="263"/>
      <c r="F40" s="269">
        <v>8</v>
      </c>
      <c r="G40" s="269">
        <v>3</v>
      </c>
      <c r="H40" s="269">
        <v>1</v>
      </c>
      <c r="I40" s="269">
        <v>10</v>
      </c>
      <c r="J40" s="269">
        <v>8</v>
      </c>
      <c r="K40" s="269">
        <v>11</v>
      </c>
      <c r="L40" s="269">
        <v>12</v>
      </c>
      <c r="M40" s="269">
        <v>12</v>
      </c>
      <c r="N40" s="269">
        <v>15</v>
      </c>
      <c r="O40" s="269">
        <v>12</v>
      </c>
      <c r="P40" s="269">
        <v>19</v>
      </c>
      <c r="Q40" s="269">
        <v>12</v>
      </c>
      <c r="R40" s="269">
        <v>16</v>
      </c>
      <c r="S40" s="267">
        <v>15</v>
      </c>
      <c r="T40" s="266"/>
      <c r="U40" s="267">
        <v>154</v>
      </c>
      <c r="V40" s="266">
        <v>74</v>
      </c>
      <c r="W40" s="267">
        <v>80</v>
      </c>
      <c r="X40" s="268">
        <f>SUM(Y40+Z40+AA40)</f>
        <v>0</v>
      </c>
      <c r="Y40" s="266"/>
      <c r="Z40" s="269"/>
      <c r="AA40" s="267"/>
      <c r="AB40" s="282">
        <f t="shared" si="1"/>
        <v>76</v>
      </c>
      <c r="AC40" s="266">
        <v>76</v>
      </c>
      <c r="AD40" s="269"/>
      <c r="AE40" s="267"/>
      <c r="AF40" s="271">
        <v>66</v>
      </c>
      <c r="AG40" s="288"/>
      <c r="AH40" s="266"/>
      <c r="AI40" s="267">
        <v>32</v>
      </c>
      <c r="AJ40" s="275">
        <v>23</v>
      </c>
      <c r="AK40" s="273"/>
      <c r="AL40" s="267">
        <v>18</v>
      </c>
      <c r="AM40" s="273"/>
      <c r="AN40" s="267">
        <v>25</v>
      </c>
      <c r="AO40" s="276"/>
      <c r="AP40" s="276"/>
      <c r="AQ40" s="276"/>
      <c r="AR40" s="276"/>
      <c r="AS40" s="277"/>
      <c r="AT40" s="277"/>
      <c r="AU40" s="276"/>
      <c r="AV40" s="276"/>
      <c r="AW40" s="276"/>
      <c r="AX40" s="278" t="s">
        <v>88</v>
      </c>
      <c r="BX40" s="230"/>
      <c r="BY40" s="230"/>
      <c r="CG40" s="231">
        <v>0</v>
      </c>
      <c r="CI40" s="231">
        <v>0</v>
      </c>
      <c r="CJ40" s="231">
        <v>0</v>
      </c>
      <c r="CK40" s="231">
        <v>0</v>
      </c>
      <c r="CL40" s="231">
        <v>0</v>
      </c>
      <c r="CM40" s="231">
        <v>0</v>
      </c>
      <c r="CS40" s="231"/>
      <c r="CT40" s="231"/>
    </row>
    <row r="41" spans="1:98" x14ac:dyDescent="0.2">
      <c r="A41" s="268" t="s">
        <v>119</v>
      </c>
      <c r="B41" s="259">
        <f>SUM(C41+D41+E41+F41+G41+H41+I41+J41+K41+L41+M41+N41+O41+P41+Q41+R41+S41)</f>
        <v>0</v>
      </c>
      <c r="C41" s="263"/>
      <c r="D41" s="263"/>
      <c r="E41" s="263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7"/>
      <c r="T41" s="266"/>
      <c r="U41" s="267"/>
      <c r="V41" s="266"/>
      <c r="W41" s="267"/>
      <c r="X41" s="268">
        <f>SUM(Y41+Z41+AA41)</f>
        <v>0</v>
      </c>
      <c r="Y41" s="266"/>
      <c r="Z41" s="269"/>
      <c r="AA41" s="267"/>
      <c r="AB41" s="282">
        <f t="shared" si="1"/>
        <v>0</v>
      </c>
      <c r="AC41" s="266"/>
      <c r="AD41" s="269"/>
      <c r="AE41" s="267"/>
      <c r="AF41" s="271"/>
      <c r="AG41" s="267"/>
      <c r="AH41" s="266"/>
      <c r="AI41" s="267"/>
      <c r="AJ41" s="275"/>
      <c r="AK41" s="273"/>
      <c r="AL41" s="267"/>
      <c r="AM41" s="273"/>
      <c r="AN41" s="267"/>
      <c r="AO41" s="276"/>
      <c r="AP41" s="276"/>
      <c r="AQ41" s="276"/>
      <c r="AR41" s="276"/>
      <c r="AS41" s="277"/>
      <c r="AT41" s="277"/>
      <c r="AU41" s="276"/>
      <c r="AV41" s="276"/>
      <c r="AW41" s="276"/>
      <c r="AX41" s="278" t="s">
        <v>88</v>
      </c>
      <c r="BX41" s="230"/>
      <c r="BY41" s="230"/>
      <c r="CG41" s="231">
        <v>0</v>
      </c>
      <c r="CI41" s="231">
        <v>0</v>
      </c>
      <c r="CJ41" s="231">
        <v>0</v>
      </c>
      <c r="CK41" s="231">
        <v>0</v>
      </c>
      <c r="CL41" s="231">
        <v>0</v>
      </c>
      <c r="CM41" s="231">
        <v>0</v>
      </c>
      <c r="CS41" s="231"/>
      <c r="CT41" s="231"/>
    </row>
    <row r="42" spans="1:98" x14ac:dyDescent="0.2">
      <c r="A42" s="268" t="s">
        <v>120</v>
      </c>
      <c r="B42" s="259">
        <f>SUM(C42+D42+E42+F42+G42+H42+I42+J42+K42)</f>
        <v>0</v>
      </c>
      <c r="C42" s="263"/>
      <c r="D42" s="263"/>
      <c r="E42" s="263"/>
      <c r="F42" s="269"/>
      <c r="G42" s="269"/>
      <c r="H42" s="269"/>
      <c r="I42" s="269"/>
      <c r="J42" s="269"/>
      <c r="K42" s="269"/>
      <c r="L42" s="264"/>
      <c r="M42" s="264"/>
      <c r="N42" s="264"/>
      <c r="O42" s="264"/>
      <c r="P42" s="264"/>
      <c r="Q42" s="264"/>
      <c r="R42" s="264"/>
      <c r="S42" s="264"/>
      <c r="T42" s="266"/>
      <c r="U42" s="267"/>
      <c r="V42" s="266"/>
      <c r="W42" s="267"/>
      <c r="X42" s="268">
        <f t="shared" si="2"/>
        <v>0</v>
      </c>
      <c r="Y42" s="266"/>
      <c r="Z42" s="269"/>
      <c r="AA42" s="267"/>
      <c r="AB42" s="282">
        <f t="shared" si="1"/>
        <v>0</v>
      </c>
      <c r="AC42" s="266"/>
      <c r="AD42" s="269"/>
      <c r="AE42" s="267"/>
      <c r="AF42" s="271"/>
      <c r="AG42" s="267"/>
      <c r="AH42" s="266"/>
      <c r="AI42" s="267"/>
      <c r="AJ42" s="275"/>
      <c r="AK42" s="273"/>
      <c r="AL42" s="267"/>
      <c r="AM42" s="273"/>
      <c r="AN42" s="267"/>
      <c r="AO42" s="276"/>
      <c r="AP42" s="276"/>
      <c r="AQ42" s="276"/>
      <c r="AR42" s="276"/>
      <c r="AS42" s="277"/>
      <c r="AT42" s="277"/>
      <c r="AU42" s="276"/>
      <c r="AV42" s="276"/>
      <c r="AW42" s="276"/>
      <c r="AX42" s="278" t="s">
        <v>88</v>
      </c>
      <c r="BX42" s="230"/>
      <c r="BY42" s="230"/>
      <c r="CF42" s="231" t="s">
        <v>179</v>
      </c>
      <c r="CG42" s="231">
        <v>0</v>
      </c>
      <c r="CI42" s="231">
        <v>0</v>
      </c>
      <c r="CJ42" s="231">
        <v>0</v>
      </c>
      <c r="CK42" s="231">
        <v>0</v>
      </c>
      <c r="CL42" s="231">
        <v>1</v>
      </c>
      <c r="CM42" s="231">
        <v>0</v>
      </c>
      <c r="CS42" s="231"/>
      <c r="CT42" s="231"/>
    </row>
    <row r="43" spans="1:98" x14ac:dyDescent="0.2">
      <c r="A43" s="268" t="s">
        <v>121</v>
      </c>
      <c r="B43" s="259">
        <f>SUM(C43+D43+E43+F43+G43+H43+I43+J43+K43+L43+M43+N43+O43+P43+Q43+R43+S43)</f>
        <v>271</v>
      </c>
      <c r="C43" s="266"/>
      <c r="D43" s="279">
        <v>2</v>
      </c>
      <c r="E43" s="269">
        <v>11</v>
      </c>
      <c r="F43" s="269">
        <v>26</v>
      </c>
      <c r="G43" s="269">
        <v>18</v>
      </c>
      <c r="H43" s="269">
        <v>15</v>
      </c>
      <c r="I43" s="269">
        <v>28</v>
      </c>
      <c r="J43" s="269">
        <v>22</v>
      </c>
      <c r="K43" s="269">
        <v>29</v>
      </c>
      <c r="L43" s="269">
        <v>18</v>
      </c>
      <c r="M43" s="269">
        <v>40</v>
      </c>
      <c r="N43" s="269">
        <v>23</v>
      </c>
      <c r="O43" s="269">
        <v>19</v>
      </c>
      <c r="P43" s="269">
        <v>12</v>
      </c>
      <c r="Q43" s="269">
        <v>4</v>
      </c>
      <c r="R43" s="269">
        <v>1</v>
      </c>
      <c r="S43" s="267">
        <v>3</v>
      </c>
      <c r="T43" s="266">
        <v>13</v>
      </c>
      <c r="U43" s="267">
        <v>258</v>
      </c>
      <c r="V43" s="266">
        <v>118</v>
      </c>
      <c r="W43" s="267">
        <v>153</v>
      </c>
      <c r="X43" s="268">
        <f t="shared" si="2"/>
        <v>13</v>
      </c>
      <c r="Y43" s="266">
        <v>13</v>
      </c>
      <c r="Z43" s="269"/>
      <c r="AA43" s="267"/>
      <c r="AB43" s="282">
        <f t="shared" si="1"/>
        <v>27</v>
      </c>
      <c r="AC43" s="266">
        <v>27</v>
      </c>
      <c r="AD43" s="269"/>
      <c r="AE43" s="267"/>
      <c r="AF43" s="271">
        <v>15</v>
      </c>
      <c r="AG43" s="267">
        <v>1</v>
      </c>
      <c r="AH43" s="266">
        <v>5</v>
      </c>
      <c r="AI43" s="286">
        <v>43</v>
      </c>
      <c r="AJ43" s="275">
        <v>289</v>
      </c>
      <c r="AK43" s="273">
        <v>2</v>
      </c>
      <c r="AL43" s="267"/>
      <c r="AM43" s="273"/>
      <c r="AN43" s="267">
        <v>4</v>
      </c>
      <c r="AO43" s="276"/>
      <c r="AP43" s="276"/>
      <c r="AQ43" s="276">
        <v>26</v>
      </c>
      <c r="AR43" s="276"/>
      <c r="AS43" s="277"/>
      <c r="AT43" s="277"/>
      <c r="AU43" s="276"/>
      <c r="AV43" s="276"/>
      <c r="AW43" s="276"/>
      <c r="AX43" s="278" t="s">
        <v>88</v>
      </c>
      <c r="BX43" s="230"/>
      <c r="BY43" s="230"/>
      <c r="CG43" s="231">
        <v>0</v>
      </c>
      <c r="CI43" s="231">
        <v>0</v>
      </c>
      <c r="CJ43" s="231">
        <v>0</v>
      </c>
      <c r="CK43" s="231">
        <v>0</v>
      </c>
      <c r="CL43" s="231">
        <v>0</v>
      </c>
      <c r="CM43" s="231">
        <v>0</v>
      </c>
      <c r="CS43" s="231"/>
      <c r="CT43" s="231"/>
    </row>
    <row r="44" spans="1:98" x14ac:dyDescent="0.2">
      <c r="A44" s="268" t="s">
        <v>122</v>
      </c>
      <c r="B44" s="259">
        <f>SUM(C44+D44+E44+F44+G44+H44+I44+J44+K44)</f>
        <v>170</v>
      </c>
      <c r="C44" s="266">
        <v>89</v>
      </c>
      <c r="D44" s="279">
        <v>57</v>
      </c>
      <c r="E44" s="269">
        <v>24</v>
      </c>
      <c r="F44" s="269"/>
      <c r="G44" s="269"/>
      <c r="H44" s="269"/>
      <c r="I44" s="269"/>
      <c r="J44" s="269"/>
      <c r="K44" s="269"/>
      <c r="L44" s="264"/>
      <c r="M44" s="264"/>
      <c r="N44" s="264"/>
      <c r="O44" s="264"/>
      <c r="P44" s="264"/>
      <c r="Q44" s="264"/>
      <c r="R44" s="264"/>
      <c r="S44" s="264"/>
      <c r="T44" s="266">
        <v>170</v>
      </c>
      <c r="U44" s="267"/>
      <c r="V44" s="266">
        <v>138</v>
      </c>
      <c r="W44" s="267">
        <v>32</v>
      </c>
      <c r="X44" s="268">
        <f t="shared" si="2"/>
        <v>127</v>
      </c>
      <c r="Y44" s="266">
        <v>127</v>
      </c>
      <c r="Z44" s="269"/>
      <c r="AA44" s="267"/>
      <c r="AB44" s="282">
        <f t="shared" si="1"/>
        <v>0</v>
      </c>
      <c r="AC44" s="266"/>
      <c r="AD44" s="269"/>
      <c r="AE44" s="267"/>
      <c r="AF44" s="271">
        <v>80</v>
      </c>
      <c r="AG44" s="276"/>
      <c r="AH44" s="266">
        <v>30</v>
      </c>
      <c r="AI44" s="286"/>
      <c r="AJ44" s="275"/>
      <c r="AK44" s="273">
        <v>3</v>
      </c>
      <c r="AL44" s="267"/>
      <c r="AM44" s="273">
        <v>54</v>
      </c>
      <c r="AN44" s="267"/>
      <c r="AO44" s="276"/>
      <c r="AP44" s="276"/>
      <c r="AQ44" s="276"/>
      <c r="AR44" s="276"/>
      <c r="AS44" s="277"/>
      <c r="AT44" s="277"/>
      <c r="AU44" s="276"/>
      <c r="AV44" s="276"/>
      <c r="AW44" s="276"/>
      <c r="AX44" s="278" t="s">
        <v>88</v>
      </c>
      <c r="BX44" s="230"/>
      <c r="BY44" s="230"/>
      <c r="CF44" s="231" t="s">
        <v>179</v>
      </c>
      <c r="CG44" s="231">
        <v>0</v>
      </c>
      <c r="CI44" s="231">
        <v>0</v>
      </c>
      <c r="CJ44" s="231">
        <v>0</v>
      </c>
      <c r="CK44" s="231">
        <v>0</v>
      </c>
      <c r="CL44" s="231">
        <v>1</v>
      </c>
      <c r="CM44" s="231">
        <v>0</v>
      </c>
      <c r="CS44" s="231"/>
      <c r="CT44" s="231"/>
    </row>
    <row r="45" spans="1:98" x14ac:dyDescent="0.2">
      <c r="A45" s="268" t="s">
        <v>123</v>
      </c>
      <c r="B45" s="259">
        <f>SUM(C45+D45+E45+F45+G45+H45+I45+J45+K45+L45+M45+N45+O45+P45+Q45+R45+S45)</f>
        <v>663</v>
      </c>
      <c r="C45" s="266"/>
      <c r="D45" s="279"/>
      <c r="E45" s="269"/>
      <c r="F45" s="269">
        <v>12</v>
      </c>
      <c r="G45" s="269">
        <v>15</v>
      </c>
      <c r="H45" s="269">
        <v>17</v>
      </c>
      <c r="I45" s="269">
        <v>21</v>
      </c>
      <c r="J45" s="269">
        <v>39</v>
      </c>
      <c r="K45" s="269">
        <v>47</v>
      </c>
      <c r="L45" s="269">
        <v>68</v>
      </c>
      <c r="M45" s="269">
        <v>86</v>
      </c>
      <c r="N45" s="269">
        <v>75</v>
      </c>
      <c r="O45" s="269">
        <v>78</v>
      </c>
      <c r="P45" s="269">
        <v>80</v>
      </c>
      <c r="Q45" s="269">
        <v>61</v>
      </c>
      <c r="R45" s="269">
        <v>35</v>
      </c>
      <c r="S45" s="267">
        <v>29</v>
      </c>
      <c r="T45" s="266"/>
      <c r="U45" s="267">
        <v>663</v>
      </c>
      <c r="V45" s="266">
        <v>190</v>
      </c>
      <c r="W45" s="267">
        <v>473</v>
      </c>
      <c r="X45" s="268">
        <f t="shared" si="2"/>
        <v>0</v>
      </c>
      <c r="Y45" s="266"/>
      <c r="Z45" s="269"/>
      <c r="AA45" s="267"/>
      <c r="AB45" s="282">
        <f t="shared" si="1"/>
        <v>344</v>
      </c>
      <c r="AC45" s="266">
        <v>344</v>
      </c>
      <c r="AD45" s="269"/>
      <c r="AE45" s="267"/>
      <c r="AF45" s="271">
        <v>193</v>
      </c>
      <c r="AG45" s="288">
        <v>52</v>
      </c>
      <c r="AH45" s="266"/>
      <c r="AI45" s="286">
        <v>65</v>
      </c>
      <c r="AJ45" s="286">
        <v>79</v>
      </c>
      <c r="AK45" s="273"/>
      <c r="AL45" s="267">
        <v>22</v>
      </c>
      <c r="AM45" s="273"/>
      <c r="AN45" s="267">
        <v>57</v>
      </c>
      <c r="AO45" s="276"/>
      <c r="AP45" s="276"/>
      <c r="AQ45" s="276"/>
      <c r="AR45" s="276"/>
      <c r="AS45" s="277"/>
      <c r="AT45" s="277"/>
      <c r="AU45" s="276"/>
      <c r="AV45" s="276"/>
      <c r="AW45" s="276"/>
      <c r="AX45" s="278" t="s">
        <v>88</v>
      </c>
      <c r="BX45" s="230"/>
      <c r="BY45" s="230"/>
      <c r="CG45" s="231">
        <v>0</v>
      </c>
      <c r="CI45" s="231">
        <v>0</v>
      </c>
      <c r="CJ45" s="231">
        <v>0</v>
      </c>
      <c r="CK45" s="231">
        <v>0</v>
      </c>
      <c r="CL45" s="231">
        <v>0</v>
      </c>
      <c r="CM45" s="231">
        <v>0</v>
      </c>
      <c r="CS45" s="231"/>
      <c r="CT45" s="231"/>
    </row>
    <row r="46" spans="1:98" x14ac:dyDescent="0.2">
      <c r="A46" s="289" t="s">
        <v>124</v>
      </c>
      <c r="B46" s="259">
        <f>SUM(C46+D46+E46+F46+G46+H46+I46+J46+K46+L46+M46+N46+O46+P46+Q46+R46+S46)</f>
        <v>0</v>
      </c>
      <c r="C46" s="263"/>
      <c r="D46" s="263"/>
      <c r="E46" s="263"/>
      <c r="F46" s="263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7"/>
      <c r="T46" s="266"/>
      <c r="U46" s="267"/>
      <c r="V46" s="266"/>
      <c r="W46" s="267"/>
      <c r="X46" s="268">
        <f t="shared" si="2"/>
        <v>0</v>
      </c>
      <c r="Y46" s="266"/>
      <c r="Z46" s="269"/>
      <c r="AA46" s="267"/>
      <c r="AB46" s="282">
        <f t="shared" si="1"/>
        <v>0</v>
      </c>
      <c r="AC46" s="266"/>
      <c r="AD46" s="269"/>
      <c r="AE46" s="267"/>
      <c r="AF46" s="271"/>
      <c r="AG46" s="267"/>
      <c r="AH46" s="266"/>
      <c r="AI46" s="267"/>
      <c r="AJ46" s="275"/>
      <c r="AK46" s="273"/>
      <c r="AL46" s="267"/>
      <c r="AM46" s="273"/>
      <c r="AN46" s="267"/>
      <c r="AO46" s="276"/>
      <c r="AP46" s="276"/>
      <c r="AQ46" s="276"/>
      <c r="AR46" s="276"/>
      <c r="AS46" s="277"/>
      <c r="AT46" s="277"/>
      <c r="AU46" s="276"/>
      <c r="AV46" s="276"/>
      <c r="AW46" s="276"/>
      <c r="AX46" s="278" t="s">
        <v>88</v>
      </c>
      <c r="BX46" s="230"/>
      <c r="BY46" s="230"/>
      <c r="CG46" s="231">
        <v>0</v>
      </c>
      <c r="CI46" s="231">
        <v>0</v>
      </c>
      <c r="CJ46" s="231">
        <v>0</v>
      </c>
      <c r="CK46" s="231">
        <v>0</v>
      </c>
      <c r="CL46" s="231">
        <v>0</v>
      </c>
      <c r="CM46" s="231">
        <v>0</v>
      </c>
      <c r="CS46" s="231"/>
      <c r="CT46" s="231"/>
    </row>
    <row r="47" spans="1:98" x14ac:dyDescent="0.2">
      <c r="A47" s="290" t="s">
        <v>125</v>
      </c>
      <c r="B47" s="259">
        <f>SUM(C47+D47+E47+F47+G47+H47+I47+J47+K47+L47+M47+N47+O47+P47+Q47+R47+S47)</f>
        <v>0</v>
      </c>
      <c r="C47" s="263"/>
      <c r="D47" s="263"/>
      <c r="E47" s="263"/>
      <c r="F47" s="263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7"/>
      <c r="T47" s="266"/>
      <c r="U47" s="267"/>
      <c r="V47" s="266"/>
      <c r="W47" s="267"/>
      <c r="X47" s="268">
        <f t="shared" si="2"/>
        <v>0</v>
      </c>
      <c r="Y47" s="266"/>
      <c r="Z47" s="269"/>
      <c r="AA47" s="267"/>
      <c r="AB47" s="282">
        <f t="shared" si="1"/>
        <v>0</v>
      </c>
      <c r="AC47" s="266"/>
      <c r="AD47" s="269"/>
      <c r="AE47" s="267"/>
      <c r="AF47" s="271"/>
      <c r="AG47" s="288"/>
      <c r="AH47" s="266"/>
      <c r="AI47" s="267"/>
      <c r="AJ47" s="275"/>
      <c r="AK47" s="273"/>
      <c r="AL47" s="267"/>
      <c r="AM47" s="273"/>
      <c r="AN47" s="267"/>
      <c r="AO47" s="276"/>
      <c r="AP47" s="276"/>
      <c r="AQ47" s="276"/>
      <c r="AR47" s="276"/>
      <c r="AS47" s="277"/>
      <c r="AT47" s="277"/>
      <c r="AU47" s="276"/>
      <c r="AV47" s="276"/>
      <c r="AW47" s="276"/>
      <c r="AX47" s="278" t="s">
        <v>88</v>
      </c>
      <c r="BX47" s="230"/>
      <c r="BY47" s="230"/>
      <c r="CG47" s="231">
        <v>0</v>
      </c>
      <c r="CI47" s="231">
        <v>0</v>
      </c>
      <c r="CJ47" s="231">
        <v>0</v>
      </c>
      <c r="CK47" s="231">
        <v>0</v>
      </c>
      <c r="CL47" s="231">
        <v>0</v>
      </c>
      <c r="CM47" s="231">
        <v>0</v>
      </c>
      <c r="CS47" s="231"/>
      <c r="CT47" s="231"/>
    </row>
    <row r="48" spans="1:98" x14ac:dyDescent="0.2">
      <c r="A48" s="268" t="s">
        <v>126</v>
      </c>
      <c r="B48" s="259">
        <f>SUM(C48+D48+E48+F48+G48+H48+I48+J48+K48)</f>
        <v>0</v>
      </c>
      <c r="C48" s="263"/>
      <c r="D48" s="263"/>
      <c r="E48" s="263"/>
      <c r="F48" s="263"/>
      <c r="G48" s="263"/>
      <c r="H48" s="263"/>
      <c r="I48" s="263"/>
      <c r="J48" s="263"/>
      <c r="K48" s="263"/>
      <c r="L48" s="264"/>
      <c r="M48" s="264"/>
      <c r="N48" s="264"/>
      <c r="O48" s="264"/>
      <c r="P48" s="264"/>
      <c r="Q48" s="264"/>
      <c r="R48" s="264"/>
      <c r="S48" s="264"/>
      <c r="T48" s="266"/>
      <c r="U48" s="267"/>
      <c r="V48" s="266"/>
      <c r="W48" s="267"/>
      <c r="X48" s="268">
        <f t="shared" si="2"/>
        <v>0</v>
      </c>
      <c r="Y48" s="266"/>
      <c r="Z48" s="269"/>
      <c r="AA48" s="267"/>
      <c r="AB48" s="282">
        <f t="shared" si="1"/>
        <v>0</v>
      </c>
      <c r="AC48" s="266"/>
      <c r="AD48" s="269"/>
      <c r="AE48" s="267"/>
      <c r="AF48" s="271"/>
      <c r="AG48" s="267"/>
      <c r="AH48" s="266"/>
      <c r="AI48" s="267"/>
      <c r="AJ48" s="275"/>
      <c r="AK48" s="273"/>
      <c r="AL48" s="267"/>
      <c r="AM48" s="273"/>
      <c r="AN48" s="286"/>
      <c r="AO48" s="276"/>
      <c r="AP48" s="276"/>
      <c r="AQ48" s="276"/>
      <c r="AR48" s="276"/>
      <c r="AS48" s="277"/>
      <c r="AT48" s="291"/>
      <c r="AU48" s="292"/>
      <c r="AV48" s="276"/>
      <c r="AW48" s="276"/>
      <c r="AX48" s="278" t="s">
        <v>88</v>
      </c>
      <c r="BX48" s="230"/>
      <c r="BY48" s="230"/>
      <c r="CF48" s="231" t="s">
        <v>179</v>
      </c>
      <c r="CG48" s="231">
        <v>0</v>
      </c>
      <c r="CI48" s="231">
        <v>0</v>
      </c>
      <c r="CJ48" s="231">
        <v>0</v>
      </c>
      <c r="CK48" s="231">
        <v>0</v>
      </c>
      <c r="CL48" s="231">
        <v>1</v>
      </c>
      <c r="CM48" s="231">
        <v>0</v>
      </c>
      <c r="CS48" s="231"/>
      <c r="CT48" s="231"/>
    </row>
    <row r="49" spans="1:98" x14ac:dyDescent="0.2">
      <c r="A49" s="268" t="s">
        <v>127</v>
      </c>
      <c r="B49" s="259">
        <f t="shared" ref="B49:B56" si="3">SUM(C49+D49+E49+F49+G49+H49+I49+J49+K49+L49+M49+N49+O49+P49+Q49+R49+S49)</f>
        <v>0</v>
      </c>
      <c r="C49" s="263"/>
      <c r="D49" s="263"/>
      <c r="E49" s="263"/>
      <c r="F49" s="263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7"/>
      <c r="T49" s="266"/>
      <c r="U49" s="267"/>
      <c r="V49" s="266"/>
      <c r="W49" s="267"/>
      <c r="X49" s="268">
        <f t="shared" si="2"/>
        <v>0</v>
      </c>
      <c r="Y49" s="266"/>
      <c r="Z49" s="269"/>
      <c r="AA49" s="267"/>
      <c r="AB49" s="282">
        <f t="shared" si="1"/>
        <v>0</v>
      </c>
      <c r="AC49" s="266"/>
      <c r="AD49" s="269"/>
      <c r="AE49" s="267"/>
      <c r="AF49" s="271"/>
      <c r="AG49" s="267"/>
      <c r="AH49" s="266"/>
      <c r="AI49" s="267"/>
      <c r="AJ49" s="275"/>
      <c r="AK49" s="273"/>
      <c r="AL49" s="267"/>
      <c r="AM49" s="273"/>
      <c r="AN49" s="267"/>
      <c r="AO49" s="276"/>
      <c r="AP49" s="276"/>
      <c r="AQ49" s="276"/>
      <c r="AR49" s="276"/>
      <c r="AS49" s="277"/>
      <c r="AT49" s="277"/>
      <c r="AU49" s="276"/>
      <c r="AV49" s="276"/>
      <c r="AW49" s="276"/>
      <c r="AX49" s="278" t="s">
        <v>88</v>
      </c>
      <c r="BX49" s="230"/>
      <c r="BY49" s="230"/>
      <c r="CG49" s="231">
        <v>0</v>
      </c>
      <c r="CI49" s="231">
        <v>0</v>
      </c>
      <c r="CJ49" s="231">
        <v>0</v>
      </c>
      <c r="CK49" s="231">
        <v>0</v>
      </c>
      <c r="CL49" s="231">
        <v>0</v>
      </c>
      <c r="CM49" s="231">
        <v>0</v>
      </c>
      <c r="CS49" s="231"/>
      <c r="CT49" s="231"/>
    </row>
    <row r="50" spans="1:98" x14ac:dyDescent="0.2">
      <c r="A50" s="268" t="s">
        <v>128</v>
      </c>
      <c r="B50" s="259">
        <f t="shared" si="3"/>
        <v>0</v>
      </c>
      <c r="C50" s="266"/>
      <c r="D50" s="27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7"/>
      <c r="T50" s="266"/>
      <c r="U50" s="267"/>
      <c r="V50" s="266"/>
      <c r="W50" s="267"/>
      <c r="X50" s="268">
        <f t="shared" si="2"/>
        <v>0</v>
      </c>
      <c r="Y50" s="266"/>
      <c r="Z50" s="269"/>
      <c r="AA50" s="267"/>
      <c r="AB50" s="282">
        <f t="shared" si="1"/>
        <v>0</v>
      </c>
      <c r="AC50" s="266"/>
      <c r="AD50" s="269"/>
      <c r="AE50" s="267"/>
      <c r="AF50" s="271"/>
      <c r="AG50" s="288"/>
      <c r="AH50" s="266"/>
      <c r="AI50" s="267"/>
      <c r="AJ50" s="275"/>
      <c r="AK50" s="273"/>
      <c r="AL50" s="267"/>
      <c r="AM50" s="273"/>
      <c r="AN50" s="267"/>
      <c r="AO50" s="276"/>
      <c r="AP50" s="276"/>
      <c r="AQ50" s="276"/>
      <c r="AR50" s="276"/>
      <c r="AS50" s="277"/>
      <c r="AT50" s="277"/>
      <c r="AU50" s="276"/>
      <c r="AV50" s="276"/>
      <c r="AW50" s="276"/>
      <c r="AX50" s="278" t="s">
        <v>88</v>
      </c>
      <c r="BX50" s="230"/>
      <c r="BY50" s="230"/>
      <c r="CG50" s="231">
        <v>0</v>
      </c>
      <c r="CI50" s="231">
        <v>0</v>
      </c>
      <c r="CJ50" s="231">
        <v>0</v>
      </c>
      <c r="CK50" s="231">
        <v>0</v>
      </c>
      <c r="CL50" s="231">
        <v>0</v>
      </c>
      <c r="CM50" s="231">
        <v>0</v>
      </c>
      <c r="CS50" s="231"/>
      <c r="CT50" s="231"/>
    </row>
    <row r="51" spans="1:98" x14ac:dyDescent="0.2">
      <c r="A51" s="268" t="s">
        <v>129</v>
      </c>
      <c r="B51" s="259">
        <f t="shared" si="3"/>
        <v>0</v>
      </c>
      <c r="C51" s="266"/>
      <c r="D51" s="27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7"/>
      <c r="T51" s="266"/>
      <c r="U51" s="267"/>
      <c r="V51" s="266"/>
      <c r="W51" s="267"/>
      <c r="X51" s="268">
        <f t="shared" si="2"/>
        <v>0</v>
      </c>
      <c r="Y51" s="266"/>
      <c r="Z51" s="269"/>
      <c r="AA51" s="267"/>
      <c r="AB51" s="282">
        <f t="shared" si="1"/>
        <v>0</v>
      </c>
      <c r="AC51" s="266"/>
      <c r="AD51" s="269"/>
      <c r="AE51" s="267"/>
      <c r="AF51" s="271"/>
      <c r="AG51" s="267"/>
      <c r="AH51" s="266"/>
      <c r="AI51" s="267"/>
      <c r="AJ51" s="275"/>
      <c r="AK51" s="273"/>
      <c r="AL51" s="267"/>
      <c r="AM51" s="273"/>
      <c r="AN51" s="267"/>
      <c r="AO51" s="276"/>
      <c r="AP51" s="276"/>
      <c r="AQ51" s="276"/>
      <c r="AR51" s="276"/>
      <c r="AS51" s="277"/>
      <c r="AT51" s="277"/>
      <c r="AU51" s="276"/>
      <c r="AV51" s="276"/>
      <c r="AW51" s="276"/>
      <c r="AX51" s="278" t="s">
        <v>88</v>
      </c>
      <c r="BX51" s="230"/>
      <c r="BY51" s="230"/>
      <c r="CG51" s="231">
        <v>0</v>
      </c>
      <c r="CI51" s="231">
        <v>0</v>
      </c>
      <c r="CJ51" s="231">
        <v>0</v>
      </c>
      <c r="CK51" s="231">
        <v>0</v>
      </c>
      <c r="CL51" s="231">
        <v>0</v>
      </c>
      <c r="CM51" s="231">
        <v>0</v>
      </c>
      <c r="CS51" s="231"/>
      <c r="CT51" s="231"/>
    </row>
    <row r="52" spans="1:98" x14ac:dyDescent="0.2">
      <c r="A52" s="268" t="s">
        <v>130</v>
      </c>
      <c r="B52" s="259">
        <f t="shared" si="3"/>
        <v>0</v>
      </c>
      <c r="C52" s="266"/>
      <c r="D52" s="27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7"/>
      <c r="T52" s="266"/>
      <c r="U52" s="267"/>
      <c r="V52" s="266"/>
      <c r="W52" s="267"/>
      <c r="X52" s="268">
        <f t="shared" si="2"/>
        <v>0</v>
      </c>
      <c r="Y52" s="266"/>
      <c r="Z52" s="269"/>
      <c r="AA52" s="267"/>
      <c r="AB52" s="282">
        <f t="shared" si="1"/>
        <v>0</v>
      </c>
      <c r="AC52" s="266"/>
      <c r="AD52" s="269"/>
      <c r="AE52" s="267"/>
      <c r="AF52" s="271"/>
      <c r="AG52" s="281"/>
      <c r="AH52" s="266"/>
      <c r="AI52" s="267"/>
      <c r="AJ52" s="275"/>
      <c r="AK52" s="273"/>
      <c r="AL52" s="267"/>
      <c r="AM52" s="293"/>
      <c r="AN52" s="281"/>
      <c r="AO52" s="294"/>
      <c r="AP52" s="267"/>
      <c r="AQ52" s="276"/>
      <c r="AR52" s="276"/>
      <c r="AS52" s="277"/>
      <c r="AT52" s="277"/>
      <c r="AU52" s="276"/>
      <c r="AV52" s="276"/>
      <c r="AW52" s="276"/>
      <c r="AX52" s="278" t="s">
        <v>88</v>
      </c>
      <c r="BX52" s="230"/>
      <c r="BY52" s="230"/>
      <c r="CG52" s="231">
        <v>0</v>
      </c>
      <c r="CI52" s="231">
        <v>0</v>
      </c>
      <c r="CJ52" s="231">
        <v>0</v>
      </c>
      <c r="CK52" s="231">
        <v>0</v>
      </c>
      <c r="CL52" s="231">
        <v>0</v>
      </c>
      <c r="CM52" s="231">
        <v>0</v>
      </c>
      <c r="CS52" s="231"/>
      <c r="CT52" s="231"/>
    </row>
    <row r="53" spans="1:98" x14ac:dyDescent="0.2">
      <c r="A53" s="268" t="s">
        <v>131</v>
      </c>
      <c r="B53" s="259">
        <f t="shared" si="3"/>
        <v>0</v>
      </c>
      <c r="C53" s="266"/>
      <c r="D53" s="27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7"/>
      <c r="T53" s="266"/>
      <c r="U53" s="267"/>
      <c r="V53" s="266"/>
      <c r="W53" s="267"/>
      <c r="X53" s="268">
        <f t="shared" si="2"/>
        <v>0</v>
      </c>
      <c r="Y53" s="266"/>
      <c r="Z53" s="269"/>
      <c r="AA53" s="267"/>
      <c r="AB53" s="282">
        <f t="shared" si="1"/>
        <v>0</v>
      </c>
      <c r="AC53" s="266"/>
      <c r="AD53" s="269"/>
      <c r="AE53" s="267"/>
      <c r="AF53" s="271"/>
      <c r="AG53" s="281"/>
      <c r="AH53" s="266"/>
      <c r="AI53" s="267"/>
      <c r="AJ53" s="275"/>
      <c r="AK53" s="273"/>
      <c r="AL53" s="267"/>
      <c r="AM53" s="293"/>
      <c r="AN53" s="281"/>
      <c r="AO53" s="294"/>
      <c r="AP53" s="267"/>
      <c r="AQ53" s="276"/>
      <c r="AR53" s="276"/>
      <c r="AS53" s="277"/>
      <c r="AT53" s="277"/>
      <c r="AU53" s="276"/>
      <c r="AV53" s="276"/>
      <c r="AW53" s="276"/>
      <c r="AX53" s="278" t="s">
        <v>88</v>
      </c>
      <c r="BX53" s="230"/>
      <c r="BY53" s="230"/>
      <c r="CG53" s="231">
        <v>0</v>
      </c>
      <c r="CI53" s="231">
        <v>0</v>
      </c>
      <c r="CJ53" s="231">
        <v>0</v>
      </c>
      <c r="CK53" s="231">
        <v>0</v>
      </c>
      <c r="CL53" s="231">
        <v>0</v>
      </c>
      <c r="CM53" s="231">
        <v>0</v>
      </c>
      <c r="CS53" s="231"/>
      <c r="CT53" s="231"/>
    </row>
    <row r="54" spans="1:98" x14ac:dyDescent="0.2">
      <c r="A54" s="268" t="s">
        <v>132</v>
      </c>
      <c r="B54" s="259">
        <f t="shared" si="3"/>
        <v>0</v>
      </c>
      <c r="C54" s="266"/>
      <c r="D54" s="27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7"/>
      <c r="T54" s="266"/>
      <c r="U54" s="267"/>
      <c r="V54" s="266"/>
      <c r="W54" s="267"/>
      <c r="X54" s="268">
        <f t="shared" si="2"/>
        <v>0</v>
      </c>
      <c r="Y54" s="266"/>
      <c r="Z54" s="269"/>
      <c r="AA54" s="267"/>
      <c r="AB54" s="282">
        <f t="shared" si="1"/>
        <v>0</v>
      </c>
      <c r="AC54" s="266"/>
      <c r="AD54" s="269"/>
      <c r="AE54" s="267"/>
      <c r="AF54" s="271"/>
      <c r="AG54" s="281"/>
      <c r="AH54" s="266"/>
      <c r="AI54" s="267"/>
      <c r="AJ54" s="275"/>
      <c r="AK54" s="273"/>
      <c r="AL54" s="267"/>
      <c r="AM54" s="293"/>
      <c r="AN54" s="281"/>
      <c r="AO54" s="294"/>
      <c r="AP54" s="267"/>
      <c r="AQ54" s="276"/>
      <c r="AR54" s="276"/>
      <c r="AS54" s="277"/>
      <c r="AT54" s="277"/>
      <c r="AU54" s="276"/>
      <c r="AV54" s="276"/>
      <c r="AW54" s="276"/>
      <c r="AX54" s="278" t="s">
        <v>88</v>
      </c>
      <c r="BX54" s="230"/>
      <c r="BY54" s="230"/>
      <c r="CG54" s="231">
        <v>0</v>
      </c>
      <c r="CI54" s="231">
        <v>0</v>
      </c>
      <c r="CJ54" s="231">
        <v>0</v>
      </c>
      <c r="CK54" s="231">
        <v>0</v>
      </c>
      <c r="CL54" s="231">
        <v>0</v>
      </c>
      <c r="CM54" s="231">
        <v>0</v>
      </c>
      <c r="CS54" s="231"/>
      <c r="CT54" s="231"/>
    </row>
    <row r="55" spans="1:98" x14ac:dyDescent="0.2">
      <c r="A55" s="258" t="s">
        <v>133</v>
      </c>
      <c r="B55" s="259">
        <f t="shared" si="3"/>
        <v>179</v>
      </c>
      <c r="C55" s="266"/>
      <c r="D55" s="279"/>
      <c r="E55" s="269"/>
      <c r="F55" s="269">
        <v>3</v>
      </c>
      <c r="G55" s="269">
        <v>1</v>
      </c>
      <c r="H55" s="269">
        <v>3</v>
      </c>
      <c r="I55" s="269">
        <v>5</v>
      </c>
      <c r="J55" s="269">
        <v>1</v>
      </c>
      <c r="K55" s="269">
        <v>8</v>
      </c>
      <c r="L55" s="269">
        <v>4</v>
      </c>
      <c r="M55" s="269">
        <v>13</v>
      </c>
      <c r="N55" s="269">
        <v>16</v>
      </c>
      <c r="O55" s="269">
        <v>10</v>
      </c>
      <c r="P55" s="269">
        <v>23</v>
      </c>
      <c r="Q55" s="269">
        <v>33</v>
      </c>
      <c r="R55" s="269">
        <v>32</v>
      </c>
      <c r="S55" s="267">
        <v>27</v>
      </c>
      <c r="T55" s="266"/>
      <c r="U55" s="267">
        <v>179</v>
      </c>
      <c r="V55" s="266">
        <v>103</v>
      </c>
      <c r="W55" s="267">
        <v>76</v>
      </c>
      <c r="X55" s="268">
        <f t="shared" si="2"/>
        <v>0</v>
      </c>
      <c r="Y55" s="266"/>
      <c r="Z55" s="269"/>
      <c r="AA55" s="267"/>
      <c r="AB55" s="282">
        <f t="shared" si="1"/>
        <v>48</v>
      </c>
      <c r="AC55" s="266">
        <v>48</v>
      </c>
      <c r="AD55" s="269"/>
      <c r="AE55" s="267"/>
      <c r="AF55" s="271">
        <v>45</v>
      </c>
      <c r="AG55" s="281"/>
      <c r="AH55" s="266"/>
      <c r="AI55" s="267">
        <v>21</v>
      </c>
      <c r="AJ55" s="275">
        <v>216</v>
      </c>
      <c r="AK55" s="273"/>
      <c r="AL55" s="267"/>
      <c r="AM55" s="293"/>
      <c r="AN55" s="281">
        <v>2</v>
      </c>
      <c r="AO55" s="294"/>
      <c r="AP55" s="267"/>
      <c r="AQ55" s="276"/>
      <c r="AR55" s="276"/>
      <c r="AS55" s="277"/>
      <c r="AT55" s="277"/>
      <c r="AU55" s="276"/>
      <c r="AV55" s="276"/>
      <c r="AW55" s="276"/>
      <c r="AX55" s="278" t="s">
        <v>88</v>
      </c>
      <c r="BX55" s="230"/>
      <c r="BY55" s="230"/>
      <c r="CG55" s="231">
        <v>0</v>
      </c>
      <c r="CI55" s="231">
        <v>0</v>
      </c>
      <c r="CJ55" s="231">
        <v>0</v>
      </c>
      <c r="CK55" s="231">
        <v>0</v>
      </c>
      <c r="CL55" s="231">
        <v>0</v>
      </c>
      <c r="CM55" s="231">
        <v>0</v>
      </c>
      <c r="CS55" s="231"/>
      <c r="CT55" s="231"/>
    </row>
    <row r="56" spans="1:98" x14ac:dyDescent="0.2">
      <c r="A56" s="290" t="s">
        <v>134</v>
      </c>
      <c r="B56" s="259">
        <f t="shared" si="3"/>
        <v>260</v>
      </c>
      <c r="C56" s="266"/>
      <c r="D56" s="279"/>
      <c r="E56" s="269"/>
      <c r="F56" s="269">
        <v>36</v>
      </c>
      <c r="G56" s="269">
        <v>42</v>
      </c>
      <c r="H56" s="269">
        <v>57</v>
      </c>
      <c r="I56" s="269">
        <v>59</v>
      </c>
      <c r="J56" s="269">
        <v>37</v>
      </c>
      <c r="K56" s="269">
        <v>28</v>
      </c>
      <c r="L56" s="269">
        <v>1</v>
      </c>
      <c r="M56" s="269"/>
      <c r="N56" s="269"/>
      <c r="O56" s="269"/>
      <c r="P56" s="269"/>
      <c r="Q56" s="269"/>
      <c r="R56" s="269"/>
      <c r="S56" s="267"/>
      <c r="T56" s="266"/>
      <c r="U56" s="267">
        <v>260</v>
      </c>
      <c r="V56" s="266"/>
      <c r="W56" s="267">
        <v>260</v>
      </c>
      <c r="X56" s="268">
        <f t="shared" si="2"/>
        <v>0</v>
      </c>
      <c r="Y56" s="266"/>
      <c r="Z56" s="269"/>
      <c r="AA56" s="267"/>
      <c r="AB56" s="282">
        <f t="shared" si="1"/>
        <v>114</v>
      </c>
      <c r="AC56" s="266">
        <v>114</v>
      </c>
      <c r="AD56" s="269"/>
      <c r="AE56" s="267"/>
      <c r="AF56" s="271">
        <v>95</v>
      </c>
      <c r="AG56" s="281"/>
      <c r="AH56" s="266"/>
      <c r="AI56" s="267">
        <v>46</v>
      </c>
      <c r="AJ56" s="275"/>
      <c r="AK56" s="273"/>
      <c r="AL56" s="267">
        <v>1</v>
      </c>
      <c r="AM56" s="293"/>
      <c r="AN56" s="281">
        <v>25</v>
      </c>
      <c r="AO56" s="294"/>
      <c r="AP56" s="267"/>
      <c r="AQ56" s="276"/>
      <c r="AR56" s="276"/>
      <c r="AS56" s="277"/>
      <c r="AT56" s="277"/>
      <c r="AU56" s="276"/>
      <c r="AV56" s="276"/>
      <c r="AW56" s="276"/>
      <c r="AX56" s="278" t="s">
        <v>88</v>
      </c>
      <c r="BX56" s="230"/>
      <c r="BY56" s="230"/>
      <c r="CG56" s="231">
        <v>0</v>
      </c>
      <c r="CI56" s="231">
        <v>0</v>
      </c>
      <c r="CJ56" s="231">
        <v>0</v>
      </c>
      <c r="CK56" s="231">
        <v>0</v>
      </c>
      <c r="CL56" s="231">
        <v>0</v>
      </c>
      <c r="CM56" s="231">
        <v>0</v>
      </c>
      <c r="CS56" s="231"/>
      <c r="CT56" s="231"/>
    </row>
    <row r="57" spans="1:98" x14ac:dyDescent="0.2">
      <c r="A57" s="290" t="s">
        <v>135</v>
      </c>
      <c r="B57" s="259">
        <f>SUM(C57+D57+E57+F57+G57+H57+I57+J57+K57)</f>
        <v>0</v>
      </c>
      <c r="C57" s="266"/>
      <c r="D57" s="279"/>
      <c r="E57" s="269"/>
      <c r="F57" s="269"/>
      <c r="G57" s="269"/>
      <c r="H57" s="269"/>
      <c r="I57" s="269"/>
      <c r="J57" s="269"/>
      <c r="K57" s="269"/>
      <c r="L57" s="264"/>
      <c r="M57" s="264"/>
      <c r="N57" s="264"/>
      <c r="O57" s="264"/>
      <c r="P57" s="264"/>
      <c r="Q57" s="264"/>
      <c r="R57" s="264"/>
      <c r="S57" s="264"/>
      <c r="T57" s="266"/>
      <c r="U57" s="267"/>
      <c r="V57" s="266"/>
      <c r="W57" s="267"/>
      <c r="X57" s="268">
        <f t="shared" si="2"/>
        <v>0</v>
      </c>
      <c r="Y57" s="266"/>
      <c r="Z57" s="269"/>
      <c r="AA57" s="267"/>
      <c r="AB57" s="282">
        <f t="shared" si="1"/>
        <v>0</v>
      </c>
      <c r="AC57" s="266"/>
      <c r="AD57" s="269"/>
      <c r="AE57" s="267"/>
      <c r="AF57" s="271"/>
      <c r="AG57" s="281"/>
      <c r="AH57" s="266"/>
      <c r="AI57" s="267"/>
      <c r="AJ57" s="275"/>
      <c r="AK57" s="273"/>
      <c r="AL57" s="267"/>
      <c r="AM57" s="293"/>
      <c r="AN57" s="281"/>
      <c r="AO57" s="294"/>
      <c r="AP57" s="267"/>
      <c r="AQ57" s="276"/>
      <c r="AR57" s="276"/>
      <c r="AS57" s="277"/>
      <c r="AT57" s="277"/>
      <c r="AU57" s="276"/>
      <c r="AV57" s="276"/>
      <c r="AW57" s="276"/>
      <c r="AX57" s="278" t="s">
        <v>88</v>
      </c>
      <c r="BX57" s="230"/>
      <c r="BY57" s="230"/>
      <c r="CF57" s="231" t="s">
        <v>179</v>
      </c>
      <c r="CG57" s="231">
        <v>0</v>
      </c>
      <c r="CI57" s="231">
        <v>0</v>
      </c>
      <c r="CJ57" s="231">
        <v>0</v>
      </c>
      <c r="CK57" s="231">
        <v>0</v>
      </c>
      <c r="CL57" s="231">
        <v>1</v>
      </c>
      <c r="CM57" s="231">
        <v>0</v>
      </c>
      <c r="CS57" s="231"/>
      <c r="CT57" s="231"/>
    </row>
    <row r="58" spans="1:98" x14ac:dyDescent="0.2">
      <c r="A58" s="290" t="s">
        <v>136</v>
      </c>
      <c r="B58" s="259">
        <f>SUM(C58+D58+E58+F58+G58+H58+I58+J58+K58+L58+M58+N58+O58+P58+Q58+R58+S58)</f>
        <v>612</v>
      </c>
      <c r="C58" s="266"/>
      <c r="D58" s="279"/>
      <c r="E58" s="269">
        <v>2</v>
      </c>
      <c r="F58" s="269">
        <v>37</v>
      </c>
      <c r="G58" s="269">
        <v>34</v>
      </c>
      <c r="H58" s="269">
        <v>45</v>
      </c>
      <c r="I58" s="269">
        <v>70</v>
      </c>
      <c r="J58" s="269">
        <v>62</v>
      </c>
      <c r="K58" s="269">
        <v>83</v>
      </c>
      <c r="L58" s="269">
        <v>74</v>
      </c>
      <c r="M58" s="269">
        <v>81</v>
      </c>
      <c r="N58" s="269">
        <v>43</v>
      </c>
      <c r="O58" s="269">
        <v>40</v>
      </c>
      <c r="P58" s="269">
        <v>26</v>
      </c>
      <c r="Q58" s="269">
        <v>8</v>
      </c>
      <c r="R58" s="269">
        <v>3</v>
      </c>
      <c r="S58" s="267">
        <v>4</v>
      </c>
      <c r="T58" s="266">
        <v>2</v>
      </c>
      <c r="U58" s="267">
        <v>610</v>
      </c>
      <c r="V58" s="266"/>
      <c r="W58" s="267">
        <v>612</v>
      </c>
      <c r="X58" s="268">
        <f t="shared" si="2"/>
        <v>0</v>
      </c>
      <c r="Y58" s="266"/>
      <c r="Z58" s="269"/>
      <c r="AA58" s="267"/>
      <c r="AB58" s="282">
        <f t="shared" si="1"/>
        <v>319</v>
      </c>
      <c r="AC58" s="266">
        <v>319</v>
      </c>
      <c r="AD58" s="269"/>
      <c r="AE58" s="267"/>
      <c r="AF58" s="271">
        <v>280</v>
      </c>
      <c r="AG58" s="281"/>
      <c r="AH58" s="266">
        <v>1</v>
      </c>
      <c r="AI58" s="267">
        <v>88</v>
      </c>
      <c r="AJ58" s="275"/>
      <c r="AK58" s="273"/>
      <c r="AL58" s="267">
        <v>2</v>
      </c>
      <c r="AM58" s="293"/>
      <c r="AN58" s="281">
        <v>64</v>
      </c>
      <c r="AO58" s="294"/>
      <c r="AP58" s="267"/>
      <c r="AQ58" s="276"/>
      <c r="AR58" s="276"/>
      <c r="AS58" s="277"/>
      <c r="AT58" s="277"/>
      <c r="AU58" s="276"/>
      <c r="AV58" s="276"/>
      <c r="AW58" s="276"/>
      <c r="AX58" s="278" t="s">
        <v>88</v>
      </c>
      <c r="BX58" s="230"/>
      <c r="BY58" s="230"/>
      <c r="CG58" s="231">
        <v>0</v>
      </c>
      <c r="CI58" s="231">
        <v>0</v>
      </c>
      <c r="CJ58" s="231">
        <v>0</v>
      </c>
      <c r="CK58" s="231">
        <v>0</v>
      </c>
      <c r="CL58" s="231">
        <v>0</v>
      </c>
      <c r="CM58" s="231">
        <v>0</v>
      </c>
      <c r="CS58" s="231"/>
      <c r="CT58" s="231"/>
    </row>
    <row r="59" spans="1:98" x14ac:dyDescent="0.2">
      <c r="A59" s="268" t="s">
        <v>137</v>
      </c>
      <c r="B59" s="259">
        <f>SUM(C59+D59+E59+F59+G59+H59+I59+J59+K59+L59+M59+N59+O59+P59+Q59+R59+S59)</f>
        <v>712</v>
      </c>
      <c r="C59" s="266">
        <v>38</v>
      </c>
      <c r="D59" s="279">
        <v>26</v>
      </c>
      <c r="E59" s="269">
        <v>8</v>
      </c>
      <c r="F59" s="269">
        <v>8</v>
      </c>
      <c r="G59" s="269">
        <v>5</v>
      </c>
      <c r="H59" s="269">
        <v>13</v>
      </c>
      <c r="I59" s="269">
        <v>11</v>
      </c>
      <c r="J59" s="269">
        <v>10</v>
      </c>
      <c r="K59" s="269">
        <v>17</v>
      </c>
      <c r="L59" s="269">
        <v>20</v>
      </c>
      <c r="M59" s="269">
        <v>35</v>
      </c>
      <c r="N59" s="269">
        <v>44</v>
      </c>
      <c r="O59" s="269">
        <v>51</v>
      </c>
      <c r="P59" s="269">
        <v>103</v>
      </c>
      <c r="Q59" s="269">
        <v>129</v>
      </c>
      <c r="R59" s="269">
        <v>105</v>
      </c>
      <c r="S59" s="267">
        <v>89</v>
      </c>
      <c r="T59" s="266">
        <v>72</v>
      </c>
      <c r="U59" s="267">
        <v>640</v>
      </c>
      <c r="V59" s="266">
        <v>329</v>
      </c>
      <c r="W59" s="267">
        <v>383</v>
      </c>
      <c r="X59" s="268">
        <f t="shared" si="2"/>
        <v>38</v>
      </c>
      <c r="Y59" s="266">
        <v>38</v>
      </c>
      <c r="Z59" s="269"/>
      <c r="AA59" s="267"/>
      <c r="AB59" s="282">
        <f t="shared" si="1"/>
        <v>401</v>
      </c>
      <c r="AC59" s="266">
        <v>401</v>
      </c>
      <c r="AD59" s="269"/>
      <c r="AE59" s="267"/>
      <c r="AF59" s="271">
        <v>374</v>
      </c>
      <c r="AG59" s="281">
        <v>13</v>
      </c>
      <c r="AH59" s="266">
        <v>1</v>
      </c>
      <c r="AI59" s="267">
        <v>6</v>
      </c>
      <c r="AJ59" s="275">
        <v>100</v>
      </c>
      <c r="AK59" s="273"/>
      <c r="AL59" s="267"/>
      <c r="AM59" s="293">
        <v>14</v>
      </c>
      <c r="AN59" s="281">
        <v>71</v>
      </c>
      <c r="AO59" s="294"/>
      <c r="AP59" s="267"/>
      <c r="AQ59" s="276"/>
      <c r="AR59" s="276"/>
      <c r="AS59" s="277"/>
      <c r="AT59" s="277"/>
      <c r="AU59" s="276"/>
      <c r="AV59" s="276"/>
      <c r="AW59" s="276"/>
      <c r="AX59" s="278" t="s">
        <v>88</v>
      </c>
      <c r="BX59" s="230"/>
      <c r="BY59" s="230"/>
      <c r="CG59" s="231">
        <v>0</v>
      </c>
      <c r="CI59" s="231">
        <v>0</v>
      </c>
      <c r="CJ59" s="231">
        <v>0</v>
      </c>
      <c r="CK59" s="231">
        <v>0</v>
      </c>
      <c r="CL59" s="231">
        <v>0</v>
      </c>
      <c r="CM59" s="231">
        <v>0</v>
      </c>
      <c r="CS59" s="231"/>
      <c r="CT59" s="231"/>
    </row>
    <row r="60" spans="1:98" x14ac:dyDescent="0.2">
      <c r="A60" s="268" t="s">
        <v>138</v>
      </c>
      <c r="B60" s="259">
        <f>SUM(C60+D60+E60+F60+G60+H60+I60+J60+K60+L60+M60+N60+O60+P60+Q60+R60+S60)</f>
        <v>380</v>
      </c>
      <c r="C60" s="266">
        <v>39</v>
      </c>
      <c r="D60" s="279">
        <v>70</v>
      </c>
      <c r="E60" s="269">
        <v>24</v>
      </c>
      <c r="F60" s="269">
        <v>20</v>
      </c>
      <c r="G60" s="269">
        <v>4</v>
      </c>
      <c r="H60" s="269">
        <v>13</v>
      </c>
      <c r="I60" s="269">
        <v>8</v>
      </c>
      <c r="J60" s="269">
        <v>3</v>
      </c>
      <c r="K60" s="269">
        <v>14</v>
      </c>
      <c r="L60" s="269">
        <v>14</v>
      </c>
      <c r="M60" s="269">
        <v>25</v>
      </c>
      <c r="N60" s="269">
        <v>23</v>
      </c>
      <c r="O60" s="269">
        <v>24</v>
      </c>
      <c r="P60" s="269">
        <v>31</v>
      </c>
      <c r="Q60" s="269">
        <v>27</v>
      </c>
      <c r="R60" s="269">
        <v>23</v>
      </c>
      <c r="S60" s="267">
        <v>18</v>
      </c>
      <c r="T60" s="266">
        <v>133</v>
      </c>
      <c r="U60" s="267">
        <v>247</v>
      </c>
      <c r="V60" s="266">
        <v>154</v>
      </c>
      <c r="W60" s="267">
        <v>226</v>
      </c>
      <c r="X60" s="268">
        <f t="shared" si="2"/>
        <v>84</v>
      </c>
      <c r="Y60" s="266">
        <v>84</v>
      </c>
      <c r="Z60" s="269"/>
      <c r="AA60" s="267"/>
      <c r="AB60" s="282">
        <f t="shared" si="1"/>
        <v>128</v>
      </c>
      <c r="AC60" s="266">
        <v>128</v>
      </c>
      <c r="AD60" s="269"/>
      <c r="AE60" s="267"/>
      <c r="AF60" s="271">
        <v>173</v>
      </c>
      <c r="AG60" s="267"/>
      <c r="AH60" s="266">
        <v>24</v>
      </c>
      <c r="AI60" s="267">
        <v>42</v>
      </c>
      <c r="AJ60" s="275"/>
      <c r="AK60" s="273"/>
      <c r="AL60" s="267"/>
      <c r="AM60" s="293">
        <v>26</v>
      </c>
      <c r="AN60" s="281">
        <v>55</v>
      </c>
      <c r="AO60" s="294"/>
      <c r="AP60" s="267"/>
      <c r="AQ60" s="276"/>
      <c r="AR60" s="276"/>
      <c r="AS60" s="277"/>
      <c r="AT60" s="277"/>
      <c r="AU60" s="276"/>
      <c r="AV60" s="276"/>
      <c r="AW60" s="276"/>
      <c r="AX60" s="278" t="s">
        <v>88</v>
      </c>
      <c r="BX60" s="230"/>
      <c r="BY60" s="230"/>
      <c r="CG60" s="231">
        <v>0</v>
      </c>
      <c r="CI60" s="231">
        <v>0</v>
      </c>
      <c r="CJ60" s="231">
        <v>0</v>
      </c>
      <c r="CK60" s="231">
        <v>0</v>
      </c>
      <c r="CL60" s="231">
        <v>0</v>
      </c>
      <c r="CM60" s="231">
        <v>0</v>
      </c>
      <c r="CS60" s="231"/>
      <c r="CT60" s="231"/>
    </row>
    <row r="61" spans="1:98" x14ac:dyDescent="0.2">
      <c r="A61" s="268" t="s">
        <v>139</v>
      </c>
      <c r="B61" s="259">
        <f>SUM(C61+D61+E61+F61+G61+H61+I61+J61+K61)</f>
        <v>225</v>
      </c>
      <c r="C61" s="266">
        <v>87</v>
      </c>
      <c r="D61" s="279">
        <v>56</v>
      </c>
      <c r="E61" s="269">
        <v>82</v>
      </c>
      <c r="F61" s="269"/>
      <c r="G61" s="269"/>
      <c r="H61" s="269"/>
      <c r="I61" s="269"/>
      <c r="J61" s="269"/>
      <c r="K61" s="269"/>
      <c r="L61" s="264"/>
      <c r="M61" s="264"/>
      <c r="N61" s="264"/>
      <c r="O61" s="264"/>
      <c r="P61" s="264"/>
      <c r="Q61" s="264"/>
      <c r="R61" s="264"/>
      <c r="S61" s="264"/>
      <c r="T61" s="266">
        <v>225</v>
      </c>
      <c r="U61" s="267"/>
      <c r="V61" s="266">
        <v>113</v>
      </c>
      <c r="W61" s="267">
        <v>112</v>
      </c>
      <c r="X61" s="268">
        <f t="shared" si="2"/>
        <v>117</v>
      </c>
      <c r="Y61" s="266">
        <v>117</v>
      </c>
      <c r="Z61" s="269"/>
      <c r="AA61" s="267"/>
      <c r="AB61" s="282">
        <f t="shared" si="1"/>
        <v>0</v>
      </c>
      <c r="AC61" s="266"/>
      <c r="AD61" s="269"/>
      <c r="AE61" s="267"/>
      <c r="AF61" s="271">
        <v>91</v>
      </c>
      <c r="AG61" s="267"/>
      <c r="AH61" s="266">
        <v>7</v>
      </c>
      <c r="AI61" s="267"/>
      <c r="AJ61" s="275"/>
      <c r="AK61" s="273"/>
      <c r="AL61" s="267"/>
      <c r="AM61" s="293">
        <v>40</v>
      </c>
      <c r="AN61" s="281"/>
      <c r="AO61" s="294"/>
      <c r="AP61" s="267"/>
      <c r="AQ61" s="276"/>
      <c r="AR61" s="276"/>
      <c r="AS61" s="277"/>
      <c r="AT61" s="277"/>
      <c r="AU61" s="276"/>
      <c r="AV61" s="276"/>
      <c r="AW61" s="276"/>
      <c r="AX61" s="278" t="s">
        <v>88</v>
      </c>
      <c r="BX61" s="230"/>
      <c r="BY61" s="230"/>
      <c r="CF61" s="231" t="s">
        <v>179</v>
      </c>
      <c r="CG61" s="231">
        <v>0</v>
      </c>
      <c r="CI61" s="231">
        <v>0</v>
      </c>
      <c r="CJ61" s="231">
        <v>0</v>
      </c>
      <c r="CK61" s="231">
        <v>0</v>
      </c>
      <c r="CL61" s="231">
        <v>1</v>
      </c>
      <c r="CM61" s="231">
        <v>0</v>
      </c>
      <c r="CS61" s="231"/>
      <c r="CT61" s="231"/>
    </row>
    <row r="62" spans="1:98" x14ac:dyDescent="0.2">
      <c r="A62" s="268" t="s">
        <v>140</v>
      </c>
      <c r="B62" s="259">
        <f>SUM(C62+D62+E62+F62+G62+H62+I62+J62+K62+L62+M62+N62+O62+P62+Q62+R62+S62)</f>
        <v>797</v>
      </c>
      <c r="C62" s="266"/>
      <c r="D62" s="279"/>
      <c r="E62" s="269"/>
      <c r="F62" s="269">
        <v>56</v>
      </c>
      <c r="G62" s="269">
        <v>20</v>
      </c>
      <c r="H62" s="269">
        <v>45</v>
      </c>
      <c r="I62" s="269">
        <v>26</v>
      </c>
      <c r="J62" s="269">
        <v>39</v>
      </c>
      <c r="K62" s="269">
        <v>54</v>
      </c>
      <c r="L62" s="269">
        <v>77</v>
      </c>
      <c r="M62" s="269">
        <v>121</v>
      </c>
      <c r="N62" s="269">
        <v>85</v>
      </c>
      <c r="O62" s="269">
        <v>90</v>
      </c>
      <c r="P62" s="269">
        <v>90</v>
      </c>
      <c r="Q62" s="269">
        <v>43</v>
      </c>
      <c r="R62" s="269">
        <v>31</v>
      </c>
      <c r="S62" s="267">
        <v>20</v>
      </c>
      <c r="T62" s="266"/>
      <c r="U62" s="267">
        <v>797</v>
      </c>
      <c r="V62" s="266">
        <v>314</v>
      </c>
      <c r="W62" s="267">
        <v>483</v>
      </c>
      <c r="X62" s="268">
        <f t="shared" si="2"/>
        <v>0</v>
      </c>
      <c r="Y62" s="266"/>
      <c r="Z62" s="269"/>
      <c r="AA62" s="267"/>
      <c r="AB62" s="282">
        <f t="shared" si="1"/>
        <v>497</v>
      </c>
      <c r="AC62" s="266">
        <v>497</v>
      </c>
      <c r="AD62" s="269"/>
      <c r="AE62" s="267"/>
      <c r="AF62" s="271">
        <v>393</v>
      </c>
      <c r="AG62" s="288">
        <v>92</v>
      </c>
      <c r="AH62" s="266"/>
      <c r="AI62" s="267">
        <v>106</v>
      </c>
      <c r="AJ62" s="275"/>
      <c r="AK62" s="273"/>
      <c r="AL62" s="267">
        <v>8</v>
      </c>
      <c r="AM62" s="293"/>
      <c r="AN62" s="281">
        <v>176</v>
      </c>
      <c r="AO62" s="294"/>
      <c r="AP62" s="267"/>
      <c r="AQ62" s="276">
        <v>12</v>
      </c>
      <c r="AR62" s="276"/>
      <c r="AS62" s="277"/>
      <c r="AT62" s="277"/>
      <c r="AU62" s="276"/>
      <c r="AV62" s="276"/>
      <c r="AW62" s="276"/>
      <c r="AX62" s="278" t="s">
        <v>88</v>
      </c>
      <c r="BX62" s="230"/>
      <c r="BY62" s="230"/>
      <c r="CG62" s="231">
        <v>0</v>
      </c>
      <c r="CI62" s="231">
        <v>0</v>
      </c>
      <c r="CJ62" s="231">
        <v>0</v>
      </c>
      <c r="CK62" s="231">
        <v>0</v>
      </c>
      <c r="CL62" s="231">
        <v>0</v>
      </c>
      <c r="CM62" s="231">
        <v>0</v>
      </c>
      <c r="CS62" s="231"/>
      <c r="CT62" s="231"/>
    </row>
    <row r="63" spans="1:98" x14ac:dyDescent="0.2">
      <c r="A63" s="268" t="s">
        <v>141</v>
      </c>
      <c r="B63" s="259">
        <f>SUM(C63+D63+E63+F63+G63+H63+I63+J63+K63)</f>
        <v>0</v>
      </c>
      <c r="C63" s="266"/>
      <c r="D63" s="279"/>
      <c r="E63" s="269"/>
      <c r="F63" s="269"/>
      <c r="G63" s="269"/>
      <c r="H63" s="269"/>
      <c r="I63" s="269"/>
      <c r="J63" s="269"/>
      <c r="K63" s="269"/>
      <c r="L63" s="264"/>
      <c r="M63" s="264"/>
      <c r="N63" s="264"/>
      <c r="O63" s="264"/>
      <c r="P63" s="264"/>
      <c r="Q63" s="264"/>
      <c r="R63" s="264"/>
      <c r="S63" s="264"/>
      <c r="T63" s="266"/>
      <c r="U63" s="267"/>
      <c r="V63" s="266"/>
      <c r="W63" s="267"/>
      <c r="X63" s="268">
        <f t="shared" si="2"/>
        <v>0</v>
      </c>
      <c r="Y63" s="266"/>
      <c r="Z63" s="269"/>
      <c r="AA63" s="267"/>
      <c r="AB63" s="282">
        <f t="shared" si="1"/>
        <v>0</v>
      </c>
      <c r="AC63" s="266"/>
      <c r="AD63" s="269"/>
      <c r="AE63" s="267"/>
      <c r="AF63" s="271"/>
      <c r="AG63" s="281"/>
      <c r="AH63" s="266"/>
      <c r="AI63" s="267"/>
      <c r="AJ63" s="275"/>
      <c r="AK63" s="273"/>
      <c r="AL63" s="267"/>
      <c r="AM63" s="293"/>
      <c r="AN63" s="281"/>
      <c r="AO63" s="294"/>
      <c r="AP63" s="267"/>
      <c r="AQ63" s="276"/>
      <c r="AR63" s="276"/>
      <c r="AS63" s="277"/>
      <c r="AT63" s="277"/>
      <c r="AU63" s="276"/>
      <c r="AV63" s="276"/>
      <c r="AW63" s="276"/>
      <c r="AX63" s="278" t="s">
        <v>88</v>
      </c>
      <c r="BX63" s="230"/>
      <c r="BY63" s="230"/>
      <c r="CF63" s="231" t="s">
        <v>179</v>
      </c>
      <c r="CG63" s="231">
        <v>0</v>
      </c>
      <c r="CI63" s="231">
        <v>0</v>
      </c>
      <c r="CJ63" s="231">
        <v>0</v>
      </c>
      <c r="CK63" s="231">
        <v>0</v>
      </c>
      <c r="CL63" s="231">
        <v>1</v>
      </c>
      <c r="CM63" s="231">
        <v>0</v>
      </c>
      <c r="CS63" s="231"/>
      <c r="CT63" s="231"/>
    </row>
    <row r="64" spans="1:98" x14ac:dyDescent="0.2">
      <c r="A64" s="268" t="s">
        <v>142</v>
      </c>
      <c r="B64" s="259">
        <f>SUM(C64+D64+E64+F64+G64+H64+I64+J64+K64+L64+M64+N64+O64+P64+Q64+R64+S64)</f>
        <v>297</v>
      </c>
      <c r="C64" s="266"/>
      <c r="D64" s="279"/>
      <c r="E64" s="269"/>
      <c r="F64" s="269">
        <v>8</v>
      </c>
      <c r="G64" s="269">
        <v>3</v>
      </c>
      <c r="H64" s="269">
        <v>12</v>
      </c>
      <c r="I64" s="269">
        <v>5</v>
      </c>
      <c r="J64" s="269">
        <v>13</v>
      </c>
      <c r="K64" s="269">
        <v>5</v>
      </c>
      <c r="L64" s="269">
        <v>8</v>
      </c>
      <c r="M64" s="269">
        <v>22</v>
      </c>
      <c r="N64" s="269">
        <v>26</v>
      </c>
      <c r="O64" s="269">
        <v>32</v>
      </c>
      <c r="P64" s="269">
        <v>39</v>
      </c>
      <c r="Q64" s="269">
        <v>42</v>
      </c>
      <c r="R64" s="269">
        <v>47</v>
      </c>
      <c r="S64" s="267">
        <v>35</v>
      </c>
      <c r="T64" s="266"/>
      <c r="U64" s="267">
        <v>297</v>
      </c>
      <c r="V64" s="266">
        <v>243</v>
      </c>
      <c r="W64" s="267">
        <v>54</v>
      </c>
      <c r="X64" s="268">
        <f t="shared" si="2"/>
        <v>0</v>
      </c>
      <c r="Y64" s="266"/>
      <c r="Z64" s="269"/>
      <c r="AA64" s="267"/>
      <c r="AB64" s="282">
        <f t="shared" si="1"/>
        <v>136</v>
      </c>
      <c r="AC64" s="266">
        <v>136</v>
      </c>
      <c r="AD64" s="269"/>
      <c r="AE64" s="267"/>
      <c r="AF64" s="271">
        <v>136</v>
      </c>
      <c r="AG64" s="281">
        <v>16</v>
      </c>
      <c r="AH64" s="266"/>
      <c r="AI64" s="267">
        <v>52</v>
      </c>
      <c r="AJ64" s="275"/>
      <c r="AK64" s="273"/>
      <c r="AL64" s="267">
        <v>10</v>
      </c>
      <c r="AM64" s="293"/>
      <c r="AN64" s="281">
        <v>12</v>
      </c>
      <c r="AO64" s="294"/>
      <c r="AP64" s="267"/>
      <c r="AQ64" s="276">
        <v>26</v>
      </c>
      <c r="AR64" s="276"/>
      <c r="AS64" s="277"/>
      <c r="AT64" s="277"/>
      <c r="AU64" s="276"/>
      <c r="AV64" s="276"/>
      <c r="AW64" s="276"/>
      <c r="AX64" s="278" t="s">
        <v>88</v>
      </c>
      <c r="BX64" s="230"/>
      <c r="BY64" s="230"/>
      <c r="CG64" s="231">
        <v>0</v>
      </c>
      <c r="CI64" s="231">
        <v>0</v>
      </c>
      <c r="CJ64" s="231">
        <v>0</v>
      </c>
      <c r="CK64" s="231">
        <v>0</v>
      </c>
      <c r="CL64" s="231">
        <v>0</v>
      </c>
      <c r="CM64" s="231">
        <v>0</v>
      </c>
      <c r="CS64" s="231"/>
      <c r="CT64" s="231"/>
    </row>
    <row r="65" spans="1:98" x14ac:dyDescent="0.2">
      <c r="A65" s="268" t="s">
        <v>143</v>
      </c>
      <c r="B65" s="259">
        <f>SUM(C65+D65+E65+F65+G65+H65+I65+J65+K65)</f>
        <v>0</v>
      </c>
      <c r="C65" s="266"/>
      <c r="D65" s="279"/>
      <c r="E65" s="269"/>
      <c r="F65" s="269"/>
      <c r="G65" s="269"/>
      <c r="H65" s="269"/>
      <c r="I65" s="269"/>
      <c r="J65" s="269"/>
      <c r="K65" s="269"/>
      <c r="L65" s="264"/>
      <c r="M65" s="264"/>
      <c r="N65" s="264"/>
      <c r="O65" s="264"/>
      <c r="P65" s="264"/>
      <c r="Q65" s="264"/>
      <c r="R65" s="264"/>
      <c r="S65" s="264"/>
      <c r="T65" s="266"/>
      <c r="U65" s="267"/>
      <c r="V65" s="266"/>
      <c r="W65" s="267"/>
      <c r="X65" s="268">
        <f t="shared" si="2"/>
        <v>0</v>
      </c>
      <c r="Y65" s="266"/>
      <c r="Z65" s="269"/>
      <c r="AA65" s="267"/>
      <c r="AB65" s="282">
        <f t="shared" si="1"/>
        <v>0</v>
      </c>
      <c r="AC65" s="266"/>
      <c r="AD65" s="269"/>
      <c r="AE65" s="267"/>
      <c r="AF65" s="271"/>
      <c r="AG65" s="281"/>
      <c r="AH65" s="266"/>
      <c r="AI65" s="267"/>
      <c r="AJ65" s="275"/>
      <c r="AK65" s="273"/>
      <c r="AL65" s="267"/>
      <c r="AM65" s="293"/>
      <c r="AN65" s="281"/>
      <c r="AO65" s="294"/>
      <c r="AP65" s="267"/>
      <c r="AQ65" s="276"/>
      <c r="AR65" s="276"/>
      <c r="AS65" s="277"/>
      <c r="AT65" s="277"/>
      <c r="AU65" s="276"/>
      <c r="AV65" s="276"/>
      <c r="AW65" s="276"/>
      <c r="AX65" s="278" t="s">
        <v>88</v>
      </c>
      <c r="BX65" s="230"/>
      <c r="BY65" s="230"/>
      <c r="CF65" s="231" t="s">
        <v>179</v>
      </c>
      <c r="CG65" s="231">
        <v>0</v>
      </c>
      <c r="CI65" s="231">
        <v>0</v>
      </c>
      <c r="CJ65" s="231">
        <v>0</v>
      </c>
      <c r="CK65" s="231">
        <v>0</v>
      </c>
      <c r="CL65" s="231">
        <v>1</v>
      </c>
      <c r="CM65" s="231">
        <v>0</v>
      </c>
      <c r="CS65" s="231"/>
      <c r="CT65" s="231"/>
    </row>
    <row r="66" spans="1:98" x14ac:dyDescent="0.2">
      <c r="A66" s="268" t="s">
        <v>144</v>
      </c>
      <c r="B66" s="259">
        <f>SUM(C66+D66+E66+F66+G66+H66+I66+J66+K66+L66+M66+N66+O66+P66+Q66+R66+S66)</f>
        <v>0</v>
      </c>
      <c r="C66" s="266"/>
      <c r="D66" s="27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7"/>
      <c r="T66" s="266"/>
      <c r="U66" s="267"/>
      <c r="V66" s="266"/>
      <c r="W66" s="267"/>
      <c r="X66" s="268">
        <f t="shared" si="2"/>
        <v>0</v>
      </c>
      <c r="Y66" s="266"/>
      <c r="Z66" s="269"/>
      <c r="AA66" s="267"/>
      <c r="AB66" s="282">
        <f t="shared" si="1"/>
        <v>0</v>
      </c>
      <c r="AC66" s="266"/>
      <c r="AD66" s="269"/>
      <c r="AE66" s="267"/>
      <c r="AF66" s="271"/>
      <c r="AG66" s="267"/>
      <c r="AH66" s="266"/>
      <c r="AI66" s="267"/>
      <c r="AJ66" s="275"/>
      <c r="AK66" s="273"/>
      <c r="AL66" s="267"/>
      <c r="AM66" s="293"/>
      <c r="AN66" s="281"/>
      <c r="AO66" s="294"/>
      <c r="AP66" s="267"/>
      <c r="AQ66" s="276"/>
      <c r="AR66" s="276"/>
      <c r="AS66" s="277"/>
      <c r="AT66" s="277"/>
      <c r="AU66" s="276"/>
      <c r="AV66" s="276"/>
      <c r="AW66" s="276"/>
      <c r="AX66" s="278" t="s">
        <v>88</v>
      </c>
      <c r="BX66" s="230"/>
      <c r="BY66" s="230"/>
      <c r="CG66" s="231">
        <v>0</v>
      </c>
      <c r="CI66" s="231">
        <v>0</v>
      </c>
      <c r="CJ66" s="231">
        <v>0</v>
      </c>
      <c r="CK66" s="231">
        <v>0</v>
      </c>
      <c r="CL66" s="231">
        <v>0</v>
      </c>
      <c r="CM66" s="231">
        <v>0</v>
      </c>
      <c r="CS66" s="231"/>
      <c r="CT66" s="231"/>
    </row>
    <row r="67" spans="1:98" x14ac:dyDescent="0.2">
      <c r="A67" s="268" t="s">
        <v>145</v>
      </c>
      <c r="B67" s="259">
        <f>SUM(C67+D67+E67+F67+G67+H67+I67+J67+K67+L67+M67+N67+O67+P67+Q67+R67+S67)</f>
        <v>0</v>
      </c>
      <c r="C67" s="266"/>
      <c r="D67" s="27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7"/>
      <c r="T67" s="266"/>
      <c r="U67" s="267"/>
      <c r="V67" s="266"/>
      <c r="W67" s="267"/>
      <c r="X67" s="268">
        <f t="shared" si="2"/>
        <v>0</v>
      </c>
      <c r="Y67" s="266"/>
      <c r="Z67" s="269"/>
      <c r="AA67" s="267"/>
      <c r="AB67" s="282">
        <f t="shared" si="1"/>
        <v>0</v>
      </c>
      <c r="AC67" s="266"/>
      <c r="AD67" s="269"/>
      <c r="AE67" s="267"/>
      <c r="AF67" s="271"/>
      <c r="AG67" s="267"/>
      <c r="AH67" s="266"/>
      <c r="AI67" s="267"/>
      <c r="AJ67" s="275"/>
      <c r="AK67" s="273"/>
      <c r="AL67" s="267"/>
      <c r="AM67" s="293"/>
      <c r="AN67" s="281"/>
      <c r="AO67" s="294"/>
      <c r="AP67" s="267"/>
      <c r="AQ67" s="276"/>
      <c r="AR67" s="276"/>
      <c r="AS67" s="277"/>
      <c r="AT67" s="277"/>
      <c r="AU67" s="276"/>
      <c r="AV67" s="276"/>
      <c r="AW67" s="276"/>
      <c r="AX67" s="278" t="s">
        <v>88</v>
      </c>
      <c r="BX67" s="230"/>
      <c r="BY67" s="230"/>
      <c r="CG67" s="231">
        <v>0</v>
      </c>
      <c r="CI67" s="231">
        <v>0</v>
      </c>
      <c r="CJ67" s="231">
        <v>0</v>
      </c>
      <c r="CK67" s="231">
        <v>0</v>
      </c>
      <c r="CL67" s="231">
        <v>0</v>
      </c>
      <c r="CM67" s="231">
        <v>0</v>
      </c>
      <c r="CS67" s="231"/>
      <c r="CT67" s="231"/>
    </row>
    <row r="68" spans="1:98" x14ac:dyDescent="0.2">
      <c r="A68" s="268" t="s">
        <v>146</v>
      </c>
      <c r="B68" s="259">
        <f>SUM(C68+D68+E68+F68+G68+H68+I68+J68+K68+L68+M68+N68+O68+P68+Q68+R68+S68)</f>
        <v>0</v>
      </c>
      <c r="C68" s="266"/>
      <c r="D68" s="27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7"/>
      <c r="T68" s="266"/>
      <c r="U68" s="267"/>
      <c r="V68" s="266"/>
      <c r="W68" s="267"/>
      <c r="X68" s="268">
        <f t="shared" si="2"/>
        <v>0</v>
      </c>
      <c r="Y68" s="266"/>
      <c r="Z68" s="269"/>
      <c r="AA68" s="267"/>
      <c r="AB68" s="282">
        <f t="shared" si="1"/>
        <v>0</v>
      </c>
      <c r="AC68" s="266"/>
      <c r="AD68" s="269"/>
      <c r="AE68" s="267"/>
      <c r="AF68" s="271"/>
      <c r="AG68" s="295"/>
      <c r="AH68" s="266"/>
      <c r="AI68" s="267"/>
      <c r="AJ68" s="275"/>
      <c r="AK68" s="273"/>
      <c r="AL68" s="267"/>
      <c r="AM68" s="293"/>
      <c r="AN68" s="281"/>
      <c r="AO68" s="296"/>
      <c r="AP68" s="297"/>
      <c r="AQ68" s="288"/>
      <c r="AR68" s="288"/>
      <c r="AS68" s="298"/>
      <c r="AT68" s="298"/>
      <c r="AU68" s="288"/>
      <c r="AV68" s="288"/>
      <c r="AW68" s="288"/>
      <c r="AX68" s="278" t="s">
        <v>88</v>
      </c>
      <c r="BX68" s="230"/>
      <c r="BY68" s="230"/>
      <c r="CG68" s="231">
        <v>0</v>
      </c>
      <c r="CI68" s="231">
        <v>0</v>
      </c>
      <c r="CJ68" s="231">
        <v>0</v>
      </c>
      <c r="CK68" s="231">
        <v>0</v>
      </c>
      <c r="CL68" s="231">
        <v>0</v>
      </c>
      <c r="CM68" s="231">
        <v>0</v>
      </c>
      <c r="CS68" s="231"/>
      <c r="CT68" s="231"/>
    </row>
    <row r="69" spans="1:98" s="311" customFormat="1" ht="13.5" customHeight="1" x14ac:dyDescent="0.15">
      <c r="A69" s="477" t="s">
        <v>38</v>
      </c>
      <c r="B69" s="300">
        <f t="shared" ref="B69:AW69" si="4">SUM(B12:B68)</f>
        <v>6739</v>
      </c>
      <c r="C69" s="301">
        <f t="shared" si="4"/>
        <v>536</v>
      </c>
      <c r="D69" s="302">
        <f t="shared" si="4"/>
        <v>382</v>
      </c>
      <c r="E69" s="303">
        <f t="shared" si="4"/>
        <v>341</v>
      </c>
      <c r="F69" s="303">
        <f t="shared" si="4"/>
        <v>252</v>
      </c>
      <c r="G69" s="303">
        <f t="shared" si="4"/>
        <v>188</v>
      </c>
      <c r="H69" s="303">
        <f t="shared" si="4"/>
        <v>271</v>
      </c>
      <c r="I69" s="303">
        <f t="shared" si="4"/>
        <v>297</v>
      </c>
      <c r="J69" s="303">
        <f t="shared" si="4"/>
        <v>281</v>
      </c>
      <c r="K69" s="303">
        <f t="shared" si="4"/>
        <v>355</v>
      </c>
      <c r="L69" s="303">
        <f t="shared" si="4"/>
        <v>374</v>
      </c>
      <c r="M69" s="303">
        <f t="shared" si="4"/>
        <v>546</v>
      </c>
      <c r="N69" s="303">
        <f t="shared" si="4"/>
        <v>479</v>
      </c>
      <c r="O69" s="303">
        <f t="shared" si="4"/>
        <v>525</v>
      </c>
      <c r="P69" s="303">
        <f t="shared" si="4"/>
        <v>595</v>
      </c>
      <c r="Q69" s="303">
        <f t="shared" si="4"/>
        <v>498</v>
      </c>
      <c r="R69" s="303">
        <f t="shared" si="4"/>
        <v>422</v>
      </c>
      <c r="S69" s="304">
        <f t="shared" si="4"/>
        <v>397</v>
      </c>
      <c r="T69" s="305">
        <f t="shared" si="4"/>
        <v>1259</v>
      </c>
      <c r="U69" s="304">
        <f t="shared" si="4"/>
        <v>5480</v>
      </c>
      <c r="V69" s="305">
        <f t="shared" si="4"/>
        <v>2675</v>
      </c>
      <c r="W69" s="304">
        <f t="shared" si="4"/>
        <v>4064</v>
      </c>
      <c r="X69" s="305">
        <f t="shared" si="4"/>
        <v>667</v>
      </c>
      <c r="Y69" s="305">
        <f t="shared" si="4"/>
        <v>667</v>
      </c>
      <c r="Z69" s="303">
        <f t="shared" si="4"/>
        <v>0</v>
      </c>
      <c r="AA69" s="306">
        <f t="shared" si="4"/>
        <v>0</v>
      </c>
      <c r="AB69" s="301">
        <f t="shared" si="4"/>
        <v>2797</v>
      </c>
      <c r="AC69" s="305">
        <f t="shared" si="4"/>
        <v>2797</v>
      </c>
      <c r="AD69" s="303">
        <f t="shared" si="4"/>
        <v>0</v>
      </c>
      <c r="AE69" s="304">
        <f t="shared" si="4"/>
        <v>0</v>
      </c>
      <c r="AF69" s="305">
        <f t="shared" si="4"/>
        <v>2584</v>
      </c>
      <c r="AG69" s="304">
        <f t="shared" si="4"/>
        <v>187</v>
      </c>
      <c r="AH69" s="306">
        <f t="shared" si="4"/>
        <v>117</v>
      </c>
      <c r="AI69" s="305">
        <f t="shared" si="4"/>
        <v>723</v>
      </c>
      <c r="AJ69" s="304">
        <f t="shared" si="4"/>
        <v>1121</v>
      </c>
      <c r="AK69" s="305">
        <f t="shared" si="4"/>
        <v>5</v>
      </c>
      <c r="AL69" s="304">
        <f t="shared" si="4"/>
        <v>159</v>
      </c>
      <c r="AM69" s="305">
        <f t="shared" si="4"/>
        <v>150</v>
      </c>
      <c r="AN69" s="307">
        <f t="shared" si="4"/>
        <v>664</v>
      </c>
      <c r="AO69" s="307">
        <f t="shared" si="4"/>
        <v>0</v>
      </c>
      <c r="AP69" s="307">
        <f t="shared" si="4"/>
        <v>0</v>
      </c>
      <c r="AQ69" s="307">
        <f t="shared" si="4"/>
        <v>92</v>
      </c>
      <c r="AR69" s="308">
        <f t="shared" si="4"/>
        <v>0</v>
      </c>
      <c r="AS69" s="308">
        <f t="shared" si="4"/>
        <v>0</v>
      </c>
      <c r="AT69" s="309">
        <f t="shared" si="4"/>
        <v>0</v>
      </c>
      <c r="AU69" s="310">
        <f t="shared" si="4"/>
        <v>0</v>
      </c>
      <c r="AV69" s="310">
        <f t="shared" si="4"/>
        <v>0</v>
      </c>
      <c r="AW69" s="308">
        <f t="shared" si="4"/>
        <v>0</v>
      </c>
      <c r="AX69" s="278"/>
      <c r="BZ69" s="312"/>
      <c r="CA69" s="312"/>
      <c r="CB69" s="312"/>
      <c r="CC69" s="312"/>
      <c r="CD69" s="312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</row>
    <row r="70" spans="1:98" x14ac:dyDescent="0.2">
      <c r="A70" s="313" t="s">
        <v>147</v>
      </c>
      <c r="B70" s="314"/>
    </row>
    <row r="71" spans="1:98" ht="41.25" customHeight="1" x14ac:dyDescent="0.2">
      <c r="A71" s="315" t="s">
        <v>148</v>
      </c>
      <c r="B71" s="479" t="s">
        <v>38</v>
      </c>
      <c r="C71" s="243" t="s">
        <v>18</v>
      </c>
      <c r="D71" s="244" t="s">
        <v>19</v>
      </c>
      <c r="E71" s="245" t="s">
        <v>20</v>
      </c>
      <c r="F71" s="245" t="s">
        <v>21</v>
      </c>
      <c r="G71" s="245" t="s">
        <v>22</v>
      </c>
      <c r="H71" s="246" t="s">
        <v>23</v>
      </c>
      <c r="I71" s="246" t="s">
        <v>24</v>
      </c>
      <c r="J71" s="246" t="s">
        <v>25</v>
      </c>
      <c r="K71" s="246" t="s">
        <v>26</v>
      </c>
      <c r="L71" s="246" t="s">
        <v>27</v>
      </c>
      <c r="M71" s="246" t="s">
        <v>28</v>
      </c>
      <c r="N71" s="246" t="s">
        <v>29</v>
      </c>
      <c r="O71" s="246" t="s">
        <v>30</v>
      </c>
      <c r="P71" s="246" t="s">
        <v>31</v>
      </c>
      <c r="Q71" s="246" t="s">
        <v>32</v>
      </c>
      <c r="R71" s="246" t="s">
        <v>33</v>
      </c>
      <c r="S71" s="247" t="s">
        <v>34</v>
      </c>
      <c r="T71" s="231"/>
    </row>
    <row r="72" spans="1:98" x14ac:dyDescent="0.2">
      <c r="A72" s="317" t="s">
        <v>149</v>
      </c>
      <c r="B72" s="318">
        <f t="shared" ref="B72:B87" si="5">SUM(C72:S72)</f>
        <v>0</v>
      </c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231"/>
    </row>
    <row r="73" spans="1:98" x14ac:dyDescent="0.2">
      <c r="A73" s="320" t="s">
        <v>150</v>
      </c>
      <c r="B73" s="321">
        <f t="shared" si="5"/>
        <v>34</v>
      </c>
      <c r="C73" s="286"/>
      <c r="D73" s="286"/>
      <c r="E73" s="286"/>
      <c r="F73" s="286">
        <v>1</v>
      </c>
      <c r="G73" s="286">
        <v>1</v>
      </c>
      <c r="H73" s="286">
        <v>2</v>
      </c>
      <c r="I73" s="286">
        <v>1</v>
      </c>
      <c r="J73" s="286">
        <v>3</v>
      </c>
      <c r="K73" s="286">
        <v>2</v>
      </c>
      <c r="L73" s="286">
        <v>2</v>
      </c>
      <c r="M73" s="286">
        <v>5</v>
      </c>
      <c r="N73" s="286">
        <v>4</v>
      </c>
      <c r="O73" s="286">
        <v>1</v>
      </c>
      <c r="P73" s="286">
        <v>6</v>
      </c>
      <c r="Q73" s="286">
        <v>3</v>
      </c>
      <c r="R73" s="286"/>
      <c r="S73" s="286">
        <v>3</v>
      </c>
      <c r="T73" s="231"/>
    </row>
    <row r="74" spans="1:98" x14ac:dyDescent="0.2">
      <c r="A74" s="322" t="s">
        <v>151</v>
      </c>
      <c r="B74" s="321">
        <f t="shared" si="5"/>
        <v>28</v>
      </c>
      <c r="C74" s="286"/>
      <c r="D74" s="286"/>
      <c r="E74" s="286"/>
      <c r="F74" s="286"/>
      <c r="G74" s="286">
        <v>1</v>
      </c>
      <c r="H74" s="286"/>
      <c r="I74" s="286">
        <v>3</v>
      </c>
      <c r="J74" s="286">
        <v>5</v>
      </c>
      <c r="K74" s="286">
        <v>2</v>
      </c>
      <c r="L74" s="286">
        <v>3</v>
      </c>
      <c r="M74" s="286">
        <v>2</v>
      </c>
      <c r="N74" s="286">
        <v>1</v>
      </c>
      <c r="O74" s="286">
        <v>2</v>
      </c>
      <c r="P74" s="286">
        <v>3</v>
      </c>
      <c r="Q74" s="286">
        <v>2</v>
      </c>
      <c r="R74" s="286">
        <v>3</v>
      </c>
      <c r="S74" s="286">
        <v>1</v>
      </c>
      <c r="T74" s="231"/>
    </row>
    <row r="75" spans="1:98" x14ac:dyDescent="0.2">
      <c r="A75" s="322" t="s">
        <v>152</v>
      </c>
      <c r="B75" s="321">
        <f t="shared" si="5"/>
        <v>260</v>
      </c>
      <c r="C75" s="286"/>
      <c r="D75" s="286"/>
      <c r="E75" s="286"/>
      <c r="F75" s="286">
        <v>36</v>
      </c>
      <c r="G75" s="286">
        <v>42</v>
      </c>
      <c r="H75" s="286">
        <v>57</v>
      </c>
      <c r="I75" s="286">
        <v>59</v>
      </c>
      <c r="J75" s="286">
        <v>37</v>
      </c>
      <c r="K75" s="286">
        <v>28</v>
      </c>
      <c r="L75" s="286">
        <v>1</v>
      </c>
      <c r="M75" s="286"/>
      <c r="N75" s="286"/>
      <c r="O75" s="286"/>
      <c r="P75" s="286"/>
      <c r="Q75" s="286"/>
      <c r="R75" s="286"/>
      <c r="S75" s="286"/>
      <c r="T75" s="231"/>
    </row>
    <row r="76" spans="1:98" x14ac:dyDescent="0.2">
      <c r="A76" s="322" t="s">
        <v>153</v>
      </c>
      <c r="B76" s="321">
        <f t="shared" si="5"/>
        <v>85</v>
      </c>
      <c r="C76" s="286"/>
      <c r="D76" s="286"/>
      <c r="E76" s="286"/>
      <c r="F76" s="286"/>
      <c r="G76" s="286">
        <v>2</v>
      </c>
      <c r="H76" s="286">
        <v>1</v>
      </c>
      <c r="I76" s="286">
        <v>5</v>
      </c>
      <c r="J76" s="286">
        <v>4</v>
      </c>
      <c r="K76" s="286">
        <v>6</v>
      </c>
      <c r="L76" s="286">
        <v>2</v>
      </c>
      <c r="M76" s="286">
        <v>6</v>
      </c>
      <c r="N76" s="286">
        <v>10</v>
      </c>
      <c r="O76" s="286">
        <v>9</v>
      </c>
      <c r="P76" s="286">
        <v>16</v>
      </c>
      <c r="Q76" s="286">
        <v>9</v>
      </c>
      <c r="R76" s="286">
        <v>6</v>
      </c>
      <c r="S76" s="286">
        <v>9</v>
      </c>
      <c r="T76" s="231"/>
    </row>
    <row r="77" spans="1:98" x14ac:dyDescent="0.2">
      <c r="A77" s="322" t="s">
        <v>154</v>
      </c>
      <c r="B77" s="321">
        <f t="shared" si="5"/>
        <v>151</v>
      </c>
      <c r="C77" s="286"/>
      <c r="D77" s="286"/>
      <c r="E77" s="286"/>
      <c r="F77" s="286">
        <v>3</v>
      </c>
      <c r="G77" s="286">
        <v>1</v>
      </c>
      <c r="H77" s="286">
        <v>3</v>
      </c>
      <c r="I77" s="286">
        <v>5</v>
      </c>
      <c r="J77" s="286">
        <v>1</v>
      </c>
      <c r="K77" s="286">
        <v>8</v>
      </c>
      <c r="L77" s="286">
        <v>2</v>
      </c>
      <c r="M77" s="286">
        <v>13</v>
      </c>
      <c r="N77" s="286">
        <v>14</v>
      </c>
      <c r="O77" s="286">
        <v>10</v>
      </c>
      <c r="P77" s="286">
        <v>17</v>
      </c>
      <c r="Q77" s="286">
        <v>25</v>
      </c>
      <c r="R77" s="286">
        <v>27</v>
      </c>
      <c r="S77" s="286">
        <v>22</v>
      </c>
      <c r="T77" s="231"/>
    </row>
    <row r="78" spans="1:98" x14ac:dyDescent="0.2">
      <c r="A78" s="322" t="s">
        <v>54</v>
      </c>
      <c r="B78" s="321">
        <f t="shared" si="5"/>
        <v>0</v>
      </c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31"/>
    </row>
    <row r="79" spans="1:98" x14ac:dyDescent="0.2">
      <c r="A79" s="322" t="s">
        <v>155</v>
      </c>
      <c r="B79" s="321">
        <f t="shared" si="5"/>
        <v>0</v>
      </c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31"/>
    </row>
    <row r="80" spans="1:98" x14ac:dyDescent="0.2">
      <c r="A80" s="322" t="s">
        <v>156</v>
      </c>
      <c r="B80" s="321">
        <f t="shared" si="5"/>
        <v>203</v>
      </c>
      <c r="C80" s="286"/>
      <c r="D80" s="286"/>
      <c r="E80" s="286"/>
      <c r="F80" s="286"/>
      <c r="G80" s="286">
        <v>12</v>
      </c>
      <c r="H80" s="286">
        <v>22</v>
      </c>
      <c r="I80" s="286">
        <v>30</v>
      </c>
      <c r="J80" s="286">
        <v>26</v>
      </c>
      <c r="K80" s="286">
        <v>27</v>
      </c>
      <c r="L80" s="286">
        <v>23</v>
      </c>
      <c r="M80" s="286">
        <v>21</v>
      </c>
      <c r="N80" s="286">
        <v>19</v>
      </c>
      <c r="O80" s="286">
        <v>16</v>
      </c>
      <c r="P80" s="286">
        <v>5</v>
      </c>
      <c r="Q80" s="286">
        <v>2</v>
      </c>
      <c r="R80" s="286"/>
      <c r="S80" s="286"/>
      <c r="T80" s="323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</row>
    <row r="81" spans="1:88" ht="13.5" customHeight="1" x14ac:dyDescent="0.2">
      <c r="A81" s="322" t="s">
        <v>157</v>
      </c>
      <c r="B81" s="321">
        <f t="shared" si="5"/>
        <v>218</v>
      </c>
      <c r="C81" s="286"/>
      <c r="D81" s="286"/>
      <c r="E81" s="286"/>
      <c r="F81" s="286">
        <v>2</v>
      </c>
      <c r="G81" s="286">
        <v>3</v>
      </c>
      <c r="H81" s="286">
        <v>7</v>
      </c>
      <c r="I81" s="286">
        <v>4</v>
      </c>
      <c r="J81" s="286">
        <v>9</v>
      </c>
      <c r="K81" s="286">
        <v>18</v>
      </c>
      <c r="L81" s="286">
        <v>27</v>
      </c>
      <c r="M81" s="286">
        <v>35</v>
      </c>
      <c r="N81" s="286">
        <v>38</v>
      </c>
      <c r="O81" s="286">
        <v>25</v>
      </c>
      <c r="P81" s="286">
        <v>29</v>
      </c>
      <c r="Q81" s="286">
        <v>10</v>
      </c>
      <c r="R81" s="286">
        <v>7</v>
      </c>
      <c r="S81" s="286">
        <v>4</v>
      </c>
      <c r="T81" s="231"/>
    </row>
    <row r="82" spans="1:88" x14ac:dyDescent="0.2">
      <c r="A82" s="322" t="s">
        <v>158</v>
      </c>
      <c r="B82" s="321">
        <f t="shared" si="5"/>
        <v>0</v>
      </c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31"/>
    </row>
    <row r="83" spans="1:88" x14ac:dyDescent="0.2">
      <c r="A83" s="322" t="s">
        <v>159</v>
      </c>
      <c r="B83" s="321">
        <f t="shared" si="5"/>
        <v>0</v>
      </c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31"/>
    </row>
    <row r="84" spans="1:88" x14ac:dyDescent="0.2">
      <c r="A84" s="324" t="s">
        <v>160</v>
      </c>
      <c r="B84" s="321">
        <f t="shared" si="5"/>
        <v>0</v>
      </c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31"/>
    </row>
    <row r="85" spans="1:88" x14ac:dyDescent="0.2">
      <c r="A85" s="324" t="s">
        <v>161</v>
      </c>
      <c r="B85" s="321">
        <f t="shared" si="5"/>
        <v>40</v>
      </c>
      <c r="C85" s="286"/>
      <c r="D85" s="286"/>
      <c r="E85" s="286"/>
      <c r="F85" s="286">
        <v>14</v>
      </c>
      <c r="G85" s="286">
        <v>5</v>
      </c>
      <c r="H85" s="286">
        <v>6</v>
      </c>
      <c r="I85" s="286">
        <v>5</v>
      </c>
      <c r="J85" s="286">
        <v>2</v>
      </c>
      <c r="K85" s="286">
        <v>2</v>
      </c>
      <c r="L85" s="286">
        <v>3</v>
      </c>
      <c r="M85" s="286">
        <v>2</v>
      </c>
      <c r="N85" s="286">
        <v>1</v>
      </c>
      <c r="O85" s="286"/>
      <c r="P85" s="286"/>
      <c r="Q85" s="286"/>
      <c r="R85" s="286"/>
      <c r="S85" s="286"/>
      <c r="T85" s="231"/>
    </row>
    <row r="86" spans="1:88" x14ac:dyDescent="0.2">
      <c r="A86" s="324" t="s">
        <v>44</v>
      </c>
      <c r="B86" s="321">
        <f t="shared" si="5"/>
        <v>45</v>
      </c>
      <c r="C86" s="286"/>
      <c r="D86" s="286"/>
      <c r="E86" s="286"/>
      <c r="F86" s="286">
        <v>1</v>
      </c>
      <c r="G86" s="286">
        <v>6</v>
      </c>
      <c r="H86" s="286">
        <v>4</v>
      </c>
      <c r="I86" s="286">
        <v>10</v>
      </c>
      <c r="J86" s="286">
        <v>6</v>
      </c>
      <c r="K86" s="286">
        <v>3</v>
      </c>
      <c r="L86" s="286">
        <v>6</v>
      </c>
      <c r="M86" s="286">
        <v>4</v>
      </c>
      <c r="N86" s="286">
        <v>2</v>
      </c>
      <c r="O86" s="286">
        <v>3</v>
      </c>
      <c r="P86" s="286"/>
      <c r="Q86" s="286"/>
      <c r="R86" s="286"/>
      <c r="S86" s="286"/>
      <c r="T86" s="231"/>
    </row>
    <row r="87" spans="1:88" x14ac:dyDescent="0.2">
      <c r="A87" s="325" t="s">
        <v>162</v>
      </c>
      <c r="B87" s="259">
        <f t="shared" si="5"/>
        <v>31</v>
      </c>
      <c r="C87" s="326"/>
      <c r="D87" s="326"/>
      <c r="E87" s="326"/>
      <c r="F87" s="326"/>
      <c r="G87" s="326">
        <v>1</v>
      </c>
      <c r="H87" s="326">
        <v>3</v>
      </c>
      <c r="I87" s="326">
        <v>2</v>
      </c>
      <c r="J87" s="326">
        <v>2</v>
      </c>
      <c r="K87" s="326">
        <v>4</v>
      </c>
      <c r="L87" s="326">
        <v>1</v>
      </c>
      <c r="M87" s="326">
        <v>5</v>
      </c>
      <c r="N87" s="326">
        <v>7</v>
      </c>
      <c r="O87" s="326">
        <v>2</v>
      </c>
      <c r="P87" s="326">
        <v>1</v>
      </c>
      <c r="Q87" s="326">
        <v>1</v>
      </c>
      <c r="R87" s="326">
        <v>1</v>
      </c>
      <c r="S87" s="326">
        <v>1</v>
      </c>
      <c r="T87" s="231"/>
    </row>
    <row r="88" spans="1:88" x14ac:dyDescent="0.2">
      <c r="A88" s="327" t="s">
        <v>46</v>
      </c>
      <c r="B88" s="300">
        <f t="shared" ref="B88:S88" si="6">SUM(B72:B87)</f>
        <v>1095</v>
      </c>
      <c r="C88" s="328">
        <f t="shared" si="6"/>
        <v>0</v>
      </c>
      <c r="D88" s="328">
        <f t="shared" si="6"/>
        <v>0</v>
      </c>
      <c r="E88" s="328">
        <f t="shared" si="6"/>
        <v>0</v>
      </c>
      <c r="F88" s="328">
        <f t="shared" si="6"/>
        <v>57</v>
      </c>
      <c r="G88" s="328">
        <f t="shared" si="6"/>
        <v>74</v>
      </c>
      <c r="H88" s="328">
        <f t="shared" si="6"/>
        <v>105</v>
      </c>
      <c r="I88" s="328">
        <f t="shared" si="6"/>
        <v>124</v>
      </c>
      <c r="J88" s="328">
        <f t="shared" si="6"/>
        <v>95</v>
      </c>
      <c r="K88" s="328">
        <f t="shared" si="6"/>
        <v>100</v>
      </c>
      <c r="L88" s="328">
        <f t="shared" si="6"/>
        <v>70</v>
      </c>
      <c r="M88" s="328">
        <f t="shared" si="6"/>
        <v>93</v>
      </c>
      <c r="N88" s="328">
        <f t="shared" si="6"/>
        <v>96</v>
      </c>
      <c r="O88" s="328">
        <f t="shared" si="6"/>
        <v>68</v>
      </c>
      <c r="P88" s="328">
        <f t="shared" si="6"/>
        <v>77</v>
      </c>
      <c r="Q88" s="328">
        <f t="shared" si="6"/>
        <v>52</v>
      </c>
      <c r="R88" s="328">
        <f t="shared" si="6"/>
        <v>44</v>
      </c>
      <c r="S88" s="328">
        <f t="shared" si="6"/>
        <v>40</v>
      </c>
      <c r="T88" s="231"/>
    </row>
    <row r="89" spans="1:88" x14ac:dyDescent="0.2">
      <c r="A89" s="329" t="s">
        <v>163</v>
      </c>
      <c r="B89" s="329"/>
      <c r="C89" s="329"/>
      <c r="D89" s="329"/>
      <c r="E89" s="329"/>
      <c r="F89" s="329"/>
      <c r="G89" s="232"/>
      <c r="H89" s="232"/>
      <c r="I89" s="232"/>
      <c r="J89" s="232"/>
      <c r="K89" s="232"/>
      <c r="L89" s="232"/>
      <c r="M89" s="232"/>
      <c r="N89" s="232"/>
      <c r="O89" s="232"/>
      <c r="P89" s="330"/>
      <c r="Q89" s="232"/>
      <c r="R89" s="232"/>
      <c r="S89" s="330"/>
      <c r="T89" s="232"/>
      <c r="U89" s="232"/>
      <c r="V89" s="330"/>
      <c r="W89" s="232"/>
      <c r="X89" s="232"/>
      <c r="Y89" s="330"/>
      <c r="Z89" s="330"/>
      <c r="AA89" s="330"/>
      <c r="AB89" s="331"/>
      <c r="AC89" s="331"/>
    </row>
    <row r="90" spans="1:88" ht="14.25" customHeight="1" x14ac:dyDescent="0.2">
      <c r="A90" s="601" t="s">
        <v>45</v>
      </c>
      <c r="B90" s="602"/>
      <c r="C90" s="601" t="s">
        <v>46</v>
      </c>
      <c r="D90" s="607"/>
      <c r="E90" s="602"/>
      <c r="F90" s="609" t="s">
        <v>47</v>
      </c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  <c r="AG90" s="610"/>
      <c r="AH90" s="610"/>
      <c r="AI90" s="610"/>
      <c r="AJ90" s="610"/>
      <c r="AK90" s="610"/>
      <c r="AL90" s="610"/>
      <c r="AM90" s="611"/>
      <c r="AN90" s="620" t="s">
        <v>48</v>
      </c>
      <c r="AO90" s="623" t="s">
        <v>49</v>
      </c>
      <c r="AP90" s="626" t="s">
        <v>164</v>
      </c>
      <c r="AQ90" s="626" t="s">
        <v>165</v>
      </c>
      <c r="AR90" s="231"/>
    </row>
    <row r="91" spans="1:88" x14ac:dyDescent="0.2">
      <c r="A91" s="603"/>
      <c r="B91" s="604"/>
      <c r="C91" s="605"/>
      <c r="D91" s="608"/>
      <c r="E91" s="606"/>
      <c r="F91" s="648" t="s">
        <v>18</v>
      </c>
      <c r="G91" s="649"/>
      <c r="H91" s="648" t="s">
        <v>19</v>
      </c>
      <c r="I91" s="649"/>
      <c r="J91" s="648" t="s">
        <v>20</v>
      </c>
      <c r="K91" s="649"/>
      <c r="L91" s="648" t="s">
        <v>21</v>
      </c>
      <c r="M91" s="649"/>
      <c r="N91" s="648" t="s">
        <v>22</v>
      </c>
      <c r="O91" s="649"/>
      <c r="P91" s="609" t="s">
        <v>23</v>
      </c>
      <c r="Q91" s="611"/>
      <c r="R91" s="609" t="s">
        <v>24</v>
      </c>
      <c r="S91" s="611"/>
      <c r="T91" s="609" t="s">
        <v>25</v>
      </c>
      <c r="U91" s="611"/>
      <c r="V91" s="609" t="s">
        <v>26</v>
      </c>
      <c r="W91" s="611"/>
      <c r="X91" s="609" t="s">
        <v>27</v>
      </c>
      <c r="Y91" s="611"/>
      <c r="Z91" s="609" t="s">
        <v>28</v>
      </c>
      <c r="AA91" s="611"/>
      <c r="AB91" s="609" t="s">
        <v>29</v>
      </c>
      <c r="AC91" s="611"/>
      <c r="AD91" s="609" t="s">
        <v>30</v>
      </c>
      <c r="AE91" s="611"/>
      <c r="AF91" s="609" t="s">
        <v>31</v>
      </c>
      <c r="AG91" s="611"/>
      <c r="AH91" s="609" t="s">
        <v>32</v>
      </c>
      <c r="AI91" s="611"/>
      <c r="AJ91" s="609" t="s">
        <v>33</v>
      </c>
      <c r="AK91" s="611"/>
      <c r="AL91" s="609" t="s">
        <v>34</v>
      </c>
      <c r="AM91" s="611"/>
      <c r="AN91" s="621"/>
      <c r="AO91" s="624"/>
      <c r="AP91" s="627"/>
      <c r="AQ91" s="627"/>
      <c r="AR91" s="231"/>
    </row>
    <row r="92" spans="1:88" x14ac:dyDescent="0.2">
      <c r="A92" s="605"/>
      <c r="B92" s="606"/>
      <c r="C92" s="315" t="s">
        <v>166</v>
      </c>
      <c r="D92" s="473" t="s">
        <v>36</v>
      </c>
      <c r="E92" s="315" t="s">
        <v>37</v>
      </c>
      <c r="F92" s="470" t="s">
        <v>36</v>
      </c>
      <c r="G92" s="474" t="s">
        <v>37</v>
      </c>
      <c r="H92" s="470" t="s">
        <v>36</v>
      </c>
      <c r="I92" s="474" t="s">
        <v>37</v>
      </c>
      <c r="J92" s="470" t="s">
        <v>36</v>
      </c>
      <c r="K92" s="474" t="s">
        <v>37</v>
      </c>
      <c r="L92" s="470" t="s">
        <v>36</v>
      </c>
      <c r="M92" s="474" t="s">
        <v>37</v>
      </c>
      <c r="N92" s="470" t="s">
        <v>36</v>
      </c>
      <c r="O92" s="474" t="s">
        <v>37</v>
      </c>
      <c r="P92" s="470" t="s">
        <v>36</v>
      </c>
      <c r="Q92" s="474" t="s">
        <v>37</v>
      </c>
      <c r="R92" s="470" t="s">
        <v>36</v>
      </c>
      <c r="S92" s="474" t="s">
        <v>37</v>
      </c>
      <c r="T92" s="470" t="s">
        <v>36</v>
      </c>
      <c r="U92" s="474" t="s">
        <v>37</v>
      </c>
      <c r="V92" s="470" t="s">
        <v>36</v>
      </c>
      <c r="W92" s="474" t="s">
        <v>37</v>
      </c>
      <c r="X92" s="470" t="s">
        <v>36</v>
      </c>
      <c r="Y92" s="474" t="s">
        <v>37</v>
      </c>
      <c r="Z92" s="470" t="s">
        <v>36</v>
      </c>
      <c r="AA92" s="474" t="s">
        <v>37</v>
      </c>
      <c r="AB92" s="470" t="s">
        <v>36</v>
      </c>
      <c r="AC92" s="474" t="s">
        <v>37</v>
      </c>
      <c r="AD92" s="470" t="s">
        <v>36</v>
      </c>
      <c r="AE92" s="474" t="s">
        <v>37</v>
      </c>
      <c r="AF92" s="470" t="s">
        <v>36</v>
      </c>
      <c r="AG92" s="474" t="s">
        <v>37</v>
      </c>
      <c r="AH92" s="470" t="s">
        <v>36</v>
      </c>
      <c r="AI92" s="474" t="s">
        <v>37</v>
      </c>
      <c r="AJ92" s="470" t="s">
        <v>36</v>
      </c>
      <c r="AK92" s="474" t="s">
        <v>37</v>
      </c>
      <c r="AL92" s="470" t="s">
        <v>36</v>
      </c>
      <c r="AM92" s="474" t="s">
        <v>37</v>
      </c>
      <c r="AN92" s="622"/>
      <c r="AO92" s="625"/>
      <c r="AP92" s="628"/>
      <c r="AQ92" s="628"/>
      <c r="AR92" s="231"/>
    </row>
    <row r="93" spans="1:88" x14ac:dyDescent="0.2">
      <c r="A93" s="650" t="s">
        <v>50</v>
      </c>
      <c r="B93" s="651"/>
      <c r="C93" s="335">
        <f>SUM(D93+E93)</f>
        <v>698</v>
      </c>
      <c r="D93" s="336">
        <f>SUM(F93+H93+J93+L93+N93+P93+R93+T93+V93+X93+Z93+AB93+AD93+AF93+AH93+AJ93+AL93)</f>
        <v>305</v>
      </c>
      <c r="E93" s="335">
        <f>SUM(G93+I93+K93+M93+O93+Q93+S93+U93+W93+Y93+AA93+AC93+AE93+AG93+AI93+AK93+AM93)</f>
        <v>393</v>
      </c>
      <c r="F93" s="337">
        <v>1</v>
      </c>
      <c r="G93" s="338">
        <v>2</v>
      </c>
      <c r="H93" s="337">
        <v>1</v>
      </c>
      <c r="I93" s="338">
        <v>2</v>
      </c>
      <c r="J93" s="337">
        <v>3</v>
      </c>
      <c r="K93" s="272">
        <v>2</v>
      </c>
      <c r="L93" s="337">
        <v>7</v>
      </c>
      <c r="M93" s="272">
        <v>3</v>
      </c>
      <c r="N93" s="337">
        <v>3</v>
      </c>
      <c r="O93" s="272">
        <v>14</v>
      </c>
      <c r="P93" s="337">
        <v>10</v>
      </c>
      <c r="Q93" s="272">
        <v>20</v>
      </c>
      <c r="R93" s="337">
        <v>7</v>
      </c>
      <c r="S93" s="272">
        <v>14</v>
      </c>
      <c r="T93" s="337">
        <v>11</v>
      </c>
      <c r="U93" s="272">
        <v>13</v>
      </c>
      <c r="V93" s="337">
        <v>6</v>
      </c>
      <c r="W93" s="272">
        <v>27</v>
      </c>
      <c r="X93" s="337">
        <v>11</v>
      </c>
      <c r="Y93" s="272">
        <v>20</v>
      </c>
      <c r="Z93" s="337">
        <v>16</v>
      </c>
      <c r="AA93" s="272">
        <v>36</v>
      </c>
      <c r="AB93" s="337">
        <v>26</v>
      </c>
      <c r="AC93" s="272">
        <v>23</v>
      </c>
      <c r="AD93" s="337">
        <v>36</v>
      </c>
      <c r="AE93" s="272">
        <v>42</v>
      </c>
      <c r="AF93" s="337">
        <v>43</v>
      </c>
      <c r="AG93" s="272">
        <v>63</v>
      </c>
      <c r="AH93" s="337">
        <v>54</v>
      </c>
      <c r="AI93" s="272">
        <v>45</v>
      </c>
      <c r="AJ93" s="337">
        <v>33</v>
      </c>
      <c r="AK93" s="272">
        <v>32</v>
      </c>
      <c r="AL93" s="339">
        <v>37</v>
      </c>
      <c r="AM93" s="272">
        <v>35</v>
      </c>
      <c r="AN93" s="340">
        <v>698</v>
      </c>
      <c r="AO93" s="338">
        <v>539</v>
      </c>
      <c r="AP93" s="341">
        <v>0</v>
      </c>
      <c r="AQ93" s="340">
        <v>0</v>
      </c>
      <c r="AR93" s="278" t="s">
        <v>167</v>
      </c>
      <c r="CG93" s="231">
        <v>0</v>
      </c>
      <c r="CH93" s="231">
        <v>0</v>
      </c>
      <c r="CI93" s="231">
        <v>0</v>
      </c>
      <c r="CJ93" s="231">
        <v>0</v>
      </c>
    </row>
    <row r="94" spans="1:88" x14ac:dyDescent="0.2">
      <c r="A94" s="620" t="s">
        <v>51</v>
      </c>
      <c r="B94" s="318" t="s">
        <v>52</v>
      </c>
      <c r="C94" s="335">
        <f>SUM(+D94+E94)</f>
        <v>275</v>
      </c>
      <c r="D94" s="342"/>
      <c r="E94" s="335">
        <f>SUM(G94+I94+K94+M94+O94+Q94+S94+U94+W94+Y94+AA94+AC94+AE94+AG94+AI94+AK94+AM94)</f>
        <v>275</v>
      </c>
      <c r="F94" s="343"/>
      <c r="G94" s="344"/>
      <c r="H94" s="343"/>
      <c r="I94" s="344"/>
      <c r="J94" s="343"/>
      <c r="K94" s="274"/>
      <c r="L94" s="343"/>
      <c r="M94" s="274">
        <v>37</v>
      </c>
      <c r="N94" s="343"/>
      <c r="O94" s="274">
        <v>45</v>
      </c>
      <c r="P94" s="343"/>
      <c r="Q94" s="274">
        <v>61</v>
      </c>
      <c r="R94" s="343"/>
      <c r="S94" s="274">
        <v>62</v>
      </c>
      <c r="T94" s="343"/>
      <c r="U94" s="274">
        <v>41</v>
      </c>
      <c r="V94" s="343"/>
      <c r="W94" s="274">
        <v>29</v>
      </c>
      <c r="X94" s="343"/>
      <c r="Y94" s="274"/>
      <c r="Z94" s="343"/>
      <c r="AA94" s="274"/>
      <c r="AB94" s="343"/>
      <c r="AC94" s="274"/>
      <c r="AD94" s="343"/>
      <c r="AE94" s="274"/>
      <c r="AF94" s="343"/>
      <c r="AG94" s="274"/>
      <c r="AH94" s="343"/>
      <c r="AI94" s="274"/>
      <c r="AJ94" s="343"/>
      <c r="AK94" s="274"/>
      <c r="AL94" s="343"/>
      <c r="AM94" s="274"/>
      <c r="AN94" s="319">
        <v>275</v>
      </c>
      <c r="AO94" s="345">
        <v>275</v>
      </c>
      <c r="AP94" s="346">
        <v>0</v>
      </c>
      <c r="AQ94" s="319">
        <v>0</v>
      </c>
      <c r="AR94" s="278" t="s">
        <v>167</v>
      </c>
      <c r="CG94" s="231">
        <v>0</v>
      </c>
      <c r="CH94" s="231">
        <v>0</v>
      </c>
      <c r="CI94" s="231">
        <v>0</v>
      </c>
      <c r="CJ94" s="231">
        <v>0</v>
      </c>
    </row>
    <row r="95" spans="1:88" ht="21.75" x14ac:dyDescent="0.2">
      <c r="A95" s="621"/>
      <c r="B95" s="290" t="s">
        <v>53</v>
      </c>
      <c r="C95" s="347">
        <f t="shared" ref="C95:C103" si="7">SUM(D95+E95)</f>
        <v>222</v>
      </c>
      <c r="D95" s="348">
        <f>SUM(F95+H95+J95+L95+N95+P95+R95+T95+V95+X95+Z95+AB95+AD95+AF95+AH95+AJ95+AL95)</f>
        <v>34</v>
      </c>
      <c r="E95" s="349">
        <f>SUM(G95+I95+K95+M95+O95+Q95+S95+U95+W95+Y95+AA95+AC95+AE95+AG95+AI95+AK95+AM95)</f>
        <v>188</v>
      </c>
      <c r="F95" s="266"/>
      <c r="G95" s="267">
        <v>1</v>
      </c>
      <c r="H95" s="266"/>
      <c r="I95" s="267">
        <v>2</v>
      </c>
      <c r="J95" s="266"/>
      <c r="K95" s="267">
        <v>1</v>
      </c>
      <c r="L95" s="266"/>
      <c r="M95" s="267">
        <v>10</v>
      </c>
      <c r="N95" s="266">
        <v>3</v>
      </c>
      <c r="O95" s="267">
        <v>14</v>
      </c>
      <c r="P95" s="266">
        <v>7</v>
      </c>
      <c r="Q95" s="267">
        <v>19</v>
      </c>
      <c r="R95" s="266">
        <v>4</v>
      </c>
      <c r="S95" s="267">
        <v>30</v>
      </c>
      <c r="T95" s="266">
        <v>4</v>
      </c>
      <c r="U95" s="267">
        <v>22</v>
      </c>
      <c r="V95" s="266">
        <v>7</v>
      </c>
      <c r="W95" s="267">
        <v>22</v>
      </c>
      <c r="X95" s="266">
        <v>4</v>
      </c>
      <c r="Y95" s="267">
        <v>20</v>
      </c>
      <c r="Z95" s="266"/>
      <c r="AA95" s="267">
        <v>16</v>
      </c>
      <c r="AB95" s="266">
        <v>2</v>
      </c>
      <c r="AC95" s="267">
        <v>7</v>
      </c>
      <c r="AD95" s="266">
        <v>1</v>
      </c>
      <c r="AE95" s="267">
        <v>13</v>
      </c>
      <c r="AF95" s="266">
        <v>1</v>
      </c>
      <c r="AG95" s="267">
        <v>6</v>
      </c>
      <c r="AH95" s="266">
        <v>1</v>
      </c>
      <c r="AI95" s="267">
        <v>2</v>
      </c>
      <c r="AJ95" s="266"/>
      <c r="AK95" s="267">
        <v>2</v>
      </c>
      <c r="AL95" s="273"/>
      <c r="AM95" s="267">
        <v>1</v>
      </c>
      <c r="AN95" s="294">
        <v>222</v>
      </c>
      <c r="AO95" s="286">
        <v>189</v>
      </c>
      <c r="AP95" s="350">
        <v>0</v>
      </c>
      <c r="AQ95" s="294">
        <v>0</v>
      </c>
      <c r="AR95" s="278" t="s">
        <v>167</v>
      </c>
      <c r="CG95" s="231">
        <v>0</v>
      </c>
      <c r="CH95" s="231">
        <v>0</v>
      </c>
      <c r="CI95" s="231">
        <v>0</v>
      </c>
      <c r="CJ95" s="231">
        <v>0</v>
      </c>
    </row>
    <row r="96" spans="1:88" x14ac:dyDescent="0.2">
      <c r="A96" s="622"/>
      <c r="B96" s="351" t="s">
        <v>54</v>
      </c>
      <c r="C96" s="352">
        <f t="shared" si="7"/>
        <v>0</v>
      </c>
      <c r="D96" s="353">
        <f>SUM(N96+P96+R96+T96+V96+X96+Z96)</f>
        <v>0</v>
      </c>
      <c r="E96" s="352">
        <f>SUM(O96+Q96+S96+U96+W96+Y96+AA96)</f>
        <v>0</v>
      </c>
      <c r="F96" s="354"/>
      <c r="G96" s="355"/>
      <c r="H96" s="354"/>
      <c r="I96" s="355"/>
      <c r="J96" s="354"/>
      <c r="K96" s="355"/>
      <c r="L96" s="354"/>
      <c r="M96" s="355"/>
      <c r="N96" s="356"/>
      <c r="O96" s="297"/>
      <c r="P96" s="356"/>
      <c r="Q96" s="297"/>
      <c r="R96" s="356"/>
      <c r="S96" s="297"/>
      <c r="T96" s="356"/>
      <c r="U96" s="297"/>
      <c r="V96" s="356"/>
      <c r="W96" s="297"/>
      <c r="X96" s="356"/>
      <c r="Y96" s="297"/>
      <c r="Z96" s="356"/>
      <c r="AA96" s="326"/>
      <c r="AB96" s="354"/>
      <c r="AC96" s="355"/>
      <c r="AD96" s="354"/>
      <c r="AE96" s="355"/>
      <c r="AF96" s="354"/>
      <c r="AG96" s="355"/>
      <c r="AH96" s="354"/>
      <c r="AI96" s="355"/>
      <c r="AJ96" s="354"/>
      <c r="AK96" s="355"/>
      <c r="AL96" s="354"/>
      <c r="AM96" s="355"/>
      <c r="AN96" s="296"/>
      <c r="AO96" s="326"/>
      <c r="AP96" s="357"/>
      <c r="AQ96" s="296"/>
      <c r="AR96" s="278" t="s">
        <v>167</v>
      </c>
      <c r="CG96" s="231">
        <v>0</v>
      </c>
      <c r="CH96" s="231">
        <v>0</v>
      </c>
      <c r="CI96" s="231">
        <v>0</v>
      </c>
      <c r="CJ96" s="231">
        <v>0</v>
      </c>
    </row>
    <row r="97" spans="1:88" x14ac:dyDescent="0.2">
      <c r="A97" s="599" t="s">
        <v>55</v>
      </c>
      <c r="B97" s="600"/>
      <c r="C97" s="358">
        <f t="shared" si="7"/>
        <v>503</v>
      </c>
      <c r="D97" s="359">
        <f t="shared" ref="D97:E103" si="8">SUM(F97+H97+J97+L97+N97+P97+R97+T97+V97+X97+Z97+AB97+AD97+AF97+AH97+AJ97+AL97)</f>
        <v>210</v>
      </c>
      <c r="E97" s="358">
        <f t="shared" si="8"/>
        <v>293</v>
      </c>
      <c r="F97" s="360">
        <v>48</v>
      </c>
      <c r="G97" s="292">
        <v>46</v>
      </c>
      <c r="H97" s="360">
        <v>23</v>
      </c>
      <c r="I97" s="292">
        <v>28</v>
      </c>
      <c r="J97" s="360">
        <v>16</v>
      </c>
      <c r="K97" s="276">
        <v>19</v>
      </c>
      <c r="L97" s="360">
        <v>8</v>
      </c>
      <c r="M97" s="276">
        <v>22</v>
      </c>
      <c r="N97" s="360">
        <v>2</v>
      </c>
      <c r="O97" s="276">
        <v>7</v>
      </c>
      <c r="P97" s="360">
        <v>3</v>
      </c>
      <c r="Q97" s="276">
        <v>2</v>
      </c>
      <c r="R97" s="360">
        <v>1</v>
      </c>
      <c r="S97" s="276">
        <v>4</v>
      </c>
      <c r="T97" s="360">
        <v>1</v>
      </c>
      <c r="U97" s="276">
        <v>7</v>
      </c>
      <c r="V97" s="360">
        <v>3</v>
      </c>
      <c r="W97" s="276">
        <v>13</v>
      </c>
      <c r="X97" s="360">
        <v>6</v>
      </c>
      <c r="Y97" s="276">
        <v>9</v>
      </c>
      <c r="Z97" s="360">
        <v>5</v>
      </c>
      <c r="AA97" s="276">
        <v>22</v>
      </c>
      <c r="AB97" s="360">
        <v>10</v>
      </c>
      <c r="AC97" s="276">
        <v>12</v>
      </c>
      <c r="AD97" s="360">
        <v>9</v>
      </c>
      <c r="AE97" s="276">
        <v>28</v>
      </c>
      <c r="AF97" s="360">
        <v>21</v>
      </c>
      <c r="AG97" s="276">
        <v>21</v>
      </c>
      <c r="AH97" s="360">
        <v>19</v>
      </c>
      <c r="AI97" s="292">
        <v>22</v>
      </c>
      <c r="AJ97" s="360">
        <v>17</v>
      </c>
      <c r="AK97" s="292">
        <v>16</v>
      </c>
      <c r="AL97" s="361">
        <v>18</v>
      </c>
      <c r="AM97" s="276">
        <v>15</v>
      </c>
      <c r="AN97" s="362">
        <v>503</v>
      </c>
      <c r="AO97" s="292">
        <v>460</v>
      </c>
      <c r="AP97" s="363">
        <v>0</v>
      </c>
      <c r="AQ97" s="362">
        <v>0</v>
      </c>
      <c r="AR97" s="278" t="s">
        <v>167</v>
      </c>
      <c r="CG97" s="231">
        <v>0</v>
      </c>
      <c r="CH97" s="231">
        <v>0</v>
      </c>
      <c r="CI97" s="231">
        <v>0</v>
      </c>
      <c r="CJ97" s="231">
        <v>0</v>
      </c>
    </row>
    <row r="98" spans="1:88" x14ac:dyDescent="0.2">
      <c r="A98" s="655" t="s">
        <v>56</v>
      </c>
      <c r="B98" s="656"/>
      <c r="C98" s="349">
        <f t="shared" si="7"/>
        <v>0</v>
      </c>
      <c r="D98" s="348">
        <f t="shared" si="8"/>
        <v>0</v>
      </c>
      <c r="E98" s="349">
        <f t="shared" si="8"/>
        <v>0</v>
      </c>
      <c r="F98" s="266"/>
      <c r="G98" s="286"/>
      <c r="H98" s="266"/>
      <c r="I98" s="286"/>
      <c r="J98" s="266"/>
      <c r="K98" s="267"/>
      <c r="L98" s="266"/>
      <c r="M98" s="267"/>
      <c r="N98" s="266"/>
      <c r="O98" s="267"/>
      <c r="P98" s="266"/>
      <c r="Q98" s="267"/>
      <c r="R98" s="266"/>
      <c r="S98" s="267"/>
      <c r="T98" s="266"/>
      <c r="U98" s="267"/>
      <c r="V98" s="266"/>
      <c r="W98" s="267"/>
      <c r="X98" s="266"/>
      <c r="Y98" s="267"/>
      <c r="Z98" s="266"/>
      <c r="AA98" s="267"/>
      <c r="AB98" s="266"/>
      <c r="AC98" s="286"/>
      <c r="AD98" s="266"/>
      <c r="AE98" s="286"/>
      <c r="AF98" s="266"/>
      <c r="AG98" s="286"/>
      <c r="AH98" s="266"/>
      <c r="AI98" s="286"/>
      <c r="AJ98" s="266"/>
      <c r="AK98" s="286"/>
      <c r="AL98" s="273"/>
      <c r="AM98" s="267"/>
      <c r="AN98" s="294"/>
      <c r="AO98" s="286"/>
      <c r="AP98" s="350"/>
      <c r="AQ98" s="294"/>
      <c r="AR98" s="278" t="s">
        <v>167</v>
      </c>
      <c r="CG98" s="231">
        <v>0</v>
      </c>
      <c r="CH98" s="231">
        <v>0</v>
      </c>
      <c r="CI98" s="231">
        <v>0</v>
      </c>
      <c r="CJ98" s="231">
        <v>0</v>
      </c>
    </row>
    <row r="99" spans="1:88" x14ac:dyDescent="0.2">
      <c r="A99" s="657" t="s">
        <v>57</v>
      </c>
      <c r="B99" s="658"/>
      <c r="C99" s="364">
        <f t="shared" si="7"/>
        <v>137</v>
      </c>
      <c r="D99" s="365">
        <f t="shared" si="8"/>
        <v>83</v>
      </c>
      <c r="E99" s="349">
        <f t="shared" si="8"/>
        <v>54</v>
      </c>
      <c r="F99" s="266">
        <v>18</v>
      </c>
      <c r="G99" s="286">
        <v>7</v>
      </c>
      <c r="H99" s="266">
        <v>8</v>
      </c>
      <c r="I99" s="286">
        <v>9</v>
      </c>
      <c r="J99" s="266">
        <v>3</v>
      </c>
      <c r="K99" s="267"/>
      <c r="L99" s="266">
        <v>1</v>
      </c>
      <c r="M99" s="267">
        <v>1</v>
      </c>
      <c r="N99" s="266"/>
      <c r="O99" s="267"/>
      <c r="P99" s="266"/>
      <c r="Q99" s="267"/>
      <c r="R99" s="266"/>
      <c r="S99" s="267"/>
      <c r="T99" s="266"/>
      <c r="U99" s="267">
        <v>2</v>
      </c>
      <c r="V99" s="266">
        <v>3</v>
      </c>
      <c r="W99" s="267"/>
      <c r="X99" s="266">
        <v>2</v>
      </c>
      <c r="Y99" s="267">
        <v>1</v>
      </c>
      <c r="Z99" s="266">
        <v>5</v>
      </c>
      <c r="AA99" s="267"/>
      <c r="AB99" s="266">
        <v>10</v>
      </c>
      <c r="AC99" s="286">
        <v>8</v>
      </c>
      <c r="AD99" s="266">
        <v>6</v>
      </c>
      <c r="AE99" s="286">
        <v>3</v>
      </c>
      <c r="AF99" s="266">
        <v>4</v>
      </c>
      <c r="AG99" s="286">
        <v>9</v>
      </c>
      <c r="AH99" s="266">
        <v>14</v>
      </c>
      <c r="AI99" s="286">
        <v>2</v>
      </c>
      <c r="AJ99" s="266">
        <v>4</v>
      </c>
      <c r="AK99" s="286">
        <v>3</v>
      </c>
      <c r="AL99" s="273">
        <v>5</v>
      </c>
      <c r="AM99" s="267">
        <v>9</v>
      </c>
      <c r="AN99" s="294">
        <v>137</v>
      </c>
      <c r="AO99" s="286">
        <v>118</v>
      </c>
      <c r="AP99" s="350">
        <v>0</v>
      </c>
      <c r="AQ99" s="294">
        <v>0</v>
      </c>
      <c r="AR99" s="278" t="s">
        <v>167</v>
      </c>
      <c r="CG99" s="231">
        <v>0</v>
      </c>
      <c r="CH99" s="231">
        <v>0</v>
      </c>
      <c r="CI99" s="231">
        <v>0</v>
      </c>
      <c r="CJ99" s="231">
        <v>0</v>
      </c>
    </row>
    <row r="100" spans="1:88" x14ac:dyDescent="0.2">
      <c r="A100" s="659" t="s">
        <v>58</v>
      </c>
      <c r="B100" s="660"/>
      <c r="C100" s="349">
        <f t="shared" si="7"/>
        <v>0</v>
      </c>
      <c r="D100" s="348">
        <f t="shared" si="8"/>
        <v>0</v>
      </c>
      <c r="E100" s="349">
        <f t="shared" si="8"/>
        <v>0</v>
      </c>
      <c r="F100" s="266"/>
      <c r="G100" s="286"/>
      <c r="H100" s="266"/>
      <c r="I100" s="286"/>
      <c r="J100" s="266"/>
      <c r="K100" s="267"/>
      <c r="L100" s="266"/>
      <c r="M100" s="267"/>
      <c r="N100" s="266"/>
      <c r="O100" s="267"/>
      <c r="P100" s="266"/>
      <c r="Q100" s="267"/>
      <c r="R100" s="266"/>
      <c r="S100" s="267"/>
      <c r="T100" s="266"/>
      <c r="U100" s="267"/>
      <c r="V100" s="266"/>
      <c r="W100" s="267"/>
      <c r="X100" s="266"/>
      <c r="Y100" s="267"/>
      <c r="Z100" s="266"/>
      <c r="AA100" s="267"/>
      <c r="AB100" s="266"/>
      <c r="AC100" s="286"/>
      <c r="AD100" s="266"/>
      <c r="AE100" s="286"/>
      <c r="AF100" s="266"/>
      <c r="AG100" s="286"/>
      <c r="AH100" s="266"/>
      <c r="AI100" s="286"/>
      <c r="AJ100" s="266"/>
      <c r="AK100" s="286"/>
      <c r="AL100" s="273"/>
      <c r="AM100" s="267"/>
      <c r="AN100" s="294"/>
      <c r="AO100" s="286"/>
      <c r="AP100" s="350"/>
      <c r="AQ100" s="294"/>
      <c r="AR100" s="278" t="s">
        <v>167</v>
      </c>
      <c r="CG100" s="231">
        <v>0</v>
      </c>
      <c r="CH100" s="231">
        <v>0</v>
      </c>
      <c r="CI100" s="231">
        <v>0</v>
      </c>
      <c r="CJ100" s="231">
        <v>0</v>
      </c>
    </row>
    <row r="101" spans="1:88" x14ac:dyDescent="0.2">
      <c r="A101" s="655" t="s">
        <v>59</v>
      </c>
      <c r="B101" s="656"/>
      <c r="C101" s="349">
        <f t="shared" si="7"/>
        <v>0</v>
      </c>
      <c r="D101" s="348">
        <f t="shared" si="8"/>
        <v>0</v>
      </c>
      <c r="E101" s="349">
        <f t="shared" si="8"/>
        <v>0</v>
      </c>
      <c r="F101" s="266"/>
      <c r="G101" s="286"/>
      <c r="H101" s="266"/>
      <c r="I101" s="286"/>
      <c r="J101" s="266"/>
      <c r="K101" s="267"/>
      <c r="L101" s="266"/>
      <c r="M101" s="267"/>
      <c r="N101" s="266"/>
      <c r="O101" s="267"/>
      <c r="P101" s="266"/>
      <c r="Q101" s="267"/>
      <c r="R101" s="266"/>
      <c r="S101" s="267"/>
      <c r="T101" s="266"/>
      <c r="U101" s="267"/>
      <c r="V101" s="266"/>
      <c r="W101" s="267"/>
      <c r="X101" s="266"/>
      <c r="Y101" s="267"/>
      <c r="Z101" s="266"/>
      <c r="AA101" s="267"/>
      <c r="AB101" s="266"/>
      <c r="AC101" s="286"/>
      <c r="AD101" s="266"/>
      <c r="AE101" s="286"/>
      <c r="AF101" s="266"/>
      <c r="AG101" s="286"/>
      <c r="AH101" s="266"/>
      <c r="AI101" s="286"/>
      <c r="AJ101" s="266"/>
      <c r="AK101" s="286"/>
      <c r="AL101" s="273"/>
      <c r="AM101" s="267"/>
      <c r="AN101" s="294"/>
      <c r="AO101" s="286"/>
      <c r="AP101" s="350"/>
      <c r="AQ101" s="294"/>
      <c r="AR101" s="278" t="s">
        <v>167</v>
      </c>
      <c r="CG101" s="231">
        <v>0</v>
      </c>
      <c r="CH101" s="231">
        <v>0</v>
      </c>
      <c r="CI101" s="231">
        <v>0</v>
      </c>
      <c r="CJ101" s="231">
        <v>0</v>
      </c>
    </row>
    <row r="102" spans="1:88" x14ac:dyDescent="0.2">
      <c r="A102" s="655" t="s">
        <v>60</v>
      </c>
      <c r="B102" s="656"/>
      <c r="C102" s="349">
        <f t="shared" si="7"/>
        <v>172</v>
      </c>
      <c r="D102" s="348">
        <f t="shared" si="8"/>
        <v>64</v>
      </c>
      <c r="E102" s="349">
        <f t="shared" si="8"/>
        <v>108</v>
      </c>
      <c r="F102" s="266"/>
      <c r="G102" s="286"/>
      <c r="H102" s="266">
        <v>1</v>
      </c>
      <c r="I102" s="286">
        <v>2</v>
      </c>
      <c r="J102" s="266"/>
      <c r="K102" s="267">
        <v>1</v>
      </c>
      <c r="L102" s="266"/>
      <c r="M102" s="267"/>
      <c r="N102" s="266"/>
      <c r="O102" s="267"/>
      <c r="P102" s="266"/>
      <c r="Q102" s="267"/>
      <c r="R102" s="266"/>
      <c r="S102" s="267"/>
      <c r="T102" s="266"/>
      <c r="U102" s="267"/>
      <c r="V102" s="266"/>
      <c r="W102" s="267"/>
      <c r="X102" s="266"/>
      <c r="Y102" s="267"/>
      <c r="Z102" s="266"/>
      <c r="AA102" s="267">
        <v>1</v>
      </c>
      <c r="AB102" s="266"/>
      <c r="AC102" s="267"/>
      <c r="AD102" s="266"/>
      <c r="AE102" s="267">
        <v>1</v>
      </c>
      <c r="AF102" s="266">
        <v>15</v>
      </c>
      <c r="AG102" s="267">
        <v>45</v>
      </c>
      <c r="AH102" s="266">
        <v>23</v>
      </c>
      <c r="AI102" s="286">
        <v>26</v>
      </c>
      <c r="AJ102" s="266">
        <v>16</v>
      </c>
      <c r="AK102" s="286">
        <v>17</v>
      </c>
      <c r="AL102" s="273">
        <v>9</v>
      </c>
      <c r="AM102" s="267">
        <v>15</v>
      </c>
      <c r="AN102" s="294">
        <v>172</v>
      </c>
      <c r="AO102" s="286">
        <v>33</v>
      </c>
      <c r="AP102" s="350">
        <v>0</v>
      </c>
      <c r="AQ102" s="294">
        <v>0</v>
      </c>
      <c r="AR102" s="278" t="s">
        <v>167</v>
      </c>
      <c r="CG102" s="231">
        <v>0</v>
      </c>
      <c r="CH102" s="231">
        <v>0</v>
      </c>
      <c r="CI102" s="231">
        <v>0</v>
      </c>
      <c r="CJ102" s="231">
        <v>0</v>
      </c>
    </row>
    <row r="103" spans="1:88" x14ac:dyDescent="0.2">
      <c r="A103" s="661" t="s">
        <v>61</v>
      </c>
      <c r="B103" s="662"/>
      <c r="C103" s="366">
        <f t="shared" si="7"/>
        <v>0</v>
      </c>
      <c r="D103" s="367">
        <f t="shared" si="8"/>
        <v>0</v>
      </c>
      <c r="E103" s="366">
        <f t="shared" si="8"/>
        <v>0</v>
      </c>
      <c r="F103" s="356"/>
      <c r="G103" s="326"/>
      <c r="H103" s="356"/>
      <c r="I103" s="326"/>
      <c r="J103" s="356"/>
      <c r="K103" s="297"/>
      <c r="L103" s="356"/>
      <c r="M103" s="297"/>
      <c r="N103" s="356"/>
      <c r="O103" s="297"/>
      <c r="P103" s="356"/>
      <c r="Q103" s="297"/>
      <c r="R103" s="356"/>
      <c r="S103" s="297"/>
      <c r="T103" s="356"/>
      <c r="U103" s="297"/>
      <c r="V103" s="356"/>
      <c r="W103" s="297"/>
      <c r="X103" s="356"/>
      <c r="Y103" s="297"/>
      <c r="Z103" s="356"/>
      <c r="AA103" s="297"/>
      <c r="AB103" s="356"/>
      <c r="AC103" s="297"/>
      <c r="AD103" s="356"/>
      <c r="AE103" s="297"/>
      <c r="AF103" s="356"/>
      <c r="AG103" s="297"/>
      <c r="AH103" s="356"/>
      <c r="AI103" s="297"/>
      <c r="AJ103" s="356"/>
      <c r="AK103" s="297"/>
      <c r="AL103" s="368"/>
      <c r="AM103" s="297"/>
      <c r="AN103" s="296"/>
      <c r="AO103" s="326"/>
      <c r="AP103" s="357"/>
      <c r="AQ103" s="296"/>
      <c r="AR103" s="278" t="s">
        <v>167</v>
      </c>
      <c r="CG103" s="231">
        <v>0</v>
      </c>
      <c r="CH103" s="231">
        <v>0</v>
      </c>
      <c r="CI103" s="231">
        <v>0</v>
      </c>
      <c r="CJ103" s="231">
        <v>0</v>
      </c>
    </row>
    <row r="104" spans="1:88" x14ac:dyDescent="0.2">
      <c r="A104" s="663" t="s">
        <v>38</v>
      </c>
      <c r="B104" s="664"/>
      <c r="C104" s="369">
        <f t="shared" ref="C104:AQ104" si="9">SUM(C93:C103)</f>
        <v>2007</v>
      </c>
      <c r="D104" s="370">
        <f t="shared" si="9"/>
        <v>696</v>
      </c>
      <c r="E104" s="352">
        <f t="shared" si="9"/>
        <v>1311</v>
      </c>
      <c r="F104" s="371">
        <f t="shared" si="9"/>
        <v>67</v>
      </c>
      <c r="G104" s="328">
        <f t="shared" si="9"/>
        <v>56</v>
      </c>
      <c r="H104" s="371">
        <f t="shared" si="9"/>
        <v>33</v>
      </c>
      <c r="I104" s="328">
        <f t="shared" si="9"/>
        <v>43</v>
      </c>
      <c r="J104" s="301">
        <f t="shared" si="9"/>
        <v>22</v>
      </c>
      <c r="K104" s="304">
        <f t="shared" si="9"/>
        <v>23</v>
      </c>
      <c r="L104" s="301">
        <f t="shared" si="9"/>
        <v>16</v>
      </c>
      <c r="M104" s="304">
        <f t="shared" si="9"/>
        <v>73</v>
      </c>
      <c r="N104" s="301">
        <f t="shared" si="9"/>
        <v>8</v>
      </c>
      <c r="O104" s="304">
        <f t="shared" si="9"/>
        <v>80</v>
      </c>
      <c r="P104" s="301">
        <f t="shared" si="9"/>
        <v>20</v>
      </c>
      <c r="Q104" s="304">
        <f t="shared" si="9"/>
        <v>102</v>
      </c>
      <c r="R104" s="301">
        <f t="shared" si="9"/>
        <v>12</v>
      </c>
      <c r="S104" s="304">
        <f t="shared" si="9"/>
        <v>110</v>
      </c>
      <c r="T104" s="301">
        <f t="shared" si="9"/>
        <v>16</v>
      </c>
      <c r="U104" s="304">
        <f t="shared" si="9"/>
        <v>85</v>
      </c>
      <c r="V104" s="301">
        <f t="shared" si="9"/>
        <v>19</v>
      </c>
      <c r="W104" s="304">
        <f t="shared" si="9"/>
        <v>91</v>
      </c>
      <c r="X104" s="301">
        <f t="shared" si="9"/>
        <v>23</v>
      </c>
      <c r="Y104" s="304">
        <f t="shared" si="9"/>
        <v>50</v>
      </c>
      <c r="Z104" s="301">
        <f t="shared" si="9"/>
        <v>26</v>
      </c>
      <c r="AA104" s="304">
        <f t="shared" si="9"/>
        <v>75</v>
      </c>
      <c r="AB104" s="301">
        <f t="shared" si="9"/>
        <v>48</v>
      </c>
      <c r="AC104" s="304">
        <f t="shared" si="9"/>
        <v>50</v>
      </c>
      <c r="AD104" s="301">
        <f t="shared" si="9"/>
        <v>52</v>
      </c>
      <c r="AE104" s="304">
        <f t="shared" si="9"/>
        <v>87</v>
      </c>
      <c r="AF104" s="301">
        <f t="shared" si="9"/>
        <v>84</v>
      </c>
      <c r="AG104" s="304">
        <f t="shared" si="9"/>
        <v>144</v>
      </c>
      <c r="AH104" s="301">
        <f t="shared" si="9"/>
        <v>111</v>
      </c>
      <c r="AI104" s="304">
        <f t="shared" si="9"/>
        <v>97</v>
      </c>
      <c r="AJ104" s="301">
        <f t="shared" si="9"/>
        <v>70</v>
      </c>
      <c r="AK104" s="304">
        <f t="shared" si="9"/>
        <v>70</v>
      </c>
      <c r="AL104" s="305">
        <f t="shared" si="9"/>
        <v>69</v>
      </c>
      <c r="AM104" s="304">
        <f t="shared" si="9"/>
        <v>75</v>
      </c>
      <c r="AN104" s="372">
        <f t="shared" si="9"/>
        <v>2007</v>
      </c>
      <c r="AO104" s="328">
        <f t="shared" si="9"/>
        <v>1614</v>
      </c>
      <c r="AP104" s="373">
        <f t="shared" si="9"/>
        <v>0</v>
      </c>
      <c r="AQ104" s="373">
        <f t="shared" si="9"/>
        <v>0</v>
      </c>
      <c r="AR104" s="278"/>
    </row>
    <row r="105" spans="1:88" x14ac:dyDescent="0.2">
      <c r="A105" s="374" t="s">
        <v>168</v>
      </c>
      <c r="B105" s="374"/>
      <c r="C105" s="374"/>
      <c r="D105" s="374"/>
      <c r="E105" s="374"/>
      <c r="F105" s="374"/>
      <c r="G105" s="375"/>
      <c r="H105" s="375"/>
      <c r="I105" s="375"/>
      <c r="J105" s="375"/>
      <c r="K105" s="376"/>
      <c r="L105" s="376"/>
      <c r="M105" s="377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330"/>
      <c r="AE105" s="232"/>
      <c r="AF105" s="232"/>
      <c r="AG105" s="330"/>
      <c r="AH105" s="232"/>
      <c r="AI105" s="232"/>
      <c r="AJ105" s="330"/>
      <c r="AK105" s="232"/>
      <c r="AL105" s="232"/>
      <c r="AM105" s="330"/>
      <c r="AN105" s="330"/>
      <c r="AO105" s="330"/>
      <c r="AP105" s="232"/>
      <c r="AQ105" s="232"/>
    </row>
    <row r="106" spans="1:88" ht="14.25" customHeight="1" x14ac:dyDescent="0.2">
      <c r="A106" s="652" t="s">
        <v>62</v>
      </c>
      <c r="B106" s="620" t="s">
        <v>45</v>
      </c>
      <c r="C106" s="601" t="s">
        <v>46</v>
      </c>
      <c r="D106" s="607"/>
      <c r="E106" s="602"/>
      <c r="F106" s="609" t="s">
        <v>47</v>
      </c>
      <c r="G106" s="610"/>
      <c r="H106" s="610"/>
      <c r="I106" s="610"/>
      <c r="J106" s="610"/>
      <c r="K106" s="610"/>
      <c r="L106" s="610"/>
      <c r="M106" s="610"/>
      <c r="N106" s="610"/>
      <c r="O106" s="610"/>
      <c r="P106" s="610"/>
      <c r="Q106" s="610"/>
      <c r="R106" s="610"/>
      <c r="S106" s="610"/>
      <c r="T106" s="610"/>
      <c r="U106" s="610"/>
      <c r="V106" s="610"/>
      <c r="W106" s="610"/>
      <c r="X106" s="610"/>
      <c r="Y106" s="610"/>
      <c r="Z106" s="610"/>
      <c r="AA106" s="610"/>
      <c r="AB106" s="610"/>
      <c r="AC106" s="610"/>
      <c r="AD106" s="610"/>
      <c r="AE106" s="610"/>
      <c r="AF106" s="610"/>
      <c r="AG106" s="610"/>
      <c r="AH106" s="610"/>
      <c r="AI106" s="610"/>
      <c r="AJ106" s="610"/>
      <c r="AK106" s="610"/>
      <c r="AL106" s="610"/>
      <c r="AM106" s="611"/>
      <c r="AN106" s="620" t="s">
        <v>48</v>
      </c>
      <c r="AO106" s="620" t="s">
        <v>169</v>
      </c>
      <c r="AP106" s="620" t="s">
        <v>164</v>
      </c>
      <c r="AQ106" s="620" t="s">
        <v>165</v>
      </c>
    </row>
    <row r="107" spans="1:88" x14ac:dyDescent="0.2">
      <c r="A107" s="653"/>
      <c r="B107" s="621"/>
      <c r="C107" s="605"/>
      <c r="D107" s="608"/>
      <c r="E107" s="606"/>
      <c r="F107" s="648" t="s">
        <v>18</v>
      </c>
      <c r="G107" s="649"/>
      <c r="H107" s="648" t="s">
        <v>19</v>
      </c>
      <c r="I107" s="649"/>
      <c r="J107" s="648" t="s">
        <v>20</v>
      </c>
      <c r="K107" s="649"/>
      <c r="L107" s="648" t="s">
        <v>21</v>
      </c>
      <c r="M107" s="649"/>
      <c r="N107" s="648" t="s">
        <v>22</v>
      </c>
      <c r="O107" s="649"/>
      <c r="P107" s="609" t="s">
        <v>23</v>
      </c>
      <c r="Q107" s="611"/>
      <c r="R107" s="609" t="s">
        <v>24</v>
      </c>
      <c r="S107" s="611"/>
      <c r="T107" s="609" t="s">
        <v>25</v>
      </c>
      <c r="U107" s="611"/>
      <c r="V107" s="609" t="s">
        <v>26</v>
      </c>
      <c r="W107" s="611"/>
      <c r="X107" s="609" t="s">
        <v>27</v>
      </c>
      <c r="Y107" s="611"/>
      <c r="Z107" s="609" t="s">
        <v>28</v>
      </c>
      <c r="AA107" s="611"/>
      <c r="AB107" s="609" t="s">
        <v>29</v>
      </c>
      <c r="AC107" s="611"/>
      <c r="AD107" s="609" t="s">
        <v>30</v>
      </c>
      <c r="AE107" s="611"/>
      <c r="AF107" s="609" t="s">
        <v>31</v>
      </c>
      <c r="AG107" s="611"/>
      <c r="AH107" s="609" t="s">
        <v>32</v>
      </c>
      <c r="AI107" s="611"/>
      <c r="AJ107" s="609" t="s">
        <v>33</v>
      </c>
      <c r="AK107" s="611"/>
      <c r="AL107" s="609" t="s">
        <v>34</v>
      </c>
      <c r="AM107" s="611"/>
      <c r="AN107" s="621"/>
      <c r="AO107" s="621"/>
      <c r="AP107" s="621"/>
      <c r="AQ107" s="621"/>
      <c r="AR107" s="231"/>
    </row>
    <row r="108" spans="1:88" x14ac:dyDescent="0.2">
      <c r="A108" s="654"/>
      <c r="B108" s="622"/>
      <c r="C108" s="476" t="s">
        <v>166</v>
      </c>
      <c r="D108" s="476" t="s">
        <v>170</v>
      </c>
      <c r="E108" s="471" t="s">
        <v>171</v>
      </c>
      <c r="F108" s="470" t="s">
        <v>170</v>
      </c>
      <c r="G108" s="248" t="s">
        <v>171</v>
      </c>
      <c r="H108" s="243" t="s">
        <v>170</v>
      </c>
      <c r="I108" s="474" t="s">
        <v>171</v>
      </c>
      <c r="J108" s="470" t="s">
        <v>170</v>
      </c>
      <c r="K108" s="248" t="s">
        <v>171</v>
      </c>
      <c r="L108" s="470" t="s">
        <v>170</v>
      </c>
      <c r="M108" s="248" t="s">
        <v>171</v>
      </c>
      <c r="N108" s="470" t="s">
        <v>170</v>
      </c>
      <c r="O108" s="248" t="s">
        <v>171</v>
      </c>
      <c r="P108" s="243" t="s">
        <v>170</v>
      </c>
      <c r="Q108" s="474" t="s">
        <v>171</v>
      </c>
      <c r="R108" s="243" t="s">
        <v>170</v>
      </c>
      <c r="S108" s="474" t="s">
        <v>171</v>
      </c>
      <c r="T108" s="470" t="s">
        <v>170</v>
      </c>
      <c r="U108" s="248" t="s">
        <v>171</v>
      </c>
      <c r="V108" s="243" t="s">
        <v>170</v>
      </c>
      <c r="W108" s="474" t="s">
        <v>171</v>
      </c>
      <c r="X108" s="243" t="s">
        <v>170</v>
      </c>
      <c r="Y108" s="474" t="s">
        <v>171</v>
      </c>
      <c r="Z108" s="470" t="s">
        <v>170</v>
      </c>
      <c r="AA108" s="248" t="s">
        <v>171</v>
      </c>
      <c r="AB108" s="470" t="s">
        <v>170</v>
      </c>
      <c r="AC108" s="248" t="s">
        <v>171</v>
      </c>
      <c r="AD108" s="243" t="s">
        <v>170</v>
      </c>
      <c r="AE108" s="474" t="s">
        <v>171</v>
      </c>
      <c r="AF108" s="243" t="s">
        <v>170</v>
      </c>
      <c r="AG108" s="474" t="s">
        <v>171</v>
      </c>
      <c r="AH108" s="470" t="s">
        <v>170</v>
      </c>
      <c r="AI108" s="248" t="s">
        <v>171</v>
      </c>
      <c r="AJ108" s="243" t="s">
        <v>170</v>
      </c>
      <c r="AK108" s="474" t="s">
        <v>171</v>
      </c>
      <c r="AL108" s="470" t="s">
        <v>170</v>
      </c>
      <c r="AM108" s="248" t="s">
        <v>171</v>
      </c>
      <c r="AN108" s="622"/>
      <c r="AO108" s="622"/>
      <c r="AP108" s="622"/>
      <c r="AQ108" s="622"/>
      <c r="AR108" s="231"/>
    </row>
    <row r="109" spans="1:88" x14ac:dyDescent="0.2">
      <c r="A109" s="668" t="s">
        <v>63</v>
      </c>
      <c r="B109" s="380" t="s">
        <v>50</v>
      </c>
      <c r="C109" s="381">
        <f t="shared" ref="C109:C119" si="10">SUM(D109+E109)</f>
        <v>0</v>
      </c>
      <c r="D109" s="381">
        <f t="shared" ref="D109:E117" si="11">SUM(F109+H109+J109+L109+N109+P109+R109+T109+V109+X109+Z109+AB109+AD109+AF109+AH109+AJ109+AL109)</f>
        <v>0</v>
      </c>
      <c r="E109" s="381">
        <f t="shared" si="11"/>
        <v>0</v>
      </c>
      <c r="F109" s="260"/>
      <c r="G109" s="345"/>
      <c r="H109" s="260"/>
      <c r="I109" s="345"/>
      <c r="J109" s="260"/>
      <c r="K109" s="274"/>
      <c r="L109" s="260"/>
      <c r="M109" s="274"/>
      <c r="N109" s="260"/>
      <c r="O109" s="274"/>
      <c r="P109" s="260"/>
      <c r="Q109" s="274"/>
      <c r="R109" s="260"/>
      <c r="S109" s="274"/>
      <c r="T109" s="260"/>
      <c r="U109" s="274"/>
      <c r="V109" s="260"/>
      <c r="W109" s="274"/>
      <c r="X109" s="260"/>
      <c r="Y109" s="274"/>
      <c r="Z109" s="260"/>
      <c r="AA109" s="274"/>
      <c r="AB109" s="260"/>
      <c r="AC109" s="274"/>
      <c r="AD109" s="260"/>
      <c r="AE109" s="274"/>
      <c r="AF109" s="260"/>
      <c r="AG109" s="274"/>
      <c r="AH109" s="260"/>
      <c r="AI109" s="274"/>
      <c r="AJ109" s="260"/>
      <c r="AK109" s="274"/>
      <c r="AL109" s="382"/>
      <c r="AM109" s="274"/>
      <c r="AN109" s="319"/>
      <c r="AO109" s="319"/>
      <c r="AP109" s="319"/>
      <c r="AQ109" s="319"/>
      <c r="AR109" s="278" t="s">
        <v>167</v>
      </c>
      <c r="CG109" s="231">
        <v>0</v>
      </c>
      <c r="CH109" s="231">
        <v>0</v>
      </c>
      <c r="CI109" s="231">
        <v>0</v>
      </c>
    </row>
    <row r="110" spans="1:88" x14ac:dyDescent="0.2">
      <c r="A110" s="669"/>
      <c r="B110" s="383" t="s">
        <v>51</v>
      </c>
      <c r="C110" s="366">
        <f t="shared" si="10"/>
        <v>16</v>
      </c>
      <c r="D110" s="366">
        <f t="shared" si="11"/>
        <v>0</v>
      </c>
      <c r="E110" s="366">
        <f t="shared" si="11"/>
        <v>16</v>
      </c>
      <c r="F110" s="356"/>
      <c r="G110" s="326"/>
      <c r="H110" s="356"/>
      <c r="I110" s="326"/>
      <c r="J110" s="356"/>
      <c r="K110" s="297">
        <v>1</v>
      </c>
      <c r="L110" s="356"/>
      <c r="M110" s="297">
        <v>7</v>
      </c>
      <c r="N110" s="356"/>
      <c r="O110" s="297">
        <v>1</v>
      </c>
      <c r="P110" s="356"/>
      <c r="Q110" s="297">
        <v>2</v>
      </c>
      <c r="R110" s="356"/>
      <c r="S110" s="297">
        <v>3</v>
      </c>
      <c r="T110" s="356"/>
      <c r="U110" s="297">
        <v>1</v>
      </c>
      <c r="V110" s="356"/>
      <c r="W110" s="297"/>
      <c r="X110" s="356"/>
      <c r="Y110" s="297"/>
      <c r="Z110" s="356"/>
      <c r="AA110" s="297">
        <v>1</v>
      </c>
      <c r="AB110" s="356"/>
      <c r="AC110" s="297"/>
      <c r="AD110" s="356"/>
      <c r="AE110" s="297"/>
      <c r="AF110" s="356"/>
      <c r="AG110" s="297"/>
      <c r="AH110" s="356"/>
      <c r="AI110" s="297"/>
      <c r="AJ110" s="356"/>
      <c r="AK110" s="297"/>
      <c r="AL110" s="368"/>
      <c r="AM110" s="297"/>
      <c r="AN110" s="296">
        <v>16</v>
      </c>
      <c r="AO110" s="296">
        <v>0</v>
      </c>
      <c r="AP110" s="296">
        <v>0</v>
      </c>
      <c r="AQ110" s="296">
        <v>0</v>
      </c>
      <c r="AR110" s="278" t="s">
        <v>167</v>
      </c>
      <c r="CG110" s="231">
        <v>0</v>
      </c>
      <c r="CH110" s="231">
        <v>0</v>
      </c>
      <c r="CI110" s="231">
        <v>0</v>
      </c>
    </row>
    <row r="111" spans="1:88" x14ac:dyDescent="0.2">
      <c r="A111" s="665" t="s">
        <v>64</v>
      </c>
      <c r="B111" s="380" t="s">
        <v>50</v>
      </c>
      <c r="C111" s="381">
        <f t="shared" si="10"/>
        <v>13</v>
      </c>
      <c r="D111" s="381">
        <f t="shared" si="11"/>
        <v>7</v>
      </c>
      <c r="E111" s="381">
        <f t="shared" si="11"/>
        <v>6</v>
      </c>
      <c r="F111" s="260"/>
      <c r="G111" s="345"/>
      <c r="H111" s="260"/>
      <c r="I111" s="345"/>
      <c r="J111" s="260"/>
      <c r="K111" s="274"/>
      <c r="L111" s="260"/>
      <c r="M111" s="274">
        <v>1</v>
      </c>
      <c r="N111" s="260"/>
      <c r="O111" s="274">
        <v>1</v>
      </c>
      <c r="P111" s="260"/>
      <c r="Q111" s="274"/>
      <c r="R111" s="260">
        <v>1</v>
      </c>
      <c r="S111" s="274"/>
      <c r="T111" s="260">
        <v>2</v>
      </c>
      <c r="U111" s="274"/>
      <c r="V111" s="260"/>
      <c r="W111" s="274">
        <v>1</v>
      </c>
      <c r="X111" s="260">
        <v>2</v>
      </c>
      <c r="Y111" s="274"/>
      <c r="Z111" s="260"/>
      <c r="AA111" s="274">
        <v>2</v>
      </c>
      <c r="AB111" s="260"/>
      <c r="AC111" s="274"/>
      <c r="AD111" s="260">
        <v>2</v>
      </c>
      <c r="AE111" s="274"/>
      <c r="AF111" s="260"/>
      <c r="AG111" s="274"/>
      <c r="AH111" s="260"/>
      <c r="AI111" s="274">
        <v>1</v>
      </c>
      <c r="AJ111" s="260"/>
      <c r="AK111" s="274"/>
      <c r="AL111" s="382"/>
      <c r="AM111" s="274"/>
      <c r="AN111" s="319">
        <v>13</v>
      </c>
      <c r="AO111" s="319">
        <v>0</v>
      </c>
      <c r="AP111" s="319">
        <v>0</v>
      </c>
      <c r="AQ111" s="319">
        <v>0</v>
      </c>
      <c r="AR111" s="278" t="s">
        <v>167</v>
      </c>
      <c r="CG111" s="231">
        <v>0</v>
      </c>
      <c r="CH111" s="231">
        <v>0</v>
      </c>
      <c r="CI111" s="231">
        <v>0</v>
      </c>
    </row>
    <row r="112" spans="1:88" x14ac:dyDescent="0.2">
      <c r="A112" s="666"/>
      <c r="B112" s="384" t="s">
        <v>51</v>
      </c>
      <c r="C112" s="349">
        <f t="shared" si="10"/>
        <v>0</v>
      </c>
      <c r="D112" s="349">
        <f t="shared" si="11"/>
        <v>0</v>
      </c>
      <c r="E112" s="349">
        <f t="shared" si="11"/>
        <v>0</v>
      </c>
      <c r="F112" s="266"/>
      <c r="G112" s="286"/>
      <c r="H112" s="266"/>
      <c r="I112" s="286"/>
      <c r="J112" s="266"/>
      <c r="K112" s="267"/>
      <c r="L112" s="266"/>
      <c r="M112" s="267"/>
      <c r="N112" s="266"/>
      <c r="O112" s="267"/>
      <c r="P112" s="266"/>
      <c r="Q112" s="267"/>
      <c r="R112" s="266"/>
      <c r="S112" s="267"/>
      <c r="T112" s="266"/>
      <c r="U112" s="267"/>
      <c r="V112" s="266"/>
      <c r="W112" s="267"/>
      <c r="X112" s="266"/>
      <c r="Y112" s="267"/>
      <c r="Z112" s="266"/>
      <c r="AA112" s="267"/>
      <c r="AB112" s="266"/>
      <c r="AC112" s="267"/>
      <c r="AD112" s="266"/>
      <c r="AE112" s="267"/>
      <c r="AF112" s="266"/>
      <c r="AG112" s="267"/>
      <c r="AH112" s="266"/>
      <c r="AI112" s="267"/>
      <c r="AJ112" s="266"/>
      <c r="AK112" s="267"/>
      <c r="AL112" s="273"/>
      <c r="AM112" s="267"/>
      <c r="AN112" s="294"/>
      <c r="AO112" s="294"/>
      <c r="AP112" s="294"/>
      <c r="AQ112" s="294"/>
      <c r="AR112" s="278" t="s">
        <v>167</v>
      </c>
      <c r="CG112" s="231">
        <v>0</v>
      </c>
      <c r="CH112" s="231">
        <v>0</v>
      </c>
      <c r="CI112" s="231">
        <v>0</v>
      </c>
    </row>
    <row r="113" spans="1:87" x14ac:dyDescent="0.2">
      <c r="A113" s="667"/>
      <c r="B113" s="383" t="s">
        <v>65</v>
      </c>
      <c r="C113" s="366">
        <f t="shared" si="10"/>
        <v>0</v>
      </c>
      <c r="D113" s="366">
        <f t="shared" si="11"/>
        <v>0</v>
      </c>
      <c r="E113" s="366">
        <f t="shared" si="11"/>
        <v>0</v>
      </c>
      <c r="F113" s="356"/>
      <c r="G113" s="326"/>
      <c r="H113" s="356"/>
      <c r="I113" s="326"/>
      <c r="J113" s="356"/>
      <c r="K113" s="297"/>
      <c r="L113" s="356"/>
      <c r="M113" s="297"/>
      <c r="N113" s="356"/>
      <c r="O113" s="297"/>
      <c r="P113" s="356"/>
      <c r="Q113" s="297"/>
      <c r="R113" s="356"/>
      <c r="S113" s="297"/>
      <c r="T113" s="356"/>
      <c r="U113" s="297"/>
      <c r="V113" s="356"/>
      <c r="W113" s="297"/>
      <c r="X113" s="356"/>
      <c r="Y113" s="297"/>
      <c r="Z113" s="356"/>
      <c r="AA113" s="297"/>
      <c r="AB113" s="356"/>
      <c r="AC113" s="297"/>
      <c r="AD113" s="356"/>
      <c r="AE113" s="297"/>
      <c r="AF113" s="356"/>
      <c r="AG113" s="297"/>
      <c r="AH113" s="356"/>
      <c r="AI113" s="297"/>
      <c r="AJ113" s="356"/>
      <c r="AK113" s="297"/>
      <c r="AL113" s="368"/>
      <c r="AM113" s="297"/>
      <c r="AN113" s="296"/>
      <c r="AO113" s="296"/>
      <c r="AP113" s="296"/>
      <c r="AQ113" s="296"/>
      <c r="AR113" s="278" t="s">
        <v>167</v>
      </c>
      <c r="CG113" s="231">
        <v>0</v>
      </c>
      <c r="CH113" s="231">
        <v>0</v>
      </c>
      <c r="CI113" s="231">
        <v>0</v>
      </c>
    </row>
    <row r="114" spans="1:87" x14ac:dyDescent="0.2">
      <c r="A114" s="602" t="s">
        <v>66</v>
      </c>
      <c r="B114" s="380" t="s">
        <v>50</v>
      </c>
      <c r="C114" s="381">
        <f t="shared" si="10"/>
        <v>43</v>
      </c>
      <c r="D114" s="381">
        <f t="shared" si="11"/>
        <v>26</v>
      </c>
      <c r="E114" s="381">
        <f t="shared" si="11"/>
        <v>17</v>
      </c>
      <c r="F114" s="260"/>
      <c r="G114" s="345">
        <v>1</v>
      </c>
      <c r="H114" s="260"/>
      <c r="I114" s="345"/>
      <c r="J114" s="260"/>
      <c r="K114" s="274"/>
      <c r="L114" s="260"/>
      <c r="M114" s="274"/>
      <c r="N114" s="260">
        <v>1</v>
      </c>
      <c r="O114" s="274"/>
      <c r="P114" s="260">
        <v>4</v>
      </c>
      <c r="Q114" s="274">
        <v>3</v>
      </c>
      <c r="R114" s="260">
        <v>4</v>
      </c>
      <c r="S114" s="274">
        <v>3</v>
      </c>
      <c r="T114" s="260">
        <v>3</v>
      </c>
      <c r="U114" s="274">
        <v>1</v>
      </c>
      <c r="V114" s="260">
        <v>6</v>
      </c>
      <c r="W114" s="345">
        <v>2</v>
      </c>
      <c r="X114" s="260">
        <v>4</v>
      </c>
      <c r="Y114" s="274">
        <v>5</v>
      </c>
      <c r="Z114" s="260"/>
      <c r="AA114" s="274"/>
      <c r="AB114" s="260">
        <v>1</v>
      </c>
      <c r="AC114" s="274"/>
      <c r="AD114" s="260">
        <v>1</v>
      </c>
      <c r="AE114" s="274">
        <v>2</v>
      </c>
      <c r="AF114" s="260">
        <v>1</v>
      </c>
      <c r="AG114" s="274"/>
      <c r="AH114" s="260">
        <v>1</v>
      </c>
      <c r="AI114" s="274"/>
      <c r="AJ114" s="260"/>
      <c r="AK114" s="274"/>
      <c r="AL114" s="382"/>
      <c r="AM114" s="274"/>
      <c r="AN114" s="319">
        <v>43</v>
      </c>
      <c r="AO114" s="319">
        <v>0</v>
      </c>
      <c r="AP114" s="319">
        <v>0</v>
      </c>
      <c r="AQ114" s="319">
        <v>0</v>
      </c>
      <c r="AR114" s="278" t="s">
        <v>167</v>
      </c>
      <c r="CG114" s="231">
        <v>0</v>
      </c>
      <c r="CH114" s="231">
        <v>0</v>
      </c>
      <c r="CI114" s="231">
        <v>0</v>
      </c>
    </row>
    <row r="115" spans="1:87" x14ac:dyDescent="0.2">
      <c r="A115" s="604"/>
      <c r="B115" s="384" t="s">
        <v>51</v>
      </c>
      <c r="C115" s="349">
        <f t="shared" si="10"/>
        <v>0</v>
      </c>
      <c r="D115" s="349">
        <f t="shared" si="11"/>
        <v>0</v>
      </c>
      <c r="E115" s="349">
        <f t="shared" si="11"/>
        <v>0</v>
      </c>
      <c r="F115" s="356"/>
      <c r="G115" s="326"/>
      <c r="H115" s="356"/>
      <c r="I115" s="326"/>
      <c r="J115" s="356"/>
      <c r="K115" s="297"/>
      <c r="L115" s="356"/>
      <c r="M115" s="297"/>
      <c r="N115" s="356"/>
      <c r="O115" s="297"/>
      <c r="P115" s="356"/>
      <c r="Q115" s="297"/>
      <c r="R115" s="356"/>
      <c r="S115" s="297"/>
      <c r="T115" s="356"/>
      <c r="U115" s="297"/>
      <c r="V115" s="356"/>
      <c r="W115" s="297"/>
      <c r="X115" s="356"/>
      <c r="Y115" s="297"/>
      <c r="Z115" s="356"/>
      <c r="AA115" s="297"/>
      <c r="AB115" s="356"/>
      <c r="AC115" s="297"/>
      <c r="AD115" s="356"/>
      <c r="AE115" s="297"/>
      <c r="AF115" s="356"/>
      <c r="AG115" s="297"/>
      <c r="AH115" s="356"/>
      <c r="AI115" s="297"/>
      <c r="AJ115" s="356"/>
      <c r="AK115" s="297"/>
      <c r="AL115" s="368"/>
      <c r="AM115" s="297"/>
      <c r="AN115" s="296"/>
      <c r="AO115" s="296"/>
      <c r="AP115" s="296"/>
      <c r="AQ115" s="296"/>
      <c r="AR115" s="278" t="s">
        <v>167</v>
      </c>
      <c r="CG115" s="231">
        <v>0</v>
      </c>
      <c r="CH115" s="231">
        <v>0</v>
      </c>
      <c r="CI115" s="231">
        <v>0</v>
      </c>
    </row>
    <row r="116" spans="1:87" x14ac:dyDescent="0.2">
      <c r="A116" s="602" t="s">
        <v>67</v>
      </c>
      <c r="B116" s="380" t="s">
        <v>50</v>
      </c>
      <c r="C116" s="381">
        <f t="shared" si="10"/>
        <v>0</v>
      </c>
      <c r="D116" s="381">
        <f t="shared" si="11"/>
        <v>0</v>
      </c>
      <c r="E116" s="381">
        <f t="shared" si="11"/>
        <v>0</v>
      </c>
      <c r="F116" s="260"/>
      <c r="G116" s="345"/>
      <c r="H116" s="260"/>
      <c r="I116" s="345"/>
      <c r="J116" s="260"/>
      <c r="K116" s="274"/>
      <c r="L116" s="260"/>
      <c r="M116" s="274"/>
      <c r="N116" s="260"/>
      <c r="O116" s="274"/>
      <c r="P116" s="260"/>
      <c r="Q116" s="274"/>
      <c r="R116" s="260"/>
      <c r="S116" s="274"/>
      <c r="T116" s="260"/>
      <c r="U116" s="274"/>
      <c r="V116" s="360"/>
      <c r="W116" s="276"/>
      <c r="X116" s="360"/>
      <c r="Y116" s="276"/>
      <c r="Z116" s="360"/>
      <c r="AA116" s="276"/>
      <c r="AB116" s="360"/>
      <c r="AC116" s="276"/>
      <c r="AD116" s="360"/>
      <c r="AE116" s="276"/>
      <c r="AF116" s="360"/>
      <c r="AG116" s="276"/>
      <c r="AH116" s="360"/>
      <c r="AI116" s="276"/>
      <c r="AJ116" s="360"/>
      <c r="AK116" s="276"/>
      <c r="AL116" s="361"/>
      <c r="AM116" s="276"/>
      <c r="AN116" s="319"/>
      <c r="AO116" s="319"/>
      <c r="AP116" s="319"/>
      <c r="AQ116" s="319"/>
      <c r="AR116" s="278" t="s">
        <v>167</v>
      </c>
      <c r="CG116" s="231">
        <v>0</v>
      </c>
      <c r="CH116" s="231">
        <v>0</v>
      </c>
      <c r="CI116" s="231">
        <v>0</v>
      </c>
    </row>
    <row r="117" spans="1:87" x14ac:dyDescent="0.2">
      <c r="A117" s="604"/>
      <c r="B117" s="384" t="s">
        <v>51</v>
      </c>
      <c r="C117" s="349">
        <f t="shared" si="10"/>
        <v>12</v>
      </c>
      <c r="D117" s="349">
        <f t="shared" si="11"/>
        <v>7</v>
      </c>
      <c r="E117" s="349">
        <f t="shared" si="11"/>
        <v>5</v>
      </c>
      <c r="F117" s="356"/>
      <c r="G117" s="326"/>
      <c r="H117" s="356"/>
      <c r="I117" s="326"/>
      <c r="J117" s="356"/>
      <c r="K117" s="297"/>
      <c r="L117" s="356"/>
      <c r="M117" s="297">
        <v>1</v>
      </c>
      <c r="N117" s="356">
        <v>2</v>
      </c>
      <c r="O117" s="297"/>
      <c r="P117" s="356">
        <v>3</v>
      </c>
      <c r="Q117" s="297"/>
      <c r="R117" s="356"/>
      <c r="S117" s="297">
        <v>1</v>
      </c>
      <c r="T117" s="356">
        <v>1</v>
      </c>
      <c r="U117" s="297">
        <v>1</v>
      </c>
      <c r="V117" s="385"/>
      <c r="W117" s="292">
        <v>1</v>
      </c>
      <c r="X117" s="360"/>
      <c r="Y117" s="276"/>
      <c r="Z117" s="360"/>
      <c r="AA117" s="276"/>
      <c r="AB117" s="360">
        <v>1</v>
      </c>
      <c r="AC117" s="276"/>
      <c r="AD117" s="360"/>
      <c r="AE117" s="276">
        <v>1</v>
      </c>
      <c r="AF117" s="360"/>
      <c r="AG117" s="276"/>
      <c r="AH117" s="360"/>
      <c r="AI117" s="276"/>
      <c r="AJ117" s="360"/>
      <c r="AK117" s="276"/>
      <c r="AL117" s="361"/>
      <c r="AM117" s="276"/>
      <c r="AN117" s="362">
        <v>12</v>
      </c>
      <c r="AO117" s="362">
        <v>0</v>
      </c>
      <c r="AP117" s="362">
        <v>0</v>
      </c>
      <c r="AQ117" s="362">
        <v>0</v>
      </c>
      <c r="AR117" s="278" t="s">
        <v>167</v>
      </c>
      <c r="CG117" s="231">
        <v>0</v>
      </c>
      <c r="CH117" s="231">
        <v>0</v>
      </c>
      <c r="CI117" s="231">
        <v>0</v>
      </c>
    </row>
    <row r="118" spans="1:87" x14ac:dyDescent="0.2">
      <c r="A118" s="620" t="s">
        <v>68</v>
      </c>
      <c r="B118" s="386" t="s">
        <v>50</v>
      </c>
      <c r="C118" s="335">
        <f t="shared" si="10"/>
        <v>0</v>
      </c>
      <c r="D118" s="335">
        <f>SUM(L118+N118+P118+R118+T118+V118+X118+Z118+AB118+AD118+AF118+AH118+AJ118+AL118)</f>
        <v>0</v>
      </c>
      <c r="E118" s="335">
        <f>SUM(M118+O118+Q118+S118+U118+W118+Y118+AA118+AC118+AE118+AG118+AI118+AK118+AM118)</f>
        <v>0</v>
      </c>
      <c r="F118" s="387"/>
      <c r="G118" s="388"/>
      <c r="H118" s="387"/>
      <c r="I118" s="388"/>
      <c r="J118" s="387"/>
      <c r="K118" s="388"/>
      <c r="L118" s="263"/>
      <c r="M118" s="272"/>
      <c r="N118" s="337"/>
      <c r="O118" s="272"/>
      <c r="P118" s="337"/>
      <c r="Q118" s="272"/>
      <c r="R118" s="337"/>
      <c r="S118" s="272"/>
      <c r="T118" s="337"/>
      <c r="U118" s="272"/>
      <c r="V118" s="337"/>
      <c r="W118" s="272"/>
      <c r="X118" s="337"/>
      <c r="Y118" s="272"/>
      <c r="Z118" s="337"/>
      <c r="AA118" s="272"/>
      <c r="AB118" s="337"/>
      <c r="AC118" s="272"/>
      <c r="AD118" s="337"/>
      <c r="AE118" s="272"/>
      <c r="AF118" s="337"/>
      <c r="AG118" s="272"/>
      <c r="AH118" s="337"/>
      <c r="AI118" s="272"/>
      <c r="AJ118" s="337"/>
      <c r="AK118" s="272"/>
      <c r="AL118" s="339"/>
      <c r="AM118" s="272"/>
      <c r="AN118" s="340"/>
      <c r="AO118" s="340"/>
      <c r="AP118" s="340"/>
      <c r="AQ118" s="340"/>
      <c r="AR118" s="278" t="s">
        <v>167</v>
      </c>
      <c r="CG118" s="231">
        <v>0</v>
      </c>
      <c r="CH118" s="231">
        <v>0</v>
      </c>
      <c r="CI118" s="231">
        <v>0</v>
      </c>
    </row>
    <row r="119" spans="1:87" x14ac:dyDescent="0.2">
      <c r="A119" s="622"/>
      <c r="B119" s="383" t="s">
        <v>51</v>
      </c>
      <c r="C119" s="366">
        <f t="shared" si="10"/>
        <v>3</v>
      </c>
      <c r="D119" s="366">
        <f>SUM(L119+N119+P119+R119+T119+V119+X119+Z119+AB119+AD119+AF119+AH119+AJ119+AL119)</f>
        <v>1</v>
      </c>
      <c r="E119" s="366">
        <f>SUM(M119+O119+Q119+S119+U119+W119+Y119+AA119+AC119+AE119+AG119+AI119+AK119+AM119)</f>
        <v>2</v>
      </c>
      <c r="F119" s="354"/>
      <c r="G119" s="355"/>
      <c r="H119" s="354"/>
      <c r="I119" s="355"/>
      <c r="J119" s="354"/>
      <c r="K119" s="355"/>
      <c r="L119" s="389"/>
      <c r="M119" s="297">
        <v>1</v>
      </c>
      <c r="N119" s="356"/>
      <c r="O119" s="297"/>
      <c r="P119" s="356"/>
      <c r="Q119" s="297">
        <v>1</v>
      </c>
      <c r="R119" s="356"/>
      <c r="S119" s="297"/>
      <c r="T119" s="356"/>
      <c r="U119" s="297"/>
      <c r="V119" s="356">
        <v>1</v>
      </c>
      <c r="W119" s="297"/>
      <c r="X119" s="356"/>
      <c r="Y119" s="297"/>
      <c r="Z119" s="356"/>
      <c r="AA119" s="297"/>
      <c r="AB119" s="356"/>
      <c r="AC119" s="297"/>
      <c r="AD119" s="356"/>
      <c r="AE119" s="297"/>
      <c r="AF119" s="356"/>
      <c r="AG119" s="297"/>
      <c r="AH119" s="356"/>
      <c r="AI119" s="297"/>
      <c r="AJ119" s="356"/>
      <c r="AK119" s="297"/>
      <c r="AL119" s="368"/>
      <c r="AM119" s="297"/>
      <c r="AN119" s="296">
        <v>3</v>
      </c>
      <c r="AO119" s="296">
        <v>0</v>
      </c>
      <c r="AP119" s="296">
        <v>0</v>
      </c>
      <c r="AQ119" s="296">
        <v>0</v>
      </c>
      <c r="AR119" s="278" t="s">
        <v>167</v>
      </c>
      <c r="CG119" s="231">
        <v>0</v>
      </c>
      <c r="CH119" s="231">
        <v>0</v>
      </c>
      <c r="CI119" s="231">
        <v>0</v>
      </c>
    </row>
    <row r="120" spans="1:87" x14ac:dyDescent="0.2">
      <c r="AA120" s="232"/>
      <c r="AB120" s="330"/>
      <c r="AC120" s="232"/>
      <c r="AD120" s="232"/>
      <c r="AE120" s="232"/>
    </row>
    <row r="121" spans="1:87" ht="39" customHeight="1" x14ac:dyDescent="0.2">
      <c r="AA121" s="232"/>
      <c r="AB121" s="330"/>
      <c r="AC121" s="232"/>
      <c r="AD121" s="232"/>
      <c r="AE121" s="232"/>
    </row>
    <row r="122" spans="1:87" x14ac:dyDescent="0.2">
      <c r="AA122" s="232"/>
      <c r="AB122" s="330"/>
      <c r="AC122" s="232"/>
      <c r="AD122" s="232"/>
      <c r="AE122" s="232"/>
    </row>
    <row r="123" spans="1:87" x14ac:dyDescent="0.2">
      <c r="AA123" s="232"/>
      <c r="AB123" s="330"/>
      <c r="AC123" s="232"/>
      <c r="AD123" s="232"/>
      <c r="AE123" s="232"/>
    </row>
    <row r="124" spans="1:87" x14ac:dyDescent="0.2">
      <c r="AA124" s="232"/>
      <c r="AB124" s="330"/>
      <c r="AC124" s="232"/>
      <c r="AD124" s="232"/>
      <c r="AE124" s="232"/>
    </row>
    <row r="125" spans="1:87" x14ac:dyDescent="0.2">
      <c r="AA125" s="232"/>
      <c r="AB125" s="330"/>
      <c r="AC125" s="232"/>
      <c r="AD125" s="232"/>
      <c r="AE125" s="232"/>
    </row>
    <row r="126" spans="1:87" x14ac:dyDescent="0.2">
      <c r="AA126" s="232"/>
      <c r="AB126" s="330"/>
      <c r="AC126" s="232"/>
      <c r="AD126" s="232"/>
      <c r="AE126" s="232"/>
    </row>
    <row r="127" spans="1:87" x14ac:dyDescent="0.2">
      <c r="AA127" s="232"/>
      <c r="AB127" s="330"/>
      <c r="AC127" s="232"/>
      <c r="AD127" s="232"/>
      <c r="AE127" s="232"/>
    </row>
    <row r="128" spans="1:87" x14ac:dyDescent="0.2">
      <c r="AA128" s="232"/>
      <c r="AB128" s="232"/>
      <c r="AC128" s="232"/>
      <c r="AD128" s="330"/>
      <c r="AE128" s="232"/>
    </row>
    <row r="129" spans="1:43" x14ac:dyDescent="0.2">
      <c r="AA129" s="232"/>
      <c r="AB129" s="232"/>
      <c r="AC129" s="232"/>
      <c r="AD129" s="330"/>
      <c r="AE129" s="232"/>
    </row>
    <row r="130" spans="1:43" x14ac:dyDescent="0.2">
      <c r="AA130" s="330"/>
      <c r="AB130" s="330"/>
      <c r="AC130" s="330"/>
      <c r="AD130" s="330"/>
      <c r="AE130" s="330"/>
      <c r="AF130" s="330"/>
      <c r="AG130" s="232"/>
      <c r="AH130" s="232"/>
      <c r="AI130" s="232"/>
      <c r="AJ130" s="232"/>
      <c r="AK130" s="330"/>
      <c r="AL130" s="232"/>
    </row>
    <row r="131" spans="1:43" x14ac:dyDescent="0.2">
      <c r="AA131" s="330"/>
      <c r="AB131" s="330"/>
      <c r="AC131" s="330"/>
      <c r="AD131" s="330"/>
      <c r="AE131" s="330"/>
      <c r="AF131" s="330"/>
      <c r="AG131" s="232"/>
      <c r="AH131" s="232"/>
      <c r="AI131" s="232"/>
      <c r="AJ131" s="232"/>
      <c r="AK131" s="232"/>
      <c r="AL131" s="232"/>
    </row>
    <row r="132" spans="1:43" x14ac:dyDescent="0.2">
      <c r="AA132" s="330"/>
      <c r="AB132" s="330"/>
      <c r="AC132" s="330"/>
      <c r="AD132" s="330"/>
      <c r="AE132" s="330"/>
      <c r="AF132" s="330"/>
      <c r="AG132" s="232"/>
      <c r="AH132" s="232"/>
      <c r="AI132" s="232"/>
      <c r="AJ132" s="232"/>
      <c r="AK132" s="232"/>
      <c r="AL132" s="232"/>
    </row>
    <row r="133" spans="1:43" x14ac:dyDescent="0.2">
      <c r="AA133" s="330"/>
      <c r="AB133" s="330"/>
      <c r="AC133" s="330"/>
      <c r="AD133" s="330"/>
      <c r="AE133" s="330"/>
      <c r="AF133" s="330"/>
      <c r="AG133" s="232"/>
      <c r="AH133" s="232"/>
      <c r="AI133" s="232"/>
      <c r="AJ133" s="232"/>
      <c r="AK133" s="232"/>
      <c r="AL133" s="232"/>
    </row>
    <row r="134" spans="1:43" x14ac:dyDescent="0.2">
      <c r="AA134" s="330"/>
      <c r="AB134" s="330"/>
      <c r="AC134" s="330"/>
      <c r="AD134" s="330"/>
      <c r="AE134" s="330"/>
      <c r="AF134" s="330"/>
      <c r="AG134" s="232"/>
      <c r="AH134" s="232"/>
      <c r="AI134" s="232"/>
      <c r="AJ134" s="232"/>
      <c r="AK134" s="232"/>
      <c r="AL134" s="232"/>
    </row>
    <row r="135" spans="1:43" x14ac:dyDescent="0.2">
      <c r="AA135" s="330"/>
      <c r="AB135" s="330"/>
      <c r="AC135" s="330"/>
      <c r="AD135" s="330"/>
      <c r="AE135" s="330"/>
      <c r="AF135" s="330"/>
      <c r="AG135" s="232"/>
      <c r="AH135" s="232"/>
      <c r="AI135" s="232"/>
      <c r="AJ135" s="232"/>
      <c r="AK135" s="232"/>
      <c r="AL135" s="232"/>
    </row>
    <row r="136" spans="1:43" x14ac:dyDescent="0.2">
      <c r="AA136" s="330"/>
      <c r="AB136" s="330"/>
      <c r="AC136" s="330"/>
      <c r="AD136" s="330"/>
      <c r="AE136" s="330"/>
      <c r="AF136" s="330"/>
      <c r="AG136" s="232"/>
      <c r="AH136" s="232"/>
      <c r="AI136" s="232"/>
      <c r="AJ136" s="232"/>
      <c r="AK136" s="232"/>
      <c r="AL136" s="232"/>
    </row>
    <row r="137" spans="1:43" x14ac:dyDescent="0.2">
      <c r="AA137" s="330"/>
      <c r="AB137" s="330"/>
      <c r="AC137" s="330"/>
      <c r="AD137" s="330"/>
      <c r="AE137" s="330"/>
      <c r="AF137" s="330"/>
      <c r="AG137" s="232"/>
      <c r="AH137" s="232"/>
      <c r="AI137" s="232"/>
      <c r="AJ137" s="232"/>
      <c r="AK137" s="232"/>
      <c r="AL137" s="232"/>
    </row>
    <row r="138" spans="1:43" x14ac:dyDescent="0.2">
      <c r="A138" s="232"/>
      <c r="B138" s="330"/>
      <c r="C138" s="330"/>
      <c r="D138" s="330"/>
      <c r="E138" s="330"/>
      <c r="F138" s="330"/>
      <c r="G138" s="330"/>
      <c r="H138" s="330"/>
      <c r="I138" s="330"/>
      <c r="J138" s="330"/>
      <c r="K138" s="330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90"/>
      <c r="AJ138" s="330"/>
      <c r="AK138" s="330"/>
      <c r="AL138" s="232"/>
      <c r="AM138" s="232"/>
      <c r="AN138" s="232"/>
      <c r="AO138" s="232"/>
      <c r="AP138" s="330"/>
      <c r="AQ138" s="391"/>
    </row>
    <row r="195" spans="1:2" hidden="1" x14ac:dyDescent="0.2">
      <c r="A195" s="392">
        <f>SUM(B69,B88,C104,C109:C119,AW69,AS69:AT69,X69:AW69)</f>
        <v>22658</v>
      </c>
      <c r="B195" s="392">
        <f>SUM(CG7:CK121)</f>
        <v>0</v>
      </c>
    </row>
    <row r="197" spans="1:2" ht="15" customHeight="1" x14ac:dyDescent="0.2"/>
  </sheetData>
  <mergeCells count="87">
    <mergeCell ref="A114:A115"/>
    <mergeCell ref="A116:A117"/>
    <mergeCell ref="A118:A119"/>
    <mergeCell ref="AN106:AN108"/>
    <mergeCell ref="AO106:AO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103:B103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06:A108"/>
    <mergeCell ref="A98:B98"/>
    <mergeCell ref="A99:B99"/>
    <mergeCell ref="A100:B100"/>
    <mergeCell ref="A101:B101"/>
    <mergeCell ref="A102:B102"/>
    <mergeCell ref="AH91:AI91"/>
    <mergeCell ref="AJ91:AK91"/>
    <mergeCell ref="AL91:AM91"/>
    <mergeCell ref="A93:B93"/>
    <mergeCell ref="A94:A96"/>
    <mergeCell ref="AO90:AO92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104:B104"/>
    <mergeCell ref="A109:A110"/>
    <mergeCell ref="A111:A113"/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workbookViewId="0">
      <selection activeCell="A2" sqref="A2"/>
    </sheetView>
  </sheetViews>
  <sheetFormatPr baseColWidth="10" defaultRowHeight="14.25" x14ac:dyDescent="0.2"/>
  <cols>
    <col min="1" max="1" width="67.28515625" style="230" customWidth="1"/>
    <col min="2" max="2" width="20.85546875" style="230" customWidth="1"/>
    <col min="3" max="5" width="14.140625" style="230" customWidth="1"/>
    <col min="6" max="6" width="11.42578125" style="230"/>
    <col min="7" max="7" width="12.5703125" style="230" customWidth="1"/>
    <col min="8" max="35" width="11.42578125" style="230"/>
    <col min="36" max="36" width="14.28515625" style="230" customWidth="1"/>
    <col min="37" max="40" width="11.42578125" style="230"/>
    <col min="41" max="41" width="13.5703125" style="230" customWidth="1"/>
    <col min="42" max="42" width="14.42578125" style="230" customWidth="1"/>
    <col min="43" max="44" width="11.42578125" style="230"/>
    <col min="45" max="45" width="13.42578125" style="230" customWidth="1"/>
    <col min="46" max="46" width="17.28515625" style="230" customWidth="1"/>
    <col min="47" max="47" width="14.42578125" style="230" customWidth="1"/>
    <col min="48" max="48" width="11.42578125" style="230"/>
    <col min="49" max="49" width="14" style="230" customWidth="1"/>
    <col min="50" max="50" width="11.42578125" style="230"/>
    <col min="51" max="51" width="13.5703125" style="230" customWidth="1"/>
    <col min="52" max="75" width="11.42578125" style="230"/>
    <col min="76" max="96" width="21.5703125" style="231" customWidth="1"/>
    <col min="97" max="97" width="21.5703125" style="230" customWidth="1"/>
    <col min="98" max="16384" width="11.42578125" style="230"/>
  </cols>
  <sheetData>
    <row r="1" spans="1:98" x14ac:dyDescent="0.2">
      <c r="A1" s="229" t="s">
        <v>0</v>
      </c>
    </row>
    <row r="2" spans="1:98" x14ac:dyDescent="0.2">
      <c r="A2" s="229" t="str">
        <f>CONCATENATE("COMUNA: ",[11]NOMBRE!B2," - ","( ",[11]NOMBRE!C2,[11]NOMBRE!D2,[11]NOMBRE!E2,[11]NOMBRE!F2,[11]NOMBRE!G2," )")</f>
        <v>COMUNA: Linares - ( 07401 )</v>
      </c>
    </row>
    <row r="3" spans="1:98" x14ac:dyDescent="0.2">
      <c r="A3" s="229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98" x14ac:dyDescent="0.2">
      <c r="A4" s="229" t="str">
        <f>CONCATENATE("MES: ",[11]NOMBRE!B6," - ","( ",[11]NOMBRE!C6,[11]NOMBRE!D6," )")</f>
        <v>MES: NOVIEMBRE - ( 11 )</v>
      </c>
    </row>
    <row r="5" spans="1:98" ht="15" customHeight="1" x14ac:dyDescent="0.2">
      <c r="A5" s="229" t="str">
        <f>CONCATENATE("AÑO: ",[11]NOMBRE!B7)</f>
        <v>AÑO: 2017</v>
      </c>
      <c r="AP5" s="630"/>
      <c r="AQ5" s="632"/>
      <c r="AR5" s="632"/>
    </row>
    <row r="6" spans="1:98" ht="15" x14ac:dyDescent="0.2">
      <c r="A6" s="629" t="s">
        <v>1</v>
      </c>
      <c r="B6" s="629"/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29"/>
      <c r="AA6" s="629"/>
      <c r="AB6" s="629"/>
      <c r="AC6" s="629"/>
      <c r="AD6" s="629"/>
      <c r="AE6" s="232"/>
      <c r="AF6" s="232"/>
      <c r="AG6" s="232"/>
      <c r="AH6" s="233"/>
      <c r="AI6" s="232"/>
      <c r="AJ6" s="232"/>
      <c r="AK6" s="233"/>
      <c r="AL6" s="232"/>
      <c r="AM6" s="232"/>
      <c r="AN6" s="234"/>
      <c r="AP6" s="630"/>
      <c r="AQ6" s="632"/>
      <c r="AR6" s="632"/>
    </row>
    <row r="7" spans="1:98" ht="15" customHeight="1" x14ac:dyDescent="0.2">
      <c r="A7" s="484"/>
      <c r="B7" s="484"/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236"/>
      <c r="AA7" s="236"/>
      <c r="AB7" s="236"/>
      <c r="AC7" s="236"/>
      <c r="AD7" s="236"/>
      <c r="AE7" s="232"/>
      <c r="AF7" s="232"/>
      <c r="AG7" s="232"/>
      <c r="AH7" s="233"/>
      <c r="AI7" s="232"/>
      <c r="AJ7" s="232"/>
      <c r="AK7" s="233"/>
      <c r="AL7" s="232"/>
      <c r="AM7" s="232"/>
      <c r="AN7" s="234"/>
      <c r="AP7" s="630"/>
      <c r="AQ7" s="632"/>
      <c r="AR7" s="632"/>
      <c r="AS7" s="634"/>
      <c r="AT7" s="635"/>
      <c r="AU7" s="635"/>
    </row>
    <row r="8" spans="1:98" x14ac:dyDescent="0.2">
      <c r="A8" s="237" t="s">
        <v>79</v>
      </c>
      <c r="B8" s="238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40"/>
      <c r="AE8" s="241"/>
      <c r="AF8" s="241"/>
      <c r="AG8" s="241"/>
      <c r="AH8" s="241"/>
      <c r="AI8" s="232"/>
      <c r="AJ8" s="232"/>
      <c r="AK8" s="233"/>
      <c r="AL8" s="232"/>
      <c r="AM8" s="232"/>
      <c r="AN8" s="234"/>
      <c r="AP8" s="631"/>
      <c r="AQ8" s="633"/>
      <c r="AR8" s="633"/>
      <c r="AS8" s="636"/>
      <c r="AT8" s="637"/>
      <c r="AU8" s="637"/>
    </row>
    <row r="9" spans="1:98" ht="39" customHeight="1" x14ac:dyDescent="0.2">
      <c r="A9" s="594" t="s">
        <v>2</v>
      </c>
      <c r="B9" s="639" t="s">
        <v>3</v>
      </c>
      <c r="C9" s="640"/>
      <c r="D9" s="640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40"/>
      <c r="S9" s="640"/>
      <c r="T9" s="640"/>
      <c r="U9" s="640"/>
      <c r="V9" s="640"/>
      <c r="W9" s="640"/>
      <c r="X9" s="594" t="s">
        <v>15</v>
      </c>
      <c r="Y9" s="595"/>
      <c r="Z9" s="595"/>
      <c r="AA9" s="595"/>
      <c r="AB9" s="595"/>
      <c r="AC9" s="595"/>
      <c r="AD9" s="595"/>
      <c r="AE9" s="612"/>
      <c r="AF9" s="641" t="s">
        <v>4</v>
      </c>
      <c r="AG9" s="642"/>
      <c r="AH9" s="594" t="s">
        <v>5</v>
      </c>
      <c r="AI9" s="612"/>
      <c r="AJ9" s="645" t="s">
        <v>6</v>
      </c>
      <c r="AK9" s="594" t="s">
        <v>7</v>
      </c>
      <c r="AL9" s="612"/>
      <c r="AM9" s="594" t="s">
        <v>8</v>
      </c>
      <c r="AN9" s="612"/>
      <c r="AO9" s="613" t="s">
        <v>176</v>
      </c>
      <c r="AP9" s="613"/>
      <c r="AQ9" s="614" t="s">
        <v>80</v>
      </c>
      <c r="AR9" s="617" t="s">
        <v>81</v>
      </c>
      <c r="AS9" s="590" t="s">
        <v>82</v>
      </c>
      <c r="AT9" s="591"/>
      <c r="AU9" s="594" t="s">
        <v>83</v>
      </c>
      <c r="AV9" s="595"/>
      <c r="AW9" s="595"/>
      <c r="AX9" s="242"/>
      <c r="BX9" s="230"/>
      <c r="BY9" s="230"/>
      <c r="CS9" s="231"/>
      <c r="CT9" s="231"/>
    </row>
    <row r="10" spans="1:98" x14ac:dyDescent="0.2">
      <c r="A10" s="638"/>
      <c r="B10" s="620" t="s">
        <v>11</v>
      </c>
      <c r="C10" s="594" t="s">
        <v>12</v>
      </c>
      <c r="D10" s="595"/>
      <c r="E10" s="595"/>
      <c r="F10" s="595"/>
      <c r="G10" s="595"/>
      <c r="H10" s="595"/>
      <c r="I10" s="595"/>
      <c r="J10" s="595"/>
      <c r="K10" s="595"/>
      <c r="L10" s="595"/>
      <c r="M10" s="595"/>
      <c r="N10" s="595"/>
      <c r="O10" s="595"/>
      <c r="P10" s="595"/>
      <c r="Q10" s="595"/>
      <c r="R10" s="595"/>
      <c r="S10" s="612"/>
      <c r="T10" s="594" t="s">
        <v>13</v>
      </c>
      <c r="U10" s="612"/>
      <c r="V10" s="609" t="s">
        <v>14</v>
      </c>
      <c r="W10" s="611"/>
      <c r="X10" s="610" t="s">
        <v>16</v>
      </c>
      <c r="Y10" s="610"/>
      <c r="Z10" s="610"/>
      <c r="AA10" s="611"/>
      <c r="AB10" s="609" t="s">
        <v>17</v>
      </c>
      <c r="AC10" s="610"/>
      <c r="AD10" s="610"/>
      <c r="AE10" s="611"/>
      <c r="AF10" s="643"/>
      <c r="AG10" s="644"/>
      <c r="AH10" s="596"/>
      <c r="AI10" s="598"/>
      <c r="AJ10" s="646"/>
      <c r="AK10" s="596"/>
      <c r="AL10" s="598"/>
      <c r="AM10" s="596"/>
      <c r="AN10" s="598"/>
      <c r="AO10" s="613"/>
      <c r="AP10" s="613"/>
      <c r="AQ10" s="615"/>
      <c r="AR10" s="618"/>
      <c r="AS10" s="592"/>
      <c r="AT10" s="593"/>
      <c r="AU10" s="596"/>
      <c r="AV10" s="597"/>
      <c r="AW10" s="598"/>
      <c r="BX10" s="230"/>
      <c r="BY10" s="230"/>
      <c r="CS10" s="231"/>
      <c r="CT10" s="231"/>
    </row>
    <row r="11" spans="1:98" ht="63.75" customHeight="1" x14ac:dyDescent="0.2">
      <c r="A11" s="596"/>
      <c r="B11" s="622"/>
      <c r="C11" s="243" t="s">
        <v>18</v>
      </c>
      <c r="D11" s="244" t="s">
        <v>19</v>
      </c>
      <c r="E11" s="245" t="s">
        <v>20</v>
      </c>
      <c r="F11" s="245" t="s">
        <v>21</v>
      </c>
      <c r="G11" s="245" t="s">
        <v>22</v>
      </c>
      <c r="H11" s="246" t="s">
        <v>23</v>
      </c>
      <c r="I11" s="246" t="s">
        <v>24</v>
      </c>
      <c r="J11" s="246" t="s">
        <v>25</v>
      </c>
      <c r="K11" s="246" t="s">
        <v>26</v>
      </c>
      <c r="L11" s="246" t="s">
        <v>27</v>
      </c>
      <c r="M11" s="246" t="s">
        <v>28</v>
      </c>
      <c r="N11" s="246" t="s">
        <v>29</v>
      </c>
      <c r="O11" s="246" t="s">
        <v>30</v>
      </c>
      <c r="P11" s="246" t="s">
        <v>31</v>
      </c>
      <c r="Q11" s="246" t="s">
        <v>32</v>
      </c>
      <c r="R11" s="246" t="s">
        <v>33</v>
      </c>
      <c r="S11" s="247" t="s">
        <v>34</v>
      </c>
      <c r="T11" s="243" t="s">
        <v>9</v>
      </c>
      <c r="U11" s="248" t="s">
        <v>35</v>
      </c>
      <c r="V11" s="480" t="s">
        <v>36</v>
      </c>
      <c r="W11" s="248" t="s">
        <v>37</v>
      </c>
      <c r="X11" s="483" t="s">
        <v>38</v>
      </c>
      <c r="Y11" s="251" t="s">
        <v>39</v>
      </c>
      <c r="Z11" s="245" t="s">
        <v>40</v>
      </c>
      <c r="AA11" s="248" t="s">
        <v>41</v>
      </c>
      <c r="AB11" s="251" t="s">
        <v>38</v>
      </c>
      <c r="AC11" s="251" t="s">
        <v>39</v>
      </c>
      <c r="AD11" s="245" t="s">
        <v>40</v>
      </c>
      <c r="AE11" s="248" t="s">
        <v>41</v>
      </c>
      <c r="AF11" s="252" t="s">
        <v>42</v>
      </c>
      <c r="AG11" s="253" t="s">
        <v>43</v>
      </c>
      <c r="AH11" s="243" t="s">
        <v>9</v>
      </c>
      <c r="AI11" s="248" t="s">
        <v>35</v>
      </c>
      <c r="AJ11" s="647"/>
      <c r="AK11" s="243" t="s">
        <v>9</v>
      </c>
      <c r="AL11" s="248" t="s">
        <v>35</v>
      </c>
      <c r="AM11" s="243" t="s">
        <v>9</v>
      </c>
      <c r="AN11" s="248" t="s">
        <v>35</v>
      </c>
      <c r="AO11" s="254" t="s">
        <v>177</v>
      </c>
      <c r="AP11" s="254" t="s">
        <v>178</v>
      </c>
      <c r="AQ11" s="616"/>
      <c r="AR11" s="619"/>
      <c r="AS11" s="255" t="s">
        <v>16</v>
      </c>
      <c r="AT11" s="255" t="s">
        <v>10</v>
      </c>
      <c r="AU11" s="256" t="s">
        <v>84</v>
      </c>
      <c r="AV11" s="256" t="s">
        <v>85</v>
      </c>
      <c r="AW11" s="257" t="s">
        <v>86</v>
      </c>
      <c r="BX11" s="230"/>
      <c r="BY11" s="230"/>
      <c r="CS11" s="231"/>
      <c r="CT11" s="231"/>
    </row>
    <row r="12" spans="1:98" x14ac:dyDescent="0.2">
      <c r="A12" s="258" t="s">
        <v>87</v>
      </c>
      <c r="B12" s="259">
        <f>SUM(C12+D12+E12+F12+G12+H12+I12+J12+K12)</f>
        <v>261</v>
      </c>
      <c r="C12" s="260">
        <v>92</v>
      </c>
      <c r="D12" s="261">
        <v>88</v>
      </c>
      <c r="E12" s="262">
        <v>81</v>
      </c>
      <c r="F12" s="262"/>
      <c r="G12" s="263"/>
      <c r="H12" s="263"/>
      <c r="I12" s="263"/>
      <c r="J12" s="263"/>
      <c r="K12" s="263"/>
      <c r="L12" s="264"/>
      <c r="M12" s="264"/>
      <c r="N12" s="264"/>
      <c r="O12" s="264"/>
      <c r="P12" s="264"/>
      <c r="Q12" s="264"/>
      <c r="R12" s="264"/>
      <c r="S12" s="265"/>
      <c r="T12" s="266">
        <v>261</v>
      </c>
      <c r="U12" s="267"/>
      <c r="V12" s="266">
        <v>126</v>
      </c>
      <c r="W12" s="267">
        <v>135</v>
      </c>
      <c r="X12" s="268">
        <f t="shared" ref="X12:X37" si="0">SUM(Y12+Z12+AA12)</f>
        <v>88</v>
      </c>
      <c r="Y12" s="266">
        <v>87</v>
      </c>
      <c r="Z12" s="269"/>
      <c r="AA12" s="267">
        <v>1</v>
      </c>
      <c r="AB12" s="270">
        <f t="shared" ref="AB12:AB68" si="1">SUM(AC12+AD12+AE12)</f>
        <v>0</v>
      </c>
      <c r="AC12" s="266"/>
      <c r="AD12" s="269"/>
      <c r="AE12" s="267"/>
      <c r="AF12" s="271">
        <v>56</v>
      </c>
      <c r="AG12" s="272"/>
      <c r="AH12" s="273">
        <v>36</v>
      </c>
      <c r="AI12" s="274"/>
      <c r="AJ12" s="275">
        <v>12</v>
      </c>
      <c r="AK12" s="273"/>
      <c r="AL12" s="274"/>
      <c r="AM12" s="273">
        <v>17</v>
      </c>
      <c r="AN12" s="274"/>
      <c r="AO12" s="276"/>
      <c r="AP12" s="276"/>
      <c r="AQ12" s="276"/>
      <c r="AR12" s="276"/>
      <c r="AS12" s="277"/>
      <c r="AT12" s="277"/>
      <c r="AU12" s="276"/>
      <c r="AV12" s="276"/>
      <c r="AW12" s="276"/>
      <c r="AX12" s="278" t="s">
        <v>88</v>
      </c>
      <c r="BX12" s="230"/>
      <c r="BY12" s="230"/>
      <c r="CF12" s="231" t="s">
        <v>179</v>
      </c>
      <c r="CG12" s="231">
        <v>0</v>
      </c>
      <c r="CI12" s="231">
        <v>0</v>
      </c>
      <c r="CJ12" s="231">
        <v>0</v>
      </c>
      <c r="CK12" s="231">
        <v>0</v>
      </c>
      <c r="CL12" s="231">
        <v>1</v>
      </c>
      <c r="CM12" s="231">
        <v>0</v>
      </c>
      <c r="CS12" s="231"/>
      <c r="CT12" s="231"/>
    </row>
    <row r="13" spans="1:98" x14ac:dyDescent="0.2">
      <c r="A13" s="268" t="s">
        <v>89</v>
      </c>
      <c r="B13" s="259">
        <f>SUM(C13+D13+E13+F13+G13+H13+I13+J13+K13+L13+M13+N13+O13+P13+Q13+R13+S13)</f>
        <v>932</v>
      </c>
      <c r="C13" s="266"/>
      <c r="D13" s="279"/>
      <c r="E13" s="280"/>
      <c r="F13" s="280">
        <v>4</v>
      </c>
      <c r="G13" s="280">
        <v>32</v>
      </c>
      <c r="H13" s="280">
        <v>49</v>
      </c>
      <c r="I13" s="280">
        <v>39</v>
      </c>
      <c r="J13" s="280">
        <v>42</v>
      </c>
      <c r="K13" s="280">
        <v>34</v>
      </c>
      <c r="L13" s="280">
        <v>57</v>
      </c>
      <c r="M13" s="280">
        <v>56</v>
      </c>
      <c r="N13" s="280">
        <v>87</v>
      </c>
      <c r="O13" s="280">
        <v>95</v>
      </c>
      <c r="P13" s="280">
        <v>111</v>
      </c>
      <c r="Q13" s="280">
        <v>97</v>
      </c>
      <c r="R13" s="280">
        <v>97</v>
      </c>
      <c r="S13" s="267">
        <v>132</v>
      </c>
      <c r="T13" s="266"/>
      <c r="U13" s="267">
        <v>932</v>
      </c>
      <c r="V13" s="266">
        <v>387</v>
      </c>
      <c r="W13" s="267">
        <v>545</v>
      </c>
      <c r="X13" s="268">
        <f t="shared" si="0"/>
        <v>0</v>
      </c>
      <c r="Y13" s="266"/>
      <c r="Z13" s="269"/>
      <c r="AA13" s="267"/>
      <c r="AB13" s="270">
        <f t="shared" si="1"/>
        <v>437</v>
      </c>
      <c r="AC13" s="266">
        <v>436</v>
      </c>
      <c r="AD13" s="279"/>
      <c r="AE13" s="267">
        <v>1</v>
      </c>
      <c r="AF13" s="271">
        <v>351</v>
      </c>
      <c r="AG13" s="281"/>
      <c r="AH13" s="266"/>
      <c r="AI13" s="267">
        <v>94</v>
      </c>
      <c r="AJ13" s="275">
        <v>208</v>
      </c>
      <c r="AK13" s="273"/>
      <c r="AL13" s="267">
        <v>22</v>
      </c>
      <c r="AM13" s="273">
        <v>11</v>
      </c>
      <c r="AN13" s="267">
        <v>64</v>
      </c>
      <c r="AO13" s="276"/>
      <c r="AP13" s="276"/>
      <c r="AQ13" s="276"/>
      <c r="AR13" s="276"/>
      <c r="AS13" s="277"/>
      <c r="AT13" s="277"/>
      <c r="AU13" s="276"/>
      <c r="AV13" s="276"/>
      <c r="AW13" s="276"/>
      <c r="AX13" s="278" t="s">
        <v>88</v>
      </c>
      <c r="BX13" s="230"/>
      <c r="BY13" s="230"/>
      <c r="CG13" s="231">
        <v>0</v>
      </c>
      <c r="CI13" s="231">
        <v>0</v>
      </c>
      <c r="CJ13" s="231">
        <v>0</v>
      </c>
      <c r="CK13" s="231">
        <v>0</v>
      </c>
      <c r="CL13" s="231">
        <v>0</v>
      </c>
      <c r="CM13" s="231">
        <v>0</v>
      </c>
      <c r="CS13" s="231"/>
      <c r="CT13" s="231"/>
    </row>
    <row r="14" spans="1:98" x14ac:dyDescent="0.2">
      <c r="A14" s="268" t="s">
        <v>90</v>
      </c>
      <c r="B14" s="259">
        <f>SUM(C14)</f>
        <v>109</v>
      </c>
      <c r="C14" s="266">
        <v>109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6">
        <v>109</v>
      </c>
      <c r="U14" s="267"/>
      <c r="V14" s="266">
        <v>63</v>
      </c>
      <c r="W14" s="267">
        <v>46</v>
      </c>
      <c r="X14" s="268">
        <f t="shared" si="0"/>
        <v>30</v>
      </c>
      <c r="Y14" s="266">
        <v>30</v>
      </c>
      <c r="Z14" s="269"/>
      <c r="AA14" s="267"/>
      <c r="AB14" s="270">
        <f t="shared" si="1"/>
        <v>0</v>
      </c>
      <c r="AC14" s="266"/>
      <c r="AD14" s="279"/>
      <c r="AE14" s="267"/>
      <c r="AF14" s="271"/>
      <c r="AG14" s="271"/>
      <c r="AH14" s="266">
        <v>9</v>
      </c>
      <c r="AI14" s="267"/>
      <c r="AJ14" s="275"/>
      <c r="AK14" s="273"/>
      <c r="AL14" s="267"/>
      <c r="AM14" s="273"/>
      <c r="AN14" s="267"/>
      <c r="AO14" s="276"/>
      <c r="AP14" s="276"/>
      <c r="AQ14" s="276"/>
      <c r="AR14" s="276"/>
      <c r="AS14" s="277"/>
      <c r="AT14" s="277"/>
      <c r="AU14" s="276"/>
      <c r="AV14" s="276"/>
      <c r="AW14" s="276"/>
      <c r="AX14" s="278" t="s">
        <v>172</v>
      </c>
      <c r="BX14" s="230"/>
      <c r="BY14" s="230"/>
      <c r="CE14" s="231" t="s">
        <v>173</v>
      </c>
      <c r="CF14" s="231" t="s">
        <v>179</v>
      </c>
      <c r="CG14" s="231">
        <v>0</v>
      </c>
      <c r="CI14" s="231">
        <v>0</v>
      </c>
      <c r="CJ14" s="231">
        <v>0</v>
      </c>
      <c r="CK14" s="231">
        <v>1</v>
      </c>
      <c r="CL14" s="231">
        <v>1</v>
      </c>
      <c r="CM14" s="231">
        <v>1</v>
      </c>
      <c r="CS14" s="231"/>
      <c r="CT14" s="231"/>
    </row>
    <row r="15" spans="1:98" x14ac:dyDescent="0.2">
      <c r="A15" s="268" t="s">
        <v>93</v>
      </c>
      <c r="B15" s="259">
        <f>SUM(C15+D15+E15+F15+G15+H15+I15+J15+K15)</f>
        <v>65</v>
      </c>
      <c r="C15" s="266">
        <v>41</v>
      </c>
      <c r="D15" s="279">
        <v>13</v>
      </c>
      <c r="E15" s="280">
        <v>11</v>
      </c>
      <c r="F15" s="280"/>
      <c r="G15" s="280"/>
      <c r="H15" s="280"/>
      <c r="I15" s="280"/>
      <c r="J15" s="280"/>
      <c r="K15" s="280"/>
      <c r="L15" s="264"/>
      <c r="M15" s="264"/>
      <c r="N15" s="264"/>
      <c r="O15" s="264"/>
      <c r="P15" s="264"/>
      <c r="Q15" s="264"/>
      <c r="R15" s="264"/>
      <c r="S15" s="264"/>
      <c r="T15" s="266">
        <v>65</v>
      </c>
      <c r="U15" s="267"/>
      <c r="V15" s="266">
        <v>38</v>
      </c>
      <c r="W15" s="267">
        <v>27</v>
      </c>
      <c r="X15" s="268">
        <f t="shared" si="0"/>
        <v>31</v>
      </c>
      <c r="Y15" s="266">
        <v>31</v>
      </c>
      <c r="Z15" s="269"/>
      <c r="AA15" s="267"/>
      <c r="AB15" s="270">
        <f t="shared" si="1"/>
        <v>0</v>
      </c>
      <c r="AC15" s="266"/>
      <c r="AD15" s="279"/>
      <c r="AE15" s="267"/>
      <c r="AF15" s="271">
        <v>12</v>
      </c>
      <c r="AG15" s="271"/>
      <c r="AH15" s="266">
        <v>13</v>
      </c>
      <c r="AI15" s="267"/>
      <c r="AJ15" s="275"/>
      <c r="AK15" s="273"/>
      <c r="AL15" s="267"/>
      <c r="AM15" s="273"/>
      <c r="AN15" s="267"/>
      <c r="AO15" s="276"/>
      <c r="AP15" s="276"/>
      <c r="AQ15" s="276"/>
      <c r="AR15" s="276"/>
      <c r="AS15" s="277"/>
      <c r="AT15" s="277"/>
      <c r="AU15" s="276"/>
      <c r="AV15" s="276"/>
      <c r="AW15" s="276"/>
      <c r="AX15" s="278" t="s">
        <v>88</v>
      </c>
      <c r="BX15" s="230"/>
      <c r="BY15" s="230"/>
      <c r="CF15" s="231" t="s">
        <v>179</v>
      </c>
      <c r="CG15" s="231">
        <v>0</v>
      </c>
      <c r="CI15" s="231">
        <v>0</v>
      </c>
      <c r="CJ15" s="231">
        <v>0</v>
      </c>
      <c r="CK15" s="231">
        <v>0</v>
      </c>
      <c r="CL15" s="231">
        <v>1</v>
      </c>
      <c r="CM15" s="231">
        <v>0</v>
      </c>
      <c r="CS15" s="231"/>
      <c r="CT15" s="231"/>
    </row>
    <row r="16" spans="1:98" x14ac:dyDescent="0.2">
      <c r="A16" s="268" t="s">
        <v>94</v>
      </c>
      <c r="B16" s="259">
        <f>SUM(C16+D16+E16+F16+G16+H16+I16+J16+K16+L16+M16+N16+O16+P16+Q16+R16+S16)</f>
        <v>0</v>
      </c>
      <c r="C16" s="266"/>
      <c r="D16" s="27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7"/>
      <c r="T16" s="266"/>
      <c r="U16" s="267"/>
      <c r="V16" s="266"/>
      <c r="W16" s="267"/>
      <c r="X16" s="268">
        <f t="shared" si="0"/>
        <v>0</v>
      </c>
      <c r="Y16" s="266"/>
      <c r="Z16" s="269"/>
      <c r="AA16" s="267"/>
      <c r="AB16" s="282">
        <f t="shared" si="1"/>
        <v>0</v>
      </c>
      <c r="AC16" s="266"/>
      <c r="AD16" s="269"/>
      <c r="AE16" s="267"/>
      <c r="AF16" s="271"/>
      <c r="AG16" s="271"/>
      <c r="AH16" s="266"/>
      <c r="AI16" s="267"/>
      <c r="AJ16" s="275"/>
      <c r="AK16" s="273"/>
      <c r="AL16" s="267"/>
      <c r="AM16" s="273"/>
      <c r="AN16" s="267"/>
      <c r="AO16" s="276"/>
      <c r="AP16" s="276"/>
      <c r="AQ16" s="276"/>
      <c r="AR16" s="276"/>
      <c r="AS16" s="277"/>
      <c r="AT16" s="277"/>
      <c r="AU16" s="276"/>
      <c r="AV16" s="276"/>
      <c r="AW16" s="276"/>
      <c r="AX16" s="278" t="s">
        <v>88</v>
      </c>
      <c r="BX16" s="230"/>
      <c r="BY16" s="230"/>
      <c r="CG16" s="231">
        <v>0</v>
      </c>
      <c r="CI16" s="231">
        <v>0</v>
      </c>
      <c r="CJ16" s="231">
        <v>0</v>
      </c>
      <c r="CK16" s="231">
        <v>0</v>
      </c>
      <c r="CL16" s="231">
        <v>0</v>
      </c>
      <c r="CM16" s="231">
        <v>0</v>
      </c>
      <c r="CS16" s="231"/>
      <c r="CT16" s="231"/>
    </row>
    <row r="17" spans="1:98" x14ac:dyDescent="0.2">
      <c r="A17" s="268" t="s">
        <v>95</v>
      </c>
      <c r="B17" s="259">
        <f>SUM(C17+D17+E17+F17+G17+H17+I17+J17+K17)</f>
        <v>52</v>
      </c>
      <c r="C17" s="266">
        <v>35</v>
      </c>
      <c r="D17" s="279">
        <v>7</v>
      </c>
      <c r="E17" s="269">
        <v>10</v>
      </c>
      <c r="F17" s="269"/>
      <c r="G17" s="269"/>
      <c r="H17" s="269"/>
      <c r="I17" s="269"/>
      <c r="J17" s="269"/>
      <c r="K17" s="269"/>
      <c r="L17" s="264"/>
      <c r="M17" s="264"/>
      <c r="N17" s="264"/>
      <c r="O17" s="264"/>
      <c r="P17" s="264"/>
      <c r="Q17" s="264"/>
      <c r="R17" s="264"/>
      <c r="S17" s="264"/>
      <c r="T17" s="266">
        <v>52</v>
      </c>
      <c r="U17" s="267"/>
      <c r="V17" s="266">
        <v>31</v>
      </c>
      <c r="W17" s="267">
        <v>21</v>
      </c>
      <c r="X17" s="268">
        <f t="shared" si="0"/>
        <v>24</v>
      </c>
      <c r="Y17" s="266">
        <v>24</v>
      </c>
      <c r="Z17" s="269"/>
      <c r="AA17" s="267"/>
      <c r="AB17" s="282">
        <f t="shared" si="1"/>
        <v>0</v>
      </c>
      <c r="AC17" s="266"/>
      <c r="AD17" s="269"/>
      <c r="AE17" s="267"/>
      <c r="AF17" s="271">
        <v>23</v>
      </c>
      <c r="AG17" s="271"/>
      <c r="AH17" s="266"/>
      <c r="AI17" s="267"/>
      <c r="AJ17" s="275">
        <v>8</v>
      </c>
      <c r="AK17" s="273">
        <v>9</v>
      </c>
      <c r="AL17" s="267"/>
      <c r="AM17" s="273">
        <v>2</v>
      </c>
      <c r="AN17" s="267"/>
      <c r="AO17" s="276"/>
      <c r="AP17" s="276"/>
      <c r="AQ17" s="276">
        <v>30</v>
      </c>
      <c r="AR17" s="276"/>
      <c r="AS17" s="277"/>
      <c r="AT17" s="277"/>
      <c r="AU17" s="276"/>
      <c r="AV17" s="276"/>
      <c r="AW17" s="276"/>
      <c r="AX17" s="278" t="s">
        <v>88</v>
      </c>
      <c r="BX17" s="230"/>
      <c r="BY17" s="230"/>
      <c r="CF17" s="231" t="s">
        <v>179</v>
      </c>
      <c r="CG17" s="231">
        <v>0</v>
      </c>
      <c r="CI17" s="231">
        <v>0</v>
      </c>
      <c r="CJ17" s="231">
        <v>0</v>
      </c>
      <c r="CK17" s="231">
        <v>0</v>
      </c>
      <c r="CL17" s="231">
        <v>1</v>
      </c>
      <c r="CM17" s="231">
        <v>0</v>
      </c>
      <c r="CS17" s="231"/>
      <c r="CT17" s="231"/>
    </row>
    <row r="18" spans="1:98" x14ac:dyDescent="0.2">
      <c r="A18" s="268" t="s">
        <v>96</v>
      </c>
      <c r="B18" s="259">
        <f>SUM(C18+D18+E18+F18+G18+H18+I18+J18+K18+L18+M18+N18+O18+P18+Q18+R18+S18)</f>
        <v>420</v>
      </c>
      <c r="C18" s="266"/>
      <c r="D18" s="279"/>
      <c r="E18" s="269"/>
      <c r="F18" s="269">
        <v>4</v>
      </c>
      <c r="G18" s="269">
        <v>1</v>
      </c>
      <c r="H18" s="269"/>
      <c r="I18" s="269">
        <v>2</v>
      </c>
      <c r="J18" s="269">
        <v>4</v>
      </c>
      <c r="K18" s="269">
        <v>9</v>
      </c>
      <c r="L18" s="269">
        <v>11</v>
      </c>
      <c r="M18" s="269">
        <v>25</v>
      </c>
      <c r="N18" s="269">
        <v>45</v>
      </c>
      <c r="O18" s="269">
        <v>57</v>
      </c>
      <c r="P18" s="269">
        <v>78</v>
      </c>
      <c r="Q18" s="269">
        <v>53</v>
      </c>
      <c r="R18" s="269">
        <v>49</v>
      </c>
      <c r="S18" s="267">
        <v>82</v>
      </c>
      <c r="T18" s="266"/>
      <c r="U18" s="267">
        <v>420</v>
      </c>
      <c r="V18" s="266">
        <v>225</v>
      </c>
      <c r="W18" s="267">
        <v>195</v>
      </c>
      <c r="X18" s="268">
        <f t="shared" si="0"/>
        <v>0</v>
      </c>
      <c r="Y18" s="266"/>
      <c r="Z18" s="269"/>
      <c r="AA18" s="267"/>
      <c r="AB18" s="282">
        <f t="shared" si="1"/>
        <v>94</v>
      </c>
      <c r="AC18" s="266">
        <v>94</v>
      </c>
      <c r="AD18" s="269"/>
      <c r="AE18" s="267"/>
      <c r="AF18" s="271">
        <v>79</v>
      </c>
      <c r="AG18" s="271">
        <v>15</v>
      </c>
      <c r="AH18" s="266"/>
      <c r="AI18" s="267">
        <v>61</v>
      </c>
      <c r="AJ18" s="275"/>
      <c r="AK18" s="273"/>
      <c r="AL18" s="267">
        <v>41</v>
      </c>
      <c r="AM18" s="273"/>
      <c r="AN18" s="267">
        <v>58</v>
      </c>
      <c r="AO18" s="276"/>
      <c r="AP18" s="276"/>
      <c r="AQ18" s="276"/>
      <c r="AR18" s="276"/>
      <c r="AS18" s="277"/>
      <c r="AT18" s="277"/>
      <c r="AU18" s="276"/>
      <c r="AV18" s="276"/>
      <c r="AW18" s="276"/>
      <c r="AX18" s="278" t="s">
        <v>88</v>
      </c>
      <c r="BX18" s="230"/>
      <c r="BY18" s="230"/>
      <c r="CG18" s="231">
        <v>0</v>
      </c>
      <c r="CI18" s="231">
        <v>0</v>
      </c>
      <c r="CJ18" s="231">
        <v>0</v>
      </c>
      <c r="CK18" s="231">
        <v>0</v>
      </c>
      <c r="CL18" s="231">
        <v>0</v>
      </c>
      <c r="CM18" s="231">
        <v>0</v>
      </c>
      <c r="CS18" s="231"/>
      <c r="CT18" s="231"/>
    </row>
    <row r="19" spans="1:98" x14ac:dyDescent="0.2">
      <c r="A19" s="268" t="s">
        <v>97</v>
      </c>
      <c r="B19" s="259">
        <f>SUM(C19+D19+E19+F19+G19+H19+I19+J19+K19)</f>
        <v>0</v>
      </c>
      <c r="C19" s="266"/>
      <c r="D19" s="279"/>
      <c r="E19" s="269"/>
      <c r="F19" s="269"/>
      <c r="G19" s="269"/>
      <c r="H19" s="269"/>
      <c r="I19" s="269"/>
      <c r="J19" s="269"/>
      <c r="K19" s="269"/>
      <c r="L19" s="264"/>
      <c r="M19" s="264"/>
      <c r="N19" s="264"/>
      <c r="O19" s="264"/>
      <c r="P19" s="264"/>
      <c r="Q19" s="264"/>
      <c r="R19" s="264"/>
      <c r="S19" s="264"/>
      <c r="T19" s="266"/>
      <c r="U19" s="267"/>
      <c r="V19" s="266"/>
      <c r="W19" s="267"/>
      <c r="X19" s="268">
        <f t="shared" si="0"/>
        <v>0</v>
      </c>
      <c r="Y19" s="266"/>
      <c r="Z19" s="269"/>
      <c r="AA19" s="267"/>
      <c r="AB19" s="282">
        <f t="shared" si="1"/>
        <v>0</v>
      </c>
      <c r="AC19" s="266"/>
      <c r="AD19" s="269"/>
      <c r="AE19" s="267"/>
      <c r="AF19" s="271"/>
      <c r="AG19" s="271"/>
      <c r="AH19" s="266"/>
      <c r="AI19" s="267"/>
      <c r="AJ19" s="275"/>
      <c r="AK19" s="273"/>
      <c r="AL19" s="267"/>
      <c r="AM19" s="273"/>
      <c r="AN19" s="267"/>
      <c r="AO19" s="276"/>
      <c r="AP19" s="276"/>
      <c r="AQ19" s="276"/>
      <c r="AR19" s="276"/>
      <c r="AS19" s="277"/>
      <c r="AT19" s="277"/>
      <c r="AU19" s="276"/>
      <c r="AV19" s="276"/>
      <c r="AW19" s="276"/>
      <c r="AX19" s="278" t="s">
        <v>88</v>
      </c>
      <c r="BX19" s="230"/>
      <c r="BY19" s="230"/>
      <c r="CF19" s="231" t="s">
        <v>179</v>
      </c>
      <c r="CG19" s="231">
        <v>0</v>
      </c>
      <c r="CI19" s="231">
        <v>0</v>
      </c>
      <c r="CJ19" s="231">
        <v>0</v>
      </c>
      <c r="CK19" s="231">
        <v>0</v>
      </c>
      <c r="CL19" s="231">
        <v>1</v>
      </c>
      <c r="CM19" s="231">
        <v>0</v>
      </c>
      <c r="CS19" s="231"/>
      <c r="CT19" s="231"/>
    </row>
    <row r="20" spans="1:98" x14ac:dyDescent="0.2">
      <c r="A20" s="268" t="s">
        <v>98</v>
      </c>
      <c r="B20" s="259">
        <f>SUM(C20+D20+E20+F20+G20+H20+I20+J20+K20+L20+M20+N20+O20+P20+Q20+R20+S20)</f>
        <v>128</v>
      </c>
      <c r="C20" s="266"/>
      <c r="D20" s="279"/>
      <c r="E20" s="269"/>
      <c r="F20" s="269">
        <v>5</v>
      </c>
      <c r="G20" s="269">
        <v>4</v>
      </c>
      <c r="H20" s="269">
        <v>9</v>
      </c>
      <c r="I20" s="269">
        <v>9</v>
      </c>
      <c r="J20" s="269">
        <v>10</v>
      </c>
      <c r="K20" s="269">
        <v>8</v>
      </c>
      <c r="L20" s="269">
        <v>9</v>
      </c>
      <c r="M20" s="269">
        <v>13</v>
      </c>
      <c r="N20" s="269">
        <v>16</v>
      </c>
      <c r="O20" s="269">
        <v>13</v>
      </c>
      <c r="P20" s="269">
        <v>6</v>
      </c>
      <c r="Q20" s="269">
        <v>13</v>
      </c>
      <c r="R20" s="269">
        <v>9</v>
      </c>
      <c r="S20" s="267">
        <v>4</v>
      </c>
      <c r="T20" s="266"/>
      <c r="U20" s="267">
        <v>128</v>
      </c>
      <c r="V20" s="266">
        <v>33</v>
      </c>
      <c r="W20" s="267">
        <v>95</v>
      </c>
      <c r="X20" s="268">
        <f t="shared" si="0"/>
        <v>0</v>
      </c>
      <c r="Y20" s="266"/>
      <c r="Z20" s="269"/>
      <c r="AA20" s="267"/>
      <c r="AB20" s="282">
        <f t="shared" si="1"/>
        <v>87</v>
      </c>
      <c r="AC20" s="266">
        <v>87</v>
      </c>
      <c r="AD20" s="269"/>
      <c r="AE20" s="267"/>
      <c r="AF20" s="271">
        <v>79</v>
      </c>
      <c r="AG20" s="271"/>
      <c r="AH20" s="266"/>
      <c r="AI20" s="267">
        <v>22</v>
      </c>
      <c r="AJ20" s="275"/>
      <c r="AK20" s="273"/>
      <c r="AL20" s="267"/>
      <c r="AM20" s="273"/>
      <c r="AN20" s="267">
        <v>13</v>
      </c>
      <c r="AO20" s="276"/>
      <c r="AP20" s="276"/>
      <c r="AQ20" s="276"/>
      <c r="AR20" s="276"/>
      <c r="AS20" s="277"/>
      <c r="AT20" s="277"/>
      <c r="AU20" s="276"/>
      <c r="AV20" s="276"/>
      <c r="AW20" s="276"/>
      <c r="AX20" s="278" t="s">
        <v>88</v>
      </c>
      <c r="BX20" s="230"/>
      <c r="BY20" s="230"/>
      <c r="CG20" s="231">
        <v>0</v>
      </c>
      <c r="CI20" s="231">
        <v>0</v>
      </c>
      <c r="CJ20" s="231">
        <v>0</v>
      </c>
      <c r="CK20" s="231">
        <v>0</v>
      </c>
      <c r="CL20" s="231">
        <v>0</v>
      </c>
      <c r="CM20" s="231">
        <v>0</v>
      </c>
      <c r="CS20" s="231"/>
      <c r="CT20" s="231"/>
    </row>
    <row r="21" spans="1:98" x14ac:dyDescent="0.2">
      <c r="A21" s="268" t="s">
        <v>99</v>
      </c>
      <c r="B21" s="259">
        <f>SUM(C21+D21+E21+F21+G21+H21+I21+J21+K21)</f>
        <v>0</v>
      </c>
      <c r="C21" s="266"/>
      <c r="D21" s="279"/>
      <c r="E21" s="269"/>
      <c r="F21" s="269"/>
      <c r="G21" s="269"/>
      <c r="H21" s="269"/>
      <c r="I21" s="269"/>
      <c r="J21" s="269"/>
      <c r="K21" s="269"/>
      <c r="L21" s="264"/>
      <c r="M21" s="264"/>
      <c r="N21" s="264"/>
      <c r="O21" s="264"/>
      <c r="P21" s="264"/>
      <c r="Q21" s="264"/>
      <c r="R21" s="264"/>
      <c r="S21" s="264"/>
      <c r="T21" s="266"/>
      <c r="U21" s="267"/>
      <c r="V21" s="266"/>
      <c r="W21" s="267"/>
      <c r="X21" s="268">
        <f t="shared" si="0"/>
        <v>0</v>
      </c>
      <c r="Y21" s="266"/>
      <c r="Z21" s="269"/>
      <c r="AA21" s="267"/>
      <c r="AB21" s="282">
        <f t="shared" si="1"/>
        <v>0</v>
      </c>
      <c r="AC21" s="266"/>
      <c r="AD21" s="269"/>
      <c r="AE21" s="267"/>
      <c r="AF21" s="271"/>
      <c r="AG21" s="271"/>
      <c r="AH21" s="266"/>
      <c r="AI21" s="267"/>
      <c r="AJ21" s="275"/>
      <c r="AK21" s="273"/>
      <c r="AL21" s="267"/>
      <c r="AM21" s="273"/>
      <c r="AN21" s="267"/>
      <c r="AO21" s="276"/>
      <c r="AP21" s="276"/>
      <c r="AQ21" s="276"/>
      <c r="AR21" s="276"/>
      <c r="AS21" s="277"/>
      <c r="AT21" s="277"/>
      <c r="AU21" s="276"/>
      <c r="AV21" s="276"/>
      <c r="AW21" s="276"/>
      <c r="AX21" s="278" t="s">
        <v>88</v>
      </c>
      <c r="BX21" s="230"/>
      <c r="BY21" s="230"/>
      <c r="CF21" s="231" t="s">
        <v>179</v>
      </c>
      <c r="CG21" s="231">
        <v>0</v>
      </c>
      <c r="CI21" s="231">
        <v>0</v>
      </c>
      <c r="CJ21" s="231">
        <v>0</v>
      </c>
      <c r="CK21" s="231">
        <v>0</v>
      </c>
      <c r="CL21" s="231">
        <v>1</v>
      </c>
      <c r="CM21" s="231">
        <v>0</v>
      </c>
      <c r="CS21" s="231"/>
      <c r="CT21" s="231"/>
    </row>
    <row r="22" spans="1:98" x14ac:dyDescent="0.2">
      <c r="A22" s="268" t="s">
        <v>100</v>
      </c>
      <c r="B22" s="259">
        <f>SUM(C22+D22+E22+F22+G22+H22+I22+J22+K22+L22+M22+N22+O22+P22+Q22+R22+S22)</f>
        <v>191</v>
      </c>
      <c r="C22" s="266"/>
      <c r="D22" s="279"/>
      <c r="E22" s="269"/>
      <c r="F22" s="269">
        <v>2</v>
      </c>
      <c r="G22" s="269">
        <v>4</v>
      </c>
      <c r="H22" s="269">
        <v>9</v>
      </c>
      <c r="I22" s="269">
        <v>8</v>
      </c>
      <c r="J22" s="269">
        <v>12</v>
      </c>
      <c r="K22" s="269">
        <v>13</v>
      </c>
      <c r="L22" s="269">
        <v>12</v>
      </c>
      <c r="M22" s="269">
        <v>20</v>
      </c>
      <c r="N22" s="269">
        <v>14</v>
      </c>
      <c r="O22" s="269">
        <v>28</v>
      </c>
      <c r="P22" s="269">
        <v>22</v>
      </c>
      <c r="Q22" s="269">
        <v>22</v>
      </c>
      <c r="R22" s="269">
        <v>15</v>
      </c>
      <c r="S22" s="267">
        <v>10</v>
      </c>
      <c r="T22" s="266"/>
      <c r="U22" s="267">
        <v>191</v>
      </c>
      <c r="V22" s="266">
        <v>70</v>
      </c>
      <c r="W22" s="267">
        <v>121</v>
      </c>
      <c r="X22" s="268">
        <f t="shared" si="0"/>
        <v>0</v>
      </c>
      <c r="Y22" s="266"/>
      <c r="Z22" s="269"/>
      <c r="AA22" s="267"/>
      <c r="AB22" s="282">
        <f t="shared" si="1"/>
        <v>113</v>
      </c>
      <c r="AC22" s="266">
        <v>113</v>
      </c>
      <c r="AD22" s="269"/>
      <c r="AE22" s="267"/>
      <c r="AF22" s="271">
        <v>93</v>
      </c>
      <c r="AG22" s="271"/>
      <c r="AH22" s="266"/>
      <c r="AI22" s="267">
        <v>71</v>
      </c>
      <c r="AJ22" s="275"/>
      <c r="AK22" s="273"/>
      <c r="AL22" s="267">
        <v>30</v>
      </c>
      <c r="AM22" s="273">
        <v>28</v>
      </c>
      <c r="AN22" s="267"/>
      <c r="AO22" s="276"/>
      <c r="AP22" s="276"/>
      <c r="AQ22" s="276">
        <v>7</v>
      </c>
      <c r="AR22" s="276"/>
      <c r="AS22" s="277"/>
      <c r="AT22" s="277"/>
      <c r="AU22" s="276"/>
      <c r="AV22" s="276"/>
      <c r="AW22" s="276"/>
      <c r="AX22" s="278" t="s">
        <v>88</v>
      </c>
      <c r="BX22" s="230"/>
      <c r="BY22" s="230"/>
      <c r="CG22" s="231">
        <v>0</v>
      </c>
      <c r="CI22" s="231">
        <v>0</v>
      </c>
      <c r="CJ22" s="231">
        <v>0</v>
      </c>
      <c r="CK22" s="231">
        <v>0</v>
      </c>
      <c r="CL22" s="231">
        <v>0</v>
      </c>
      <c r="CM22" s="231">
        <v>0</v>
      </c>
      <c r="CS22" s="231"/>
      <c r="CT22" s="231"/>
    </row>
    <row r="23" spans="1:98" x14ac:dyDescent="0.2">
      <c r="A23" s="268" t="s">
        <v>101</v>
      </c>
      <c r="B23" s="259">
        <f>SUM(C23+D23+E23+F23+G23+H23+I23+J23+K23+L23+M23+N23+O23+P23+Q23+R23+S23)</f>
        <v>0</v>
      </c>
      <c r="C23" s="266"/>
      <c r="D23" s="27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7"/>
      <c r="T23" s="266"/>
      <c r="U23" s="267"/>
      <c r="V23" s="266"/>
      <c r="W23" s="267"/>
      <c r="X23" s="268">
        <f t="shared" si="0"/>
        <v>0</v>
      </c>
      <c r="Y23" s="266"/>
      <c r="Z23" s="269"/>
      <c r="AA23" s="267"/>
      <c r="AB23" s="282">
        <f t="shared" si="1"/>
        <v>0</v>
      </c>
      <c r="AC23" s="266"/>
      <c r="AD23" s="269"/>
      <c r="AE23" s="267"/>
      <c r="AF23" s="271"/>
      <c r="AG23" s="271"/>
      <c r="AH23" s="266"/>
      <c r="AI23" s="267"/>
      <c r="AJ23" s="275"/>
      <c r="AK23" s="273"/>
      <c r="AL23" s="267"/>
      <c r="AM23" s="273"/>
      <c r="AN23" s="267"/>
      <c r="AO23" s="276"/>
      <c r="AP23" s="276"/>
      <c r="AQ23" s="276"/>
      <c r="AR23" s="276"/>
      <c r="AS23" s="277"/>
      <c r="AT23" s="277"/>
      <c r="AU23" s="276"/>
      <c r="AV23" s="276"/>
      <c r="AW23" s="276"/>
      <c r="AX23" s="278" t="s">
        <v>88</v>
      </c>
      <c r="BX23" s="230"/>
      <c r="BY23" s="230"/>
      <c r="CG23" s="231">
        <v>0</v>
      </c>
      <c r="CI23" s="231">
        <v>0</v>
      </c>
      <c r="CJ23" s="231">
        <v>0</v>
      </c>
      <c r="CK23" s="231">
        <v>0</v>
      </c>
      <c r="CL23" s="231">
        <v>0</v>
      </c>
      <c r="CM23" s="231">
        <v>0</v>
      </c>
      <c r="CS23" s="231"/>
      <c r="CT23" s="231"/>
    </row>
    <row r="24" spans="1:98" x14ac:dyDescent="0.2">
      <c r="A24" s="268" t="s">
        <v>102</v>
      </c>
      <c r="B24" s="259">
        <f>SUM(C24+D24+E24+F24+G24+H24+I24+J24+K24)</f>
        <v>0</v>
      </c>
      <c r="C24" s="266"/>
      <c r="D24" s="279"/>
      <c r="E24" s="269"/>
      <c r="F24" s="269"/>
      <c r="G24" s="269"/>
      <c r="H24" s="269"/>
      <c r="I24" s="269"/>
      <c r="J24" s="269"/>
      <c r="K24" s="269"/>
      <c r="L24" s="264"/>
      <c r="M24" s="264"/>
      <c r="N24" s="264"/>
      <c r="O24" s="264"/>
      <c r="P24" s="264"/>
      <c r="Q24" s="264"/>
      <c r="R24" s="264"/>
      <c r="S24" s="264"/>
      <c r="T24" s="266"/>
      <c r="U24" s="267"/>
      <c r="V24" s="266"/>
      <c r="W24" s="267"/>
      <c r="X24" s="268">
        <f t="shared" si="0"/>
        <v>0</v>
      </c>
      <c r="Y24" s="266"/>
      <c r="Z24" s="269"/>
      <c r="AA24" s="267"/>
      <c r="AB24" s="282">
        <f t="shared" si="1"/>
        <v>0</v>
      </c>
      <c r="AC24" s="266"/>
      <c r="AD24" s="269"/>
      <c r="AE24" s="267"/>
      <c r="AF24" s="271"/>
      <c r="AG24" s="271"/>
      <c r="AH24" s="266"/>
      <c r="AI24" s="267"/>
      <c r="AJ24" s="275"/>
      <c r="AK24" s="273"/>
      <c r="AL24" s="267"/>
      <c r="AM24" s="273"/>
      <c r="AN24" s="267"/>
      <c r="AO24" s="276"/>
      <c r="AP24" s="276"/>
      <c r="AQ24" s="276"/>
      <c r="AR24" s="276"/>
      <c r="AS24" s="277"/>
      <c r="AT24" s="277"/>
      <c r="AU24" s="276"/>
      <c r="AV24" s="276"/>
      <c r="AW24" s="276"/>
      <c r="AX24" s="278" t="s">
        <v>88</v>
      </c>
      <c r="BX24" s="230"/>
      <c r="BY24" s="230"/>
      <c r="CF24" s="231" t="s">
        <v>179</v>
      </c>
      <c r="CG24" s="231">
        <v>0</v>
      </c>
      <c r="CI24" s="231">
        <v>0</v>
      </c>
      <c r="CJ24" s="231">
        <v>0</v>
      </c>
      <c r="CK24" s="231">
        <v>0</v>
      </c>
      <c r="CL24" s="231">
        <v>1</v>
      </c>
      <c r="CM24" s="231">
        <v>0</v>
      </c>
      <c r="CS24" s="231"/>
      <c r="CT24" s="231"/>
    </row>
    <row r="25" spans="1:98" x14ac:dyDescent="0.2">
      <c r="A25" s="268" t="s">
        <v>103</v>
      </c>
      <c r="B25" s="259">
        <f>SUM(C25+D25+E25+F25+G25+H25+I25+J25+K25+L25+M25+N25+O25+P25+Q25+R25+S25)</f>
        <v>0</v>
      </c>
      <c r="C25" s="266"/>
      <c r="D25" s="27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7"/>
      <c r="T25" s="266"/>
      <c r="U25" s="267"/>
      <c r="V25" s="266"/>
      <c r="W25" s="267"/>
      <c r="X25" s="268">
        <f t="shared" si="0"/>
        <v>0</v>
      </c>
      <c r="Y25" s="266"/>
      <c r="Z25" s="269"/>
      <c r="AA25" s="267"/>
      <c r="AB25" s="282">
        <f t="shared" si="1"/>
        <v>0</v>
      </c>
      <c r="AC25" s="266"/>
      <c r="AD25" s="269"/>
      <c r="AE25" s="267"/>
      <c r="AF25" s="271"/>
      <c r="AG25" s="271"/>
      <c r="AH25" s="266"/>
      <c r="AI25" s="267"/>
      <c r="AJ25" s="275"/>
      <c r="AK25" s="273"/>
      <c r="AL25" s="267"/>
      <c r="AM25" s="273"/>
      <c r="AN25" s="267"/>
      <c r="AO25" s="276"/>
      <c r="AP25" s="276"/>
      <c r="AQ25" s="276"/>
      <c r="AR25" s="276"/>
      <c r="AS25" s="277"/>
      <c r="AT25" s="277"/>
      <c r="AU25" s="276"/>
      <c r="AV25" s="276"/>
      <c r="AW25" s="276"/>
      <c r="AX25" s="278" t="s">
        <v>88</v>
      </c>
      <c r="BX25" s="230"/>
      <c r="BY25" s="230"/>
      <c r="CG25" s="231">
        <v>0</v>
      </c>
      <c r="CI25" s="231">
        <v>0</v>
      </c>
      <c r="CJ25" s="231">
        <v>0</v>
      </c>
      <c r="CK25" s="231">
        <v>0</v>
      </c>
      <c r="CL25" s="231">
        <v>0</v>
      </c>
      <c r="CM25" s="231">
        <v>0</v>
      </c>
      <c r="CS25" s="231"/>
      <c r="CT25" s="231"/>
    </row>
    <row r="26" spans="1:98" x14ac:dyDescent="0.2">
      <c r="A26" s="268" t="s">
        <v>104</v>
      </c>
      <c r="B26" s="259">
        <f>SUM(C26+D26+E26+F26+G26+H26+I26+J26+K26)</f>
        <v>0</v>
      </c>
      <c r="C26" s="266"/>
      <c r="D26" s="279"/>
      <c r="E26" s="269"/>
      <c r="F26" s="269"/>
      <c r="G26" s="269"/>
      <c r="H26" s="269"/>
      <c r="I26" s="269"/>
      <c r="J26" s="269"/>
      <c r="K26" s="269"/>
      <c r="L26" s="264"/>
      <c r="M26" s="264"/>
      <c r="N26" s="264"/>
      <c r="O26" s="264"/>
      <c r="P26" s="264"/>
      <c r="Q26" s="264"/>
      <c r="R26" s="264"/>
      <c r="S26" s="264"/>
      <c r="T26" s="266"/>
      <c r="U26" s="267"/>
      <c r="V26" s="266"/>
      <c r="W26" s="267"/>
      <c r="X26" s="268">
        <f t="shared" si="0"/>
        <v>0</v>
      </c>
      <c r="Y26" s="266"/>
      <c r="Z26" s="269"/>
      <c r="AA26" s="267"/>
      <c r="AB26" s="282">
        <f t="shared" si="1"/>
        <v>0</v>
      </c>
      <c r="AC26" s="266"/>
      <c r="AD26" s="269"/>
      <c r="AE26" s="267"/>
      <c r="AF26" s="271"/>
      <c r="AG26" s="271"/>
      <c r="AH26" s="266"/>
      <c r="AI26" s="267"/>
      <c r="AJ26" s="275"/>
      <c r="AK26" s="273"/>
      <c r="AL26" s="267"/>
      <c r="AM26" s="273"/>
      <c r="AN26" s="267"/>
      <c r="AO26" s="276"/>
      <c r="AP26" s="276"/>
      <c r="AQ26" s="276"/>
      <c r="AR26" s="276"/>
      <c r="AS26" s="277"/>
      <c r="AT26" s="277"/>
      <c r="AU26" s="276"/>
      <c r="AV26" s="276"/>
      <c r="AW26" s="276"/>
      <c r="AX26" s="278" t="s">
        <v>88</v>
      </c>
      <c r="BX26" s="230"/>
      <c r="BY26" s="230"/>
      <c r="CF26" s="231" t="s">
        <v>179</v>
      </c>
      <c r="CG26" s="231">
        <v>0</v>
      </c>
      <c r="CI26" s="231">
        <v>0</v>
      </c>
      <c r="CJ26" s="231">
        <v>0</v>
      </c>
      <c r="CK26" s="231">
        <v>0</v>
      </c>
      <c r="CL26" s="231">
        <v>1</v>
      </c>
      <c r="CM26" s="231">
        <v>0</v>
      </c>
      <c r="CS26" s="231"/>
      <c r="CT26" s="231"/>
    </row>
    <row r="27" spans="1:98" x14ac:dyDescent="0.2">
      <c r="A27" s="268" t="s">
        <v>105</v>
      </c>
      <c r="B27" s="259">
        <f>SUM(C27+D27+E27+F27+G27+H27+I27+J27+K27+L27+M27+N27+O27+P27+Q27+R27+S27)</f>
        <v>39</v>
      </c>
      <c r="C27" s="266"/>
      <c r="D27" s="279"/>
      <c r="E27" s="269"/>
      <c r="F27" s="269"/>
      <c r="G27" s="269"/>
      <c r="H27" s="269"/>
      <c r="I27" s="269"/>
      <c r="J27" s="269"/>
      <c r="K27" s="269"/>
      <c r="L27" s="269">
        <v>1</v>
      </c>
      <c r="M27" s="269">
        <v>3</v>
      </c>
      <c r="N27" s="269">
        <v>1</v>
      </c>
      <c r="O27" s="269">
        <v>3</v>
      </c>
      <c r="P27" s="269">
        <v>4</v>
      </c>
      <c r="Q27" s="269">
        <v>10</v>
      </c>
      <c r="R27" s="269">
        <v>10</v>
      </c>
      <c r="S27" s="267">
        <v>7</v>
      </c>
      <c r="T27" s="266"/>
      <c r="U27" s="267">
        <v>39</v>
      </c>
      <c r="V27" s="266">
        <v>14</v>
      </c>
      <c r="W27" s="267">
        <v>25</v>
      </c>
      <c r="X27" s="268">
        <f t="shared" si="0"/>
        <v>0</v>
      </c>
      <c r="Y27" s="266"/>
      <c r="Z27" s="269"/>
      <c r="AA27" s="267"/>
      <c r="AB27" s="282">
        <f t="shared" si="1"/>
        <v>22</v>
      </c>
      <c r="AC27" s="266">
        <v>22</v>
      </c>
      <c r="AD27" s="269"/>
      <c r="AE27" s="267"/>
      <c r="AF27" s="271">
        <v>22</v>
      </c>
      <c r="AG27" s="271"/>
      <c r="AH27" s="266"/>
      <c r="AI27" s="267">
        <v>10</v>
      </c>
      <c r="AJ27" s="275">
        <v>76</v>
      </c>
      <c r="AK27" s="273"/>
      <c r="AL27" s="267"/>
      <c r="AM27" s="273"/>
      <c r="AN27" s="267"/>
      <c r="AO27" s="276"/>
      <c r="AP27" s="276"/>
      <c r="AQ27" s="276"/>
      <c r="AR27" s="276"/>
      <c r="AS27" s="277"/>
      <c r="AT27" s="277"/>
      <c r="AU27" s="276"/>
      <c r="AV27" s="276"/>
      <c r="AW27" s="276"/>
      <c r="AX27" s="278" t="s">
        <v>88</v>
      </c>
      <c r="BX27" s="230"/>
      <c r="BY27" s="230"/>
      <c r="CG27" s="231">
        <v>0</v>
      </c>
      <c r="CI27" s="231">
        <v>0</v>
      </c>
      <c r="CJ27" s="231">
        <v>0</v>
      </c>
      <c r="CK27" s="231">
        <v>0</v>
      </c>
      <c r="CL27" s="231">
        <v>0</v>
      </c>
      <c r="CM27" s="231">
        <v>0</v>
      </c>
      <c r="CS27" s="231"/>
      <c r="CT27" s="231"/>
    </row>
    <row r="28" spans="1:98" x14ac:dyDescent="0.2">
      <c r="A28" s="268" t="s">
        <v>106</v>
      </c>
      <c r="B28" s="259">
        <f>SUM(C28+D28+E28+F28+G28+H28+I28+J28+K28)</f>
        <v>0</v>
      </c>
      <c r="C28" s="266"/>
      <c r="D28" s="279"/>
      <c r="E28" s="269"/>
      <c r="F28" s="269"/>
      <c r="G28" s="269"/>
      <c r="H28" s="269"/>
      <c r="I28" s="269"/>
      <c r="J28" s="269"/>
      <c r="K28" s="269"/>
      <c r="L28" s="264"/>
      <c r="M28" s="264"/>
      <c r="N28" s="264"/>
      <c r="O28" s="264"/>
      <c r="P28" s="264"/>
      <c r="Q28" s="264"/>
      <c r="R28" s="264"/>
      <c r="S28" s="264"/>
      <c r="T28" s="266"/>
      <c r="U28" s="267"/>
      <c r="V28" s="266"/>
      <c r="W28" s="267"/>
      <c r="X28" s="268">
        <f t="shared" si="0"/>
        <v>0</v>
      </c>
      <c r="Y28" s="266"/>
      <c r="Z28" s="269"/>
      <c r="AA28" s="267"/>
      <c r="AB28" s="282">
        <f t="shared" si="1"/>
        <v>0</v>
      </c>
      <c r="AC28" s="266"/>
      <c r="AD28" s="269"/>
      <c r="AE28" s="267"/>
      <c r="AF28" s="271"/>
      <c r="AG28" s="271"/>
      <c r="AH28" s="266"/>
      <c r="AI28" s="267"/>
      <c r="AJ28" s="275"/>
      <c r="AK28" s="273"/>
      <c r="AL28" s="267"/>
      <c r="AM28" s="273"/>
      <c r="AN28" s="267"/>
      <c r="AO28" s="276"/>
      <c r="AP28" s="276"/>
      <c r="AQ28" s="276"/>
      <c r="AR28" s="276"/>
      <c r="AS28" s="277"/>
      <c r="AT28" s="277"/>
      <c r="AU28" s="276"/>
      <c r="AV28" s="276"/>
      <c r="AW28" s="276"/>
      <c r="AX28" s="278" t="s">
        <v>88</v>
      </c>
      <c r="BX28" s="230"/>
      <c r="BY28" s="230"/>
      <c r="CF28" s="231" t="s">
        <v>179</v>
      </c>
      <c r="CG28" s="231">
        <v>0</v>
      </c>
      <c r="CI28" s="231">
        <v>0</v>
      </c>
      <c r="CJ28" s="231">
        <v>0</v>
      </c>
      <c r="CK28" s="231">
        <v>0</v>
      </c>
      <c r="CL28" s="231">
        <v>1</v>
      </c>
      <c r="CM28" s="231">
        <v>0</v>
      </c>
      <c r="CS28" s="231"/>
      <c r="CT28" s="231"/>
    </row>
    <row r="29" spans="1:98" x14ac:dyDescent="0.2">
      <c r="A29" s="268" t="s">
        <v>107</v>
      </c>
      <c r="B29" s="259">
        <f>SUM(C29+D29+E29+F29+G29+H29+I29+J29+K29+L29+M29+N29+O29+P29+Q29+R29+S29)</f>
        <v>0</v>
      </c>
      <c r="C29" s="266"/>
      <c r="D29" s="27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7"/>
      <c r="T29" s="266"/>
      <c r="U29" s="267"/>
      <c r="V29" s="266"/>
      <c r="W29" s="267"/>
      <c r="X29" s="268">
        <f t="shared" si="0"/>
        <v>0</v>
      </c>
      <c r="Y29" s="266"/>
      <c r="Z29" s="269"/>
      <c r="AA29" s="267"/>
      <c r="AB29" s="282">
        <f t="shared" si="1"/>
        <v>0</v>
      </c>
      <c r="AC29" s="266"/>
      <c r="AD29" s="269"/>
      <c r="AE29" s="267"/>
      <c r="AF29" s="271"/>
      <c r="AG29" s="271"/>
      <c r="AH29" s="266"/>
      <c r="AI29" s="267"/>
      <c r="AJ29" s="275"/>
      <c r="AK29" s="273"/>
      <c r="AL29" s="267"/>
      <c r="AM29" s="273"/>
      <c r="AN29" s="267"/>
      <c r="AO29" s="276"/>
      <c r="AP29" s="276"/>
      <c r="AQ29" s="276"/>
      <c r="AR29" s="276"/>
      <c r="AS29" s="277"/>
      <c r="AT29" s="277"/>
      <c r="AU29" s="276"/>
      <c r="AV29" s="276"/>
      <c r="AW29" s="276"/>
      <c r="AX29" s="278" t="s">
        <v>88</v>
      </c>
      <c r="BX29" s="230"/>
      <c r="BY29" s="230"/>
      <c r="CG29" s="231">
        <v>0</v>
      </c>
      <c r="CI29" s="231">
        <v>0</v>
      </c>
      <c r="CJ29" s="231">
        <v>0</v>
      </c>
      <c r="CK29" s="231">
        <v>0</v>
      </c>
      <c r="CL29" s="231">
        <v>0</v>
      </c>
      <c r="CM29" s="231">
        <v>0</v>
      </c>
      <c r="CS29" s="231"/>
      <c r="CT29" s="231"/>
    </row>
    <row r="30" spans="1:98" x14ac:dyDescent="0.2">
      <c r="A30" s="268" t="s">
        <v>108</v>
      </c>
      <c r="B30" s="259">
        <f>SUM(C30+D30+E30+F30+G30+H30+I30+J30+K30)</f>
        <v>0</v>
      </c>
      <c r="C30" s="266"/>
      <c r="D30" s="279"/>
      <c r="E30" s="269"/>
      <c r="F30" s="269"/>
      <c r="G30" s="269"/>
      <c r="H30" s="269"/>
      <c r="I30" s="269"/>
      <c r="J30" s="269"/>
      <c r="K30" s="269"/>
      <c r="L30" s="264"/>
      <c r="M30" s="264"/>
      <c r="N30" s="264"/>
      <c r="O30" s="264"/>
      <c r="P30" s="264"/>
      <c r="Q30" s="264"/>
      <c r="R30" s="264"/>
      <c r="S30" s="264"/>
      <c r="T30" s="266"/>
      <c r="U30" s="267"/>
      <c r="V30" s="266"/>
      <c r="W30" s="267"/>
      <c r="X30" s="268">
        <f t="shared" si="0"/>
        <v>0</v>
      </c>
      <c r="Y30" s="266"/>
      <c r="Z30" s="269"/>
      <c r="AA30" s="267"/>
      <c r="AB30" s="282">
        <f t="shared" si="1"/>
        <v>0</v>
      </c>
      <c r="AC30" s="266"/>
      <c r="AD30" s="269"/>
      <c r="AE30" s="267"/>
      <c r="AF30" s="271"/>
      <c r="AG30" s="271"/>
      <c r="AH30" s="266"/>
      <c r="AI30" s="267"/>
      <c r="AJ30" s="275"/>
      <c r="AK30" s="273"/>
      <c r="AL30" s="267"/>
      <c r="AM30" s="273"/>
      <c r="AN30" s="267"/>
      <c r="AO30" s="276"/>
      <c r="AP30" s="276"/>
      <c r="AQ30" s="276"/>
      <c r="AR30" s="276"/>
      <c r="AS30" s="277"/>
      <c r="AT30" s="277"/>
      <c r="AU30" s="276"/>
      <c r="AV30" s="276"/>
      <c r="AW30" s="276"/>
      <c r="AX30" s="278" t="s">
        <v>88</v>
      </c>
      <c r="BX30" s="230"/>
      <c r="BY30" s="230"/>
      <c r="CF30" s="231" t="s">
        <v>179</v>
      </c>
      <c r="CG30" s="231">
        <v>0</v>
      </c>
      <c r="CI30" s="231">
        <v>0</v>
      </c>
      <c r="CJ30" s="231">
        <v>0</v>
      </c>
      <c r="CK30" s="231">
        <v>0</v>
      </c>
      <c r="CL30" s="231">
        <v>1</v>
      </c>
      <c r="CM30" s="231">
        <v>0</v>
      </c>
      <c r="CS30" s="231"/>
      <c r="CT30" s="231"/>
    </row>
    <row r="31" spans="1:98" x14ac:dyDescent="0.2">
      <c r="A31" s="268" t="s">
        <v>109</v>
      </c>
      <c r="B31" s="259">
        <f>SUM(C31+D31+E31+F31+G31+H31+I31+J31+K31+L31+M31+N31+O31+P31+Q31+R31+S31)</f>
        <v>0</v>
      </c>
      <c r="C31" s="266"/>
      <c r="D31" s="27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7"/>
      <c r="T31" s="266"/>
      <c r="U31" s="267"/>
      <c r="V31" s="266"/>
      <c r="W31" s="267"/>
      <c r="X31" s="268">
        <f t="shared" si="0"/>
        <v>0</v>
      </c>
      <c r="Y31" s="266"/>
      <c r="Z31" s="269"/>
      <c r="AA31" s="267"/>
      <c r="AB31" s="282">
        <f t="shared" si="1"/>
        <v>0</v>
      </c>
      <c r="AC31" s="266"/>
      <c r="AD31" s="269"/>
      <c r="AE31" s="267"/>
      <c r="AF31" s="271"/>
      <c r="AG31" s="271"/>
      <c r="AH31" s="266"/>
      <c r="AI31" s="267"/>
      <c r="AJ31" s="275"/>
      <c r="AK31" s="273"/>
      <c r="AL31" s="267"/>
      <c r="AM31" s="273"/>
      <c r="AN31" s="267"/>
      <c r="AO31" s="276"/>
      <c r="AP31" s="276"/>
      <c r="AQ31" s="276"/>
      <c r="AR31" s="276"/>
      <c r="AS31" s="277"/>
      <c r="AT31" s="277"/>
      <c r="AU31" s="276"/>
      <c r="AV31" s="276"/>
      <c r="AW31" s="276"/>
      <c r="AX31" s="278" t="s">
        <v>88</v>
      </c>
      <c r="BX31" s="230"/>
      <c r="BY31" s="230"/>
      <c r="CG31" s="231">
        <v>0</v>
      </c>
      <c r="CI31" s="231">
        <v>0</v>
      </c>
      <c r="CJ31" s="231">
        <v>0</v>
      </c>
      <c r="CK31" s="231">
        <v>0</v>
      </c>
      <c r="CL31" s="231">
        <v>0</v>
      </c>
      <c r="CM31" s="231">
        <v>0</v>
      </c>
      <c r="CS31" s="231"/>
      <c r="CT31" s="231"/>
    </row>
    <row r="32" spans="1:98" x14ac:dyDescent="0.2">
      <c r="A32" s="268" t="s">
        <v>110</v>
      </c>
      <c r="B32" s="259">
        <f>SUM(C32+D32+E32+F32+G32+H32+I32+J32+K32+L32+M32+N32+O32+P32+Q32+R32+S32)</f>
        <v>164</v>
      </c>
      <c r="C32" s="266">
        <v>23</v>
      </c>
      <c r="D32" s="279">
        <v>10</v>
      </c>
      <c r="E32" s="269">
        <v>12</v>
      </c>
      <c r="F32" s="269">
        <v>10</v>
      </c>
      <c r="G32" s="269">
        <v>9</v>
      </c>
      <c r="H32" s="269">
        <v>9</v>
      </c>
      <c r="I32" s="269">
        <v>6</v>
      </c>
      <c r="J32" s="269">
        <v>4</v>
      </c>
      <c r="K32" s="269">
        <v>4</v>
      </c>
      <c r="L32" s="269">
        <v>8</v>
      </c>
      <c r="M32" s="269">
        <v>6</v>
      </c>
      <c r="N32" s="269">
        <v>15</v>
      </c>
      <c r="O32" s="269">
        <v>13</v>
      </c>
      <c r="P32" s="269">
        <v>11</v>
      </c>
      <c r="Q32" s="269">
        <v>8</v>
      </c>
      <c r="R32" s="269">
        <v>9</v>
      </c>
      <c r="S32" s="267">
        <v>7</v>
      </c>
      <c r="T32" s="266">
        <v>45</v>
      </c>
      <c r="U32" s="267">
        <v>119</v>
      </c>
      <c r="V32" s="266">
        <v>61</v>
      </c>
      <c r="W32" s="267">
        <v>103</v>
      </c>
      <c r="X32" s="268">
        <f t="shared" si="0"/>
        <v>0</v>
      </c>
      <c r="Y32" s="266"/>
      <c r="Z32" s="269"/>
      <c r="AA32" s="267"/>
      <c r="AB32" s="282">
        <f t="shared" si="1"/>
        <v>0</v>
      </c>
      <c r="AC32" s="266"/>
      <c r="AD32" s="269"/>
      <c r="AE32" s="267"/>
      <c r="AF32" s="271"/>
      <c r="AG32" s="271"/>
      <c r="AH32" s="266">
        <v>9</v>
      </c>
      <c r="AI32" s="267">
        <v>27</v>
      </c>
      <c r="AJ32" s="275"/>
      <c r="AK32" s="273"/>
      <c r="AL32" s="267"/>
      <c r="AM32" s="273">
        <v>3</v>
      </c>
      <c r="AN32" s="267">
        <v>14</v>
      </c>
      <c r="AO32" s="276"/>
      <c r="AP32" s="276"/>
      <c r="AQ32" s="276"/>
      <c r="AR32" s="276"/>
      <c r="AS32" s="277"/>
      <c r="AT32" s="277"/>
      <c r="AU32" s="276"/>
      <c r="AV32" s="276"/>
      <c r="AW32" s="276"/>
      <c r="AX32" s="278" t="s">
        <v>88</v>
      </c>
      <c r="BX32" s="230"/>
      <c r="BY32" s="230"/>
      <c r="CG32" s="231">
        <v>0</v>
      </c>
      <c r="CI32" s="231">
        <v>0</v>
      </c>
      <c r="CJ32" s="231">
        <v>0</v>
      </c>
      <c r="CK32" s="231">
        <v>0</v>
      </c>
      <c r="CL32" s="231">
        <v>0</v>
      </c>
      <c r="CM32" s="231">
        <v>0</v>
      </c>
      <c r="CS32" s="231"/>
      <c r="CT32" s="231"/>
    </row>
    <row r="33" spans="1:98" x14ac:dyDescent="0.2">
      <c r="A33" s="268" t="s">
        <v>111</v>
      </c>
      <c r="B33" s="259">
        <f>SUM(C33+D33+E33+F33+G33+H33+I33+J33+K33)</f>
        <v>0</v>
      </c>
      <c r="C33" s="266"/>
      <c r="D33" s="279"/>
      <c r="E33" s="269"/>
      <c r="F33" s="269"/>
      <c r="G33" s="269"/>
      <c r="H33" s="269"/>
      <c r="I33" s="269"/>
      <c r="J33" s="269"/>
      <c r="K33" s="269"/>
      <c r="L33" s="264"/>
      <c r="M33" s="264"/>
      <c r="N33" s="264"/>
      <c r="O33" s="264"/>
      <c r="P33" s="264"/>
      <c r="Q33" s="264"/>
      <c r="R33" s="264"/>
      <c r="S33" s="264"/>
      <c r="T33" s="266"/>
      <c r="U33" s="281"/>
      <c r="V33" s="266"/>
      <c r="W33" s="267"/>
      <c r="X33" s="268">
        <f t="shared" si="0"/>
        <v>0</v>
      </c>
      <c r="Y33" s="266"/>
      <c r="Z33" s="269"/>
      <c r="AA33" s="267"/>
      <c r="AB33" s="282">
        <f t="shared" si="1"/>
        <v>0</v>
      </c>
      <c r="AC33" s="266"/>
      <c r="AD33" s="269"/>
      <c r="AE33" s="267"/>
      <c r="AF33" s="271"/>
      <c r="AG33" s="271"/>
      <c r="AH33" s="266"/>
      <c r="AI33" s="267"/>
      <c r="AJ33" s="275"/>
      <c r="AK33" s="273"/>
      <c r="AL33" s="267"/>
      <c r="AM33" s="273"/>
      <c r="AN33" s="267"/>
      <c r="AO33" s="276"/>
      <c r="AP33" s="276"/>
      <c r="AQ33" s="276"/>
      <c r="AR33" s="276"/>
      <c r="AS33" s="277"/>
      <c r="AT33" s="277"/>
      <c r="AU33" s="276"/>
      <c r="AV33" s="276"/>
      <c r="AW33" s="276"/>
      <c r="AX33" s="278" t="s">
        <v>88</v>
      </c>
      <c r="BX33" s="230"/>
      <c r="BY33" s="230"/>
      <c r="CF33" s="231" t="s">
        <v>179</v>
      </c>
      <c r="CG33" s="231">
        <v>0</v>
      </c>
      <c r="CI33" s="231">
        <v>0</v>
      </c>
      <c r="CJ33" s="231">
        <v>0</v>
      </c>
      <c r="CK33" s="231">
        <v>0</v>
      </c>
      <c r="CL33" s="231">
        <v>1</v>
      </c>
      <c r="CM33" s="231">
        <v>0</v>
      </c>
      <c r="CS33" s="231"/>
      <c r="CT33" s="231"/>
    </row>
    <row r="34" spans="1:98" x14ac:dyDescent="0.2">
      <c r="A34" s="268" t="s">
        <v>112</v>
      </c>
      <c r="B34" s="259">
        <f>SUM(C34+D34+E34+F34+G34+H34+I34+J34+K34+L34+M34+N34+O34+P34+Q34+R34+S34)</f>
        <v>0</v>
      </c>
      <c r="C34" s="266"/>
      <c r="D34" s="27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7"/>
      <c r="T34" s="266"/>
      <c r="U34" s="281"/>
      <c r="V34" s="266"/>
      <c r="W34" s="267"/>
      <c r="X34" s="268">
        <f t="shared" si="0"/>
        <v>0</v>
      </c>
      <c r="Y34" s="266"/>
      <c r="Z34" s="269"/>
      <c r="AA34" s="267"/>
      <c r="AB34" s="282">
        <f t="shared" si="1"/>
        <v>0</v>
      </c>
      <c r="AC34" s="266"/>
      <c r="AD34" s="269"/>
      <c r="AE34" s="267"/>
      <c r="AF34" s="271"/>
      <c r="AG34" s="271"/>
      <c r="AH34" s="266"/>
      <c r="AI34" s="267"/>
      <c r="AJ34" s="275"/>
      <c r="AK34" s="273"/>
      <c r="AL34" s="267"/>
      <c r="AM34" s="273"/>
      <c r="AN34" s="267"/>
      <c r="AO34" s="276"/>
      <c r="AP34" s="276"/>
      <c r="AQ34" s="276"/>
      <c r="AR34" s="276"/>
      <c r="AS34" s="277"/>
      <c r="AT34" s="277"/>
      <c r="AU34" s="276"/>
      <c r="AV34" s="276"/>
      <c r="AW34" s="276"/>
      <c r="AX34" s="278" t="s">
        <v>88</v>
      </c>
      <c r="BX34" s="230"/>
      <c r="BY34" s="230"/>
      <c r="CG34" s="231">
        <v>0</v>
      </c>
      <c r="CI34" s="231">
        <v>0</v>
      </c>
      <c r="CJ34" s="231">
        <v>0</v>
      </c>
      <c r="CK34" s="231">
        <v>0</v>
      </c>
      <c r="CL34" s="231">
        <v>0</v>
      </c>
      <c r="CM34" s="231">
        <v>0</v>
      </c>
      <c r="CS34" s="231"/>
      <c r="CT34" s="231"/>
    </row>
    <row r="35" spans="1:98" x14ac:dyDescent="0.2">
      <c r="A35" s="268" t="s">
        <v>113</v>
      </c>
      <c r="B35" s="259">
        <f>SUM(C35+D35+E35+F35+G35+H35+I35+J35+K35+L35+M35+N35+O35+P35+Q35+R35+S35)</f>
        <v>0</v>
      </c>
      <c r="C35" s="266"/>
      <c r="D35" s="27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7"/>
      <c r="T35" s="266"/>
      <c r="U35" s="281"/>
      <c r="V35" s="266"/>
      <c r="W35" s="267"/>
      <c r="X35" s="268">
        <f t="shared" si="0"/>
        <v>0</v>
      </c>
      <c r="Y35" s="266"/>
      <c r="Z35" s="269"/>
      <c r="AA35" s="267"/>
      <c r="AB35" s="282">
        <f t="shared" si="1"/>
        <v>0</v>
      </c>
      <c r="AC35" s="266"/>
      <c r="AD35" s="269"/>
      <c r="AE35" s="267"/>
      <c r="AF35" s="271"/>
      <c r="AG35" s="271"/>
      <c r="AH35" s="266"/>
      <c r="AI35" s="267"/>
      <c r="AJ35" s="275"/>
      <c r="AK35" s="273"/>
      <c r="AL35" s="267"/>
      <c r="AM35" s="273"/>
      <c r="AN35" s="267"/>
      <c r="AO35" s="276"/>
      <c r="AP35" s="276"/>
      <c r="AQ35" s="276"/>
      <c r="AR35" s="276"/>
      <c r="AS35" s="277"/>
      <c r="AT35" s="277"/>
      <c r="AU35" s="276"/>
      <c r="AV35" s="276"/>
      <c r="AW35" s="276"/>
      <c r="AX35" s="278" t="s">
        <v>88</v>
      </c>
      <c r="BX35" s="230"/>
      <c r="BY35" s="230"/>
      <c r="CG35" s="231">
        <v>0</v>
      </c>
      <c r="CI35" s="231">
        <v>0</v>
      </c>
      <c r="CJ35" s="231">
        <v>0</v>
      </c>
      <c r="CK35" s="231">
        <v>0</v>
      </c>
      <c r="CL35" s="231">
        <v>0</v>
      </c>
      <c r="CM35" s="231">
        <v>0</v>
      </c>
      <c r="CS35" s="231"/>
      <c r="CT35" s="231"/>
    </row>
    <row r="36" spans="1:98" x14ac:dyDescent="0.2">
      <c r="A36" s="268" t="s">
        <v>114</v>
      </c>
      <c r="B36" s="259">
        <f>SUM(O36+P36+Q36+R36+S36)</f>
        <v>0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9"/>
      <c r="P36" s="269"/>
      <c r="Q36" s="269"/>
      <c r="R36" s="269"/>
      <c r="S36" s="267"/>
      <c r="T36" s="266"/>
      <c r="U36" s="281"/>
      <c r="V36" s="266"/>
      <c r="W36" s="267"/>
      <c r="X36" s="268">
        <f t="shared" si="0"/>
        <v>0</v>
      </c>
      <c r="Y36" s="283"/>
      <c r="Z36" s="284"/>
      <c r="AA36" s="285"/>
      <c r="AB36" s="282">
        <f t="shared" si="1"/>
        <v>0</v>
      </c>
      <c r="AC36" s="266"/>
      <c r="AD36" s="269"/>
      <c r="AE36" s="267"/>
      <c r="AF36" s="271"/>
      <c r="AG36" s="271"/>
      <c r="AH36" s="283"/>
      <c r="AI36" s="286"/>
      <c r="AJ36" s="275"/>
      <c r="AK36" s="283"/>
      <c r="AL36" s="267"/>
      <c r="AM36" s="284"/>
      <c r="AN36" s="267"/>
      <c r="AO36" s="276"/>
      <c r="AP36" s="276"/>
      <c r="AQ36" s="276"/>
      <c r="AR36" s="276"/>
      <c r="AS36" s="285"/>
      <c r="AT36" s="277"/>
      <c r="AU36" s="276"/>
      <c r="AV36" s="276"/>
      <c r="AW36" s="276"/>
      <c r="AX36" s="278" t="s">
        <v>88</v>
      </c>
      <c r="BX36" s="230"/>
      <c r="BY36" s="230"/>
      <c r="CF36" s="231" t="s">
        <v>179</v>
      </c>
      <c r="CG36" s="231">
        <v>0</v>
      </c>
      <c r="CI36" s="231">
        <v>0</v>
      </c>
      <c r="CJ36" s="231">
        <v>0</v>
      </c>
      <c r="CK36" s="231">
        <v>0</v>
      </c>
      <c r="CL36" s="231">
        <v>1</v>
      </c>
      <c r="CM36" s="231">
        <v>0</v>
      </c>
      <c r="CS36" s="231"/>
      <c r="CT36" s="231"/>
    </row>
    <row r="37" spans="1:98" x14ac:dyDescent="0.2">
      <c r="A37" s="268" t="s">
        <v>115</v>
      </c>
      <c r="B37" s="259">
        <f>SUM(C37+D37+E37+F37+G37+H37+I37+J37+K37)</f>
        <v>0</v>
      </c>
      <c r="C37" s="266"/>
      <c r="D37" s="279"/>
      <c r="E37" s="269"/>
      <c r="F37" s="263"/>
      <c r="G37" s="263"/>
      <c r="H37" s="263"/>
      <c r="I37" s="263"/>
      <c r="J37" s="263"/>
      <c r="K37" s="263"/>
      <c r="L37" s="284"/>
      <c r="M37" s="284"/>
      <c r="N37" s="284"/>
      <c r="O37" s="284"/>
      <c r="P37" s="284"/>
      <c r="Q37" s="284"/>
      <c r="R37" s="284"/>
      <c r="S37" s="285"/>
      <c r="T37" s="266"/>
      <c r="U37" s="281"/>
      <c r="V37" s="266"/>
      <c r="W37" s="267"/>
      <c r="X37" s="268">
        <f t="shared" si="0"/>
        <v>0</v>
      </c>
      <c r="Y37" s="266"/>
      <c r="Z37" s="269"/>
      <c r="AA37" s="267"/>
      <c r="AB37" s="282">
        <f t="shared" si="1"/>
        <v>0</v>
      </c>
      <c r="AC37" s="266"/>
      <c r="AD37" s="269"/>
      <c r="AE37" s="267"/>
      <c r="AF37" s="271"/>
      <c r="AG37" s="271"/>
      <c r="AH37" s="266"/>
      <c r="AI37" s="267"/>
      <c r="AJ37" s="275"/>
      <c r="AK37" s="273"/>
      <c r="AL37" s="267"/>
      <c r="AM37" s="273"/>
      <c r="AN37" s="267"/>
      <c r="AO37" s="276"/>
      <c r="AP37" s="276"/>
      <c r="AQ37" s="276"/>
      <c r="AR37" s="276"/>
      <c r="AS37" s="277"/>
      <c r="AT37" s="277"/>
      <c r="AU37" s="276"/>
      <c r="AV37" s="276"/>
      <c r="AW37" s="276"/>
      <c r="AX37" s="278" t="s">
        <v>88</v>
      </c>
      <c r="BX37" s="230"/>
      <c r="BY37" s="230"/>
      <c r="CF37" s="231" t="s">
        <v>179</v>
      </c>
      <c r="CG37" s="231">
        <v>0</v>
      </c>
      <c r="CI37" s="231">
        <v>0</v>
      </c>
      <c r="CJ37" s="231">
        <v>0</v>
      </c>
      <c r="CK37" s="231">
        <v>0</v>
      </c>
      <c r="CL37" s="231">
        <v>1</v>
      </c>
      <c r="CM37" s="231">
        <v>0</v>
      </c>
      <c r="CS37" s="231"/>
      <c r="CT37" s="231"/>
    </row>
    <row r="38" spans="1:98" x14ac:dyDescent="0.2">
      <c r="A38" s="268" t="s">
        <v>116</v>
      </c>
      <c r="B38" s="259">
        <f>SUM(C38+D38+E38+F38+G38+H38+I38+J38+K38+L38+M38+N38+O38+P38+Q38+R38+S38)</f>
        <v>0</v>
      </c>
      <c r="C38" s="263"/>
      <c r="D38" s="263"/>
      <c r="E38" s="263"/>
      <c r="F38" s="263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7"/>
      <c r="T38" s="266"/>
      <c r="U38" s="267"/>
      <c r="V38" s="266"/>
      <c r="W38" s="267"/>
      <c r="X38" s="287"/>
      <c r="Y38" s="283"/>
      <c r="Z38" s="284"/>
      <c r="AA38" s="285"/>
      <c r="AB38" s="282">
        <f t="shared" si="1"/>
        <v>0</v>
      </c>
      <c r="AC38" s="266"/>
      <c r="AD38" s="269"/>
      <c r="AE38" s="267"/>
      <c r="AF38" s="271"/>
      <c r="AG38" s="271"/>
      <c r="AH38" s="266"/>
      <c r="AI38" s="267"/>
      <c r="AJ38" s="275"/>
      <c r="AK38" s="273"/>
      <c r="AL38" s="267"/>
      <c r="AM38" s="273"/>
      <c r="AN38" s="267"/>
      <c r="AO38" s="276"/>
      <c r="AP38" s="276"/>
      <c r="AQ38" s="276"/>
      <c r="AR38" s="276"/>
      <c r="AS38" s="277"/>
      <c r="AT38" s="277"/>
      <c r="AU38" s="276"/>
      <c r="AV38" s="276"/>
      <c r="AW38" s="276"/>
      <c r="AX38" s="278" t="s">
        <v>88</v>
      </c>
      <c r="BX38" s="230"/>
      <c r="BY38" s="230"/>
      <c r="CG38" s="231">
        <v>0</v>
      </c>
      <c r="CI38" s="231">
        <v>0</v>
      </c>
      <c r="CJ38" s="231">
        <v>0</v>
      </c>
      <c r="CK38" s="231">
        <v>0</v>
      </c>
      <c r="CL38" s="231">
        <v>0</v>
      </c>
      <c r="CM38" s="231">
        <v>0</v>
      </c>
      <c r="CS38" s="231"/>
      <c r="CT38" s="231"/>
    </row>
    <row r="39" spans="1:98" x14ac:dyDescent="0.2">
      <c r="A39" s="268" t="s">
        <v>117</v>
      </c>
      <c r="B39" s="259">
        <f>SUM(C39+D39+E39+F39+G39+H39+I39+J39+K39)</f>
        <v>195</v>
      </c>
      <c r="C39" s="263">
        <v>53</v>
      </c>
      <c r="D39" s="263">
        <v>68</v>
      </c>
      <c r="E39" s="263">
        <v>74</v>
      </c>
      <c r="F39" s="263"/>
      <c r="G39" s="263"/>
      <c r="H39" s="263"/>
      <c r="I39" s="263"/>
      <c r="J39" s="263"/>
      <c r="K39" s="263"/>
      <c r="L39" s="264"/>
      <c r="M39" s="264"/>
      <c r="N39" s="264"/>
      <c r="O39" s="264"/>
      <c r="P39" s="264"/>
      <c r="Q39" s="264"/>
      <c r="R39" s="264"/>
      <c r="S39" s="264"/>
      <c r="T39" s="266">
        <v>195</v>
      </c>
      <c r="U39" s="267"/>
      <c r="V39" s="266">
        <v>145</v>
      </c>
      <c r="W39" s="267">
        <v>50</v>
      </c>
      <c r="X39" s="268">
        <f t="shared" ref="X39:X68" si="2">SUM(Y39+Z39+AA39)</f>
        <v>85</v>
      </c>
      <c r="Y39" s="266">
        <v>85</v>
      </c>
      <c r="Z39" s="269"/>
      <c r="AA39" s="267"/>
      <c r="AB39" s="282">
        <f t="shared" si="1"/>
        <v>0</v>
      </c>
      <c r="AC39" s="266"/>
      <c r="AD39" s="269"/>
      <c r="AE39" s="267"/>
      <c r="AF39" s="271">
        <v>84</v>
      </c>
      <c r="AG39" s="267"/>
      <c r="AH39" s="266"/>
      <c r="AI39" s="267"/>
      <c r="AJ39" s="275">
        <v>180</v>
      </c>
      <c r="AK39" s="273">
        <v>8</v>
      </c>
      <c r="AL39" s="267"/>
      <c r="AM39" s="273"/>
      <c r="AN39" s="267"/>
      <c r="AO39" s="276"/>
      <c r="AP39" s="276"/>
      <c r="AQ39" s="276"/>
      <c r="AR39" s="276"/>
      <c r="AS39" s="277"/>
      <c r="AT39" s="277"/>
      <c r="AU39" s="276"/>
      <c r="AV39" s="276"/>
      <c r="AW39" s="276"/>
      <c r="AX39" s="278" t="s">
        <v>88</v>
      </c>
      <c r="BX39" s="230"/>
      <c r="BY39" s="230"/>
      <c r="CF39" s="231" t="s">
        <v>179</v>
      </c>
      <c r="CG39" s="231">
        <v>0</v>
      </c>
      <c r="CI39" s="231">
        <v>0</v>
      </c>
      <c r="CJ39" s="231">
        <v>0</v>
      </c>
      <c r="CK39" s="231">
        <v>0</v>
      </c>
      <c r="CL39" s="231">
        <v>1</v>
      </c>
      <c r="CM39" s="231">
        <v>0</v>
      </c>
      <c r="CS39" s="231"/>
      <c r="CT39" s="231"/>
    </row>
    <row r="40" spans="1:98" x14ac:dyDescent="0.2">
      <c r="A40" s="268" t="s">
        <v>118</v>
      </c>
      <c r="B40" s="259">
        <f>SUM(C40+D40+E40+F40+G40+H40+I40+J40+K40+L40+M40+N40+O40+P40+Q40+R40+S40)</f>
        <v>172</v>
      </c>
      <c r="C40" s="263"/>
      <c r="D40" s="263"/>
      <c r="E40" s="263"/>
      <c r="F40" s="269">
        <v>16</v>
      </c>
      <c r="G40" s="269">
        <v>4</v>
      </c>
      <c r="H40" s="269">
        <v>3</v>
      </c>
      <c r="I40" s="269">
        <v>3</v>
      </c>
      <c r="J40" s="269">
        <v>4</v>
      </c>
      <c r="K40" s="269">
        <v>10</v>
      </c>
      <c r="L40" s="269">
        <v>14</v>
      </c>
      <c r="M40" s="269">
        <v>9</v>
      </c>
      <c r="N40" s="269">
        <v>14</v>
      </c>
      <c r="O40" s="269">
        <v>16</v>
      </c>
      <c r="P40" s="269">
        <v>19</v>
      </c>
      <c r="Q40" s="269">
        <v>18</v>
      </c>
      <c r="R40" s="269">
        <v>25</v>
      </c>
      <c r="S40" s="267">
        <v>17</v>
      </c>
      <c r="T40" s="266"/>
      <c r="U40" s="267">
        <v>172</v>
      </c>
      <c r="V40" s="266">
        <v>92</v>
      </c>
      <c r="W40" s="267">
        <v>80</v>
      </c>
      <c r="X40" s="268">
        <f>SUM(Y40+Z40+AA40)</f>
        <v>0</v>
      </c>
      <c r="Y40" s="266"/>
      <c r="Z40" s="269"/>
      <c r="AA40" s="267"/>
      <c r="AB40" s="282">
        <f t="shared" si="1"/>
        <v>68</v>
      </c>
      <c r="AC40" s="266">
        <v>68</v>
      </c>
      <c r="AD40" s="269"/>
      <c r="AE40" s="267"/>
      <c r="AF40" s="271">
        <v>60</v>
      </c>
      <c r="AG40" s="288"/>
      <c r="AH40" s="266"/>
      <c r="AI40" s="267">
        <v>21</v>
      </c>
      <c r="AJ40" s="275">
        <v>32</v>
      </c>
      <c r="AK40" s="273"/>
      <c r="AL40" s="267">
        <v>10</v>
      </c>
      <c r="AM40" s="273"/>
      <c r="AN40" s="267">
        <v>25</v>
      </c>
      <c r="AO40" s="276"/>
      <c r="AP40" s="276"/>
      <c r="AQ40" s="276"/>
      <c r="AR40" s="276"/>
      <c r="AS40" s="277"/>
      <c r="AT40" s="277"/>
      <c r="AU40" s="276"/>
      <c r="AV40" s="276"/>
      <c r="AW40" s="276"/>
      <c r="AX40" s="278" t="s">
        <v>88</v>
      </c>
      <c r="BX40" s="230"/>
      <c r="BY40" s="230"/>
      <c r="CG40" s="231">
        <v>0</v>
      </c>
      <c r="CI40" s="231">
        <v>0</v>
      </c>
      <c r="CJ40" s="231">
        <v>0</v>
      </c>
      <c r="CK40" s="231">
        <v>0</v>
      </c>
      <c r="CL40" s="231">
        <v>0</v>
      </c>
      <c r="CM40" s="231">
        <v>0</v>
      </c>
      <c r="CS40" s="231"/>
      <c r="CT40" s="231"/>
    </row>
    <row r="41" spans="1:98" x14ac:dyDescent="0.2">
      <c r="A41" s="268" t="s">
        <v>119</v>
      </c>
      <c r="B41" s="259">
        <f>SUM(C41+D41+E41+F41+G41+H41+I41+J41+K41+L41+M41+N41+O41+P41+Q41+R41+S41)</f>
        <v>0</v>
      </c>
      <c r="C41" s="263"/>
      <c r="D41" s="263"/>
      <c r="E41" s="263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7"/>
      <c r="T41" s="266"/>
      <c r="U41" s="267"/>
      <c r="V41" s="266"/>
      <c r="W41" s="267"/>
      <c r="X41" s="268">
        <f>SUM(Y41+Z41+AA41)</f>
        <v>0</v>
      </c>
      <c r="Y41" s="266"/>
      <c r="Z41" s="269"/>
      <c r="AA41" s="267"/>
      <c r="AB41" s="282">
        <f t="shared" si="1"/>
        <v>0</v>
      </c>
      <c r="AC41" s="266"/>
      <c r="AD41" s="269"/>
      <c r="AE41" s="267"/>
      <c r="AF41" s="271"/>
      <c r="AG41" s="267"/>
      <c r="AH41" s="266"/>
      <c r="AI41" s="267"/>
      <c r="AJ41" s="275"/>
      <c r="AK41" s="273"/>
      <c r="AL41" s="267"/>
      <c r="AM41" s="273"/>
      <c r="AN41" s="267"/>
      <c r="AO41" s="276"/>
      <c r="AP41" s="276"/>
      <c r="AQ41" s="276"/>
      <c r="AR41" s="276"/>
      <c r="AS41" s="277"/>
      <c r="AT41" s="277"/>
      <c r="AU41" s="276"/>
      <c r="AV41" s="276"/>
      <c r="AW41" s="276"/>
      <c r="AX41" s="278" t="s">
        <v>88</v>
      </c>
      <c r="BX41" s="230"/>
      <c r="BY41" s="230"/>
      <c r="CG41" s="231">
        <v>0</v>
      </c>
      <c r="CI41" s="231">
        <v>0</v>
      </c>
      <c r="CJ41" s="231">
        <v>0</v>
      </c>
      <c r="CK41" s="231">
        <v>0</v>
      </c>
      <c r="CL41" s="231">
        <v>0</v>
      </c>
      <c r="CM41" s="231">
        <v>0</v>
      </c>
      <c r="CS41" s="231"/>
      <c r="CT41" s="231"/>
    </row>
    <row r="42" spans="1:98" x14ac:dyDescent="0.2">
      <c r="A42" s="268" t="s">
        <v>120</v>
      </c>
      <c r="B42" s="259">
        <f>SUM(C42+D42+E42+F42+G42+H42+I42+J42+K42)</f>
        <v>0</v>
      </c>
      <c r="C42" s="263"/>
      <c r="D42" s="263"/>
      <c r="E42" s="263"/>
      <c r="F42" s="269"/>
      <c r="G42" s="269"/>
      <c r="H42" s="269"/>
      <c r="I42" s="269"/>
      <c r="J42" s="269"/>
      <c r="K42" s="269"/>
      <c r="L42" s="264"/>
      <c r="M42" s="264"/>
      <c r="N42" s="264"/>
      <c r="O42" s="264"/>
      <c r="P42" s="264"/>
      <c r="Q42" s="264"/>
      <c r="R42" s="264"/>
      <c r="S42" s="264"/>
      <c r="T42" s="266"/>
      <c r="U42" s="267"/>
      <c r="V42" s="266"/>
      <c r="W42" s="267"/>
      <c r="X42" s="268">
        <f t="shared" si="2"/>
        <v>0</v>
      </c>
      <c r="Y42" s="266"/>
      <c r="Z42" s="269"/>
      <c r="AA42" s="267"/>
      <c r="AB42" s="282">
        <f t="shared" si="1"/>
        <v>0</v>
      </c>
      <c r="AC42" s="266"/>
      <c r="AD42" s="269"/>
      <c r="AE42" s="267"/>
      <c r="AF42" s="271"/>
      <c r="AG42" s="267"/>
      <c r="AH42" s="266"/>
      <c r="AI42" s="267"/>
      <c r="AJ42" s="275"/>
      <c r="AK42" s="273"/>
      <c r="AL42" s="267"/>
      <c r="AM42" s="273"/>
      <c r="AN42" s="267"/>
      <c r="AO42" s="276"/>
      <c r="AP42" s="276"/>
      <c r="AQ42" s="276"/>
      <c r="AR42" s="276"/>
      <c r="AS42" s="277"/>
      <c r="AT42" s="277"/>
      <c r="AU42" s="276"/>
      <c r="AV42" s="276"/>
      <c r="AW42" s="276"/>
      <c r="AX42" s="278" t="s">
        <v>88</v>
      </c>
      <c r="BX42" s="230"/>
      <c r="BY42" s="230"/>
      <c r="CF42" s="231" t="s">
        <v>179</v>
      </c>
      <c r="CG42" s="231">
        <v>0</v>
      </c>
      <c r="CI42" s="231">
        <v>0</v>
      </c>
      <c r="CJ42" s="231">
        <v>0</v>
      </c>
      <c r="CK42" s="231">
        <v>0</v>
      </c>
      <c r="CL42" s="231">
        <v>1</v>
      </c>
      <c r="CM42" s="231">
        <v>0</v>
      </c>
      <c r="CS42" s="231"/>
      <c r="CT42" s="231"/>
    </row>
    <row r="43" spans="1:98" x14ac:dyDescent="0.2">
      <c r="A43" s="268" t="s">
        <v>121</v>
      </c>
      <c r="B43" s="259">
        <f>SUM(C43+D43+E43+F43+G43+H43+I43+J43+K43+L43+M43+N43+O43+P43+Q43+R43+S43)</f>
        <v>207</v>
      </c>
      <c r="C43" s="266"/>
      <c r="D43" s="279">
        <v>5</v>
      </c>
      <c r="E43" s="269">
        <v>9</v>
      </c>
      <c r="F43" s="269">
        <v>15</v>
      </c>
      <c r="G43" s="269">
        <v>6</v>
      </c>
      <c r="H43" s="269">
        <v>12</v>
      </c>
      <c r="I43" s="269">
        <v>19</v>
      </c>
      <c r="J43" s="269">
        <v>19</v>
      </c>
      <c r="K43" s="269">
        <v>19</v>
      </c>
      <c r="L43" s="269">
        <v>15</v>
      </c>
      <c r="M43" s="269">
        <v>38</v>
      </c>
      <c r="N43" s="269">
        <v>21</v>
      </c>
      <c r="O43" s="269">
        <v>15</v>
      </c>
      <c r="P43" s="269">
        <v>6</v>
      </c>
      <c r="Q43" s="269">
        <v>5</v>
      </c>
      <c r="R43" s="269">
        <v>2</v>
      </c>
      <c r="S43" s="267">
        <v>1</v>
      </c>
      <c r="T43" s="266">
        <v>14</v>
      </c>
      <c r="U43" s="267">
        <v>193</v>
      </c>
      <c r="V43" s="266">
        <v>96</v>
      </c>
      <c r="W43" s="267">
        <v>111</v>
      </c>
      <c r="X43" s="268">
        <f t="shared" si="2"/>
        <v>14</v>
      </c>
      <c r="Y43" s="266">
        <v>14</v>
      </c>
      <c r="Z43" s="269"/>
      <c r="AA43" s="267"/>
      <c r="AB43" s="282">
        <f t="shared" si="1"/>
        <v>16</v>
      </c>
      <c r="AC43" s="266">
        <v>16</v>
      </c>
      <c r="AD43" s="269"/>
      <c r="AE43" s="267"/>
      <c r="AF43" s="271">
        <v>25</v>
      </c>
      <c r="AG43" s="267"/>
      <c r="AH43" s="266">
        <v>4</v>
      </c>
      <c r="AI43" s="286">
        <v>34</v>
      </c>
      <c r="AJ43" s="275">
        <v>379</v>
      </c>
      <c r="AK43" s="273"/>
      <c r="AL43" s="267"/>
      <c r="AM43" s="273">
        <v>7</v>
      </c>
      <c r="AN43" s="267">
        <v>1</v>
      </c>
      <c r="AO43" s="276"/>
      <c r="AP43" s="276"/>
      <c r="AQ43" s="276">
        <v>20</v>
      </c>
      <c r="AR43" s="276"/>
      <c r="AS43" s="277"/>
      <c r="AT43" s="277"/>
      <c r="AU43" s="276"/>
      <c r="AV43" s="276"/>
      <c r="AW43" s="276"/>
      <c r="AX43" s="278" t="s">
        <v>88</v>
      </c>
      <c r="BX43" s="230"/>
      <c r="BY43" s="230"/>
      <c r="CG43" s="231">
        <v>0</v>
      </c>
      <c r="CI43" s="231">
        <v>0</v>
      </c>
      <c r="CJ43" s="231">
        <v>0</v>
      </c>
      <c r="CK43" s="231">
        <v>0</v>
      </c>
      <c r="CL43" s="231">
        <v>0</v>
      </c>
      <c r="CM43" s="231">
        <v>0</v>
      </c>
      <c r="CS43" s="231"/>
      <c r="CT43" s="231"/>
    </row>
    <row r="44" spans="1:98" x14ac:dyDescent="0.2">
      <c r="A44" s="268" t="s">
        <v>122</v>
      </c>
      <c r="B44" s="259">
        <f>SUM(C44+D44+E44+F44+G44+H44+I44+J44+K44)</f>
        <v>174</v>
      </c>
      <c r="C44" s="266">
        <v>72</v>
      </c>
      <c r="D44" s="279">
        <v>70</v>
      </c>
      <c r="E44" s="269">
        <v>32</v>
      </c>
      <c r="F44" s="269"/>
      <c r="G44" s="269"/>
      <c r="H44" s="269"/>
      <c r="I44" s="269"/>
      <c r="J44" s="269"/>
      <c r="K44" s="269"/>
      <c r="L44" s="264"/>
      <c r="M44" s="264"/>
      <c r="N44" s="264"/>
      <c r="O44" s="264"/>
      <c r="P44" s="264"/>
      <c r="Q44" s="264"/>
      <c r="R44" s="264"/>
      <c r="S44" s="264"/>
      <c r="T44" s="266">
        <v>174</v>
      </c>
      <c r="U44" s="267"/>
      <c r="V44" s="266">
        <v>145</v>
      </c>
      <c r="W44" s="267">
        <v>29</v>
      </c>
      <c r="X44" s="268">
        <f t="shared" si="2"/>
        <v>127</v>
      </c>
      <c r="Y44" s="266">
        <v>127</v>
      </c>
      <c r="Z44" s="269"/>
      <c r="AA44" s="267"/>
      <c r="AB44" s="282">
        <f t="shared" si="1"/>
        <v>0</v>
      </c>
      <c r="AC44" s="266"/>
      <c r="AD44" s="269"/>
      <c r="AE44" s="267"/>
      <c r="AF44" s="271">
        <v>86</v>
      </c>
      <c r="AG44" s="276"/>
      <c r="AH44" s="266">
        <v>48</v>
      </c>
      <c r="AI44" s="286"/>
      <c r="AJ44" s="275"/>
      <c r="AK44" s="273"/>
      <c r="AL44" s="267"/>
      <c r="AM44" s="273">
        <v>56</v>
      </c>
      <c r="AN44" s="267"/>
      <c r="AO44" s="276"/>
      <c r="AP44" s="276"/>
      <c r="AQ44" s="276"/>
      <c r="AR44" s="276"/>
      <c r="AS44" s="277"/>
      <c r="AT44" s="277"/>
      <c r="AU44" s="276"/>
      <c r="AV44" s="276"/>
      <c r="AW44" s="276"/>
      <c r="AX44" s="278" t="s">
        <v>88</v>
      </c>
      <c r="BX44" s="230"/>
      <c r="BY44" s="230"/>
      <c r="CF44" s="231" t="s">
        <v>179</v>
      </c>
      <c r="CG44" s="231">
        <v>0</v>
      </c>
      <c r="CI44" s="231">
        <v>0</v>
      </c>
      <c r="CJ44" s="231">
        <v>0</v>
      </c>
      <c r="CK44" s="231">
        <v>0</v>
      </c>
      <c r="CL44" s="231">
        <v>1</v>
      </c>
      <c r="CM44" s="231">
        <v>0</v>
      </c>
      <c r="CS44" s="231"/>
      <c r="CT44" s="231"/>
    </row>
    <row r="45" spans="1:98" x14ac:dyDescent="0.2">
      <c r="A45" s="268" t="s">
        <v>123</v>
      </c>
      <c r="B45" s="259">
        <f>SUM(C45+D45+E45+F45+G45+H45+I45+J45+K45+L45+M45+N45+O45+P45+Q45+R45+S45)</f>
        <v>754</v>
      </c>
      <c r="C45" s="266"/>
      <c r="D45" s="279"/>
      <c r="E45" s="269"/>
      <c r="F45" s="269">
        <v>15</v>
      </c>
      <c r="G45" s="269">
        <v>19</v>
      </c>
      <c r="H45" s="269">
        <v>27</v>
      </c>
      <c r="I45" s="269">
        <v>20</v>
      </c>
      <c r="J45" s="269">
        <v>38</v>
      </c>
      <c r="K45" s="269">
        <v>52</v>
      </c>
      <c r="L45" s="269">
        <v>65</v>
      </c>
      <c r="M45" s="269">
        <v>82</v>
      </c>
      <c r="N45" s="269">
        <v>86</v>
      </c>
      <c r="O45" s="269">
        <v>76</v>
      </c>
      <c r="P45" s="269">
        <v>88</v>
      </c>
      <c r="Q45" s="269">
        <v>89</v>
      </c>
      <c r="R45" s="269">
        <v>47</v>
      </c>
      <c r="S45" s="267">
        <v>50</v>
      </c>
      <c r="T45" s="266"/>
      <c r="U45" s="267">
        <v>754</v>
      </c>
      <c r="V45" s="266">
        <v>218</v>
      </c>
      <c r="W45" s="267">
        <v>536</v>
      </c>
      <c r="X45" s="268">
        <f t="shared" si="2"/>
        <v>0</v>
      </c>
      <c r="Y45" s="266"/>
      <c r="Z45" s="269"/>
      <c r="AA45" s="267"/>
      <c r="AB45" s="282">
        <f t="shared" si="1"/>
        <v>402</v>
      </c>
      <c r="AC45" s="266">
        <v>402</v>
      </c>
      <c r="AD45" s="269"/>
      <c r="AE45" s="267"/>
      <c r="AF45" s="271">
        <v>239</v>
      </c>
      <c r="AG45" s="288">
        <v>50</v>
      </c>
      <c r="AH45" s="266"/>
      <c r="AI45" s="286">
        <v>111</v>
      </c>
      <c r="AJ45" s="286">
        <v>82</v>
      </c>
      <c r="AK45" s="273"/>
      <c r="AL45" s="267">
        <v>14</v>
      </c>
      <c r="AM45" s="273">
        <v>77</v>
      </c>
      <c r="AN45" s="267"/>
      <c r="AO45" s="276"/>
      <c r="AP45" s="276"/>
      <c r="AQ45" s="276"/>
      <c r="AR45" s="276"/>
      <c r="AS45" s="277"/>
      <c r="AT45" s="277"/>
      <c r="AU45" s="276"/>
      <c r="AV45" s="276"/>
      <c r="AW45" s="276"/>
      <c r="AX45" s="278" t="s">
        <v>88</v>
      </c>
      <c r="BX45" s="230"/>
      <c r="BY45" s="230"/>
      <c r="CG45" s="231">
        <v>0</v>
      </c>
      <c r="CI45" s="231">
        <v>0</v>
      </c>
      <c r="CJ45" s="231">
        <v>0</v>
      </c>
      <c r="CK45" s="231">
        <v>0</v>
      </c>
      <c r="CL45" s="231">
        <v>0</v>
      </c>
      <c r="CM45" s="231">
        <v>0</v>
      </c>
      <c r="CS45" s="231"/>
      <c r="CT45" s="231"/>
    </row>
    <row r="46" spans="1:98" x14ac:dyDescent="0.2">
      <c r="A46" s="289" t="s">
        <v>124</v>
      </c>
      <c r="B46" s="259">
        <f>SUM(C46+D46+E46+F46+G46+H46+I46+J46+K46+L46+M46+N46+O46+P46+Q46+R46+S46)</f>
        <v>0</v>
      </c>
      <c r="C46" s="263"/>
      <c r="D46" s="263"/>
      <c r="E46" s="263"/>
      <c r="F46" s="263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7"/>
      <c r="T46" s="266"/>
      <c r="U46" s="267"/>
      <c r="V46" s="266"/>
      <c r="W46" s="267"/>
      <c r="X46" s="268">
        <f t="shared" si="2"/>
        <v>0</v>
      </c>
      <c r="Y46" s="266"/>
      <c r="Z46" s="269"/>
      <c r="AA46" s="267"/>
      <c r="AB46" s="282">
        <f t="shared" si="1"/>
        <v>0</v>
      </c>
      <c r="AC46" s="266"/>
      <c r="AD46" s="269"/>
      <c r="AE46" s="267"/>
      <c r="AF46" s="271"/>
      <c r="AG46" s="267"/>
      <c r="AH46" s="266"/>
      <c r="AI46" s="267"/>
      <c r="AJ46" s="275"/>
      <c r="AK46" s="273"/>
      <c r="AL46" s="267"/>
      <c r="AM46" s="273"/>
      <c r="AN46" s="267"/>
      <c r="AO46" s="276"/>
      <c r="AP46" s="276"/>
      <c r="AQ46" s="276"/>
      <c r="AR46" s="276"/>
      <c r="AS46" s="277"/>
      <c r="AT46" s="277"/>
      <c r="AU46" s="276"/>
      <c r="AV46" s="276"/>
      <c r="AW46" s="276"/>
      <c r="AX46" s="278" t="s">
        <v>88</v>
      </c>
      <c r="BX46" s="230"/>
      <c r="BY46" s="230"/>
      <c r="CG46" s="231">
        <v>0</v>
      </c>
      <c r="CI46" s="231">
        <v>0</v>
      </c>
      <c r="CJ46" s="231">
        <v>0</v>
      </c>
      <c r="CK46" s="231">
        <v>0</v>
      </c>
      <c r="CL46" s="231">
        <v>0</v>
      </c>
      <c r="CM46" s="231">
        <v>0</v>
      </c>
      <c r="CS46" s="231"/>
      <c r="CT46" s="231"/>
    </row>
    <row r="47" spans="1:98" x14ac:dyDescent="0.2">
      <c r="A47" s="290" t="s">
        <v>125</v>
      </c>
      <c r="B47" s="259">
        <f>SUM(C47+D47+E47+F47+G47+H47+I47+J47+K47+L47+M47+N47+O47+P47+Q47+R47+S47)</f>
        <v>0</v>
      </c>
      <c r="C47" s="263"/>
      <c r="D47" s="263"/>
      <c r="E47" s="263"/>
      <c r="F47" s="263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7"/>
      <c r="T47" s="266"/>
      <c r="U47" s="267"/>
      <c r="V47" s="266"/>
      <c r="W47" s="267"/>
      <c r="X47" s="268">
        <f t="shared" si="2"/>
        <v>0</v>
      </c>
      <c r="Y47" s="266"/>
      <c r="Z47" s="269"/>
      <c r="AA47" s="267"/>
      <c r="AB47" s="282">
        <f t="shared" si="1"/>
        <v>0</v>
      </c>
      <c r="AC47" s="266"/>
      <c r="AD47" s="269"/>
      <c r="AE47" s="267"/>
      <c r="AF47" s="271"/>
      <c r="AG47" s="288"/>
      <c r="AH47" s="266"/>
      <c r="AI47" s="267"/>
      <c r="AJ47" s="275"/>
      <c r="AK47" s="273"/>
      <c r="AL47" s="267"/>
      <c r="AM47" s="273"/>
      <c r="AN47" s="267"/>
      <c r="AO47" s="276"/>
      <c r="AP47" s="276"/>
      <c r="AQ47" s="276"/>
      <c r="AR47" s="276"/>
      <c r="AS47" s="277"/>
      <c r="AT47" s="277"/>
      <c r="AU47" s="276"/>
      <c r="AV47" s="276"/>
      <c r="AW47" s="276"/>
      <c r="AX47" s="278" t="s">
        <v>88</v>
      </c>
      <c r="BX47" s="230"/>
      <c r="BY47" s="230"/>
      <c r="CG47" s="231">
        <v>0</v>
      </c>
      <c r="CI47" s="231">
        <v>0</v>
      </c>
      <c r="CJ47" s="231">
        <v>0</v>
      </c>
      <c r="CK47" s="231">
        <v>0</v>
      </c>
      <c r="CL47" s="231">
        <v>0</v>
      </c>
      <c r="CM47" s="231">
        <v>0</v>
      </c>
      <c r="CS47" s="231"/>
      <c r="CT47" s="231"/>
    </row>
    <row r="48" spans="1:98" x14ac:dyDescent="0.2">
      <c r="A48" s="268" t="s">
        <v>126</v>
      </c>
      <c r="B48" s="259">
        <f>SUM(C48+D48+E48+F48+G48+H48+I48+J48+K48)</f>
        <v>0</v>
      </c>
      <c r="C48" s="263"/>
      <c r="D48" s="263"/>
      <c r="E48" s="263"/>
      <c r="F48" s="263"/>
      <c r="G48" s="263"/>
      <c r="H48" s="263"/>
      <c r="I48" s="263"/>
      <c r="J48" s="263"/>
      <c r="K48" s="263"/>
      <c r="L48" s="264"/>
      <c r="M48" s="264"/>
      <c r="N48" s="264"/>
      <c r="O48" s="264"/>
      <c r="P48" s="264"/>
      <c r="Q48" s="264"/>
      <c r="R48" s="264"/>
      <c r="S48" s="264"/>
      <c r="T48" s="266"/>
      <c r="U48" s="267"/>
      <c r="V48" s="266"/>
      <c r="W48" s="267"/>
      <c r="X48" s="268">
        <f t="shared" si="2"/>
        <v>0</v>
      </c>
      <c r="Y48" s="266"/>
      <c r="Z48" s="269"/>
      <c r="AA48" s="267"/>
      <c r="AB48" s="282">
        <f t="shared" si="1"/>
        <v>0</v>
      </c>
      <c r="AC48" s="266"/>
      <c r="AD48" s="269"/>
      <c r="AE48" s="267"/>
      <c r="AF48" s="271"/>
      <c r="AG48" s="267"/>
      <c r="AH48" s="266"/>
      <c r="AI48" s="267"/>
      <c r="AJ48" s="275"/>
      <c r="AK48" s="273"/>
      <c r="AL48" s="267"/>
      <c r="AM48" s="273"/>
      <c r="AN48" s="286"/>
      <c r="AO48" s="276"/>
      <c r="AP48" s="276"/>
      <c r="AQ48" s="276"/>
      <c r="AR48" s="276"/>
      <c r="AS48" s="277"/>
      <c r="AT48" s="291"/>
      <c r="AU48" s="292"/>
      <c r="AV48" s="276"/>
      <c r="AW48" s="276"/>
      <c r="AX48" s="278" t="s">
        <v>88</v>
      </c>
      <c r="BX48" s="230"/>
      <c r="BY48" s="230"/>
      <c r="CF48" s="231" t="s">
        <v>179</v>
      </c>
      <c r="CG48" s="231">
        <v>0</v>
      </c>
      <c r="CI48" s="231">
        <v>0</v>
      </c>
      <c r="CJ48" s="231">
        <v>0</v>
      </c>
      <c r="CK48" s="231">
        <v>0</v>
      </c>
      <c r="CL48" s="231">
        <v>1</v>
      </c>
      <c r="CM48" s="231">
        <v>0</v>
      </c>
      <c r="CS48" s="231"/>
      <c r="CT48" s="231"/>
    </row>
    <row r="49" spans="1:98" x14ac:dyDescent="0.2">
      <c r="A49" s="268" t="s">
        <v>127</v>
      </c>
      <c r="B49" s="259">
        <f t="shared" ref="B49:B56" si="3">SUM(C49+D49+E49+F49+G49+H49+I49+J49+K49+L49+M49+N49+O49+P49+Q49+R49+S49)</f>
        <v>0</v>
      </c>
      <c r="C49" s="263"/>
      <c r="D49" s="263"/>
      <c r="E49" s="263"/>
      <c r="F49" s="263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7"/>
      <c r="T49" s="266"/>
      <c r="U49" s="267"/>
      <c r="V49" s="266"/>
      <c r="W49" s="267"/>
      <c r="X49" s="268">
        <f t="shared" si="2"/>
        <v>0</v>
      </c>
      <c r="Y49" s="266"/>
      <c r="Z49" s="269"/>
      <c r="AA49" s="267"/>
      <c r="AB49" s="282">
        <f t="shared" si="1"/>
        <v>0</v>
      </c>
      <c r="AC49" s="266"/>
      <c r="AD49" s="269"/>
      <c r="AE49" s="267"/>
      <c r="AF49" s="271"/>
      <c r="AG49" s="267"/>
      <c r="AH49" s="266"/>
      <c r="AI49" s="267"/>
      <c r="AJ49" s="275"/>
      <c r="AK49" s="273"/>
      <c r="AL49" s="267"/>
      <c r="AM49" s="273"/>
      <c r="AN49" s="267"/>
      <c r="AO49" s="276"/>
      <c r="AP49" s="276"/>
      <c r="AQ49" s="276"/>
      <c r="AR49" s="276"/>
      <c r="AS49" s="277"/>
      <c r="AT49" s="277"/>
      <c r="AU49" s="276"/>
      <c r="AV49" s="276"/>
      <c r="AW49" s="276"/>
      <c r="AX49" s="278" t="s">
        <v>88</v>
      </c>
      <c r="BX49" s="230"/>
      <c r="BY49" s="230"/>
      <c r="CG49" s="231">
        <v>0</v>
      </c>
      <c r="CI49" s="231">
        <v>0</v>
      </c>
      <c r="CJ49" s="231">
        <v>0</v>
      </c>
      <c r="CK49" s="231">
        <v>0</v>
      </c>
      <c r="CL49" s="231">
        <v>0</v>
      </c>
      <c r="CM49" s="231">
        <v>0</v>
      </c>
      <c r="CS49" s="231"/>
      <c r="CT49" s="231"/>
    </row>
    <row r="50" spans="1:98" x14ac:dyDescent="0.2">
      <c r="A50" s="268" t="s">
        <v>128</v>
      </c>
      <c r="B50" s="259">
        <f t="shared" si="3"/>
        <v>0</v>
      </c>
      <c r="C50" s="266"/>
      <c r="D50" s="27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7"/>
      <c r="T50" s="266"/>
      <c r="U50" s="267"/>
      <c r="V50" s="266"/>
      <c r="W50" s="267"/>
      <c r="X50" s="268">
        <f t="shared" si="2"/>
        <v>0</v>
      </c>
      <c r="Y50" s="266"/>
      <c r="Z50" s="269"/>
      <c r="AA50" s="267"/>
      <c r="AB50" s="282">
        <f t="shared" si="1"/>
        <v>0</v>
      </c>
      <c r="AC50" s="266"/>
      <c r="AD50" s="269"/>
      <c r="AE50" s="267"/>
      <c r="AF50" s="271"/>
      <c r="AG50" s="288"/>
      <c r="AH50" s="266"/>
      <c r="AI50" s="267"/>
      <c r="AJ50" s="275"/>
      <c r="AK50" s="273"/>
      <c r="AL50" s="267"/>
      <c r="AM50" s="273"/>
      <c r="AN50" s="267"/>
      <c r="AO50" s="276"/>
      <c r="AP50" s="276"/>
      <c r="AQ50" s="276"/>
      <c r="AR50" s="276"/>
      <c r="AS50" s="277"/>
      <c r="AT50" s="277"/>
      <c r="AU50" s="276"/>
      <c r="AV50" s="276"/>
      <c r="AW50" s="276"/>
      <c r="AX50" s="278" t="s">
        <v>88</v>
      </c>
      <c r="BX50" s="230"/>
      <c r="BY50" s="230"/>
      <c r="CG50" s="231">
        <v>0</v>
      </c>
      <c r="CI50" s="231">
        <v>0</v>
      </c>
      <c r="CJ50" s="231">
        <v>0</v>
      </c>
      <c r="CK50" s="231">
        <v>0</v>
      </c>
      <c r="CL50" s="231">
        <v>0</v>
      </c>
      <c r="CM50" s="231">
        <v>0</v>
      </c>
      <c r="CS50" s="231"/>
      <c r="CT50" s="231"/>
    </row>
    <row r="51" spans="1:98" x14ac:dyDescent="0.2">
      <c r="A51" s="268" t="s">
        <v>129</v>
      </c>
      <c r="B51" s="259">
        <f t="shared" si="3"/>
        <v>0</v>
      </c>
      <c r="C51" s="266"/>
      <c r="D51" s="27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7"/>
      <c r="T51" s="266"/>
      <c r="U51" s="267"/>
      <c r="V51" s="266"/>
      <c r="W51" s="267"/>
      <c r="X51" s="268">
        <f t="shared" si="2"/>
        <v>0</v>
      </c>
      <c r="Y51" s="266"/>
      <c r="Z51" s="269"/>
      <c r="AA51" s="267"/>
      <c r="AB51" s="282">
        <f t="shared" si="1"/>
        <v>0</v>
      </c>
      <c r="AC51" s="266"/>
      <c r="AD51" s="269"/>
      <c r="AE51" s="267"/>
      <c r="AF51" s="271"/>
      <c r="AG51" s="267"/>
      <c r="AH51" s="266"/>
      <c r="AI51" s="267"/>
      <c r="AJ51" s="275"/>
      <c r="AK51" s="273"/>
      <c r="AL51" s="267"/>
      <c r="AM51" s="273"/>
      <c r="AN51" s="267"/>
      <c r="AO51" s="276"/>
      <c r="AP51" s="276"/>
      <c r="AQ51" s="276"/>
      <c r="AR51" s="276"/>
      <c r="AS51" s="277"/>
      <c r="AT51" s="277"/>
      <c r="AU51" s="276"/>
      <c r="AV51" s="276"/>
      <c r="AW51" s="276"/>
      <c r="AX51" s="278" t="s">
        <v>88</v>
      </c>
      <c r="BX51" s="230"/>
      <c r="BY51" s="230"/>
      <c r="CG51" s="231">
        <v>0</v>
      </c>
      <c r="CI51" s="231">
        <v>0</v>
      </c>
      <c r="CJ51" s="231">
        <v>0</v>
      </c>
      <c r="CK51" s="231">
        <v>0</v>
      </c>
      <c r="CL51" s="231">
        <v>0</v>
      </c>
      <c r="CM51" s="231">
        <v>0</v>
      </c>
      <c r="CS51" s="231"/>
      <c r="CT51" s="231"/>
    </row>
    <row r="52" spans="1:98" x14ac:dyDescent="0.2">
      <c r="A52" s="268" t="s">
        <v>130</v>
      </c>
      <c r="B52" s="259">
        <f t="shared" si="3"/>
        <v>0</v>
      </c>
      <c r="C52" s="266"/>
      <c r="D52" s="27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7"/>
      <c r="T52" s="266"/>
      <c r="U52" s="267"/>
      <c r="V52" s="266"/>
      <c r="W52" s="267"/>
      <c r="X52" s="268">
        <f t="shared" si="2"/>
        <v>0</v>
      </c>
      <c r="Y52" s="266"/>
      <c r="Z52" s="269"/>
      <c r="AA52" s="267"/>
      <c r="AB52" s="282">
        <f t="shared" si="1"/>
        <v>0</v>
      </c>
      <c r="AC52" s="266"/>
      <c r="AD52" s="269"/>
      <c r="AE52" s="267"/>
      <c r="AF52" s="271"/>
      <c r="AG52" s="281"/>
      <c r="AH52" s="266"/>
      <c r="AI52" s="267"/>
      <c r="AJ52" s="275"/>
      <c r="AK52" s="273"/>
      <c r="AL52" s="267"/>
      <c r="AM52" s="293"/>
      <c r="AN52" s="281"/>
      <c r="AO52" s="294"/>
      <c r="AP52" s="267"/>
      <c r="AQ52" s="276"/>
      <c r="AR52" s="276"/>
      <c r="AS52" s="277"/>
      <c r="AT52" s="277"/>
      <c r="AU52" s="276"/>
      <c r="AV52" s="276"/>
      <c r="AW52" s="276"/>
      <c r="AX52" s="278" t="s">
        <v>88</v>
      </c>
      <c r="BX52" s="230"/>
      <c r="BY52" s="230"/>
      <c r="CG52" s="231">
        <v>0</v>
      </c>
      <c r="CI52" s="231">
        <v>0</v>
      </c>
      <c r="CJ52" s="231">
        <v>0</v>
      </c>
      <c r="CK52" s="231">
        <v>0</v>
      </c>
      <c r="CL52" s="231">
        <v>0</v>
      </c>
      <c r="CM52" s="231">
        <v>0</v>
      </c>
      <c r="CS52" s="231"/>
      <c r="CT52" s="231"/>
    </row>
    <row r="53" spans="1:98" x14ac:dyDescent="0.2">
      <c r="A53" s="268" t="s">
        <v>131</v>
      </c>
      <c r="B53" s="259">
        <f t="shared" si="3"/>
        <v>0</v>
      </c>
      <c r="C53" s="266"/>
      <c r="D53" s="27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7"/>
      <c r="T53" s="266"/>
      <c r="U53" s="267"/>
      <c r="V53" s="266"/>
      <c r="W53" s="267"/>
      <c r="X53" s="268">
        <f t="shared" si="2"/>
        <v>0</v>
      </c>
      <c r="Y53" s="266"/>
      <c r="Z53" s="269"/>
      <c r="AA53" s="267"/>
      <c r="AB53" s="282">
        <f t="shared" si="1"/>
        <v>0</v>
      </c>
      <c r="AC53" s="266"/>
      <c r="AD53" s="269"/>
      <c r="AE53" s="267"/>
      <c r="AF53" s="271"/>
      <c r="AG53" s="281"/>
      <c r="AH53" s="266"/>
      <c r="AI53" s="267"/>
      <c r="AJ53" s="275"/>
      <c r="AK53" s="273"/>
      <c r="AL53" s="267"/>
      <c r="AM53" s="293"/>
      <c r="AN53" s="281"/>
      <c r="AO53" s="294"/>
      <c r="AP53" s="267"/>
      <c r="AQ53" s="276"/>
      <c r="AR53" s="276"/>
      <c r="AS53" s="277"/>
      <c r="AT53" s="277"/>
      <c r="AU53" s="276"/>
      <c r="AV53" s="276"/>
      <c r="AW53" s="276"/>
      <c r="AX53" s="278" t="s">
        <v>88</v>
      </c>
      <c r="BX53" s="230"/>
      <c r="BY53" s="230"/>
      <c r="CG53" s="231">
        <v>0</v>
      </c>
      <c r="CI53" s="231">
        <v>0</v>
      </c>
      <c r="CJ53" s="231">
        <v>0</v>
      </c>
      <c r="CK53" s="231">
        <v>0</v>
      </c>
      <c r="CL53" s="231">
        <v>0</v>
      </c>
      <c r="CM53" s="231">
        <v>0</v>
      </c>
      <c r="CS53" s="231"/>
      <c r="CT53" s="231"/>
    </row>
    <row r="54" spans="1:98" x14ac:dyDescent="0.2">
      <c r="A54" s="268" t="s">
        <v>132</v>
      </c>
      <c r="B54" s="259">
        <f t="shared" si="3"/>
        <v>0</v>
      </c>
      <c r="C54" s="266"/>
      <c r="D54" s="27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7"/>
      <c r="T54" s="266"/>
      <c r="U54" s="267"/>
      <c r="V54" s="266"/>
      <c r="W54" s="267"/>
      <c r="X54" s="268">
        <f t="shared" si="2"/>
        <v>0</v>
      </c>
      <c r="Y54" s="266"/>
      <c r="Z54" s="269"/>
      <c r="AA54" s="267"/>
      <c r="AB54" s="282">
        <f t="shared" si="1"/>
        <v>0</v>
      </c>
      <c r="AC54" s="266"/>
      <c r="AD54" s="269"/>
      <c r="AE54" s="267"/>
      <c r="AF54" s="271"/>
      <c r="AG54" s="281"/>
      <c r="AH54" s="266"/>
      <c r="AI54" s="267"/>
      <c r="AJ54" s="275"/>
      <c r="AK54" s="273"/>
      <c r="AL54" s="267"/>
      <c r="AM54" s="293"/>
      <c r="AN54" s="281"/>
      <c r="AO54" s="294"/>
      <c r="AP54" s="267"/>
      <c r="AQ54" s="276"/>
      <c r="AR54" s="276"/>
      <c r="AS54" s="277"/>
      <c r="AT54" s="277"/>
      <c r="AU54" s="276"/>
      <c r="AV54" s="276"/>
      <c r="AW54" s="276"/>
      <c r="AX54" s="278" t="s">
        <v>88</v>
      </c>
      <c r="BX54" s="230"/>
      <c r="BY54" s="230"/>
      <c r="CG54" s="231">
        <v>0</v>
      </c>
      <c r="CI54" s="231">
        <v>0</v>
      </c>
      <c r="CJ54" s="231">
        <v>0</v>
      </c>
      <c r="CK54" s="231">
        <v>0</v>
      </c>
      <c r="CL54" s="231">
        <v>0</v>
      </c>
      <c r="CM54" s="231">
        <v>0</v>
      </c>
      <c r="CS54" s="231"/>
      <c r="CT54" s="231"/>
    </row>
    <row r="55" spans="1:98" x14ac:dyDescent="0.2">
      <c r="A55" s="258" t="s">
        <v>133</v>
      </c>
      <c r="B55" s="259">
        <f t="shared" si="3"/>
        <v>265</v>
      </c>
      <c r="C55" s="266"/>
      <c r="D55" s="279">
        <v>1</v>
      </c>
      <c r="E55" s="269">
        <v>3</v>
      </c>
      <c r="F55" s="269">
        <v>4</v>
      </c>
      <c r="G55" s="269"/>
      <c r="H55" s="269">
        <v>2</v>
      </c>
      <c r="I55" s="269">
        <v>4</v>
      </c>
      <c r="J55" s="269">
        <v>7</v>
      </c>
      <c r="K55" s="269">
        <v>12</v>
      </c>
      <c r="L55" s="269">
        <v>4</v>
      </c>
      <c r="M55" s="269">
        <v>24</v>
      </c>
      <c r="N55" s="269">
        <v>24</v>
      </c>
      <c r="O55" s="269">
        <v>23</v>
      </c>
      <c r="P55" s="269">
        <v>39</v>
      </c>
      <c r="Q55" s="269">
        <v>46</v>
      </c>
      <c r="R55" s="269">
        <v>40</v>
      </c>
      <c r="S55" s="267">
        <v>32</v>
      </c>
      <c r="T55" s="266">
        <v>4</v>
      </c>
      <c r="U55" s="267">
        <v>261</v>
      </c>
      <c r="V55" s="266">
        <v>127</v>
      </c>
      <c r="W55" s="267">
        <v>138</v>
      </c>
      <c r="X55" s="268">
        <f t="shared" si="2"/>
        <v>0</v>
      </c>
      <c r="Y55" s="266"/>
      <c r="Z55" s="269"/>
      <c r="AA55" s="267"/>
      <c r="AB55" s="282">
        <f t="shared" si="1"/>
        <v>105</v>
      </c>
      <c r="AC55" s="266">
        <v>105</v>
      </c>
      <c r="AD55" s="269"/>
      <c r="AE55" s="267"/>
      <c r="AF55" s="271">
        <v>92</v>
      </c>
      <c r="AG55" s="281"/>
      <c r="AH55" s="266"/>
      <c r="AI55" s="267">
        <v>2</v>
      </c>
      <c r="AJ55" s="275">
        <v>294</v>
      </c>
      <c r="AK55" s="273"/>
      <c r="AL55" s="267"/>
      <c r="AM55" s="293"/>
      <c r="AN55" s="281">
        <v>8</v>
      </c>
      <c r="AO55" s="294"/>
      <c r="AP55" s="267"/>
      <c r="AQ55" s="276"/>
      <c r="AR55" s="276"/>
      <c r="AS55" s="277"/>
      <c r="AT55" s="277"/>
      <c r="AU55" s="276"/>
      <c r="AV55" s="276"/>
      <c r="AW55" s="276"/>
      <c r="AX55" s="278" t="s">
        <v>88</v>
      </c>
      <c r="BX55" s="230"/>
      <c r="BY55" s="230"/>
      <c r="CG55" s="231">
        <v>0</v>
      </c>
      <c r="CI55" s="231">
        <v>0</v>
      </c>
      <c r="CJ55" s="231">
        <v>0</v>
      </c>
      <c r="CK55" s="231">
        <v>0</v>
      </c>
      <c r="CL55" s="231">
        <v>0</v>
      </c>
      <c r="CM55" s="231">
        <v>0</v>
      </c>
      <c r="CS55" s="231"/>
      <c r="CT55" s="231"/>
    </row>
    <row r="56" spans="1:98" x14ac:dyDescent="0.2">
      <c r="A56" s="290" t="s">
        <v>134</v>
      </c>
      <c r="B56" s="259">
        <f t="shared" si="3"/>
        <v>251</v>
      </c>
      <c r="C56" s="266"/>
      <c r="D56" s="279"/>
      <c r="E56" s="269"/>
      <c r="F56" s="269">
        <v>19</v>
      </c>
      <c r="G56" s="269">
        <v>33</v>
      </c>
      <c r="H56" s="269">
        <v>67</v>
      </c>
      <c r="I56" s="269">
        <v>64</v>
      </c>
      <c r="J56" s="269">
        <v>41</v>
      </c>
      <c r="K56" s="269">
        <v>26</v>
      </c>
      <c r="L56" s="269">
        <v>1</v>
      </c>
      <c r="M56" s="269"/>
      <c r="N56" s="269"/>
      <c r="O56" s="269"/>
      <c r="P56" s="269"/>
      <c r="Q56" s="269"/>
      <c r="R56" s="269"/>
      <c r="S56" s="267"/>
      <c r="T56" s="266"/>
      <c r="U56" s="267">
        <v>251</v>
      </c>
      <c r="V56" s="266"/>
      <c r="W56" s="267">
        <v>251</v>
      </c>
      <c r="X56" s="268">
        <f t="shared" si="2"/>
        <v>0</v>
      </c>
      <c r="Y56" s="266"/>
      <c r="Z56" s="269"/>
      <c r="AA56" s="267"/>
      <c r="AB56" s="282">
        <f t="shared" si="1"/>
        <v>123</v>
      </c>
      <c r="AC56" s="266">
        <v>123</v>
      </c>
      <c r="AD56" s="269"/>
      <c r="AE56" s="267"/>
      <c r="AF56" s="271">
        <v>118</v>
      </c>
      <c r="AG56" s="281"/>
      <c r="AH56" s="266"/>
      <c r="AI56" s="267">
        <v>34</v>
      </c>
      <c r="AJ56" s="275"/>
      <c r="AK56" s="273"/>
      <c r="AL56" s="267">
        <v>4</v>
      </c>
      <c r="AM56" s="293"/>
      <c r="AN56" s="281">
        <v>23</v>
      </c>
      <c r="AO56" s="294"/>
      <c r="AP56" s="267"/>
      <c r="AQ56" s="276"/>
      <c r="AR56" s="276"/>
      <c r="AS56" s="277"/>
      <c r="AT56" s="277"/>
      <c r="AU56" s="276"/>
      <c r="AV56" s="276"/>
      <c r="AW56" s="276"/>
      <c r="AX56" s="278" t="s">
        <v>88</v>
      </c>
      <c r="BX56" s="230"/>
      <c r="BY56" s="230"/>
      <c r="CG56" s="231">
        <v>0</v>
      </c>
      <c r="CI56" s="231">
        <v>0</v>
      </c>
      <c r="CJ56" s="231">
        <v>0</v>
      </c>
      <c r="CK56" s="231">
        <v>0</v>
      </c>
      <c r="CL56" s="231">
        <v>0</v>
      </c>
      <c r="CM56" s="231">
        <v>0</v>
      </c>
      <c r="CS56" s="231"/>
      <c r="CT56" s="231"/>
    </row>
    <row r="57" spans="1:98" x14ac:dyDescent="0.2">
      <c r="A57" s="290" t="s">
        <v>135</v>
      </c>
      <c r="B57" s="259">
        <f>SUM(C57+D57+E57+F57+G57+H57+I57+J57+K57)</f>
        <v>0</v>
      </c>
      <c r="C57" s="266"/>
      <c r="D57" s="279"/>
      <c r="E57" s="269"/>
      <c r="F57" s="269"/>
      <c r="G57" s="269"/>
      <c r="H57" s="269"/>
      <c r="I57" s="269"/>
      <c r="J57" s="269"/>
      <c r="K57" s="269"/>
      <c r="L57" s="264"/>
      <c r="M57" s="264"/>
      <c r="N57" s="264"/>
      <c r="O57" s="264"/>
      <c r="P57" s="264"/>
      <c r="Q57" s="264"/>
      <c r="R57" s="264"/>
      <c r="S57" s="264"/>
      <c r="T57" s="266"/>
      <c r="U57" s="267"/>
      <c r="V57" s="266"/>
      <c r="W57" s="267"/>
      <c r="X57" s="268">
        <f t="shared" si="2"/>
        <v>0</v>
      </c>
      <c r="Y57" s="266"/>
      <c r="Z57" s="269"/>
      <c r="AA57" s="267"/>
      <c r="AB57" s="282">
        <f t="shared" si="1"/>
        <v>0</v>
      </c>
      <c r="AC57" s="266"/>
      <c r="AD57" s="269"/>
      <c r="AE57" s="267"/>
      <c r="AF57" s="271"/>
      <c r="AG57" s="281"/>
      <c r="AH57" s="266"/>
      <c r="AI57" s="267"/>
      <c r="AJ57" s="275"/>
      <c r="AK57" s="273"/>
      <c r="AL57" s="267"/>
      <c r="AM57" s="293"/>
      <c r="AN57" s="281"/>
      <c r="AO57" s="294"/>
      <c r="AP57" s="267"/>
      <c r="AQ57" s="276"/>
      <c r="AR57" s="276"/>
      <c r="AS57" s="277"/>
      <c r="AT57" s="277"/>
      <c r="AU57" s="276"/>
      <c r="AV57" s="276"/>
      <c r="AW57" s="276"/>
      <c r="AX57" s="278" t="s">
        <v>88</v>
      </c>
      <c r="BX57" s="230"/>
      <c r="BY57" s="230"/>
      <c r="CF57" s="231" t="s">
        <v>179</v>
      </c>
      <c r="CG57" s="231">
        <v>0</v>
      </c>
      <c r="CI57" s="231">
        <v>0</v>
      </c>
      <c r="CJ57" s="231">
        <v>0</v>
      </c>
      <c r="CK57" s="231">
        <v>0</v>
      </c>
      <c r="CL57" s="231">
        <v>1</v>
      </c>
      <c r="CM57" s="231">
        <v>0</v>
      </c>
      <c r="CS57" s="231"/>
      <c r="CT57" s="231"/>
    </row>
    <row r="58" spans="1:98" x14ac:dyDescent="0.2">
      <c r="A58" s="290" t="s">
        <v>136</v>
      </c>
      <c r="B58" s="259">
        <f>SUM(C58+D58+E58+F58+G58+H58+I58+J58+K58+L58+M58+N58+O58+P58+Q58+R58+S58)</f>
        <v>639</v>
      </c>
      <c r="C58" s="266">
        <v>3</v>
      </c>
      <c r="D58" s="279">
        <v>5</v>
      </c>
      <c r="E58" s="269">
        <v>13</v>
      </c>
      <c r="F58" s="269">
        <v>30</v>
      </c>
      <c r="G58" s="269">
        <v>23</v>
      </c>
      <c r="H58" s="269">
        <v>39</v>
      </c>
      <c r="I58" s="269">
        <v>61</v>
      </c>
      <c r="J58" s="269">
        <v>83</v>
      </c>
      <c r="K58" s="269">
        <v>100</v>
      </c>
      <c r="L58" s="269">
        <v>80</v>
      </c>
      <c r="M58" s="269">
        <v>79</v>
      </c>
      <c r="N58" s="269">
        <v>44</v>
      </c>
      <c r="O58" s="269">
        <v>37</v>
      </c>
      <c r="P58" s="269">
        <v>12</v>
      </c>
      <c r="Q58" s="269">
        <v>13</v>
      </c>
      <c r="R58" s="269">
        <v>12</v>
      </c>
      <c r="S58" s="267">
        <v>5</v>
      </c>
      <c r="T58" s="266">
        <v>21</v>
      </c>
      <c r="U58" s="267">
        <v>618</v>
      </c>
      <c r="V58" s="266"/>
      <c r="W58" s="267">
        <v>639</v>
      </c>
      <c r="X58" s="268">
        <f t="shared" si="2"/>
        <v>5</v>
      </c>
      <c r="Y58" s="266">
        <v>5</v>
      </c>
      <c r="Z58" s="269"/>
      <c r="AA58" s="267"/>
      <c r="AB58" s="282">
        <f t="shared" si="1"/>
        <v>286</v>
      </c>
      <c r="AC58" s="266">
        <v>286</v>
      </c>
      <c r="AD58" s="269"/>
      <c r="AE58" s="267"/>
      <c r="AF58" s="271">
        <v>247</v>
      </c>
      <c r="AG58" s="281"/>
      <c r="AH58" s="266">
        <v>7</v>
      </c>
      <c r="AI58" s="267">
        <v>103</v>
      </c>
      <c r="AJ58" s="275"/>
      <c r="AK58" s="273"/>
      <c r="AL58" s="267">
        <v>3</v>
      </c>
      <c r="AM58" s="293">
        <v>2</v>
      </c>
      <c r="AN58" s="281">
        <v>69</v>
      </c>
      <c r="AO58" s="294"/>
      <c r="AP58" s="267"/>
      <c r="AQ58" s="276"/>
      <c r="AR58" s="276"/>
      <c r="AS58" s="277"/>
      <c r="AT58" s="277"/>
      <c r="AU58" s="276"/>
      <c r="AV58" s="276"/>
      <c r="AW58" s="276"/>
      <c r="AX58" s="278" t="s">
        <v>88</v>
      </c>
      <c r="BX58" s="230"/>
      <c r="BY58" s="230"/>
      <c r="CG58" s="231">
        <v>0</v>
      </c>
      <c r="CI58" s="231">
        <v>0</v>
      </c>
      <c r="CJ58" s="231">
        <v>0</v>
      </c>
      <c r="CK58" s="231">
        <v>0</v>
      </c>
      <c r="CL58" s="231">
        <v>0</v>
      </c>
      <c r="CM58" s="231">
        <v>0</v>
      </c>
      <c r="CS58" s="231"/>
      <c r="CT58" s="231"/>
    </row>
    <row r="59" spans="1:98" x14ac:dyDescent="0.2">
      <c r="A59" s="268" t="s">
        <v>137</v>
      </c>
      <c r="B59" s="259">
        <f>SUM(C59+D59+E59+F59+G59+H59+I59+J59+K59+L59+M59+N59+O59+P59+Q59+R59+S59)</f>
        <v>584</v>
      </c>
      <c r="C59" s="266">
        <v>34</v>
      </c>
      <c r="D59" s="279">
        <v>17</v>
      </c>
      <c r="E59" s="269">
        <v>9</v>
      </c>
      <c r="F59" s="269">
        <v>8</v>
      </c>
      <c r="G59" s="269">
        <v>2</v>
      </c>
      <c r="H59" s="269">
        <v>8</v>
      </c>
      <c r="I59" s="269">
        <v>10</v>
      </c>
      <c r="J59" s="269">
        <v>20</v>
      </c>
      <c r="K59" s="269">
        <v>25</v>
      </c>
      <c r="L59" s="269">
        <v>23</v>
      </c>
      <c r="M59" s="269">
        <v>32</v>
      </c>
      <c r="N59" s="269">
        <v>34</v>
      </c>
      <c r="O59" s="269">
        <v>41</v>
      </c>
      <c r="P59" s="269">
        <v>84</v>
      </c>
      <c r="Q59" s="269">
        <v>94</v>
      </c>
      <c r="R59" s="269">
        <v>82</v>
      </c>
      <c r="S59" s="267">
        <v>61</v>
      </c>
      <c r="T59" s="266">
        <v>60</v>
      </c>
      <c r="U59" s="267">
        <v>524</v>
      </c>
      <c r="V59" s="266">
        <v>254</v>
      </c>
      <c r="W59" s="267">
        <v>330</v>
      </c>
      <c r="X59" s="268">
        <f t="shared" si="2"/>
        <v>41</v>
      </c>
      <c r="Y59" s="266">
        <v>41</v>
      </c>
      <c r="Z59" s="269"/>
      <c r="AA59" s="267"/>
      <c r="AB59" s="282">
        <f t="shared" si="1"/>
        <v>306</v>
      </c>
      <c r="AC59" s="266">
        <v>306</v>
      </c>
      <c r="AD59" s="269"/>
      <c r="AE59" s="267"/>
      <c r="AF59" s="271">
        <v>292</v>
      </c>
      <c r="AG59" s="281">
        <v>161</v>
      </c>
      <c r="AH59" s="266">
        <v>1</v>
      </c>
      <c r="AI59" s="267">
        <v>3</v>
      </c>
      <c r="AJ59" s="275">
        <v>101</v>
      </c>
      <c r="AK59" s="273"/>
      <c r="AL59" s="267"/>
      <c r="AM59" s="293">
        <v>10</v>
      </c>
      <c r="AN59" s="281">
        <v>78</v>
      </c>
      <c r="AO59" s="294"/>
      <c r="AP59" s="267"/>
      <c r="AQ59" s="276">
        <v>78</v>
      </c>
      <c r="AR59" s="276"/>
      <c r="AS59" s="277"/>
      <c r="AT59" s="277"/>
      <c r="AU59" s="276"/>
      <c r="AV59" s="276"/>
      <c r="AW59" s="276"/>
      <c r="AX59" s="278" t="s">
        <v>88</v>
      </c>
      <c r="BX59" s="230"/>
      <c r="BY59" s="230"/>
      <c r="CG59" s="231">
        <v>0</v>
      </c>
      <c r="CI59" s="231">
        <v>0</v>
      </c>
      <c r="CJ59" s="231">
        <v>0</v>
      </c>
      <c r="CK59" s="231">
        <v>0</v>
      </c>
      <c r="CL59" s="231">
        <v>0</v>
      </c>
      <c r="CM59" s="231">
        <v>0</v>
      </c>
      <c r="CS59" s="231"/>
      <c r="CT59" s="231"/>
    </row>
    <row r="60" spans="1:98" x14ac:dyDescent="0.2">
      <c r="A60" s="268" t="s">
        <v>138</v>
      </c>
      <c r="B60" s="259">
        <f>SUM(C60+D60+E60+F60+G60+H60+I60+J60+K60+L60+M60+N60+O60+P60+Q60+R60+S60)</f>
        <v>448</v>
      </c>
      <c r="C60" s="266">
        <v>45</v>
      </c>
      <c r="D60" s="279">
        <v>88</v>
      </c>
      <c r="E60" s="269">
        <v>43</v>
      </c>
      <c r="F60" s="269">
        <v>21</v>
      </c>
      <c r="G60" s="269">
        <v>9</v>
      </c>
      <c r="H60" s="269">
        <v>12</v>
      </c>
      <c r="I60" s="269">
        <v>6</v>
      </c>
      <c r="J60" s="269">
        <v>19</v>
      </c>
      <c r="K60" s="269">
        <v>11</v>
      </c>
      <c r="L60" s="269">
        <v>16</v>
      </c>
      <c r="M60" s="269">
        <v>18</v>
      </c>
      <c r="N60" s="269">
        <v>29</v>
      </c>
      <c r="O60" s="269">
        <v>26</v>
      </c>
      <c r="P60" s="269">
        <v>34</v>
      </c>
      <c r="Q60" s="269">
        <v>31</v>
      </c>
      <c r="R60" s="269">
        <v>25</v>
      </c>
      <c r="S60" s="267">
        <v>15</v>
      </c>
      <c r="T60" s="266">
        <v>176</v>
      </c>
      <c r="U60" s="267">
        <v>272</v>
      </c>
      <c r="V60" s="266">
        <v>204</v>
      </c>
      <c r="W60" s="267">
        <v>244</v>
      </c>
      <c r="X60" s="268">
        <f t="shared" si="2"/>
        <v>100</v>
      </c>
      <c r="Y60" s="266">
        <v>100</v>
      </c>
      <c r="Z60" s="269"/>
      <c r="AA60" s="267"/>
      <c r="AB60" s="282">
        <f t="shared" si="1"/>
        <v>162</v>
      </c>
      <c r="AC60" s="266">
        <v>162</v>
      </c>
      <c r="AD60" s="269"/>
      <c r="AE60" s="267"/>
      <c r="AF60" s="271">
        <v>204</v>
      </c>
      <c r="AG60" s="267"/>
      <c r="AH60" s="266">
        <v>24</v>
      </c>
      <c r="AI60" s="267">
        <v>60</v>
      </c>
      <c r="AJ60" s="275"/>
      <c r="AK60" s="273"/>
      <c r="AL60" s="267"/>
      <c r="AM60" s="293">
        <v>31</v>
      </c>
      <c r="AN60" s="281">
        <v>54</v>
      </c>
      <c r="AO60" s="294"/>
      <c r="AP60" s="267"/>
      <c r="AQ60" s="276"/>
      <c r="AR60" s="276"/>
      <c r="AS60" s="277"/>
      <c r="AT60" s="277"/>
      <c r="AU60" s="276"/>
      <c r="AV60" s="276"/>
      <c r="AW60" s="276"/>
      <c r="AX60" s="278" t="s">
        <v>88</v>
      </c>
      <c r="BX60" s="230"/>
      <c r="BY60" s="230"/>
      <c r="CG60" s="231">
        <v>0</v>
      </c>
      <c r="CI60" s="231">
        <v>0</v>
      </c>
      <c r="CJ60" s="231">
        <v>0</v>
      </c>
      <c r="CK60" s="231">
        <v>0</v>
      </c>
      <c r="CL60" s="231">
        <v>0</v>
      </c>
      <c r="CM60" s="231">
        <v>0</v>
      </c>
      <c r="CS60" s="231"/>
      <c r="CT60" s="231"/>
    </row>
    <row r="61" spans="1:98" x14ac:dyDescent="0.2">
      <c r="A61" s="268" t="s">
        <v>139</v>
      </c>
      <c r="B61" s="259">
        <f>SUM(C61+D61+E61+F61+G61+H61+I61+J61+K61)</f>
        <v>241</v>
      </c>
      <c r="C61" s="266">
        <v>104</v>
      </c>
      <c r="D61" s="279">
        <v>64</v>
      </c>
      <c r="E61" s="269">
        <v>73</v>
      </c>
      <c r="F61" s="269"/>
      <c r="G61" s="269"/>
      <c r="H61" s="269"/>
      <c r="I61" s="269"/>
      <c r="J61" s="269"/>
      <c r="K61" s="269"/>
      <c r="L61" s="264"/>
      <c r="M61" s="264"/>
      <c r="N61" s="264"/>
      <c r="O61" s="264"/>
      <c r="P61" s="264"/>
      <c r="Q61" s="264"/>
      <c r="R61" s="264"/>
      <c r="S61" s="264"/>
      <c r="T61" s="266">
        <v>241</v>
      </c>
      <c r="U61" s="267"/>
      <c r="V61" s="266">
        <v>112</v>
      </c>
      <c r="W61" s="267">
        <v>129</v>
      </c>
      <c r="X61" s="268">
        <f t="shared" si="2"/>
        <v>125</v>
      </c>
      <c r="Y61" s="266">
        <v>125</v>
      </c>
      <c r="Z61" s="269"/>
      <c r="AA61" s="267"/>
      <c r="AB61" s="282">
        <f t="shared" si="1"/>
        <v>0</v>
      </c>
      <c r="AC61" s="266"/>
      <c r="AD61" s="269"/>
      <c r="AE61" s="267"/>
      <c r="AF61" s="271">
        <v>90</v>
      </c>
      <c r="AG61" s="267"/>
      <c r="AH61" s="266">
        <v>25</v>
      </c>
      <c r="AI61" s="267"/>
      <c r="AJ61" s="275"/>
      <c r="AK61" s="273"/>
      <c r="AL61" s="267"/>
      <c r="AM61" s="293">
        <v>50</v>
      </c>
      <c r="AN61" s="281"/>
      <c r="AO61" s="294"/>
      <c r="AP61" s="267"/>
      <c r="AQ61" s="276"/>
      <c r="AR61" s="276"/>
      <c r="AS61" s="277"/>
      <c r="AT61" s="277"/>
      <c r="AU61" s="276"/>
      <c r="AV61" s="276"/>
      <c r="AW61" s="276"/>
      <c r="AX61" s="278" t="s">
        <v>88</v>
      </c>
      <c r="BX61" s="230"/>
      <c r="BY61" s="230"/>
      <c r="CF61" s="231" t="s">
        <v>179</v>
      </c>
      <c r="CG61" s="231">
        <v>0</v>
      </c>
      <c r="CI61" s="231">
        <v>0</v>
      </c>
      <c r="CJ61" s="231">
        <v>0</v>
      </c>
      <c r="CK61" s="231">
        <v>0</v>
      </c>
      <c r="CL61" s="231">
        <v>1</v>
      </c>
      <c r="CM61" s="231">
        <v>0</v>
      </c>
      <c r="CS61" s="231"/>
      <c r="CT61" s="231"/>
    </row>
    <row r="62" spans="1:98" x14ac:dyDescent="0.2">
      <c r="A62" s="268" t="s">
        <v>140</v>
      </c>
      <c r="B62" s="259">
        <f>SUM(C62+D62+E62+F62+G62+H62+I62+J62+K62+L62+M62+N62+O62+P62+Q62+R62+S62)</f>
        <v>721</v>
      </c>
      <c r="C62" s="266"/>
      <c r="D62" s="279"/>
      <c r="E62" s="269"/>
      <c r="F62" s="269">
        <v>49</v>
      </c>
      <c r="G62" s="269">
        <v>17</v>
      </c>
      <c r="H62" s="269">
        <v>32</v>
      </c>
      <c r="I62" s="269">
        <v>37</v>
      </c>
      <c r="J62" s="269">
        <v>39</v>
      </c>
      <c r="K62" s="269">
        <v>43</v>
      </c>
      <c r="L62" s="269">
        <v>53</v>
      </c>
      <c r="M62" s="269">
        <v>108</v>
      </c>
      <c r="N62" s="269">
        <v>75</v>
      </c>
      <c r="O62" s="269">
        <v>80</v>
      </c>
      <c r="P62" s="269">
        <v>71</v>
      </c>
      <c r="Q62" s="269">
        <v>48</v>
      </c>
      <c r="R62" s="269">
        <v>28</v>
      </c>
      <c r="S62" s="267">
        <v>41</v>
      </c>
      <c r="T62" s="266"/>
      <c r="U62" s="267">
        <v>721</v>
      </c>
      <c r="V62" s="266">
        <v>282</v>
      </c>
      <c r="W62" s="267">
        <v>439</v>
      </c>
      <c r="X62" s="268">
        <f t="shared" si="2"/>
        <v>0</v>
      </c>
      <c r="Y62" s="266"/>
      <c r="Z62" s="269"/>
      <c r="AA62" s="267"/>
      <c r="AB62" s="282">
        <f t="shared" si="1"/>
        <v>443</v>
      </c>
      <c r="AC62" s="266">
        <v>443</v>
      </c>
      <c r="AD62" s="269"/>
      <c r="AE62" s="267"/>
      <c r="AF62" s="271">
        <v>358</v>
      </c>
      <c r="AG62" s="288">
        <v>125</v>
      </c>
      <c r="AH62" s="266"/>
      <c r="AI62" s="267">
        <v>105</v>
      </c>
      <c r="AJ62" s="275"/>
      <c r="AK62" s="273"/>
      <c r="AL62" s="267">
        <v>3</v>
      </c>
      <c r="AM62" s="293"/>
      <c r="AN62" s="281">
        <v>155</v>
      </c>
      <c r="AO62" s="294"/>
      <c r="AP62" s="267"/>
      <c r="AQ62" s="276"/>
      <c r="AR62" s="276"/>
      <c r="AS62" s="277"/>
      <c r="AT62" s="277"/>
      <c r="AU62" s="276"/>
      <c r="AV62" s="276"/>
      <c r="AW62" s="276"/>
      <c r="AX62" s="278" t="s">
        <v>88</v>
      </c>
      <c r="BX62" s="230"/>
      <c r="BY62" s="230"/>
      <c r="CG62" s="231">
        <v>0</v>
      </c>
      <c r="CI62" s="231">
        <v>0</v>
      </c>
      <c r="CJ62" s="231">
        <v>0</v>
      </c>
      <c r="CK62" s="231">
        <v>0</v>
      </c>
      <c r="CL62" s="231">
        <v>0</v>
      </c>
      <c r="CM62" s="231">
        <v>0</v>
      </c>
      <c r="CS62" s="231"/>
      <c r="CT62" s="231"/>
    </row>
    <row r="63" spans="1:98" x14ac:dyDescent="0.2">
      <c r="A63" s="268" t="s">
        <v>141</v>
      </c>
      <c r="B63" s="259">
        <f>SUM(C63+D63+E63+F63+G63+H63+I63+J63+K63)</f>
        <v>0</v>
      </c>
      <c r="C63" s="266"/>
      <c r="D63" s="279"/>
      <c r="E63" s="269"/>
      <c r="F63" s="269"/>
      <c r="G63" s="269"/>
      <c r="H63" s="269"/>
      <c r="I63" s="269"/>
      <c r="J63" s="269"/>
      <c r="K63" s="269"/>
      <c r="L63" s="264"/>
      <c r="M63" s="264"/>
      <c r="N63" s="264"/>
      <c r="O63" s="264"/>
      <c r="P63" s="264"/>
      <c r="Q63" s="264"/>
      <c r="R63" s="264"/>
      <c r="S63" s="264"/>
      <c r="T63" s="266"/>
      <c r="U63" s="267"/>
      <c r="V63" s="266"/>
      <c r="W63" s="267"/>
      <c r="X63" s="268">
        <f t="shared" si="2"/>
        <v>0</v>
      </c>
      <c r="Y63" s="266"/>
      <c r="Z63" s="269"/>
      <c r="AA63" s="267"/>
      <c r="AB63" s="282">
        <f t="shared" si="1"/>
        <v>0</v>
      </c>
      <c r="AC63" s="266"/>
      <c r="AD63" s="269"/>
      <c r="AE63" s="267"/>
      <c r="AF63" s="271"/>
      <c r="AG63" s="281"/>
      <c r="AH63" s="266"/>
      <c r="AI63" s="267"/>
      <c r="AJ63" s="275"/>
      <c r="AK63" s="273"/>
      <c r="AL63" s="267"/>
      <c r="AM63" s="293"/>
      <c r="AN63" s="281"/>
      <c r="AO63" s="294"/>
      <c r="AP63" s="267"/>
      <c r="AQ63" s="276"/>
      <c r="AR63" s="276"/>
      <c r="AS63" s="277"/>
      <c r="AT63" s="277"/>
      <c r="AU63" s="276"/>
      <c r="AV63" s="276"/>
      <c r="AW63" s="276"/>
      <c r="AX63" s="278" t="s">
        <v>88</v>
      </c>
      <c r="BX63" s="230"/>
      <c r="BY63" s="230"/>
      <c r="CF63" s="231" t="s">
        <v>179</v>
      </c>
      <c r="CG63" s="231">
        <v>0</v>
      </c>
      <c r="CI63" s="231">
        <v>0</v>
      </c>
      <c r="CJ63" s="231">
        <v>0</v>
      </c>
      <c r="CK63" s="231">
        <v>0</v>
      </c>
      <c r="CL63" s="231">
        <v>1</v>
      </c>
      <c r="CM63" s="231">
        <v>0</v>
      </c>
      <c r="CS63" s="231"/>
      <c r="CT63" s="231"/>
    </row>
    <row r="64" spans="1:98" x14ac:dyDescent="0.2">
      <c r="A64" s="268" t="s">
        <v>142</v>
      </c>
      <c r="B64" s="259">
        <f>SUM(C64+D64+E64+F64+G64+H64+I64+J64+K64+L64+M64+N64+O64+P64+Q64+R64+S64)</f>
        <v>367</v>
      </c>
      <c r="C64" s="266"/>
      <c r="D64" s="279"/>
      <c r="E64" s="269"/>
      <c r="F64" s="269">
        <v>4</v>
      </c>
      <c r="G64" s="269">
        <v>6</v>
      </c>
      <c r="H64" s="269">
        <v>4</v>
      </c>
      <c r="I64" s="269">
        <v>4</v>
      </c>
      <c r="J64" s="269">
        <v>9</v>
      </c>
      <c r="K64" s="269">
        <v>17</v>
      </c>
      <c r="L64" s="269">
        <v>16</v>
      </c>
      <c r="M64" s="269">
        <v>28</v>
      </c>
      <c r="N64" s="269">
        <v>30</v>
      </c>
      <c r="O64" s="269">
        <v>33</v>
      </c>
      <c r="P64" s="269">
        <v>45</v>
      </c>
      <c r="Q64" s="269">
        <v>64</v>
      </c>
      <c r="R64" s="269">
        <v>57</v>
      </c>
      <c r="S64" s="267">
        <v>50</v>
      </c>
      <c r="T64" s="266"/>
      <c r="U64" s="267">
        <v>367</v>
      </c>
      <c r="V64" s="266">
        <v>293</v>
      </c>
      <c r="W64" s="267">
        <v>74</v>
      </c>
      <c r="X64" s="268">
        <f t="shared" si="2"/>
        <v>0</v>
      </c>
      <c r="Y64" s="266"/>
      <c r="Z64" s="269"/>
      <c r="AA64" s="267"/>
      <c r="AB64" s="282">
        <f t="shared" si="1"/>
        <v>166</v>
      </c>
      <c r="AC64" s="266">
        <v>166</v>
      </c>
      <c r="AD64" s="269"/>
      <c r="AE64" s="267"/>
      <c r="AF64" s="271">
        <v>134</v>
      </c>
      <c r="AG64" s="281">
        <v>18</v>
      </c>
      <c r="AH64" s="266"/>
      <c r="AI64" s="267">
        <v>63</v>
      </c>
      <c r="AJ64" s="275">
        <v>1</v>
      </c>
      <c r="AK64" s="273"/>
      <c r="AL64" s="267">
        <v>20</v>
      </c>
      <c r="AM64" s="293"/>
      <c r="AN64" s="281">
        <v>11</v>
      </c>
      <c r="AO64" s="294"/>
      <c r="AP64" s="267"/>
      <c r="AQ64" s="276">
        <v>27</v>
      </c>
      <c r="AR64" s="276"/>
      <c r="AS64" s="277"/>
      <c r="AT64" s="277"/>
      <c r="AU64" s="276"/>
      <c r="AV64" s="276"/>
      <c r="AW64" s="276"/>
      <c r="AX64" s="278" t="s">
        <v>88</v>
      </c>
      <c r="BX64" s="230"/>
      <c r="BY64" s="230"/>
      <c r="CG64" s="231">
        <v>0</v>
      </c>
      <c r="CI64" s="231">
        <v>0</v>
      </c>
      <c r="CJ64" s="231">
        <v>0</v>
      </c>
      <c r="CK64" s="231">
        <v>0</v>
      </c>
      <c r="CL64" s="231">
        <v>0</v>
      </c>
      <c r="CM64" s="231">
        <v>0</v>
      </c>
      <c r="CS64" s="231"/>
      <c r="CT64" s="231"/>
    </row>
    <row r="65" spans="1:98" x14ac:dyDescent="0.2">
      <c r="A65" s="268" t="s">
        <v>143</v>
      </c>
      <c r="B65" s="259">
        <f>SUM(C65+D65+E65+F65+G65+H65+I65+J65+K65)</f>
        <v>0</v>
      </c>
      <c r="C65" s="266"/>
      <c r="D65" s="279"/>
      <c r="E65" s="269"/>
      <c r="F65" s="269"/>
      <c r="G65" s="269"/>
      <c r="H65" s="269"/>
      <c r="I65" s="269"/>
      <c r="J65" s="269"/>
      <c r="K65" s="269"/>
      <c r="L65" s="264"/>
      <c r="M65" s="264"/>
      <c r="N65" s="264"/>
      <c r="O65" s="264"/>
      <c r="P65" s="264"/>
      <c r="Q65" s="264"/>
      <c r="R65" s="264"/>
      <c r="S65" s="264"/>
      <c r="T65" s="266"/>
      <c r="U65" s="267"/>
      <c r="V65" s="266"/>
      <c r="W65" s="267"/>
      <c r="X65" s="268">
        <f t="shared" si="2"/>
        <v>0</v>
      </c>
      <c r="Y65" s="266"/>
      <c r="Z65" s="269"/>
      <c r="AA65" s="267"/>
      <c r="AB65" s="282">
        <f t="shared" si="1"/>
        <v>0</v>
      </c>
      <c r="AC65" s="266"/>
      <c r="AD65" s="269"/>
      <c r="AE65" s="267"/>
      <c r="AF65" s="271"/>
      <c r="AG65" s="281"/>
      <c r="AH65" s="266"/>
      <c r="AI65" s="267"/>
      <c r="AJ65" s="275"/>
      <c r="AK65" s="273"/>
      <c r="AL65" s="267"/>
      <c r="AM65" s="293"/>
      <c r="AN65" s="281"/>
      <c r="AO65" s="294"/>
      <c r="AP65" s="267"/>
      <c r="AQ65" s="276"/>
      <c r="AR65" s="276"/>
      <c r="AS65" s="277"/>
      <c r="AT65" s="277"/>
      <c r="AU65" s="276"/>
      <c r="AV65" s="276"/>
      <c r="AW65" s="276"/>
      <c r="AX65" s="278" t="s">
        <v>88</v>
      </c>
      <c r="BX65" s="230"/>
      <c r="BY65" s="230"/>
      <c r="CF65" s="231" t="s">
        <v>179</v>
      </c>
      <c r="CG65" s="231">
        <v>0</v>
      </c>
      <c r="CI65" s="231">
        <v>0</v>
      </c>
      <c r="CJ65" s="231">
        <v>0</v>
      </c>
      <c r="CK65" s="231">
        <v>0</v>
      </c>
      <c r="CL65" s="231">
        <v>1</v>
      </c>
      <c r="CM65" s="231">
        <v>0</v>
      </c>
      <c r="CS65" s="231"/>
      <c r="CT65" s="231"/>
    </row>
    <row r="66" spans="1:98" x14ac:dyDescent="0.2">
      <c r="A66" s="268" t="s">
        <v>144</v>
      </c>
      <c r="B66" s="259">
        <f>SUM(C66+D66+E66+F66+G66+H66+I66+J66+K66+L66+M66+N66+O66+P66+Q66+R66+S66)</f>
        <v>0</v>
      </c>
      <c r="C66" s="266"/>
      <c r="D66" s="27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7"/>
      <c r="T66" s="266"/>
      <c r="U66" s="267"/>
      <c r="V66" s="266"/>
      <c r="W66" s="267"/>
      <c r="X66" s="268">
        <f t="shared" si="2"/>
        <v>0</v>
      </c>
      <c r="Y66" s="266"/>
      <c r="Z66" s="269"/>
      <c r="AA66" s="267"/>
      <c r="AB66" s="282">
        <f t="shared" si="1"/>
        <v>0</v>
      </c>
      <c r="AC66" s="266"/>
      <c r="AD66" s="269"/>
      <c r="AE66" s="267"/>
      <c r="AF66" s="271"/>
      <c r="AG66" s="267"/>
      <c r="AH66" s="266"/>
      <c r="AI66" s="267"/>
      <c r="AJ66" s="275"/>
      <c r="AK66" s="273"/>
      <c r="AL66" s="267"/>
      <c r="AM66" s="293"/>
      <c r="AN66" s="281"/>
      <c r="AO66" s="294"/>
      <c r="AP66" s="267"/>
      <c r="AQ66" s="276"/>
      <c r="AR66" s="276"/>
      <c r="AS66" s="277"/>
      <c r="AT66" s="277"/>
      <c r="AU66" s="276"/>
      <c r="AV66" s="276"/>
      <c r="AW66" s="276"/>
      <c r="AX66" s="278" t="s">
        <v>88</v>
      </c>
      <c r="BX66" s="230"/>
      <c r="BY66" s="230"/>
      <c r="CG66" s="231">
        <v>0</v>
      </c>
      <c r="CI66" s="231">
        <v>0</v>
      </c>
      <c r="CJ66" s="231">
        <v>0</v>
      </c>
      <c r="CK66" s="231">
        <v>0</v>
      </c>
      <c r="CL66" s="231">
        <v>0</v>
      </c>
      <c r="CM66" s="231">
        <v>0</v>
      </c>
      <c r="CS66" s="231"/>
      <c r="CT66" s="231"/>
    </row>
    <row r="67" spans="1:98" x14ac:dyDescent="0.2">
      <c r="A67" s="268" t="s">
        <v>145</v>
      </c>
      <c r="B67" s="259">
        <f>SUM(C67+D67+E67+F67+G67+H67+I67+J67+K67+L67+M67+N67+O67+P67+Q67+R67+S67)</f>
        <v>0</v>
      </c>
      <c r="C67" s="266"/>
      <c r="D67" s="27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7"/>
      <c r="T67" s="266"/>
      <c r="U67" s="267"/>
      <c r="V67" s="266"/>
      <c r="W67" s="267"/>
      <c r="X67" s="268">
        <f t="shared" si="2"/>
        <v>0</v>
      </c>
      <c r="Y67" s="266"/>
      <c r="Z67" s="269"/>
      <c r="AA67" s="267"/>
      <c r="AB67" s="282">
        <f t="shared" si="1"/>
        <v>0</v>
      </c>
      <c r="AC67" s="266"/>
      <c r="AD67" s="269"/>
      <c r="AE67" s="267"/>
      <c r="AF67" s="271"/>
      <c r="AG67" s="267"/>
      <c r="AH67" s="266"/>
      <c r="AI67" s="267"/>
      <c r="AJ67" s="275"/>
      <c r="AK67" s="273"/>
      <c r="AL67" s="267"/>
      <c r="AM67" s="293"/>
      <c r="AN67" s="281"/>
      <c r="AO67" s="294"/>
      <c r="AP67" s="267"/>
      <c r="AQ67" s="276"/>
      <c r="AR67" s="276"/>
      <c r="AS67" s="277"/>
      <c r="AT67" s="277"/>
      <c r="AU67" s="276"/>
      <c r="AV67" s="276"/>
      <c r="AW67" s="276"/>
      <c r="AX67" s="278" t="s">
        <v>88</v>
      </c>
      <c r="BX67" s="230"/>
      <c r="BY67" s="230"/>
      <c r="CG67" s="231">
        <v>0</v>
      </c>
      <c r="CI67" s="231">
        <v>0</v>
      </c>
      <c r="CJ67" s="231">
        <v>0</v>
      </c>
      <c r="CK67" s="231">
        <v>0</v>
      </c>
      <c r="CL67" s="231">
        <v>0</v>
      </c>
      <c r="CM67" s="231">
        <v>0</v>
      </c>
      <c r="CS67" s="231"/>
      <c r="CT67" s="231"/>
    </row>
    <row r="68" spans="1:98" x14ac:dyDescent="0.2">
      <c r="A68" s="268" t="s">
        <v>146</v>
      </c>
      <c r="B68" s="259">
        <f>SUM(C68+D68+E68+F68+G68+H68+I68+J68+K68+L68+M68+N68+O68+P68+Q68+R68+S68)</f>
        <v>0</v>
      </c>
      <c r="C68" s="266"/>
      <c r="D68" s="27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7"/>
      <c r="T68" s="266"/>
      <c r="U68" s="267"/>
      <c r="V68" s="266"/>
      <c r="W68" s="267"/>
      <c r="X68" s="268">
        <f t="shared" si="2"/>
        <v>0</v>
      </c>
      <c r="Y68" s="266"/>
      <c r="Z68" s="269"/>
      <c r="AA68" s="267"/>
      <c r="AB68" s="282">
        <f t="shared" si="1"/>
        <v>0</v>
      </c>
      <c r="AC68" s="266"/>
      <c r="AD68" s="269"/>
      <c r="AE68" s="267"/>
      <c r="AF68" s="271"/>
      <c r="AG68" s="295"/>
      <c r="AH68" s="266"/>
      <c r="AI68" s="267"/>
      <c r="AJ68" s="275"/>
      <c r="AK68" s="273"/>
      <c r="AL68" s="267"/>
      <c r="AM68" s="293"/>
      <c r="AN68" s="281"/>
      <c r="AO68" s="296"/>
      <c r="AP68" s="297"/>
      <c r="AQ68" s="288"/>
      <c r="AR68" s="288"/>
      <c r="AS68" s="298"/>
      <c r="AT68" s="298"/>
      <c r="AU68" s="288"/>
      <c r="AV68" s="288"/>
      <c r="AW68" s="288"/>
      <c r="AX68" s="278" t="s">
        <v>88</v>
      </c>
      <c r="BX68" s="230"/>
      <c r="BY68" s="230"/>
      <c r="CG68" s="231">
        <v>0</v>
      </c>
      <c r="CI68" s="231">
        <v>0</v>
      </c>
      <c r="CJ68" s="231">
        <v>0</v>
      </c>
      <c r="CK68" s="231">
        <v>0</v>
      </c>
      <c r="CL68" s="231">
        <v>0</v>
      </c>
      <c r="CM68" s="231">
        <v>0</v>
      </c>
      <c r="CS68" s="231"/>
      <c r="CT68" s="231"/>
    </row>
    <row r="69" spans="1:98" s="311" customFormat="1" ht="13.5" customHeight="1" x14ac:dyDescent="0.15">
      <c r="A69" s="487" t="s">
        <v>38</v>
      </c>
      <c r="B69" s="300">
        <f t="shared" ref="B69:AW69" si="4">SUM(B12:B68)</f>
        <v>7379</v>
      </c>
      <c r="C69" s="301">
        <f t="shared" si="4"/>
        <v>611</v>
      </c>
      <c r="D69" s="302">
        <f t="shared" si="4"/>
        <v>436</v>
      </c>
      <c r="E69" s="303">
        <f t="shared" si="4"/>
        <v>370</v>
      </c>
      <c r="F69" s="303">
        <f t="shared" si="4"/>
        <v>206</v>
      </c>
      <c r="G69" s="303">
        <f t="shared" si="4"/>
        <v>169</v>
      </c>
      <c r="H69" s="303">
        <f t="shared" si="4"/>
        <v>282</v>
      </c>
      <c r="I69" s="303">
        <f t="shared" si="4"/>
        <v>292</v>
      </c>
      <c r="J69" s="303">
        <f t="shared" si="4"/>
        <v>351</v>
      </c>
      <c r="K69" s="303">
        <f t="shared" si="4"/>
        <v>383</v>
      </c>
      <c r="L69" s="303">
        <f t="shared" si="4"/>
        <v>385</v>
      </c>
      <c r="M69" s="303">
        <f t="shared" si="4"/>
        <v>541</v>
      </c>
      <c r="N69" s="303">
        <f t="shared" si="4"/>
        <v>535</v>
      </c>
      <c r="O69" s="303">
        <f t="shared" si="4"/>
        <v>556</v>
      </c>
      <c r="P69" s="303">
        <f t="shared" si="4"/>
        <v>630</v>
      </c>
      <c r="Q69" s="303">
        <f t="shared" si="4"/>
        <v>611</v>
      </c>
      <c r="R69" s="303">
        <f t="shared" si="4"/>
        <v>507</v>
      </c>
      <c r="S69" s="304">
        <f t="shared" si="4"/>
        <v>514</v>
      </c>
      <c r="T69" s="305">
        <f t="shared" si="4"/>
        <v>1417</v>
      </c>
      <c r="U69" s="304">
        <f t="shared" si="4"/>
        <v>5962</v>
      </c>
      <c r="V69" s="305">
        <f t="shared" si="4"/>
        <v>3016</v>
      </c>
      <c r="W69" s="304">
        <f t="shared" si="4"/>
        <v>4363</v>
      </c>
      <c r="X69" s="305">
        <f t="shared" si="4"/>
        <v>670</v>
      </c>
      <c r="Y69" s="305">
        <f t="shared" si="4"/>
        <v>669</v>
      </c>
      <c r="Z69" s="303">
        <f t="shared" si="4"/>
        <v>0</v>
      </c>
      <c r="AA69" s="306">
        <f t="shared" si="4"/>
        <v>1</v>
      </c>
      <c r="AB69" s="301">
        <f t="shared" si="4"/>
        <v>2830</v>
      </c>
      <c r="AC69" s="305">
        <f t="shared" si="4"/>
        <v>2829</v>
      </c>
      <c r="AD69" s="303">
        <f t="shared" si="4"/>
        <v>0</v>
      </c>
      <c r="AE69" s="304">
        <f t="shared" si="4"/>
        <v>1</v>
      </c>
      <c r="AF69" s="305">
        <f t="shared" si="4"/>
        <v>2744</v>
      </c>
      <c r="AG69" s="304">
        <f t="shared" si="4"/>
        <v>369</v>
      </c>
      <c r="AH69" s="306">
        <f t="shared" si="4"/>
        <v>176</v>
      </c>
      <c r="AI69" s="305">
        <f t="shared" si="4"/>
        <v>821</v>
      </c>
      <c r="AJ69" s="304">
        <f t="shared" si="4"/>
        <v>1373</v>
      </c>
      <c r="AK69" s="305">
        <f t="shared" si="4"/>
        <v>17</v>
      </c>
      <c r="AL69" s="304">
        <f t="shared" si="4"/>
        <v>147</v>
      </c>
      <c r="AM69" s="305">
        <f t="shared" si="4"/>
        <v>294</v>
      </c>
      <c r="AN69" s="307">
        <f t="shared" si="4"/>
        <v>573</v>
      </c>
      <c r="AO69" s="307">
        <f t="shared" si="4"/>
        <v>0</v>
      </c>
      <c r="AP69" s="307">
        <f t="shared" si="4"/>
        <v>0</v>
      </c>
      <c r="AQ69" s="307">
        <f t="shared" si="4"/>
        <v>162</v>
      </c>
      <c r="AR69" s="308">
        <f t="shared" si="4"/>
        <v>0</v>
      </c>
      <c r="AS69" s="308">
        <f t="shared" si="4"/>
        <v>0</v>
      </c>
      <c r="AT69" s="309">
        <f t="shared" si="4"/>
        <v>0</v>
      </c>
      <c r="AU69" s="310">
        <f t="shared" si="4"/>
        <v>0</v>
      </c>
      <c r="AV69" s="310">
        <f t="shared" si="4"/>
        <v>0</v>
      </c>
      <c r="AW69" s="308">
        <f t="shared" si="4"/>
        <v>0</v>
      </c>
      <c r="AX69" s="278"/>
      <c r="BZ69" s="312"/>
      <c r="CA69" s="312"/>
      <c r="CB69" s="312"/>
      <c r="CC69" s="312"/>
      <c r="CD69" s="312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</row>
    <row r="70" spans="1:98" x14ac:dyDescent="0.2">
      <c r="A70" s="313" t="s">
        <v>147</v>
      </c>
      <c r="B70" s="314"/>
    </row>
    <row r="71" spans="1:98" ht="41.25" customHeight="1" x14ac:dyDescent="0.2">
      <c r="A71" s="315" t="s">
        <v>148</v>
      </c>
      <c r="B71" s="482" t="s">
        <v>38</v>
      </c>
      <c r="C71" s="243" t="s">
        <v>18</v>
      </c>
      <c r="D71" s="244" t="s">
        <v>19</v>
      </c>
      <c r="E71" s="245" t="s">
        <v>20</v>
      </c>
      <c r="F71" s="245" t="s">
        <v>21</v>
      </c>
      <c r="G71" s="245" t="s">
        <v>22</v>
      </c>
      <c r="H71" s="246" t="s">
        <v>23</v>
      </c>
      <c r="I71" s="246" t="s">
        <v>24</v>
      </c>
      <c r="J71" s="246" t="s">
        <v>25</v>
      </c>
      <c r="K71" s="246" t="s">
        <v>26</v>
      </c>
      <c r="L71" s="246" t="s">
        <v>27</v>
      </c>
      <c r="M71" s="246" t="s">
        <v>28</v>
      </c>
      <c r="N71" s="246" t="s">
        <v>29</v>
      </c>
      <c r="O71" s="246" t="s">
        <v>30</v>
      </c>
      <c r="P71" s="246" t="s">
        <v>31</v>
      </c>
      <c r="Q71" s="246" t="s">
        <v>32</v>
      </c>
      <c r="R71" s="246" t="s">
        <v>33</v>
      </c>
      <c r="S71" s="247" t="s">
        <v>34</v>
      </c>
      <c r="T71" s="231"/>
    </row>
    <row r="72" spans="1:98" x14ac:dyDescent="0.2">
      <c r="A72" s="317" t="s">
        <v>149</v>
      </c>
      <c r="B72" s="318">
        <f t="shared" ref="B72:B87" si="5">SUM(C72:S72)</f>
        <v>0</v>
      </c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231"/>
    </row>
    <row r="73" spans="1:98" x14ac:dyDescent="0.2">
      <c r="A73" s="320" t="s">
        <v>150</v>
      </c>
      <c r="B73" s="321">
        <f t="shared" si="5"/>
        <v>0</v>
      </c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31"/>
    </row>
    <row r="74" spans="1:98" x14ac:dyDescent="0.2">
      <c r="A74" s="322" t="s">
        <v>151</v>
      </c>
      <c r="B74" s="321">
        <f t="shared" si="5"/>
        <v>0</v>
      </c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31"/>
    </row>
    <row r="75" spans="1:98" x14ac:dyDescent="0.2">
      <c r="A75" s="322" t="s">
        <v>152</v>
      </c>
      <c r="B75" s="321">
        <f t="shared" si="5"/>
        <v>0</v>
      </c>
      <c r="C75" s="286"/>
      <c r="D75" s="286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31"/>
    </row>
    <row r="76" spans="1:98" x14ac:dyDescent="0.2">
      <c r="A76" s="322" t="s">
        <v>153</v>
      </c>
      <c r="B76" s="321">
        <f t="shared" si="5"/>
        <v>0</v>
      </c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31"/>
    </row>
    <row r="77" spans="1:98" x14ac:dyDescent="0.2">
      <c r="A77" s="322" t="s">
        <v>154</v>
      </c>
      <c r="B77" s="321">
        <f t="shared" si="5"/>
        <v>0</v>
      </c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31"/>
    </row>
    <row r="78" spans="1:98" x14ac:dyDescent="0.2">
      <c r="A78" s="322" t="s">
        <v>54</v>
      </c>
      <c r="B78" s="321">
        <f t="shared" si="5"/>
        <v>0</v>
      </c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31"/>
    </row>
    <row r="79" spans="1:98" x14ac:dyDescent="0.2">
      <c r="A79" s="322" t="s">
        <v>155</v>
      </c>
      <c r="B79" s="321">
        <f t="shared" si="5"/>
        <v>0</v>
      </c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31"/>
    </row>
    <row r="80" spans="1:98" x14ac:dyDescent="0.2">
      <c r="A80" s="322" t="s">
        <v>156</v>
      </c>
      <c r="B80" s="321">
        <f t="shared" si="5"/>
        <v>0</v>
      </c>
      <c r="C80" s="286"/>
      <c r="D80" s="286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323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</row>
    <row r="81" spans="1:88" ht="13.5" customHeight="1" x14ac:dyDescent="0.2">
      <c r="A81" s="322" t="s">
        <v>157</v>
      </c>
      <c r="B81" s="321">
        <f t="shared" si="5"/>
        <v>0</v>
      </c>
      <c r="C81" s="286"/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31"/>
    </row>
    <row r="82" spans="1:88" x14ac:dyDescent="0.2">
      <c r="A82" s="322" t="s">
        <v>158</v>
      </c>
      <c r="B82" s="321">
        <f t="shared" si="5"/>
        <v>0</v>
      </c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31"/>
    </row>
    <row r="83" spans="1:88" x14ac:dyDescent="0.2">
      <c r="A83" s="322" t="s">
        <v>159</v>
      </c>
      <c r="B83" s="321">
        <f t="shared" si="5"/>
        <v>0</v>
      </c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31"/>
    </row>
    <row r="84" spans="1:88" x14ac:dyDescent="0.2">
      <c r="A84" s="324" t="s">
        <v>160</v>
      </c>
      <c r="B84" s="321">
        <f t="shared" si="5"/>
        <v>0</v>
      </c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31"/>
    </row>
    <row r="85" spans="1:88" x14ac:dyDescent="0.2">
      <c r="A85" s="324" t="s">
        <v>161</v>
      </c>
      <c r="B85" s="321">
        <f t="shared" si="5"/>
        <v>0</v>
      </c>
      <c r="C85" s="286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31"/>
    </row>
    <row r="86" spans="1:88" x14ac:dyDescent="0.2">
      <c r="A86" s="324" t="s">
        <v>44</v>
      </c>
      <c r="B86" s="321">
        <f t="shared" si="5"/>
        <v>0</v>
      </c>
      <c r="C86" s="286"/>
      <c r="D86" s="286"/>
      <c r="E86" s="286"/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31"/>
    </row>
    <row r="87" spans="1:88" x14ac:dyDescent="0.2">
      <c r="A87" s="325" t="s">
        <v>162</v>
      </c>
      <c r="B87" s="259">
        <f t="shared" si="5"/>
        <v>0</v>
      </c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231"/>
    </row>
    <row r="88" spans="1:88" x14ac:dyDescent="0.2">
      <c r="A88" s="327" t="s">
        <v>46</v>
      </c>
      <c r="B88" s="300">
        <f t="shared" ref="B88:S88" si="6">SUM(B72:B87)</f>
        <v>0</v>
      </c>
      <c r="C88" s="328">
        <f t="shared" si="6"/>
        <v>0</v>
      </c>
      <c r="D88" s="328">
        <f t="shared" si="6"/>
        <v>0</v>
      </c>
      <c r="E88" s="328">
        <f t="shared" si="6"/>
        <v>0</v>
      </c>
      <c r="F88" s="328">
        <f t="shared" si="6"/>
        <v>0</v>
      </c>
      <c r="G88" s="328">
        <f t="shared" si="6"/>
        <v>0</v>
      </c>
      <c r="H88" s="328">
        <f t="shared" si="6"/>
        <v>0</v>
      </c>
      <c r="I88" s="328">
        <f t="shared" si="6"/>
        <v>0</v>
      </c>
      <c r="J88" s="328">
        <f t="shared" si="6"/>
        <v>0</v>
      </c>
      <c r="K88" s="328">
        <f t="shared" si="6"/>
        <v>0</v>
      </c>
      <c r="L88" s="328">
        <f t="shared" si="6"/>
        <v>0</v>
      </c>
      <c r="M88" s="328">
        <f t="shared" si="6"/>
        <v>0</v>
      </c>
      <c r="N88" s="328">
        <f t="shared" si="6"/>
        <v>0</v>
      </c>
      <c r="O88" s="328">
        <f t="shared" si="6"/>
        <v>0</v>
      </c>
      <c r="P88" s="328">
        <f t="shared" si="6"/>
        <v>0</v>
      </c>
      <c r="Q88" s="328">
        <f t="shared" si="6"/>
        <v>0</v>
      </c>
      <c r="R88" s="328">
        <f t="shared" si="6"/>
        <v>0</v>
      </c>
      <c r="S88" s="328">
        <f t="shared" si="6"/>
        <v>0</v>
      </c>
      <c r="T88" s="231"/>
    </row>
    <row r="89" spans="1:88" x14ac:dyDescent="0.2">
      <c r="A89" s="329" t="s">
        <v>163</v>
      </c>
      <c r="B89" s="329"/>
      <c r="C89" s="329"/>
      <c r="D89" s="329"/>
      <c r="E89" s="329"/>
      <c r="F89" s="329"/>
      <c r="G89" s="232"/>
      <c r="H89" s="232"/>
      <c r="I89" s="232"/>
      <c r="J89" s="232"/>
      <c r="K89" s="232"/>
      <c r="L89" s="232"/>
      <c r="M89" s="232"/>
      <c r="N89" s="232"/>
      <c r="O89" s="232"/>
      <c r="P89" s="330"/>
      <c r="Q89" s="232"/>
      <c r="R89" s="232"/>
      <c r="S89" s="330"/>
      <c r="T89" s="232"/>
      <c r="U89" s="232"/>
      <c r="V89" s="330"/>
      <c r="W89" s="232"/>
      <c r="X89" s="232"/>
      <c r="Y89" s="330"/>
      <c r="Z89" s="330"/>
      <c r="AA89" s="330"/>
      <c r="AB89" s="331"/>
      <c r="AC89" s="331"/>
    </row>
    <row r="90" spans="1:88" ht="14.25" customHeight="1" x14ac:dyDescent="0.2">
      <c r="A90" s="601" t="s">
        <v>45</v>
      </c>
      <c r="B90" s="602"/>
      <c r="C90" s="601" t="s">
        <v>46</v>
      </c>
      <c r="D90" s="607"/>
      <c r="E90" s="602"/>
      <c r="F90" s="609" t="s">
        <v>47</v>
      </c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  <c r="AG90" s="610"/>
      <c r="AH90" s="610"/>
      <c r="AI90" s="610"/>
      <c r="AJ90" s="610"/>
      <c r="AK90" s="610"/>
      <c r="AL90" s="610"/>
      <c r="AM90" s="611"/>
      <c r="AN90" s="620" t="s">
        <v>48</v>
      </c>
      <c r="AO90" s="623" t="s">
        <v>49</v>
      </c>
      <c r="AP90" s="626" t="s">
        <v>164</v>
      </c>
      <c r="AQ90" s="626" t="s">
        <v>165</v>
      </c>
      <c r="AR90" s="231"/>
    </row>
    <row r="91" spans="1:88" x14ac:dyDescent="0.2">
      <c r="A91" s="603"/>
      <c r="B91" s="604"/>
      <c r="C91" s="605"/>
      <c r="D91" s="608"/>
      <c r="E91" s="606"/>
      <c r="F91" s="648" t="s">
        <v>18</v>
      </c>
      <c r="G91" s="649"/>
      <c r="H91" s="648" t="s">
        <v>19</v>
      </c>
      <c r="I91" s="649"/>
      <c r="J91" s="648" t="s">
        <v>20</v>
      </c>
      <c r="K91" s="649"/>
      <c r="L91" s="648" t="s">
        <v>21</v>
      </c>
      <c r="M91" s="649"/>
      <c r="N91" s="648" t="s">
        <v>22</v>
      </c>
      <c r="O91" s="649"/>
      <c r="P91" s="609" t="s">
        <v>23</v>
      </c>
      <c r="Q91" s="611"/>
      <c r="R91" s="609" t="s">
        <v>24</v>
      </c>
      <c r="S91" s="611"/>
      <c r="T91" s="609" t="s">
        <v>25</v>
      </c>
      <c r="U91" s="611"/>
      <c r="V91" s="609" t="s">
        <v>26</v>
      </c>
      <c r="W91" s="611"/>
      <c r="X91" s="609" t="s">
        <v>27</v>
      </c>
      <c r="Y91" s="611"/>
      <c r="Z91" s="609" t="s">
        <v>28</v>
      </c>
      <c r="AA91" s="611"/>
      <c r="AB91" s="609" t="s">
        <v>29</v>
      </c>
      <c r="AC91" s="611"/>
      <c r="AD91" s="609" t="s">
        <v>30</v>
      </c>
      <c r="AE91" s="611"/>
      <c r="AF91" s="609" t="s">
        <v>31</v>
      </c>
      <c r="AG91" s="611"/>
      <c r="AH91" s="609" t="s">
        <v>32</v>
      </c>
      <c r="AI91" s="611"/>
      <c r="AJ91" s="609" t="s">
        <v>33</v>
      </c>
      <c r="AK91" s="611"/>
      <c r="AL91" s="609" t="s">
        <v>34</v>
      </c>
      <c r="AM91" s="611"/>
      <c r="AN91" s="621"/>
      <c r="AO91" s="624"/>
      <c r="AP91" s="627"/>
      <c r="AQ91" s="627"/>
      <c r="AR91" s="231"/>
    </row>
    <row r="92" spans="1:88" x14ac:dyDescent="0.2">
      <c r="A92" s="605"/>
      <c r="B92" s="606"/>
      <c r="C92" s="315" t="s">
        <v>166</v>
      </c>
      <c r="D92" s="481" t="s">
        <v>36</v>
      </c>
      <c r="E92" s="315" t="s">
        <v>37</v>
      </c>
      <c r="F92" s="485" t="s">
        <v>36</v>
      </c>
      <c r="G92" s="488" t="s">
        <v>37</v>
      </c>
      <c r="H92" s="485" t="s">
        <v>36</v>
      </c>
      <c r="I92" s="488" t="s">
        <v>37</v>
      </c>
      <c r="J92" s="485" t="s">
        <v>36</v>
      </c>
      <c r="K92" s="488" t="s">
        <v>37</v>
      </c>
      <c r="L92" s="485" t="s">
        <v>36</v>
      </c>
      <c r="M92" s="488" t="s">
        <v>37</v>
      </c>
      <c r="N92" s="485" t="s">
        <v>36</v>
      </c>
      <c r="O92" s="488" t="s">
        <v>37</v>
      </c>
      <c r="P92" s="485" t="s">
        <v>36</v>
      </c>
      <c r="Q92" s="488" t="s">
        <v>37</v>
      </c>
      <c r="R92" s="485" t="s">
        <v>36</v>
      </c>
      <c r="S92" s="488" t="s">
        <v>37</v>
      </c>
      <c r="T92" s="485" t="s">
        <v>36</v>
      </c>
      <c r="U92" s="488" t="s">
        <v>37</v>
      </c>
      <c r="V92" s="485" t="s">
        <v>36</v>
      </c>
      <c r="W92" s="488" t="s">
        <v>37</v>
      </c>
      <c r="X92" s="485" t="s">
        <v>36</v>
      </c>
      <c r="Y92" s="488" t="s">
        <v>37</v>
      </c>
      <c r="Z92" s="485" t="s">
        <v>36</v>
      </c>
      <c r="AA92" s="488" t="s">
        <v>37</v>
      </c>
      <c r="AB92" s="485" t="s">
        <v>36</v>
      </c>
      <c r="AC92" s="488" t="s">
        <v>37</v>
      </c>
      <c r="AD92" s="485" t="s">
        <v>36</v>
      </c>
      <c r="AE92" s="488" t="s">
        <v>37</v>
      </c>
      <c r="AF92" s="485" t="s">
        <v>36</v>
      </c>
      <c r="AG92" s="488" t="s">
        <v>37</v>
      </c>
      <c r="AH92" s="485" t="s">
        <v>36</v>
      </c>
      <c r="AI92" s="488" t="s">
        <v>37</v>
      </c>
      <c r="AJ92" s="485" t="s">
        <v>36</v>
      </c>
      <c r="AK92" s="488" t="s">
        <v>37</v>
      </c>
      <c r="AL92" s="485" t="s">
        <v>36</v>
      </c>
      <c r="AM92" s="488" t="s">
        <v>37</v>
      </c>
      <c r="AN92" s="622"/>
      <c r="AO92" s="625"/>
      <c r="AP92" s="628"/>
      <c r="AQ92" s="628"/>
      <c r="AR92" s="231"/>
    </row>
    <row r="93" spans="1:88" x14ac:dyDescent="0.2">
      <c r="A93" s="650" t="s">
        <v>50</v>
      </c>
      <c r="B93" s="651"/>
      <c r="C93" s="335">
        <f>SUM(D93+E93)</f>
        <v>693</v>
      </c>
      <c r="D93" s="336">
        <f>SUM(F93+H93+J93+L93+N93+P93+R93+T93+V93+X93+Z93+AB93+AD93+AF93+AH93+AJ93+AL93)</f>
        <v>311</v>
      </c>
      <c r="E93" s="335">
        <f>SUM(G93+I93+K93+M93+O93+Q93+S93+U93+W93+Y93+AA93+AC93+AE93+AG93+AI93+AK93+AM93)</f>
        <v>382</v>
      </c>
      <c r="F93" s="337">
        <v>1</v>
      </c>
      <c r="G93" s="338">
        <v>3</v>
      </c>
      <c r="H93" s="337">
        <v>3</v>
      </c>
      <c r="I93" s="338">
        <v>3</v>
      </c>
      <c r="J93" s="337">
        <v>4</v>
      </c>
      <c r="K93" s="272">
        <v>1</v>
      </c>
      <c r="L93" s="337">
        <v>8</v>
      </c>
      <c r="M93" s="272">
        <v>3</v>
      </c>
      <c r="N93" s="337">
        <v>5</v>
      </c>
      <c r="O93" s="272">
        <v>15</v>
      </c>
      <c r="P93" s="337">
        <v>15</v>
      </c>
      <c r="Q93" s="272">
        <v>11</v>
      </c>
      <c r="R93" s="337">
        <v>12</v>
      </c>
      <c r="S93" s="272">
        <v>14</v>
      </c>
      <c r="T93" s="337">
        <v>13</v>
      </c>
      <c r="U93" s="272">
        <v>24</v>
      </c>
      <c r="V93" s="337">
        <v>9</v>
      </c>
      <c r="W93" s="272">
        <v>34</v>
      </c>
      <c r="X93" s="337">
        <v>15</v>
      </c>
      <c r="Y93" s="272">
        <v>28</v>
      </c>
      <c r="Z93" s="337">
        <v>20</v>
      </c>
      <c r="AA93" s="272">
        <v>35</v>
      </c>
      <c r="AB93" s="337">
        <v>19</v>
      </c>
      <c r="AC93" s="272">
        <v>31</v>
      </c>
      <c r="AD93" s="337">
        <v>38</v>
      </c>
      <c r="AE93" s="272">
        <v>50</v>
      </c>
      <c r="AF93" s="337">
        <v>37</v>
      </c>
      <c r="AG93" s="272">
        <v>29</v>
      </c>
      <c r="AH93" s="337">
        <v>47</v>
      </c>
      <c r="AI93" s="272">
        <v>33</v>
      </c>
      <c r="AJ93" s="337">
        <v>37</v>
      </c>
      <c r="AK93" s="272">
        <v>34</v>
      </c>
      <c r="AL93" s="339">
        <v>28</v>
      </c>
      <c r="AM93" s="272">
        <v>34</v>
      </c>
      <c r="AN93" s="340">
        <v>693</v>
      </c>
      <c r="AO93" s="338">
        <v>496</v>
      </c>
      <c r="AP93" s="341">
        <v>0</v>
      </c>
      <c r="AQ93" s="340">
        <v>0</v>
      </c>
      <c r="AR93" s="278" t="s">
        <v>167</v>
      </c>
      <c r="CG93" s="231">
        <v>0</v>
      </c>
      <c r="CH93" s="231">
        <v>0</v>
      </c>
      <c r="CI93" s="231">
        <v>0</v>
      </c>
      <c r="CJ93" s="231">
        <v>0</v>
      </c>
    </row>
    <row r="94" spans="1:88" x14ac:dyDescent="0.2">
      <c r="A94" s="620" t="s">
        <v>51</v>
      </c>
      <c r="B94" s="318" t="s">
        <v>52</v>
      </c>
      <c r="C94" s="335">
        <f>SUM(+D94+E94)</f>
        <v>218</v>
      </c>
      <c r="D94" s="342"/>
      <c r="E94" s="335">
        <f>SUM(G94+I94+K94+M94+O94+Q94+S94+U94+W94+Y94+AA94+AC94+AE94+AG94+AI94+AK94+AM94)</f>
        <v>218</v>
      </c>
      <c r="F94" s="343"/>
      <c r="G94" s="344"/>
      <c r="H94" s="343"/>
      <c r="I94" s="344"/>
      <c r="J94" s="343"/>
      <c r="K94" s="274"/>
      <c r="L94" s="343"/>
      <c r="M94" s="274">
        <v>20</v>
      </c>
      <c r="N94" s="343"/>
      <c r="O94" s="274">
        <v>26</v>
      </c>
      <c r="P94" s="343"/>
      <c r="Q94" s="274">
        <v>60</v>
      </c>
      <c r="R94" s="343"/>
      <c r="S94" s="274">
        <v>52</v>
      </c>
      <c r="T94" s="343"/>
      <c r="U94" s="274">
        <v>35</v>
      </c>
      <c r="V94" s="343"/>
      <c r="W94" s="274">
        <v>25</v>
      </c>
      <c r="X94" s="343"/>
      <c r="Y94" s="274"/>
      <c r="Z94" s="343"/>
      <c r="AA94" s="274"/>
      <c r="AB94" s="343"/>
      <c r="AC94" s="274"/>
      <c r="AD94" s="343"/>
      <c r="AE94" s="274"/>
      <c r="AF94" s="343"/>
      <c r="AG94" s="274"/>
      <c r="AH94" s="343"/>
      <c r="AI94" s="274"/>
      <c r="AJ94" s="343"/>
      <c r="AK94" s="274"/>
      <c r="AL94" s="343"/>
      <c r="AM94" s="274"/>
      <c r="AN94" s="319">
        <v>218</v>
      </c>
      <c r="AO94" s="345">
        <v>218</v>
      </c>
      <c r="AP94" s="346">
        <v>0</v>
      </c>
      <c r="AQ94" s="319">
        <v>0</v>
      </c>
      <c r="AR94" s="278" t="s">
        <v>167</v>
      </c>
      <c r="CG94" s="231">
        <v>0</v>
      </c>
      <c r="CH94" s="231">
        <v>0</v>
      </c>
      <c r="CI94" s="231">
        <v>0</v>
      </c>
      <c r="CJ94" s="231">
        <v>0</v>
      </c>
    </row>
    <row r="95" spans="1:88" ht="21.75" x14ac:dyDescent="0.2">
      <c r="A95" s="621"/>
      <c r="B95" s="290" t="s">
        <v>53</v>
      </c>
      <c r="C95" s="347">
        <f t="shared" ref="C95:C103" si="7">SUM(D95+E95)</f>
        <v>215</v>
      </c>
      <c r="D95" s="348">
        <f>SUM(F95+H95+J95+L95+N95+P95+R95+T95+V95+X95+Z95+AB95+AD95+AF95+AH95+AJ95+AL95)</f>
        <v>32</v>
      </c>
      <c r="E95" s="349">
        <f>SUM(G95+I95+K95+M95+O95+Q95+S95+U95+W95+Y95+AA95+AC95+AE95+AG95+AI95+AK95+AM95)</f>
        <v>183</v>
      </c>
      <c r="F95" s="266">
        <v>3</v>
      </c>
      <c r="G95" s="267"/>
      <c r="H95" s="266"/>
      <c r="I95" s="267">
        <v>2</v>
      </c>
      <c r="J95" s="266"/>
      <c r="K95" s="267">
        <v>1</v>
      </c>
      <c r="L95" s="266"/>
      <c r="M95" s="267">
        <v>3</v>
      </c>
      <c r="N95" s="266">
        <v>7</v>
      </c>
      <c r="O95" s="267">
        <v>6</v>
      </c>
      <c r="P95" s="266">
        <v>3</v>
      </c>
      <c r="Q95" s="267">
        <v>11</v>
      </c>
      <c r="R95" s="266">
        <v>5</v>
      </c>
      <c r="S95" s="267">
        <v>23</v>
      </c>
      <c r="T95" s="266">
        <v>3</v>
      </c>
      <c r="U95" s="267">
        <v>22</v>
      </c>
      <c r="V95" s="266">
        <v>1</v>
      </c>
      <c r="W95" s="267">
        <v>26</v>
      </c>
      <c r="X95" s="266">
        <v>1</v>
      </c>
      <c r="Y95" s="267">
        <v>33</v>
      </c>
      <c r="Z95" s="266">
        <v>6</v>
      </c>
      <c r="AA95" s="267">
        <v>22</v>
      </c>
      <c r="AB95" s="266">
        <v>1</v>
      </c>
      <c r="AC95" s="267">
        <v>11</v>
      </c>
      <c r="AD95" s="266">
        <v>2</v>
      </c>
      <c r="AE95" s="267">
        <v>16</v>
      </c>
      <c r="AF95" s="266"/>
      <c r="AG95" s="267">
        <v>2</v>
      </c>
      <c r="AH95" s="266"/>
      <c r="AI95" s="267">
        <v>1</v>
      </c>
      <c r="AJ95" s="266"/>
      <c r="AK95" s="267">
        <v>1</v>
      </c>
      <c r="AL95" s="273"/>
      <c r="AM95" s="267">
        <v>3</v>
      </c>
      <c r="AN95" s="294">
        <v>215</v>
      </c>
      <c r="AO95" s="286">
        <v>199</v>
      </c>
      <c r="AP95" s="350">
        <v>0</v>
      </c>
      <c r="AQ95" s="294">
        <v>0</v>
      </c>
      <c r="AR95" s="278" t="s">
        <v>167</v>
      </c>
      <c r="CG95" s="231">
        <v>0</v>
      </c>
      <c r="CH95" s="231">
        <v>0</v>
      </c>
      <c r="CI95" s="231">
        <v>0</v>
      </c>
      <c r="CJ95" s="231">
        <v>0</v>
      </c>
    </row>
    <row r="96" spans="1:88" x14ac:dyDescent="0.2">
      <c r="A96" s="622"/>
      <c r="B96" s="351" t="s">
        <v>54</v>
      </c>
      <c r="C96" s="352">
        <f t="shared" si="7"/>
        <v>0</v>
      </c>
      <c r="D96" s="353">
        <f>SUM(N96+P96+R96+T96+V96+X96+Z96)</f>
        <v>0</v>
      </c>
      <c r="E96" s="352">
        <f>SUM(O96+Q96+S96+U96+W96+Y96+AA96)</f>
        <v>0</v>
      </c>
      <c r="F96" s="354"/>
      <c r="G96" s="355"/>
      <c r="H96" s="354"/>
      <c r="I96" s="355"/>
      <c r="J96" s="354"/>
      <c r="K96" s="355"/>
      <c r="L96" s="354"/>
      <c r="M96" s="355"/>
      <c r="N96" s="356"/>
      <c r="O96" s="297"/>
      <c r="P96" s="356"/>
      <c r="Q96" s="297"/>
      <c r="R96" s="356"/>
      <c r="S96" s="297"/>
      <c r="T96" s="356"/>
      <c r="U96" s="297"/>
      <c r="V96" s="356"/>
      <c r="W96" s="297"/>
      <c r="X96" s="356"/>
      <c r="Y96" s="297"/>
      <c r="Z96" s="356"/>
      <c r="AA96" s="326"/>
      <c r="AB96" s="354"/>
      <c r="AC96" s="355"/>
      <c r="AD96" s="354"/>
      <c r="AE96" s="355"/>
      <c r="AF96" s="354"/>
      <c r="AG96" s="355"/>
      <c r="AH96" s="354"/>
      <c r="AI96" s="355"/>
      <c r="AJ96" s="354"/>
      <c r="AK96" s="355"/>
      <c r="AL96" s="354"/>
      <c r="AM96" s="355"/>
      <c r="AN96" s="296"/>
      <c r="AO96" s="326"/>
      <c r="AP96" s="357"/>
      <c r="AQ96" s="296"/>
      <c r="AR96" s="278" t="s">
        <v>167</v>
      </c>
      <c r="CG96" s="231">
        <v>0</v>
      </c>
      <c r="CH96" s="231">
        <v>0</v>
      </c>
      <c r="CI96" s="231">
        <v>0</v>
      </c>
      <c r="CJ96" s="231">
        <v>0</v>
      </c>
    </row>
    <row r="97" spans="1:88" x14ac:dyDescent="0.2">
      <c r="A97" s="599" t="s">
        <v>55</v>
      </c>
      <c r="B97" s="600"/>
      <c r="C97" s="358">
        <f t="shared" si="7"/>
        <v>461</v>
      </c>
      <c r="D97" s="359">
        <f t="shared" ref="D97:E103" si="8">SUM(F97+H97+J97+L97+N97+P97+R97+T97+V97+X97+Z97+AB97+AD97+AF97+AH97+AJ97+AL97)</f>
        <v>196</v>
      </c>
      <c r="E97" s="358">
        <f t="shared" si="8"/>
        <v>265</v>
      </c>
      <c r="F97" s="360">
        <v>39</v>
      </c>
      <c r="G97" s="292">
        <v>34</v>
      </c>
      <c r="H97" s="360">
        <v>15</v>
      </c>
      <c r="I97" s="292">
        <v>25</v>
      </c>
      <c r="J97" s="360">
        <v>13</v>
      </c>
      <c r="K97" s="276">
        <v>11</v>
      </c>
      <c r="L97" s="360">
        <v>5</v>
      </c>
      <c r="M97" s="276">
        <v>20</v>
      </c>
      <c r="N97" s="360">
        <v>2</v>
      </c>
      <c r="O97" s="276">
        <v>6</v>
      </c>
      <c r="P97" s="360">
        <v>4</v>
      </c>
      <c r="Q97" s="276">
        <v>4</v>
      </c>
      <c r="R97" s="360">
        <v>2</v>
      </c>
      <c r="S97" s="276">
        <v>4</v>
      </c>
      <c r="T97" s="360">
        <v>3</v>
      </c>
      <c r="U97" s="276">
        <v>7</v>
      </c>
      <c r="V97" s="360">
        <v>6</v>
      </c>
      <c r="W97" s="276">
        <v>11</v>
      </c>
      <c r="X97" s="360">
        <v>5</v>
      </c>
      <c r="Y97" s="276">
        <v>6</v>
      </c>
      <c r="Z97" s="360">
        <v>4</v>
      </c>
      <c r="AA97" s="276">
        <v>22</v>
      </c>
      <c r="AB97" s="360">
        <v>13</v>
      </c>
      <c r="AC97" s="276">
        <v>16</v>
      </c>
      <c r="AD97" s="360">
        <v>12</v>
      </c>
      <c r="AE97" s="276">
        <v>27</v>
      </c>
      <c r="AF97" s="360">
        <v>21</v>
      </c>
      <c r="AG97" s="276">
        <v>14</v>
      </c>
      <c r="AH97" s="360">
        <v>19</v>
      </c>
      <c r="AI97" s="292">
        <v>25</v>
      </c>
      <c r="AJ97" s="360">
        <v>13</v>
      </c>
      <c r="AK97" s="292">
        <v>15</v>
      </c>
      <c r="AL97" s="361">
        <v>20</v>
      </c>
      <c r="AM97" s="276">
        <v>18</v>
      </c>
      <c r="AN97" s="362">
        <v>461</v>
      </c>
      <c r="AO97" s="292">
        <v>441</v>
      </c>
      <c r="AP97" s="363">
        <v>0</v>
      </c>
      <c r="AQ97" s="362">
        <v>0</v>
      </c>
      <c r="AR97" s="278" t="s">
        <v>167</v>
      </c>
      <c r="CG97" s="231">
        <v>0</v>
      </c>
      <c r="CH97" s="231">
        <v>0</v>
      </c>
      <c r="CI97" s="231">
        <v>0</v>
      </c>
      <c r="CJ97" s="231">
        <v>0</v>
      </c>
    </row>
    <row r="98" spans="1:88" x14ac:dyDescent="0.2">
      <c r="A98" s="655" t="s">
        <v>56</v>
      </c>
      <c r="B98" s="656"/>
      <c r="C98" s="349">
        <f t="shared" si="7"/>
        <v>0</v>
      </c>
      <c r="D98" s="348">
        <f t="shared" si="8"/>
        <v>0</v>
      </c>
      <c r="E98" s="349">
        <f t="shared" si="8"/>
        <v>0</v>
      </c>
      <c r="F98" s="266"/>
      <c r="G98" s="286"/>
      <c r="H98" s="266"/>
      <c r="I98" s="286"/>
      <c r="J98" s="266"/>
      <c r="K98" s="267"/>
      <c r="L98" s="266"/>
      <c r="M98" s="267"/>
      <c r="N98" s="266"/>
      <c r="O98" s="267"/>
      <c r="P98" s="266"/>
      <c r="Q98" s="267"/>
      <c r="R98" s="266"/>
      <c r="S98" s="267"/>
      <c r="T98" s="266"/>
      <c r="U98" s="267"/>
      <c r="V98" s="266"/>
      <c r="W98" s="267"/>
      <c r="X98" s="266"/>
      <c r="Y98" s="267"/>
      <c r="Z98" s="266"/>
      <c r="AA98" s="267"/>
      <c r="AB98" s="266"/>
      <c r="AC98" s="286"/>
      <c r="AD98" s="266"/>
      <c r="AE98" s="286"/>
      <c r="AF98" s="266"/>
      <c r="AG98" s="286"/>
      <c r="AH98" s="266"/>
      <c r="AI98" s="286"/>
      <c r="AJ98" s="266"/>
      <c r="AK98" s="286"/>
      <c r="AL98" s="273"/>
      <c r="AM98" s="267"/>
      <c r="AN98" s="294"/>
      <c r="AO98" s="286"/>
      <c r="AP98" s="350"/>
      <c r="AQ98" s="294"/>
      <c r="AR98" s="278" t="s">
        <v>167</v>
      </c>
      <c r="CG98" s="231">
        <v>0</v>
      </c>
      <c r="CH98" s="231">
        <v>0</v>
      </c>
      <c r="CI98" s="231">
        <v>0</v>
      </c>
      <c r="CJ98" s="231">
        <v>0</v>
      </c>
    </row>
    <row r="99" spans="1:88" x14ac:dyDescent="0.2">
      <c r="A99" s="657" t="s">
        <v>57</v>
      </c>
      <c r="B99" s="658"/>
      <c r="C99" s="364">
        <f t="shared" si="7"/>
        <v>126</v>
      </c>
      <c r="D99" s="365">
        <f t="shared" si="8"/>
        <v>91</v>
      </c>
      <c r="E99" s="349">
        <f t="shared" si="8"/>
        <v>35</v>
      </c>
      <c r="F99" s="266">
        <v>15</v>
      </c>
      <c r="G99" s="286">
        <v>4</v>
      </c>
      <c r="H99" s="266">
        <v>13</v>
      </c>
      <c r="I99" s="286">
        <v>4</v>
      </c>
      <c r="J99" s="266">
        <v>14</v>
      </c>
      <c r="K99" s="267">
        <v>2</v>
      </c>
      <c r="L99" s="266">
        <v>2</v>
      </c>
      <c r="M99" s="267">
        <v>1</v>
      </c>
      <c r="N99" s="266"/>
      <c r="O99" s="267"/>
      <c r="P99" s="266"/>
      <c r="Q99" s="267"/>
      <c r="R99" s="266"/>
      <c r="S99" s="267"/>
      <c r="T99" s="266"/>
      <c r="U99" s="267"/>
      <c r="V99" s="266"/>
      <c r="W99" s="267"/>
      <c r="X99" s="266">
        <v>2</v>
      </c>
      <c r="Y99" s="267"/>
      <c r="Z99" s="266">
        <v>3</v>
      </c>
      <c r="AA99" s="267">
        <v>2</v>
      </c>
      <c r="AB99" s="266">
        <v>5</v>
      </c>
      <c r="AC99" s="286">
        <v>1</v>
      </c>
      <c r="AD99" s="266">
        <v>6</v>
      </c>
      <c r="AE99" s="286">
        <v>2</v>
      </c>
      <c r="AF99" s="266">
        <v>3</v>
      </c>
      <c r="AG99" s="286">
        <v>4</v>
      </c>
      <c r="AH99" s="266">
        <v>7</v>
      </c>
      <c r="AI99" s="286">
        <v>2</v>
      </c>
      <c r="AJ99" s="266">
        <v>4</v>
      </c>
      <c r="AK99" s="286">
        <v>2</v>
      </c>
      <c r="AL99" s="273">
        <v>17</v>
      </c>
      <c r="AM99" s="267">
        <v>11</v>
      </c>
      <c r="AN99" s="294">
        <v>126</v>
      </c>
      <c r="AO99" s="286">
        <v>117</v>
      </c>
      <c r="AP99" s="350">
        <v>0</v>
      </c>
      <c r="AQ99" s="294">
        <v>0</v>
      </c>
      <c r="AR99" s="278" t="s">
        <v>167</v>
      </c>
      <c r="CG99" s="231">
        <v>0</v>
      </c>
      <c r="CH99" s="231">
        <v>0</v>
      </c>
      <c r="CI99" s="231">
        <v>0</v>
      </c>
      <c r="CJ99" s="231">
        <v>0</v>
      </c>
    </row>
    <row r="100" spans="1:88" x14ac:dyDescent="0.2">
      <c r="A100" s="659" t="s">
        <v>58</v>
      </c>
      <c r="B100" s="660"/>
      <c r="C100" s="349">
        <f t="shared" si="7"/>
        <v>0</v>
      </c>
      <c r="D100" s="348">
        <f t="shared" si="8"/>
        <v>0</v>
      </c>
      <c r="E100" s="349">
        <f t="shared" si="8"/>
        <v>0</v>
      </c>
      <c r="F100" s="266"/>
      <c r="G100" s="286"/>
      <c r="H100" s="266"/>
      <c r="I100" s="286"/>
      <c r="J100" s="266"/>
      <c r="K100" s="267"/>
      <c r="L100" s="266"/>
      <c r="M100" s="267"/>
      <c r="N100" s="266"/>
      <c r="O100" s="267"/>
      <c r="P100" s="266"/>
      <c r="Q100" s="267"/>
      <c r="R100" s="266"/>
      <c r="S100" s="267"/>
      <c r="T100" s="266"/>
      <c r="U100" s="267"/>
      <c r="V100" s="266"/>
      <c r="W100" s="267"/>
      <c r="X100" s="266"/>
      <c r="Y100" s="267"/>
      <c r="Z100" s="266"/>
      <c r="AA100" s="267"/>
      <c r="AB100" s="266"/>
      <c r="AC100" s="286"/>
      <c r="AD100" s="266"/>
      <c r="AE100" s="286"/>
      <c r="AF100" s="266"/>
      <c r="AG100" s="286"/>
      <c r="AH100" s="266"/>
      <c r="AI100" s="286"/>
      <c r="AJ100" s="266"/>
      <c r="AK100" s="286"/>
      <c r="AL100" s="273"/>
      <c r="AM100" s="267"/>
      <c r="AN100" s="294"/>
      <c r="AO100" s="286"/>
      <c r="AP100" s="350"/>
      <c r="AQ100" s="294"/>
      <c r="AR100" s="278" t="s">
        <v>167</v>
      </c>
      <c r="CG100" s="231">
        <v>0</v>
      </c>
      <c r="CH100" s="231">
        <v>0</v>
      </c>
      <c r="CI100" s="231">
        <v>0</v>
      </c>
      <c r="CJ100" s="231">
        <v>0</v>
      </c>
    </row>
    <row r="101" spans="1:88" x14ac:dyDescent="0.2">
      <c r="A101" s="655" t="s">
        <v>59</v>
      </c>
      <c r="B101" s="656"/>
      <c r="C101" s="349">
        <f t="shared" si="7"/>
        <v>0</v>
      </c>
      <c r="D101" s="348">
        <f t="shared" si="8"/>
        <v>0</v>
      </c>
      <c r="E101" s="349">
        <f t="shared" si="8"/>
        <v>0</v>
      </c>
      <c r="F101" s="266"/>
      <c r="G101" s="286"/>
      <c r="H101" s="266"/>
      <c r="I101" s="286"/>
      <c r="J101" s="266"/>
      <c r="K101" s="267"/>
      <c r="L101" s="266"/>
      <c r="M101" s="267"/>
      <c r="N101" s="266"/>
      <c r="O101" s="267"/>
      <c r="P101" s="266"/>
      <c r="Q101" s="267"/>
      <c r="R101" s="266"/>
      <c r="S101" s="267"/>
      <c r="T101" s="266"/>
      <c r="U101" s="267"/>
      <c r="V101" s="266"/>
      <c r="W101" s="267"/>
      <c r="X101" s="266"/>
      <c r="Y101" s="267"/>
      <c r="Z101" s="266"/>
      <c r="AA101" s="267"/>
      <c r="AB101" s="266"/>
      <c r="AC101" s="286"/>
      <c r="AD101" s="266"/>
      <c r="AE101" s="286"/>
      <c r="AF101" s="266"/>
      <c r="AG101" s="286"/>
      <c r="AH101" s="266"/>
      <c r="AI101" s="286"/>
      <c r="AJ101" s="266"/>
      <c r="AK101" s="286"/>
      <c r="AL101" s="273"/>
      <c r="AM101" s="267"/>
      <c r="AN101" s="294"/>
      <c r="AO101" s="286"/>
      <c r="AP101" s="350"/>
      <c r="AQ101" s="294"/>
      <c r="AR101" s="278" t="s">
        <v>167</v>
      </c>
      <c r="CG101" s="231">
        <v>0</v>
      </c>
      <c r="CH101" s="231">
        <v>0</v>
      </c>
      <c r="CI101" s="231">
        <v>0</v>
      </c>
      <c r="CJ101" s="231">
        <v>0</v>
      </c>
    </row>
    <row r="102" spans="1:88" x14ac:dyDescent="0.2">
      <c r="A102" s="655" t="s">
        <v>60</v>
      </c>
      <c r="B102" s="656"/>
      <c r="C102" s="349">
        <f t="shared" si="7"/>
        <v>178</v>
      </c>
      <c r="D102" s="348">
        <f t="shared" si="8"/>
        <v>75</v>
      </c>
      <c r="E102" s="349">
        <f t="shared" si="8"/>
        <v>103</v>
      </c>
      <c r="F102" s="266"/>
      <c r="G102" s="286"/>
      <c r="H102" s="266"/>
      <c r="I102" s="286"/>
      <c r="J102" s="266">
        <v>1</v>
      </c>
      <c r="K102" s="267"/>
      <c r="L102" s="266"/>
      <c r="M102" s="267"/>
      <c r="N102" s="266"/>
      <c r="O102" s="267"/>
      <c r="P102" s="266"/>
      <c r="Q102" s="267"/>
      <c r="R102" s="266"/>
      <c r="S102" s="267"/>
      <c r="T102" s="266"/>
      <c r="U102" s="267"/>
      <c r="V102" s="266"/>
      <c r="W102" s="267"/>
      <c r="X102" s="266"/>
      <c r="Y102" s="267"/>
      <c r="Z102" s="266"/>
      <c r="AA102" s="267"/>
      <c r="AB102" s="266"/>
      <c r="AC102" s="267">
        <v>1</v>
      </c>
      <c r="AD102" s="266">
        <v>1</v>
      </c>
      <c r="AE102" s="267">
        <v>2</v>
      </c>
      <c r="AF102" s="266">
        <v>23</v>
      </c>
      <c r="AG102" s="267">
        <v>29</v>
      </c>
      <c r="AH102" s="266">
        <v>18</v>
      </c>
      <c r="AI102" s="286">
        <v>32</v>
      </c>
      <c r="AJ102" s="266">
        <v>20</v>
      </c>
      <c r="AK102" s="286">
        <v>22</v>
      </c>
      <c r="AL102" s="273">
        <v>12</v>
      </c>
      <c r="AM102" s="267">
        <v>17</v>
      </c>
      <c r="AN102" s="294">
        <v>178</v>
      </c>
      <c r="AO102" s="286">
        <v>11</v>
      </c>
      <c r="AP102" s="350">
        <v>0</v>
      </c>
      <c r="AQ102" s="294">
        <v>0</v>
      </c>
      <c r="AR102" s="278" t="s">
        <v>167</v>
      </c>
      <c r="CG102" s="231">
        <v>0</v>
      </c>
      <c r="CH102" s="231">
        <v>0</v>
      </c>
      <c r="CI102" s="231">
        <v>0</v>
      </c>
      <c r="CJ102" s="231">
        <v>0</v>
      </c>
    </row>
    <row r="103" spans="1:88" x14ac:dyDescent="0.2">
      <c r="A103" s="661" t="s">
        <v>61</v>
      </c>
      <c r="B103" s="662"/>
      <c r="C103" s="366">
        <f t="shared" si="7"/>
        <v>0</v>
      </c>
      <c r="D103" s="367">
        <f t="shared" si="8"/>
        <v>0</v>
      </c>
      <c r="E103" s="366">
        <f t="shared" si="8"/>
        <v>0</v>
      </c>
      <c r="F103" s="356"/>
      <c r="G103" s="326"/>
      <c r="H103" s="356"/>
      <c r="I103" s="326"/>
      <c r="J103" s="356"/>
      <c r="K103" s="297"/>
      <c r="L103" s="356"/>
      <c r="M103" s="297"/>
      <c r="N103" s="356"/>
      <c r="O103" s="297"/>
      <c r="P103" s="356"/>
      <c r="Q103" s="297"/>
      <c r="R103" s="356"/>
      <c r="S103" s="297"/>
      <c r="T103" s="356"/>
      <c r="U103" s="297"/>
      <c r="V103" s="356"/>
      <c r="W103" s="297"/>
      <c r="X103" s="356"/>
      <c r="Y103" s="297"/>
      <c r="Z103" s="356"/>
      <c r="AA103" s="297"/>
      <c r="AB103" s="356"/>
      <c r="AC103" s="297"/>
      <c r="AD103" s="356"/>
      <c r="AE103" s="297"/>
      <c r="AF103" s="356"/>
      <c r="AG103" s="297"/>
      <c r="AH103" s="356"/>
      <c r="AI103" s="297"/>
      <c r="AJ103" s="356"/>
      <c r="AK103" s="297"/>
      <c r="AL103" s="368"/>
      <c r="AM103" s="297"/>
      <c r="AN103" s="296"/>
      <c r="AO103" s="326"/>
      <c r="AP103" s="357"/>
      <c r="AQ103" s="296"/>
      <c r="AR103" s="278" t="s">
        <v>167</v>
      </c>
      <c r="CG103" s="231">
        <v>0</v>
      </c>
      <c r="CH103" s="231">
        <v>0</v>
      </c>
      <c r="CI103" s="231">
        <v>0</v>
      </c>
      <c r="CJ103" s="231">
        <v>0</v>
      </c>
    </row>
    <row r="104" spans="1:88" x14ac:dyDescent="0.2">
      <c r="A104" s="663" t="s">
        <v>38</v>
      </c>
      <c r="B104" s="664"/>
      <c r="C104" s="369">
        <f t="shared" ref="C104:AQ104" si="9">SUM(C93:C103)</f>
        <v>1891</v>
      </c>
      <c r="D104" s="370">
        <f t="shared" si="9"/>
        <v>705</v>
      </c>
      <c r="E104" s="352">
        <f t="shared" si="9"/>
        <v>1186</v>
      </c>
      <c r="F104" s="371">
        <f t="shared" si="9"/>
        <v>58</v>
      </c>
      <c r="G104" s="328">
        <f t="shared" si="9"/>
        <v>41</v>
      </c>
      <c r="H104" s="371">
        <f t="shared" si="9"/>
        <v>31</v>
      </c>
      <c r="I104" s="328">
        <f t="shared" si="9"/>
        <v>34</v>
      </c>
      <c r="J104" s="301">
        <f t="shared" si="9"/>
        <v>32</v>
      </c>
      <c r="K104" s="304">
        <f t="shared" si="9"/>
        <v>15</v>
      </c>
      <c r="L104" s="301">
        <f t="shared" si="9"/>
        <v>15</v>
      </c>
      <c r="M104" s="304">
        <f t="shared" si="9"/>
        <v>47</v>
      </c>
      <c r="N104" s="301">
        <f t="shared" si="9"/>
        <v>14</v>
      </c>
      <c r="O104" s="304">
        <f t="shared" si="9"/>
        <v>53</v>
      </c>
      <c r="P104" s="301">
        <f t="shared" si="9"/>
        <v>22</v>
      </c>
      <c r="Q104" s="304">
        <f t="shared" si="9"/>
        <v>86</v>
      </c>
      <c r="R104" s="301">
        <f t="shared" si="9"/>
        <v>19</v>
      </c>
      <c r="S104" s="304">
        <f t="shared" si="9"/>
        <v>93</v>
      </c>
      <c r="T104" s="301">
        <f t="shared" si="9"/>
        <v>19</v>
      </c>
      <c r="U104" s="304">
        <f t="shared" si="9"/>
        <v>88</v>
      </c>
      <c r="V104" s="301">
        <f t="shared" si="9"/>
        <v>16</v>
      </c>
      <c r="W104" s="304">
        <f t="shared" si="9"/>
        <v>96</v>
      </c>
      <c r="X104" s="301">
        <f t="shared" si="9"/>
        <v>23</v>
      </c>
      <c r="Y104" s="304">
        <f t="shared" si="9"/>
        <v>67</v>
      </c>
      <c r="Z104" s="301">
        <f t="shared" si="9"/>
        <v>33</v>
      </c>
      <c r="AA104" s="304">
        <f t="shared" si="9"/>
        <v>81</v>
      </c>
      <c r="AB104" s="301">
        <f t="shared" si="9"/>
        <v>38</v>
      </c>
      <c r="AC104" s="304">
        <f t="shared" si="9"/>
        <v>60</v>
      </c>
      <c r="AD104" s="301">
        <f t="shared" si="9"/>
        <v>59</v>
      </c>
      <c r="AE104" s="304">
        <f t="shared" si="9"/>
        <v>97</v>
      </c>
      <c r="AF104" s="301">
        <f t="shared" si="9"/>
        <v>84</v>
      </c>
      <c r="AG104" s="304">
        <f t="shared" si="9"/>
        <v>78</v>
      </c>
      <c r="AH104" s="301">
        <f t="shared" si="9"/>
        <v>91</v>
      </c>
      <c r="AI104" s="304">
        <f t="shared" si="9"/>
        <v>93</v>
      </c>
      <c r="AJ104" s="301">
        <f t="shared" si="9"/>
        <v>74</v>
      </c>
      <c r="AK104" s="304">
        <f t="shared" si="9"/>
        <v>74</v>
      </c>
      <c r="AL104" s="305">
        <f t="shared" si="9"/>
        <v>77</v>
      </c>
      <c r="AM104" s="304">
        <f t="shared" si="9"/>
        <v>83</v>
      </c>
      <c r="AN104" s="372">
        <f t="shared" si="9"/>
        <v>1891</v>
      </c>
      <c r="AO104" s="328">
        <f t="shared" si="9"/>
        <v>1482</v>
      </c>
      <c r="AP104" s="373">
        <f t="shared" si="9"/>
        <v>0</v>
      </c>
      <c r="AQ104" s="373">
        <f t="shared" si="9"/>
        <v>0</v>
      </c>
      <c r="AR104" s="278"/>
    </row>
    <row r="105" spans="1:88" x14ac:dyDescent="0.2">
      <c r="A105" s="374" t="s">
        <v>168</v>
      </c>
      <c r="B105" s="374"/>
      <c r="C105" s="374"/>
      <c r="D105" s="374"/>
      <c r="E105" s="374"/>
      <c r="F105" s="374"/>
      <c r="G105" s="375"/>
      <c r="H105" s="375"/>
      <c r="I105" s="375"/>
      <c r="J105" s="375"/>
      <c r="K105" s="376"/>
      <c r="L105" s="376"/>
      <c r="M105" s="377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330"/>
      <c r="AE105" s="232"/>
      <c r="AF105" s="232"/>
      <c r="AG105" s="330"/>
      <c r="AH105" s="232"/>
      <c r="AI105" s="232"/>
      <c r="AJ105" s="330"/>
      <c r="AK105" s="232"/>
      <c r="AL105" s="232"/>
      <c r="AM105" s="330"/>
      <c r="AN105" s="330"/>
      <c r="AO105" s="330"/>
      <c r="AP105" s="232"/>
      <c r="AQ105" s="232"/>
    </row>
    <row r="106" spans="1:88" ht="14.25" customHeight="1" x14ac:dyDescent="0.2">
      <c r="A106" s="652" t="s">
        <v>62</v>
      </c>
      <c r="B106" s="620" t="s">
        <v>45</v>
      </c>
      <c r="C106" s="601" t="s">
        <v>46</v>
      </c>
      <c r="D106" s="607"/>
      <c r="E106" s="602"/>
      <c r="F106" s="609" t="s">
        <v>47</v>
      </c>
      <c r="G106" s="610"/>
      <c r="H106" s="610"/>
      <c r="I106" s="610"/>
      <c r="J106" s="610"/>
      <c r="K106" s="610"/>
      <c r="L106" s="610"/>
      <c r="M106" s="610"/>
      <c r="N106" s="610"/>
      <c r="O106" s="610"/>
      <c r="P106" s="610"/>
      <c r="Q106" s="610"/>
      <c r="R106" s="610"/>
      <c r="S106" s="610"/>
      <c r="T106" s="610"/>
      <c r="U106" s="610"/>
      <c r="V106" s="610"/>
      <c r="W106" s="610"/>
      <c r="X106" s="610"/>
      <c r="Y106" s="610"/>
      <c r="Z106" s="610"/>
      <c r="AA106" s="610"/>
      <c r="AB106" s="610"/>
      <c r="AC106" s="610"/>
      <c r="AD106" s="610"/>
      <c r="AE106" s="610"/>
      <c r="AF106" s="610"/>
      <c r="AG106" s="610"/>
      <c r="AH106" s="610"/>
      <c r="AI106" s="610"/>
      <c r="AJ106" s="610"/>
      <c r="AK106" s="610"/>
      <c r="AL106" s="610"/>
      <c r="AM106" s="611"/>
      <c r="AN106" s="620" t="s">
        <v>48</v>
      </c>
      <c r="AO106" s="620" t="s">
        <v>169</v>
      </c>
      <c r="AP106" s="620" t="s">
        <v>164</v>
      </c>
      <c r="AQ106" s="620" t="s">
        <v>165</v>
      </c>
    </row>
    <row r="107" spans="1:88" x14ac:dyDescent="0.2">
      <c r="A107" s="653"/>
      <c r="B107" s="621"/>
      <c r="C107" s="605"/>
      <c r="D107" s="608"/>
      <c r="E107" s="606"/>
      <c r="F107" s="648" t="s">
        <v>18</v>
      </c>
      <c r="G107" s="649"/>
      <c r="H107" s="648" t="s">
        <v>19</v>
      </c>
      <c r="I107" s="649"/>
      <c r="J107" s="648" t="s">
        <v>20</v>
      </c>
      <c r="K107" s="649"/>
      <c r="L107" s="648" t="s">
        <v>21</v>
      </c>
      <c r="M107" s="649"/>
      <c r="N107" s="648" t="s">
        <v>22</v>
      </c>
      <c r="O107" s="649"/>
      <c r="P107" s="609" t="s">
        <v>23</v>
      </c>
      <c r="Q107" s="611"/>
      <c r="R107" s="609" t="s">
        <v>24</v>
      </c>
      <c r="S107" s="611"/>
      <c r="T107" s="609" t="s">
        <v>25</v>
      </c>
      <c r="U107" s="611"/>
      <c r="V107" s="609" t="s">
        <v>26</v>
      </c>
      <c r="W107" s="611"/>
      <c r="X107" s="609" t="s">
        <v>27</v>
      </c>
      <c r="Y107" s="611"/>
      <c r="Z107" s="609" t="s">
        <v>28</v>
      </c>
      <c r="AA107" s="611"/>
      <c r="AB107" s="609" t="s">
        <v>29</v>
      </c>
      <c r="AC107" s="611"/>
      <c r="AD107" s="609" t="s">
        <v>30</v>
      </c>
      <c r="AE107" s="611"/>
      <c r="AF107" s="609" t="s">
        <v>31</v>
      </c>
      <c r="AG107" s="611"/>
      <c r="AH107" s="609" t="s">
        <v>32</v>
      </c>
      <c r="AI107" s="611"/>
      <c r="AJ107" s="609" t="s">
        <v>33</v>
      </c>
      <c r="AK107" s="611"/>
      <c r="AL107" s="609" t="s">
        <v>34</v>
      </c>
      <c r="AM107" s="611"/>
      <c r="AN107" s="621"/>
      <c r="AO107" s="621"/>
      <c r="AP107" s="621"/>
      <c r="AQ107" s="621"/>
      <c r="AR107" s="231"/>
    </row>
    <row r="108" spans="1:88" x14ac:dyDescent="0.2">
      <c r="A108" s="654"/>
      <c r="B108" s="622"/>
      <c r="C108" s="486" t="s">
        <v>166</v>
      </c>
      <c r="D108" s="486" t="s">
        <v>170</v>
      </c>
      <c r="E108" s="489" t="s">
        <v>171</v>
      </c>
      <c r="F108" s="485" t="s">
        <v>170</v>
      </c>
      <c r="G108" s="248" t="s">
        <v>171</v>
      </c>
      <c r="H108" s="243" t="s">
        <v>170</v>
      </c>
      <c r="I108" s="488" t="s">
        <v>171</v>
      </c>
      <c r="J108" s="485" t="s">
        <v>170</v>
      </c>
      <c r="K108" s="248" t="s">
        <v>171</v>
      </c>
      <c r="L108" s="485" t="s">
        <v>170</v>
      </c>
      <c r="M108" s="248" t="s">
        <v>171</v>
      </c>
      <c r="N108" s="485" t="s">
        <v>170</v>
      </c>
      <c r="O108" s="248" t="s">
        <v>171</v>
      </c>
      <c r="P108" s="243" t="s">
        <v>170</v>
      </c>
      <c r="Q108" s="488" t="s">
        <v>171</v>
      </c>
      <c r="R108" s="243" t="s">
        <v>170</v>
      </c>
      <c r="S108" s="488" t="s">
        <v>171</v>
      </c>
      <c r="T108" s="485" t="s">
        <v>170</v>
      </c>
      <c r="U108" s="248" t="s">
        <v>171</v>
      </c>
      <c r="V108" s="243" t="s">
        <v>170</v>
      </c>
      <c r="W108" s="488" t="s">
        <v>171</v>
      </c>
      <c r="X108" s="243" t="s">
        <v>170</v>
      </c>
      <c r="Y108" s="488" t="s">
        <v>171</v>
      </c>
      <c r="Z108" s="485" t="s">
        <v>170</v>
      </c>
      <c r="AA108" s="248" t="s">
        <v>171</v>
      </c>
      <c r="AB108" s="485" t="s">
        <v>170</v>
      </c>
      <c r="AC108" s="248" t="s">
        <v>171</v>
      </c>
      <c r="AD108" s="243" t="s">
        <v>170</v>
      </c>
      <c r="AE108" s="488" t="s">
        <v>171</v>
      </c>
      <c r="AF108" s="243" t="s">
        <v>170</v>
      </c>
      <c r="AG108" s="488" t="s">
        <v>171</v>
      </c>
      <c r="AH108" s="485" t="s">
        <v>170</v>
      </c>
      <c r="AI108" s="248" t="s">
        <v>171</v>
      </c>
      <c r="AJ108" s="243" t="s">
        <v>170</v>
      </c>
      <c r="AK108" s="488" t="s">
        <v>171</v>
      </c>
      <c r="AL108" s="485" t="s">
        <v>170</v>
      </c>
      <c r="AM108" s="248" t="s">
        <v>171</v>
      </c>
      <c r="AN108" s="622"/>
      <c r="AO108" s="622"/>
      <c r="AP108" s="622"/>
      <c r="AQ108" s="622"/>
      <c r="AR108" s="231"/>
    </row>
    <row r="109" spans="1:88" x14ac:dyDescent="0.2">
      <c r="A109" s="668" t="s">
        <v>63</v>
      </c>
      <c r="B109" s="380" t="s">
        <v>50</v>
      </c>
      <c r="C109" s="381">
        <f t="shared" ref="C109:C119" si="10">SUM(D109+E109)</f>
        <v>0</v>
      </c>
      <c r="D109" s="381">
        <f t="shared" ref="D109:E117" si="11">SUM(F109+H109+J109+L109+N109+P109+R109+T109+V109+X109+Z109+AB109+AD109+AF109+AH109+AJ109+AL109)</f>
        <v>0</v>
      </c>
      <c r="E109" s="381">
        <f t="shared" si="11"/>
        <v>0</v>
      </c>
      <c r="F109" s="260"/>
      <c r="G109" s="345"/>
      <c r="H109" s="260"/>
      <c r="I109" s="345"/>
      <c r="J109" s="260"/>
      <c r="K109" s="274"/>
      <c r="L109" s="260"/>
      <c r="M109" s="274"/>
      <c r="N109" s="260"/>
      <c r="O109" s="274"/>
      <c r="P109" s="260"/>
      <c r="Q109" s="274"/>
      <c r="R109" s="260"/>
      <c r="S109" s="274"/>
      <c r="T109" s="260"/>
      <c r="U109" s="274"/>
      <c r="V109" s="260"/>
      <c r="W109" s="274"/>
      <c r="X109" s="260"/>
      <c r="Y109" s="274"/>
      <c r="Z109" s="260"/>
      <c r="AA109" s="274"/>
      <c r="AB109" s="260"/>
      <c r="AC109" s="274"/>
      <c r="AD109" s="260"/>
      <c r="AE109" s="274"/>
      <c r="AF109" s="260"/>
      <c r="AG109" s="274"/>
      <c r="AH109" s="260"/>
      <c r="AI109" s="274"/>
      <c r="AJ109" s="260"/>
      <c r="AK109" s="274"/>
      <c r="AL109" s="382"/>
      <c r="AM109" s="274"/>
      <c r="AN109" s="319"/>
      <c r="AO109" s="319"/>
      <c r="AP109" s="319"/>
      <c r="AQ109" s="319"/>
      <c r="AR109" s="278" t="s">
        <v>167</v>
      </c>
      <c r="CG109" s="231">
        <v>0</v>
      </c>
      <c r="CH109" s="231">
        <v>0</v>
      </c>
      <c r="CI109" s="231">
        <v>0</v>
      </c>
    </row>
    <row r="110" spans="1:88" x14ac:dyDescent="0.2">
      <c r="A110" s="669"/>
      <c r="B110" s="383" t="s">
        <v>51</v>
      </c>
      <c r="C110" s="366">
        <f t="shared" si="10"/>
        <v>3</v>
      </c>
      <c r="D110" s="366">
        <f t="shared" si="11"/>
        <v>0</v>
      </c>
      <c r="E110" s="366">
        <f t="shared" si="11"/>
        <v>3</v>
      </c>
      <c r="F110" s="356"/>
      <c r="G110" s="326"/>
      <c r="H110" s="356"/>
      <c r="I110" s="326"/>
      <c r="J110" s="356"/>
      <c r="K110" s="297">
        <v>1</v>
      </c>
      <c r="L110" s="356"/>
      <c r="M110" s="297"/>
      <c r="N110" s="356"/>
      <c r="O110" s="297"/>
      <c r="P110" s="356"/>
      <c r="Q110" s="297"/>
      <c r="R110" s="356"/>
      <c r="S110" s="297"/>
      <c r="T110" s="356"/>
      <c r="U110" s="297">
        <v>1</v>
      </c>
      <c r="V110" s="356"/>
      <c r="W110" s="297"/>
      <c r="X110" s="356"/>
      <c r="Y110" s="297"/>
      <c r="Z110" s="356"/>
      <c r="AA110" s="297"/>
      <c r="AB110" s="356"/>
      <c r="AC110" s="297"/>
      <c r="AD110" s="356"/>
      <c r="AE110" s="297">
        <v>1</v>
      </c>
      <c r="AF110" s="356"/>
      <c r="AG110" s="297"/>
      <c r="AH110" s="356"/>
      <c r="AI110" s="297"/>
      <c r="AJ110" s="356"/>
      <c r="AK110" s="297"/>
      <c r="AL110" s="368"/>
      <c r="AM110" s="297"/>
      <c r="AN110" s="296">
        <v>3</v>
      </c>
      <c r="AO110" s="296"/>
      <c r="AP110" s="296"/>
      <c r="AQ110" s="296"/>
      <c r="AR110" s="278" t="s">
        <v>189</v>
      </c>
      <c r="CB110" s="231" t="s">
        <v>190</v>
      </c>
      <c r="CG110" s="231">
        <v>0</v>
      </c>
      <c r="CH110" s="231">
        <v>1</v>
      </c>
      <c r="CI110" s="231">
        <v>0</v>
      </c>
    </row>
    <row r="111" spans="1:88" x14ac:dyDescent="0.2">
      <c r="A111" s="665" t="s">
        <v>64</v>
      </c>
      <c r="B111" s="380" t="s">
        <v>50</v>
      </c>
      <c r="C111" s="381">
        <f t="shared" si="10"/>
        <v>0</v>
      </c>
      <c r="D111" s="381">
        <f t="shared" si="11"/>
        <v>0</v>
      </c>
      <c r="E111" s="381">
        <f t="shared" si="11"/>
        <v>0</v>
      </c>
      <c r="F111" s="260"/>
      <c r="G111" s="345"/>
      <c r="H111" s="260"/>
      <c r="I111" s="345"/>
      <c r="J111" s="260"/>
      <c r="K111" s="274"/>
      <c r="L111" s="260"/>
      <c r="M111" s="274"/>
      <c r="N111" s="260"/>
      <c r="O111" s="274"/>
      <c r="P111" s="260"/>
      <c r="Q111" s="274"/>
      <c r="R111" s="260"/>
      <c r="S111" s="274"/>
      <c r="T111" s="260"/>
      <c r="U111" s="274"/>
      <c r="V111" s="260"/>
      <c r="W111" s="274"/>
      <c r="X111" s="260"/>
      <c r="Y111" s="274"/>
      <c r="Z111" s="260"/>
      <c r="AA111" s="274"/>
      <c r="AB111" s="260"/>
      <c r="AC111" s="274"/>
      <c r="AD111" s="260"/>
      <c r="AE111" s="274"/>
      <c r="AF111" s="260"/>
      <c r="AG111" s="274"/>
      <c r="AH111" s="260"/>
      <c r="AI111" s="274"/>
      <c r="AJ111" s="260"/>
      <c r="AK111" s="274"/>
      <c r="AL111" s="382"/>
      <c r="AM111" s="274"/>
      <c r="AN111" s="319"/>
      <c r="AO111" s="319"/>
      <c r="AP111" s="319"/>
      <c r="AQ111" s="319"/>
      <c r="AR111" s="278" t="s">
        <v>167</v>
      </c>
      <c r="CG111" s="231">
        <v>0</v>
      </c>
      <c r="CH111" s="231">
        <v>0</v>
      </c>
      <c r="CI111" s="231">
        <v>0</v>
      </c>
    </row>
    <row r="112" spans="1:88" x14ac:dyDescent="0.2">
      <c r="A112" s="666"/>
      <c r="B112" s="384" t="s">
        <v>51</v>
      </c>
      <c r="C112" s="349">
        <f t="shared" si="10"/>
        <v>7</v>
      </c>
      <c r="D112" s="349">
        <f t="shared" si="11"/>
        <v>0</v>
      </c>
      <c r="E112" s="349">
        <f t="shared" si="11"/>
        <v>7</v>
      </c>
      <c r="F112" s="266"/>
      <c r="G112" s="286"/>
      <c r="H112" s="266"/>
      <c r="I112" s="286"/>
      <c r="J112" s="266"/>
      <c r="K112" s="267"/>
      <c r="L112" s="266"/>
      <c r="M112" s="267">
        <v>2</v>
      </c>
      <c r="N112" s="266"/>
      <c r="O112" s="267">
        <v>1</v>
      </c>
      <c r="P112" s="266"/>
      <c r="Q112" s="267">
        <v>1</v>
      </c>
      <c r="R112" s="266"/>
      <c r="S112" s="267">
        <v>1</v>
      </c>
      <c r="T112" s="266"/>
      <c r="U112" s="267"/>
      <c r="V112" s="266"/>
      <c r="W112" s="267"/>
      <c r="X112" s="266"/>
      <c r="Y112" s="267"/>
      <c r="Z112" s="266"/>
      <c r="AA112" s="267">
        <v>1</v>
      </c>
      <c r="AB112" s="266"/>
      <c r="AC112" s="267"/>
      <c r="AD112" s="266"/>
      <c r="AE112" s="267"/>
      <c r="AF112" s="266"/>
      <c r="AG112" s="267"/>
      <c r="AH112" s="266"/>
      <c r="AI112" s="267"/>
      <c r="AJ112" s="266"/>
      <c r="AK112" s="267">
        <v>1</v>
      </c>
      <c r="AL112" s="273"/>
      <c r="AM112" s="267"/>
      <c r="AN112" s="294">
        <v>7</v>
      </c>
      <c r="AO112" s="294"/>
      <c r="AP112" s="294"/>
      <c r="AQ112" s="294"/>
      <c r="AR112" s="278" t="s">
        <v>189</v>
      </c>
      <c r="CB112" s="231" t="s">
        <v>190</v>
      </c>
      <c r="CG112" s="231">
        <v>0</v>
      </c>
      <c r="CH112" s="231">
        <v>1</v>
      </c>
      <c r="CI112" s="231">
        <v>0</v>
      </c>
    </row>
    <row r="113" spans="1:87" x14ac:dyDescent="0.2">
      <c r="A113" s="667"/>
      <c r="B113" s="383" t="s">
        <v>65</v>
      </c>
      <c r="C113" s="366">
        <f t="shared" si="10"/>
        <v>0</v>
      </c>
      <c r="D113" s="366">
        <f t="shared" si="11"/>
        <v>0</v>
      </c>
      <c r="E113" s="366">
        <f t="shared" si="11"/>
        <v>0</v>
      </c>
      <c r="F113" s="356"/>
      <c r="G113" s="326"/>
      <c r="H113" s="356"/>
      <c r="I113" s="326"/>
      <c r="J113" s="356"/>
      <c r="K113" s="297"/>
      <c r="L113" s="356"/>
      <c r="M113" s="297"/>
      <c r="N113" s="356"/>
      <c r="O113" s="297"/>
      <c r="P113" s="356"/>
      <c r="Q113" s="297"/>
      <c r="R113" s="356"/>
      <c r="S113" s="297"/>
      <c r="T113" s="356"/>
      <c r="U113" s="297"/>
      <c r="V113" s="356"/>
      <c r="W113" s="297"/>
      <c r="X113" s="356"/>
      <c r="Y113" s="297"/>
      <c r="Z113" s="356"/>
      <c r="AA113" s="297"/>
      <c r="AB113" s="356"/>
      <c r="AC113" s="297"/>
      <c r="AD113" s="356"/>
      <c r="AE113" s="297"/>
      <c r="AF113" s="356"/>
      <c r="AG113" s="297"/>
      <c r="AH113" s="356"/>
      <c r="AI113" s="297"/>
      <c r="AJ113" s="356"/>
      <c r="AK113" s="297"/>
      <c r="AL113" s="368"/>
      <c r="AM113" s="297"/>
      <c r="AN113" s="296"/>
      <c r="AO113" s="296"/>
      <c r="AP113" s="296"/>
      <c r="AQ113" s="296"/>
      <c r="AR113" s="278" t="s">
        <v>167</v>
      </c>
      <c r="CG113" s="231">
        <v>0</v>
      </c>
      <c r="CH113" s="231">
        <v>0</v>
      </c>
      <c r="CI113" s="231">
        <v>0</v>
      </c>
    </row>
    <row r="114" spans="1:87" x14ac:dyDescent="0.2">
      <c r="A114" s="602" t="s">
        <v>66</v>
      </c>
      <c r="B114" s="380" t="s">
        <v>50</v>
      </c>
      <c r="C114" s="381">
        <f t="shared" si="10"/>
        <v>0</v>
      </c>
      <c r="D114" s="381">
        <f t="shared" si="11"/>
        <v>0</v>
      </c>
      <c r="E114" s="381">
        <f t="shared" si="11"/>
        <v>0</v>
      </c>
      <c r="F114" s="260"/>
      <c r="G114" s="345"/>
      <c r="H114" s="260"/>
      <c r="I114" s="345"/>
      <c r="J114" s="260"/>
      <c r="K114" s="274"/>
      <c r="L114" s="260"/>
      <c r="M114" s="274"/>
      <c r="N114" s="260"/>
      <c r="O114" s="274"/>
      <c r="P114" s="260"/>
      <c r="Q114" s="274"/>
      <c r="R114" s="260"/>
      <c r="S114" s="274"/>
      <c r="T114" s="260"/>
      <c r="U114" s="274"/>
      <c r="V114" s="260"/>
      <c r="W114" s="345"/>
      <c r="X114" s="260"/>
      <c r="Y114" s="274"/>
      <c r="Z114" s="260"/>
      <c r="AA114" s="274"/>
      <c r="AB114" s="260"/>
      <c r="AC114" s="274"/>
      <c r="AD114" s="260"/>
      <c r="AE114" s="274"/>
      <c r="AF114" s="260"/>
      <c r="AG114" s="274"/>
      <c r="AH114" s="260"/>
      <c r="AI114" s="274"/>
      <c r="AJ114" s="260"/>
      <c r="AK114" s="274"/>
      <c r="AL114" s="382"/>
      <c r="AM114" s="274"/>
      <c r="AN114" s="319"/>
      <c r="AO114" s="319"/>
      <c r="AP114" s="319"/>
      <c r="AQ114" s="319"/>
      <c r="AR114" s="278" t="s">
        <v>167</v>
      </c>
      <c r="CG114" s="231">
        <v>0</v>
      </c>
      <c r="CH114" s="231">
        <v>0</v>
      </c>
      <c r="CI114" s="231">
        <v>0</v>
      </c>
    </row>
    <row r="115" spans="1:87" x14ac:dyDescent="0.2">
      <c r="A115" s="604"/>
      <c r="B115" s="384" t="s">
        <v>51</v>
      </c>
      <c r="C115" s="349">
        <f t="shared" si="10"/>
        <v>40</v>
      </c>
      <c r="D115" s="349">
        <f t="shared" si="11"/>
        <v>24</v>
      </c>
      <c r="E115" s="349">
        <f t="shared" si="11"/>
        <v>16</v>
      </c>
      <c r="F115" s="356">
        <v>1</v>
      </c>
      <c r="G115" s="326"/>
      <c r="H115" s="356"/>
      <c r="I115" s="326"/>
      <c r="J115" s="356"/>
      <c r="K115" s="297"/>
      <c r="L115" s="356"/>
      <c r="M115" s="297"/>
      <c r="N115" s="356">
        <v>5</v>
      </c>
      <c r="O115" s="297">
        <v>1</v>
      </c>
      <c r="P115" s="356">
        <v>3</v>
      </c>
      <c r="Q115" s="297">
        <v>2</v>
      </c>
      <c r="R115" s="356">
        <v>4</v>
      </c>
      <c r="S115" s="297">
        <v>3</v>
      </c>
      <c r="T115" s="356">
        <v>2</v>
      </c>
      <c r="U115" s="297">
        <v>4</v>
      </c>
      <c r="V115" s="356">
        <v>1</v>
      </c>
      <c r="W115" s="297">
        <v>1</v>
      </c>
      <c r="X115" s="356">
        <v>1</v>
      </c>
      <c r="Y115" s="297">
        <v>3</v>
      </c>
      <c r="Z115" s="356">
        <v>6</v>
      </c>
      <c r="AA115" s="297">
        <v>1</v>
      </c>
      <c r="AB115" s="356">
        <v>1</v>
      </c>
      <c r="AC115" s="297"/>
      <c r="AD115" s="356"/>
      <c r="AE115" s="297">
        <v>1</v>
      </c>
      <c r="AF115" s="356"/>
      <c r="AG115" s="297"/>
      <c r="AH115" s="356"/>
      <c r="AI115" s="297"/>
      <c r="AJ115" s="356"/>
      <c r="AK115" s="297"/>
      <c r="AL115" s="368"/>
      <c r="AM115" s="297"/>
      <c r="AN115" s="296">
        <v>40</v>
      </c>
      <c r="AO115" s="296"/>
      <c r="AP115" s="296"/>
      <c r="AQ115" s="296"/>
      <c r="AR115" s="278" t="s">
        <v>189</v>
      </c>
      <c r="CB115" s="231" t="s">
        <v>190</v>
      </c>
      <c r="CG115" s="231">
        <v>0</v>
      </c>
      <c r="CH115" s="231">
        <v>1</v>
      </c>
      <c r="CI115" s="231">
        <v>0</v>
      </c>
    </row>
    <row r="116" spans="1:87" x14ac:dyDescent="0.2">
      <c r="A116" s="602" t="s">
        <v>67</v>
      </c>
      <c r="B116" s="380" t="s">
        <v>50</v>
      </c>
      <c r="C116" s="381">
        <f t="shared" si="10"/>
        <v>0</v>
      </c>
      <c r="D116" s="381">
        <f t="shared" si="11"/>
        <v>0</v>
      </c>
      <c r="E116" s="381">
        <f t="shared" si="11"/>
        <v>0</v>
      </c>
      <c r="F116" s="260"/>
      <c r="G116" s="345"/>
      <c r="H116" s="260"/>
      <c r="I116" s="345"/>
      <c r="J116" s="260"/>
      <c r="K116" s="274"/>
      <c r="L116" s="260"/>
      <c r="M116" s="274"/>
      <c r="N116" s="260"/>
      <c r="O116" s="274"/>
      <c r="P116" s="260"/>
      <c r="Q116" s="274"/>
      <c r="R116" s="260"/>
      <c r="S116" s="274"/>
      <c r="T116" s="260"/>
      <c r="U116" s="274"/>
      <c r="V116" s="360"/>
      <c r="W116" s="276"/>
      <c r="X116" s="360"/>
      <c r="Y116" s="276"/>
      <c r="Z116" s="360"/>
      <c r="AA116" s="276"/>
      <c r="AB116" s="360"/>
      <c r="AC116" s="276"/>
      <c r="AD116" s="360"/>
      <c r="AE116" s="276"/>
      <c r="AF116" s="360"/>
      <c r="AG116" s="276"/>
      <c r="AH116" s="360"/>
      <c r="AI116" s="276"/>
      <c r="AJ116" s="360"/>
      <c r="AK116" s="276"/>
      <c r="AL116" s="361"/>
      <c r="AM116" s="276"/>
      <c r="AN116" s="319"/>
      <c r="AO116" s="319"/>
      <c r="AP116" s="319"/>
      <c r="AQ116" s="319"/>
      <c r="AR116" s="278" t="s">
        <v>167</v>
      </c>
      <c r="CG116" s="231">
        <v>0</v>
      </c>
      <c r="CH116" s="231">
        <v>0</v>
      </c>
      <c r="CI116" s="231">
        <v>0</v>
      </c>
    </row>
    <row r="117" spans="1:87" x14ac:dyDescent="0.2">
      <c r="A117" s="604"/>
      <c r="B117" s="384" t="s">
        <v>51</v>
      </c>
      <c r="C117" s="349">
        <f t="shared" si="10"/>
        <v>14</v>
      </c>
      <c r="D117" s="349">
        <f t="shared" si="11"/>
        <v>7</v>
      </c>
      <c r="E117" s="349">
        <f t="shared" si="11"/>
        <v>7</v>
      </c>
      <c r="F117" s="356">
        <v>2</v>
      </c>
      <c r="G117" s="326"/>
      <c r="H117" s="356"/>
      <c r="I117" s="326">
        <v>2</v>
      </c>
      <c r="J117" s="356"/>
      <c r="K117" s="297"/>
      <c r="L117" s="356"/>
      <c r="M117" s="297"/>
      <c r="N117" s="356">
        <v>2</v>
      </c>
      <c r="O117" s="297">
        <v>1</v>
      </c>
      <c r="P117" s="356"/>
      <c r="Q117" s="297"/>
      <c r="R117" s="356">
        <v>1</v>
      </c>
      <c r="S117" s="297">
        <v>1</v>
      </c>
      <c r="T117" s="356"/>
      <c r="U117" s="297"/>
      <c r="V117" s="385"/>
      <c r="W117" s="292">
        <v>1</v>
      </c>
      <c r="X117" s="360"/>
      <c r="Y117" s="276"/>
      <c r="Z117" s="360"/>
      <c r="AA117" s="276"/>
      <c r="AB117" s="360"/>
      <c r="AC117" s="276"/>
      <c r="AD117" s="360">
        <v>2</v>
      </c>
      <c r="AE117" s="276">
        <v>2</v>
      </c>
      <c r="AF117" s="360"/>
      <c r="AG117" s="276"/>
      <c r="AH117" s="360"/>
      <c r="AI117" s="276"/>
      <c r="AJ117" s="360"/>
      <c r="AK117" s="276"/>
      <c r="AL117" s="361"/>
      <c r="AM117" s="276"/>
      <c r="AN117" s="362">
        <v>14</v>
      </c>
      <c r="AO117" s="362"/>
      <c r="AP117" s="362"/>
      <c r="AQ117" s="362"/>
      <c r="AR117" s="278" t="s">
        <v>189</v>
      </c>
      <c r="CB117" s="231" t="s">
        <v>190</v>
      </c>
      <c r="CG117" s="231">
        <v>0</v>
      </c>
      <c r="CH117" s="231">
        <v>1</v>
      </c>
      <c r="CI117" s="231">
        <v>0</v>
      </c>
    </row>
    <row r="118" spans="1:87" x14ac:dyDescent="0.2">
      <c r="A118" s="620" t="s">
        <v>68</v>
      </c>
      <c r="B118" s="386" t="s">
        <v>50</v>
      </c>
      <c r="C118" s="335">
        <f t="shared" si="10"/>
        <v>0</v>
      </c>
      <c r="D118" s="335">
        <f>SUM(L118+N118+P118+R118+T118+V118+X118+Z118+AB118+AD118+AF118+AH118+AJ118+AL118)</f>
        <v>0</v>
      </c>
      <c r="E118" s="335">
        <f>SUM(M118+O118+Q118+S118+U118+W118+Y118+AA118+AC118+AE118+AG118+AI118+AK118+AM118)</f>
        <v>0</v>
      </c>
      <c r="F118" s="387"/>
      <c r="G118" s="388"/>
      <c r="H118" s="387"/>
      <c r="I118" s="388"/>
      <c r="J118" s="387"/>
      <c r="K118" s="388"/>
      <c r="L118" s="263"/>
      <c r="M118" s="272"/>
      <c r="N118" s="337"/>
      <c r="O118" s="272"/>
      <c r="P118" s="337"/>
      <c r="Q118" s="272"/>
      <c r="R118" s="337"/>
      <c r="S118" s="272"/>
      <c r="T118" s="337"/>
      <c r="U118" s="272"/>
      <c r="V118" s="337"/>
      <c r="W118" s="272"/>
      <c r="X118" s="337"/>
      <c r="Y118" s="272"/>
      <c r="Z118" s="337"/>
      <c r="AA118" s="272"/>
      <c r="AB118" s="337"/>
      <c r="AC118" s="272"/>
      <c r="AD118" s="337"/>
      <c r="AE118" s="272"/>
      <c r="AF118" s="337"/>
      <c r="AG118" s="272"/>
      <c r="AH118" s="337"/>
      <c r="AI118" s="272"/>
      <c r="AJ118" s="337"/>
      <c r="AK118" s="272"/>
      <c r="AL118" s="339"/>
      <c r="AM118" s="272"/>
      <c r="AN118" s="340"/>
      <c r="AO118" s="340"/>
      <c r="AP118" s="340"/>
      <c r="AQ118" s="340"/>
      <c r="AR118" s="278" t="s">
        <v>167</v>
      </c>
      <c r="CG118" s="231">
        <v>0</v>
      </c>
      <c r="CH118" s="231">
        <v>0</v>
      </c>
      <c r="CI118" s="231">
        <v>0</v>
      </c>
    </row>
    <row r="119" spans="1:87" x14ac:dyDescent="0.2">
      <c r="A119" s="622"/>
      <c r="B119" s="383" t="s">
        <v>51</v>
      </c>
      <c r="C119" s="366">
        <f t="shared" si="10"/>
        <v>4</v>
      </c>
      <c r="D119" s="366">
        <f>SUM(L119+N119+P119+R119+T119+V119+X119+Z119+AB119+AD119+AF119+AH119+AJ119+AL119)</f>
        <v>1</v>
      </c>
      <c r="E119" s="366">
        <f>SUM(M119+O119+Q119+S119+U119+W119+Y119+AA119+AC119+AE119+AG119+AI119+AK119+AM119)</f>
        <v>3</v>
      </c>
      <c r="F119" s="354"/>
      <c r="G119" s="355"/>
      <c r="H119" s="354"/>
      <c r="I119" s="355"/>
      <c r="J119" s="354"/>
      <c r="K119" s="355"/>
      <c r="L119" s="389"/>
      <c r="M119" s="297"/>
      <c r="N119" s="356"/>
      <c r="O119" s="297"/>
      <c r="P119" s="356"/>
      <c r="Q119" s="297"/>
      <c r="R119" s="356"/>
      <c r="S119" s="297">
        <v>1</v>
      </c>
      <c r="T119" s="356">
        <v>1</v>
      </c>
      <c r="U119" s="297"/>
      <c r="V119" s="356"/>
      <c r="W119" s="297"/>
      <c r="X119" s="356"/>
      <c r="Y119" s="297"/>
      <c r="Z119" s="356"/>
      <c r="AA119" s="297">
        <v>2</v>
      </c>
      <c r="AB119" s="356"/>
      <c r="AC119" s="297"/>
      <c r="AD119" s="356"/>
      <c r="AE119" s="297"/>
      <c r="AF119" s="356"/>
      <c r="AG119" s="297"/>
      <c r="AH119" s="356"/>
      <c r="AI119" s="297"/>
      <c r="AJ119" s="356"/>
      <c r="AK119" s="297"/>
      <c r="AL119" s="368"/>
      <c r="AM119" s="297"/>
      <c r="AN119" s="296">
        <v>4</v>
      </c>
      <c r="AO119" s="296"/>
      <c r="AP119" s="296"/>
      <c r="AQ119" s="296"/>
      <c r="AR119" s="278" t="s">
        <v>189</v>
      </c>
      <c r="CB119" s="231" t="s">
        <v>190</v>
      </c>
      <c r="CG119" s="231">
        <v>0</v>
      </c>
      <c r="CH119" s="231">
        <v>1</v>
      </c>
      <c r="CI119" s="231">
        <v>0</v>
      </c>
    </row>
    <row r="120" spans="1:87" x14ac:dyDescent="0.2">
      <c r="AA120" s="232"/>
      <c r="AB120" s="330"/>
      <c r="AC120" s="232"/>
      <c r="AD120" s="232"/>
      <c r="AE120" s="232"/>
    </row>
    <row r="121" spans="1:87" ht="39" customHeight="1" x14ac:dyDescent="0.2">
      <c r="AA121" s="232"/>
      <c r="AB121" s="330"/>
      <c r="AC121" s="232"/>
      <c r="AD121" s="232"/>
      <c r="AE121" s="232"/>
    </row>
    <row r="122" spans="1:87" x14ac:dyDescent="0.2">
      <c r="AA122" s="232"/>
      <c r="AB122" s="330"/>
      <c r="AC122" s="232"/>
      <c r="AD122" s="232"/>
      <c r="AE122" s="232"/>
    </row>
    <row r="123" spans="1:87" x14ac:dyDescent="0.2">
      <c r="AA123" s="232"/>
      <c r="AB123" s="330"/>
      <c r="AC123" s="232"/>
      <c r="AD123" s="232"/>
      <c r="AE123" s="232"/>
    </row>
    <row r="124" spans="1:87" x14ac:dyDescent="0.2">
      <c r="AA124" s="232"/>
      <c r="AB124" s="330"/>
      <c r="AC124" s="232"/>
      <c r="AD124" s="232"/>
      <c r="AE124" s="232"/>
    </row>
    <row r="125" spans="1:87" x14ac:dyDescent="0.2">
      <c r="AA125" s="232"/>
      <c r="AB125" s="330"/>
      <c r="AC125" s="232"/>
      <c r="AD125" s="232"/>
      <c r="AE125" s="232"/>
    </row>
    <row r="126" spans="1:87" x14ac:dyDescent="0.2">
      <c r="AA126" s="232"/>
      <c r="AB126" s="330"/>
      <c r="AC126" s="232"/>
      <c r="AD126" s="232"/>
      <c r="AE126" s="232"/>
    </row>
    <row r="127" spans="1:87" x14ac:dyDescent="0.2">
      <c r="AA127" s="232"/>
      <c r="AB127" s="330"/>
      <c r="AC127" s="232"/>
      <c r="AD127" s="232"/>
      <c r="AE127" s="232"/>
    </row>
    <row r="128" spans="1:87" x14ac:dyDescent="0.2">
      <c r="AA128" s="232"/>
      <c r="AB128" s="232"/>
      <c r="AC128" s="232"/>
      <c r="AD128" s="330"/>
      <c r="AE128" s="232"/>
    </row>
    <row r="129" spans="1:43" x14ac:dyDescent="0.2">
      <c r="AA129" s="232"/>
      <c r="AB129" s="232"/>
      <c r="AC129" s="232"/>
      <c r="AD129" s="330"/>
      <c r="AE129" s="232"/>
    </row>
    <row r="130" spans="1:43" x14ac:dyDescent="0.2">
      <c r="AA130" s="330"/>
      <c r="AB130" s="330"/>
      <c r="AC130" s="330"/>
      <c r="AD130" s="330"/>
      <c r="AE130" s="330"/>
      <c r="AF130" s="330"/>
      <c r="AG130" s="232"/>
      <c r="AH130" s="232"/>
      <c r="AI130" s="232"/>
      <c r="AJ130" s="232"/>
      <c r="AK130" s="330"/>
      <c r="AL130" s="232"/>
    </row>
    <row r="131" spans="1:43" x14ac:dyDescent="0.2">
      <c r="AA131" s="330"/>
      <c r="AB131" s="330"/>
      <c r="AC131" s="330"/>
      <c r="AD131" s="330"/>
      <c r="AE131" s="330"/>
      <c r="AF131" s="330"/>
      <c r="AG131" s="232"/>
      <c r="AH131" s="232"/>
      <c r="AI131" s="232"/>
      <c r="AJ131" s="232"/>
      <c r="AK131" s="232"/>
      <c r="AL131" s="232"/>
    </row>
    <row r="132" spans="1:43" x14ac:dyDescent="0.2">
      <c r="AA132" s="330"/>
      <c r="AB132" s="330"/>
      <c r="AC132" s="330"/>
      <c r="AD132" s="330"/>
      <c r="AE132" s="330"/>
      <c r="AF132" s="330"/>
      <c r="AG132" s="232"/>
      <c r="AH132" s="232"/>
      <c r="AI132" s="232"/>
      <c r="AJ132" s="232"/>
      <c r="AK132" s="232"/>
      <c r="AL132" s="232"/>
    </row>
    <row r="133" spans="1:43" x14ac:dyDescent="0.2">
      <c r="AA133" s="330"/>
      <c r="AB133" s="330"/>
      <c r="AC133" s="330"/>
      <c r="AD133" s="330"/>
      <c r="AE133" s="330"/>
      <c r="AF133" s="330"/>
      <c r="AG133" s="232"/>
      <c r="AH133" s="232"/>
      <c r="AI133" s="232"/>
      <c r="AJ133" s="232"/>
      <c r="AK133" s="232"/>
      <c r="AL133" s="232"/>
    </row>
    <row r="134" spans="1:43" x14ac:dyDescent="0.2">
      <c r="AA134" s="330"/>
      <c r="AB134" s="330"/>
      <c r="AC134" s="330"/>
      <c r="AD134" s="330"/>
      <c r="AE134" s="330"/>
      <c r="AF134" s="330"/>
      <c r="AG134" s="232"/>
      <c r="AH134" s="232"/>
      <c r="AI134" s="232"/>
      <c r="AJ134" s="232"/>
      <c r="AK134" s="232"/>
      <c r="AL134" s="232"/>
    </row>
    <row r="135" spans="1:43" x14ac:dyDescent="0.2">
      <c r="AA135" s="330"/>
      <c r="AB135" s="330"/>
      <c r="AC135" s="330"/>
      <c r="AD135" s="330"/>
      <c r="AE135" s="330"/>
      <c r="AF135" s="330"/>
      <c r="AG135" s="232"/>
      <c r="AH135" s="232"/>
      <c r="AI135" s="232"/>
      <c r="AJ135" s="232"/>
      <c r="AK135" s="232"/>
      <c r="AL135" s="232"/>
    </row>
    <row r="136" spans="1:43" x14ac:dyDescent="0.2">
      <c r="AA136" s="330"/>
      <c r="AB136" s="330"/>
      <c r="AC136" s="330"/>
      <c r="AD136" s="330"/>
      <c r="AE136" s="330"/>
      <c r="AF136" s="330"/>
      <c r="AG136" s="232"/>
      <c r="AH136" s="232"/>
      <c r="AI136" s="232"/>
      <c r="AJ136" s="232"/>
      <c r="AK136" s="232"/>
      <c r="AL136" s="232"/>
    </row>
    <row r="137" spans="1:43" x14ac:dyDescent="0.2">
      <c r="AA137" s="330"/>
      <c r="AB137" s="330"/>
      <c r="AC137" s="330"/>
      <c r="AD137" s="330"/>
      <c r="AE137" s="330"/>
      <c r="AF137" s="330"/>
      <c r="AG137" s="232"/>
      <c r="AH137" s="232"/>
      <c r="AI137" s="232"/>
      <c r="AJ137" s="232"/>
      <c r="AK137" s="232"/>
      <c r="AL137" s="232"/>
    </row>
    <row r="138" spans="1:43" x14ac:dyDescent="0.2">
      <c r="A138" s="232"/>
      <c r="B138" s="330"/>
      <c r="C138" s="330"/>
      <c r="D138" s="330"/>
      <c r="E138" s="330"/>
      <c r="F138" s="330"/>
      <c r="G138" s="330"/>
      <c r="H138" s="330"/>
      <c r="I138" s="330"/>
      <c r="J138" s="330"/>
      <c r="K138" s="330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90"/>
      <c r="AJ138" s="330"/>
      <c r="AK138" s="330"/>
      <c r="AL138" s="232"/>
      <c r="AM138" s="232"/>
      <c r="AN138" s="232"/>
      <c r="AO138" s="232"/>
      <c r="AP138" s="330"/>
      <c r="AQ138" s="391"/>
    </row>
    <row r="195" spans="1:2" hidden="1" x14ac:dyDescent="0.2">
      <c r="A195" s="392">
        <f>SUM(B69,B88,C104,C109:C119,AW69,AS69:AT69,X69:AW69)</f>
        <v>23014</v>
      </c>
      <c r="B195" s="392">
        <f>SUM(CG7:CK121)</f>
        <v>6</v>
      </c>
    </row>
    <row r="197" spans="1:2" ht="15" customHeight="1" x14ac:dyDescent="0.2"/>
  </sheetData>
  <mergeCells count="87">
    <mergeCell ref="A111:A113"/>
    <mergeCell ref="A114:A115"/>
    <mergeCell ref="A116:A117"/>
    <mergeCell ref="A118:A119"/>
    <mergeCell ref="AN106:AN108"/>
    <mergeCell ref="AD107:AE107"/>
    <mergeCell ref="AF107:AG107"/>
    <mergeCell ref="AH107:AI107"/>
    <mergeCell ref="AJ107:AK107"/>
    <mergeCell ref="AL107:AM107"/>
    <mergeCell ref="AO106:AO108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F106:AM106"/>
    <mergeCell ref="X91:Y91"/>
    <mergeCell ref="Z91:AA91"/>
    <mergeCell ref="AB91:AC91"/>
    <mergeCell ref="AF91:AG91"/>
    <mergeCell ref="AH91:AI91"/>
    <mergeCell ref="AS9:AT10"/>
    <mergeCell ref="AB10:AE10"/>
    <mergeCell ref="AN90:AN92"/>
    <mergeCell ref="AO90:AO92"/>
    <mergeCell ref="AP90:AP92"/>
    <mergeCell ref="AQ90:AQ92"/>
    <mergeCell ref="AJ91:AK91"/>
    <mergeCell ref="AL91:AM91"/>
    <mergeCell ref="A104:B104"/>
    <mergeCell ref="A109:A110"/>
    <mergeCell ref="A97:B97"/>
    <mergeCell ref="A90:B92"/>
    <mergeCell ref="C90:E91"/>
    <mergeCell ref="A93:B93"/>
    <mergeCell ref="A94:A96"/>
    <mergeCell ref="A106:A108"/>
    <mergeCell ref="B106:B108"/>
    <mergeCell ref="C106:E107"/>
    <mergeCell ref="A98:B98"/>
    <mergeCell ref="A99:B99"/>
    <mergeCell ref="A100:B100"/>
    <mergeCell ref="A101:B101"/>
    <mergeCell ref="A102:B102"/>
    <mergeCell ref="A103:B103"/>
    <mergeCell ref="AQ5:AR8"/>
    <mergeCell ref="AS7:AU8"/>
    <mergeCell ref="B9:W9"/>
    <mergeCell ref="AF9:AG10"/>
    <mergeCell ref="AH9:AI10"/>
    <mergeCell ref="AJ9:AJ11"/>
    <mergeCell ref="AK9:AL10"/>
    <mergeCell ref="AM9:AN10"/>
    <mergeCell ref="AO9:AP10"/>
    <mergeCell ref="AQ9:AQ11"/>
    <mergeCell ref="X9:AE9"/>
    <mergeCell ref="X10:AA10"/>
    <mergeCell ref="AR9:AR11"/>
    <mergeCell ref="AU9:AW10"/>
    <mergeCell ref="B10:B11"/>
    <mergeCell ref="C10:S10"/>
    <mergeCell ref="A9:A11"/>
    <mergeCell ref="A6:AD6"/>
    <mergeCell ref="F90:AM90"/>
    <mergeCell ref="AD91:AE91"/>
    <mergeCell ref="AP5:AP8"/>
    <mergeCell ref="T10:U10"/>
    <mergeCell ref="V10:W10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topLeftCell="Q1" workbookViewId="0">
      <selection activeCell="C14" sqref="C14"/>
    </sheetView>
  </sheetViews>
  <sheetFormatPr baseColWidth="10" defaultRowHeight="14.25" x14ac:dyDescent="0.2"/>
  <cols>
    <col min="1" max="1" width="67.28515625" style="230" customWidth="1"/>
    <col min="2" max="2" width="20.85546875" style="230" customWidth="1"/>
    <col min="3" max="5" width="14.140625" style="230" customWidth="1"/>
    <col min="6" max="6" width="11.42578125" style="230"/>
    <col min="7" max="7" width="12.5703125" style="230" customWidth="1"/>
    <col min="8" max="35" width="11.42578125" style="230"/>
    <col min="36" max="36" width="14.28515625" style="230" customWidth="1"/>
    <col min="37" max="40" width="11.42578125" style="230"/>
    <col min="41" max="41" width="13.5703125" style="230" customWidth="1"/>
    <col min="42" max="42" width="14.42578125" style="230" customWidth="1"/>
    <col min="43" max="44" width="11.42578125" style="230"/>
    <col min="45" max="45" width="13.42578125" style="230" customWidth="1"/>
    <col min="46" max="46" width="17.28515625" style="230" customWidth="1"/>
    <col min="47" max="47" width="14.42578125" style="230" customWidth="1"/>
    <col min="48" max="48" width="11.42578125" style="230"/>
    <col min="49" max="49" width="14" style="230" customWidth="1"/>
    <col min="50" max="50" width="11.42578125" style="230"/>
    <col min="51" max="51" width="13.5703125" style="230" customWidth="1"/>
    <col min="52" max="75" width="11.42578125" style="230"/>
    <col min="76" max="96" width="21.5703125" style="231" customWidth="1"/>
    <col min="97" max="97" width="21.5703125" style="230" customWidth="1"/>
    <col min="98" max="16384" width="11.42578125" style="230"/>
  </cols>
  <sheetData>
    <row r="1" spans="1:98" x14ac:dyDescent="0.2">
      <c r="A1" s="229"/>
    </row>
    <row r="2" spans="1:98" x14ac:dyDescent="0.2">
      <c r="A2" s="229"/>
    </row>
    <row r="3" spans="1:98" x14ac:dyDescent="0.2">
      <c r="A3" s="229"/>
    </row>
    <row r="4" spans="1:98" x14ac:dyDescent="0.2">
      <c r="A4" s="229"/>
    </row>
    <row r="5" spans="1:98" ht="15" customHeight="1" x14ac:dyDescent="0.2">
      <c r="A5" s="229"/>
      <c r="AP5" s="630"/>
      <c r="AQ5" s="632"/>
      <c r="AR5" s="632"/>
    </row>
    <row r="6" spans="1:98" ht="15" x14ac:dyDescent="0.2">
      <c r="A6" s="629"/>
      <c r="B6" s="629"/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29"/>
      <c r="AA6" s="629"/>
      <c r="AB6" s="629"/>
      <c r="AC6" s="629"/>
      <c r="AD6" s="629"/>
      <c r="AE6" s="232"/>
      <c r="AF6" s="232"/>
      <c r="AG6" s="232"/>
      <c r="AH6" s="233"/>
      <c r="AI6" s="232"/>
      <c r="AJ6" s="232"/>
      <c r="AK6" s="233"/>
      <c r="AL6" s="232"/>
      <c r="AM6" s="232"/>
      <c r="AN6" s="234"/>
      <c r="AP6" s="630"/>
      <c r="AQ6" s="632"/>
      <c r="AR6" s="632"/>
    </row>
    <row r="7" spans="1:98" ht="15" customHeight="1" x14ac:dyDescent="0.2">
      <c r="A7" s="397"/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236"/>
      <c r="AA7" s="236"/>
      <c r="AB7" s="236"/>
      <c r="AC7" s="236"/>
      <c r="AD7" s="236"/>
      <c r="AE7" s="232"/>
      <c r="AF7" s="232"/>
      <c r="AG7" s="232"/>
      <c r="AH7" s="233"/>
      <c r="AI7" s="232"/>
      <c r="AJ7" s="232"/>
      <c r="AK7" s="233"/>
      <c r="AL7" s="232"/>
      <c r="AM7" s="232"/>
      <c r="AN7" s="234"/>
      <c r="AP7" s="630"/>
      <c r="AQ7" s="632"/>
      <c r="AR7" s="632"/>
      <c r="AS7" s="634"/>
      <c r="AT7" s="635"/>
      <c r="AU7" s="635"/>
    </row>
    <row r="8" spans="1:98" x14ac:dyDescent="0.2">
      <c r="A8" s="237"/>
      <c r="B8" s="238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40"/>
      <c r="AE8" s="241"/>
      <c r="AF8" s="241"/>
      <c r="AG8" s="241"/>
      <c r="AH8" s="241"/>
      <c r="AI8" s="232"/>
      <c r="AJ8" s="232"/>
      <c r="AK8" s="233"/>
      <c r="AL8" s="232"/>
      <c r="AM8" s="232"/>
      <c r="AN8" s="234"/>
      <c r="AP8" s="631"/>
      <c r="AQ8" s="633"/>
      <c r="AR8" s="633"/>
      <c r="AS8" s="636"/>
      <c r="AT8" s="637"/>
      <c r="AU8" s="637"/>
    </row>
    <row r="9" spans="1:98" ht="39" customHeight="1" x14ac:dyDescent="0.2">
      <c r="A9" s="594"/>
      <c r="B9" s="639"/>
      <c r="C9" s="640"/>
      <c r="D9" s="640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40"/>
      <c r="S9" s="640"/>
      <c r="T9" s="640"/>
      <c r="U9" s="640"/>
      <c r="V9" s="640"/>
      <c r="W9" s="640"/>
      <c r="X9" s="594"/>
      <c r="Y9" s="595"/>
      <c r="Z9" s="595"/>
      <c r="AA9" s="595"/>
      <c r="AB9" s="595"/>
      <c r="AC9" s="595"/>
      <c r="AD9" s="595"/>
      <c r="AE9" s="612"/>
      <c r="AF9" s="641"/>
      <c r="AG9" s="642"/>
      <c r="AH9" s="594"/>
      <c r="AI9" s="612"/>
      <c r="AJ9" s="645"/>
      <c r="AK9" s="594"/>
      <c r="AL9" s="612"/>
      <c r="AM9" s="594"/>
      <c r="AN9" s="612"/>
      <c r="AO9" s="613"/>
      <c r="AP9" s="613"/>
      <c r="AQ9" s="614"/>
      <c r="AR9" s="617"/>
      <c r="AS9" s="590"/>
      <c r="AT9" s="591"/>
      <c r="AU9" s="594"/>
      <c r="AV9" s="595"/>
      <c r="AW9" s="595"/>
      <c r="AX9" s="242"/>
      <c r="BX9" s="230"/>
      <c r="BY9" s="230"/>
      <c r="CS9" s="231"/>
      <c r="CT9" s="231"/>
    </row>
    <row r="10" spans="1:98" x14ac:dyDescent="0.2">
      <c r="A10" s="638"/>
      <c r="B10" s="620"/>
      <c r="C10" s="594"/>
      <c r="D10" s="595"/>
      <c r="E10" s="595"/>
      <c r="F10" s="595"/>
      <c r="G10" s="595"/>
      <c r="H10" s="595"/>
      <c r="I10" s="595"/>
      <c r="J10" s="595"/>
      <c r="K10" s="595"/>
      <c r="L10" s="595"/>
      <c r="M10" s="595"/>
      <c r="N10" s="595"/>
      <c r="O10" s="595"/>
      <c r="P10" s="595"/>
      <c r="Q10" s="595"/>
      <c r="R10" s="595"/>
      <c r="S10" s="612"/>
      <c r="T10" s="594"/>
      <c r="U10" s="612"/>
      <c r="V10" s="609"/>
      <c r="W10" s="611"/>
      <c r="X10" s="610"/>
      <c r="Y10" s="610"/>
      <c r="Z10" s="610"/>
      <c r="AA10" s="611"/>
      <c r="AB10" s="609"/>
      <c r="AC10" s="610"/>
      <c r="AD10" s="610"/>
      <c r="AE10" s="611"/>
      <c r="AF10" s="643"/>
      <c r="AG10" s="644"/>
      <c r="AH10" s="596"/>
      <c r="AI10" s="598"/>
      <c r="AJ10" s="646"/>
      <c r="AK10" s="596"/>
      <c r="AL10" s="598"/>
      <c r="AM10" s="596"/>
      <c r="AN10" s="598"/>
      <c r="AO10" s="613"/>
      <c r="AP10" s="613"/>
      <c r="AQ10" s="615"/>
      <c r="AR10" s="618"/>
      <c r="AS10" s="592"/>
      <c r="AT10" s="593"/>
      <c r="AU10" s="596"/>
      <c r="AV10" s="597"/>
      <c r="AW10" s="598"/>
      <c r="BX10" s="230"/>
      <c r="BY10" s="230"/>
      <c r="CS10" s="231"/>
      <c r="CT10" s="231"/>
    </row>
    <row r="11" spans="1:98" ht="63.75" customHeight="1" x14ac:dyDescent="0.2">
      <c r="A11" s="596"/>
      <c r="B11" s="622"/>
      <c r="C11" s="243"/>
      <c r="D11" s="244"/>
      <c r="E11" s="245"/>
      <c r="F11" s="245"/>
      <c r="G11" s="245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7"/>
      <c r="T11" s="243"/>
      <c r="U11" s="248"/>
      <c r="V11" s="393"/>
      <c r="W11" s="248"/>
      <c r="X11" s="396"/>
      <c r="Y11" s="251"/>
      <c r="Z11" s="245"/>
      <c r="AA11" s="248"/>
      <c r="AB11" s="251"/>
      <c r="AC11" s="251"/>
      <c r="AD11" s="245"/>
      <c r="AE11" s="248"/>
      <c r="AF11" s="252"/>
      <c r="AG11" s="253"/>
      <c r="AH11" s="243"/>
      <c r="AI11" s="248"/>
      <c r="AJ11" s="647"/>
      <c r="AK11" s="243"/>
      <c r="AL11" s="248"/>
      <c r="AM11" s="243"/>
      <c r="AN11" s="248"/>
      <c r="AO11" s="254"/>
      <c r="AP11" s="254"/>
      <c r="AQ11" s="616"/>
      <c r="AR11" s="619"/>
      <c r="AS11" s="255"/>
      <c r="AT11" s="255"/>
      <c r="AU11" s="256"/>
      <c r="AV11" s="256"/>
      <c r="AW11" s="257"/>
      <c r="BX11" s="230"/>
      <c r="BY11" s="230"/>
      <c r="CS11" s="231"/>
      <c r="CT11" s="231"/>
    </row>
    <row r="12" spans="1:98" x14ac:dyDescent="0.2">
      <c r="A12" s="258"/>
      <c r="B12" s="259"/>
      <c r="C12" s="260"/>
      <c r="D12" s="261"/>
      <c r="E12" s="262"/>
      <c r="F12" s="262"/>
      <c r="G12" s="263"/>
      <c r="H12" s="263"/>
      <c r="I12" s="263"/>
      <c r="J12" s="263"/>
      <c r="K12" s="263"/>
      <c r="L12" s="264"/>
      <c r="M12" s="264"/>
      <c r="N12" s="264"/>
      <c r="O12" s="264"/>
      <c r="P12" s="264"/>
      <c r="Q12" s="264"/>
      <c r="R12" s="264"/>
      <c r="S12" s="265"/>
      <c r="T12" s="266"/>
      <c r="U12" s="267"/>
      <c r="V12" s="266"/>
      <c r="W12" s="267"/>
      <c r="X12" s="268"/>
      <c r="Y12" s="266"/>
      <c r="Z12" s="269"/>
      <c r="AA12" s="267"/>
      <c r="AB12" s="270"/>
      <c r="AC12" s="266"/>
      <c r="AD12" s="269"/>
      <c r="AE12" s="267"/>
      <c r="AF12" s="271"/>
      <c r="AG12" s="272"/>
      <c r="AH12" s="273"/>
      <c r="AI12" s="274"/>
      <c r="AJ12" s="275"/>
      <c r="AK12" s="273"/>
      <c r="AL12" s="274"/>
      <c r="AM12" s="273"/>
      <c r="AN12" s="274"/>
      <c r="AO12" s="276"/>
      <c r="AP12" s="276"/>
      <c r="AQ12" s="276"/>
      <c r="AR12" s="276"/>
      <c r="AS12" s="277"/>
      <c r="AT12" s="277"/>
      <c r="AU12" s="276"/>
      <c r="AV12" s="276"/>
      <c r="AW12" s="276"/>
      <c r="AX12" s="278"/>
      <c r="BX12" s="230"/>
      <c r="BY12" s="230"/>
      <c r="CS12" s="231"/>
      <c r="CT12" s="231"/>
    </row>
    <row r="13" spans="1:98" x14ac:dyDescent="0.2">
      <c r="A13" s="268"/>
      <c r="B13" s="259"/>
      <c r="C13" s="266"/>
      <c r="D13" s="279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67"/>
      <c r="T13" s="266"/>
      <c r="U13" s="267"/>
      <c r="V13" s="266"/>
      <c r="W13" s="267"/>
      <c r="X13" s="268"/>
      <c r="Y13" s="266"/>
      <c r="Z13" s="269"/>
      <c r="AA13" s="267"/>
      <c r="AB13" s="270"/>
      <c r="AC13" s="266"/>
      <c r="AD13" s="279"/>
      <c r="AE13" s="267"/>
      <c r="AF13" s="271"/>
      <c r="AG13" s="281"/>
      <c r="AH13" s="266"/>
      <c r="AI13" s="267"/>
      <c r="AJ13" s="275"/>
      <c r="AK13" s="273"/>
      <c r="AL13" s="267"/>
      <c r="AM13" s="273"/>
      <c r="AN13" s="267"/>
      <c r="AO13" s="276"/>
      <c r="AP13" s="276"/>
      <c r="AQ13" s="276"/>
      <c r="AR13" s="276"/>
      <c r="AS13" s="277"/>
      <c r="AT13" s="277"/>
      <c r="AU13" s="276"/>
      <c r="AV13" s="276"/>
      <c r="AW13" s="276"/>
      <c r="AX13" s="278"/>
      <c r="BX13" s="230"/>
      <c r="BY13" s="230"/>
      <c r="CS13" s="231"/>
      <c r="CT13" s="231"/>
    </row>
    <row r="14" spans="1:98" x14ac:dyDescent="0.2">
      <c r="A14" s="268"/>
      <c r="B14" s="259"/>
      <c r="C14" s="266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6"/>
      <c r="U14" s="267"/>
      <c r="V14" s="266"/>
      <c r="W14" s="267"/>
      <c r="X14" s="268"/>
      <c r="Y14" s="266"/>
      <c r="Z14" s="269"/>
      <c r="AA14" s="267"/>
      <c r="AB14" s="270"/>
      <c r="AC14" s="266"/>
      <c r="AD14" s="279"/>
      <c r="AE14" s="267"/>
      <c r="AF14" s="271"/>
      <c r="AG14" s="271"/>
      <c r="AH14" s="266"/>
      <c r="AI14" s="267"/>
      <c r="AJ14" s="275"/>
      <c r="AK14" s="273"/>
      <c r="AL14" s="267"/>
      <c r="AM14" s="273"/>
      <c r="AN14" s="267"/>
      <c r="AO14" s="276"/>
      <c r="AP14" s="276"/>
      <c r="AQ14" s="276"/>
      <c r="AR14" s="276"/>
      <c r="AS14" s="277"/>
      <c r="AT14" s="277"/>
      <c r="AU14" s="276"/>
      <c r="AV14" s="276"/>
      <c r="AW14" s="276"/>
      <c r="AX14" s="278"/>
      <c r="BX14" s="230"/>
      <c r="BY14" s="230"/>
      <c r="CS14" s="231"/>
      <c r="CT14" s="231"/>
    </row>
    <row r="15" spans="1:98" x14ac:dyDescent="0.2">
      <c r="A15" s="268"/>
      <c r="B15" s="259"/>
      <c r="C15" s="266"/>
      <c r="D15" s="279"/>
      <c r="E15" s="280"/>
      <c r="F15" s="280"/>
      <c r="G15" s="280"/>
      <c r="H15" s="280"/>
      <c r="I15" s="280"/>
      <c r="J15" s="280"/>
      <c r="K15" s="280"/>
      <c r="L15" s="264"/>
      <c r="M15" s="264"/>
      <c r="N15" s="264"/>
      <c r="O15" s="264"/>
      <c r="P15" s="264"/>
      <c r="Q15" s="264"/>
      <c r="R15" s="264"/>
      <c r="S15" s="264"/>
      <c r="T15" s="266"/>
      <c r="U15" s="267"/>
      <c r="V15" s="266"/>
      <c r="W15" s="267"/>
      <c r="X15" s="268"/>
      <c r="Y15" s="266"/>
      <c r="Z15" s="269"/>
      <c r="AA15" s="267"/>
      <c r="AB15" s="270"/>
      <c r="AC15" s="266"/>
      <c r="AD15" s="279"/>
      <c r="AE15" s="267"/>
      <c r="AF15" s="271"/>
      <c r="AG15" s="271"/>
      <c r="AH15" s="266"/>
      <c r="AI15" s="267"/>
      <c r="AJ15" s="275"/>
      <c r="AK15" s="273"/>
      <c r="AL15" s="267"/>
      <c r="AM15" s="273"/>
      <c r="AN15" s="267"/>
      <c r="AO15" s="276"/>
      <c r="AP15" s="276"/>
      <c r="AQ15" s="276"/>
      <c r="AR15" s="276"/>
      <c r="AS15" s="277"/>
      <c r="AT15" s="277"/>
      <c r="AU15" s="276"/>
      <c r="AV15" s="276"/>
      <c r="AW15" s="276"/>
      <c r="AX15" s="278"/>
      <c r="BX15" s="230"/>
      <c r="BY15" s="230"/>
      <c r="CS15" s="231"/>
      <c r="CT15" s="231"/>
    </row>
    <row r="16" spans="1:98" x14ac:dyDescent="0.2">
      <c r="A16" s="268"/>
      <c r="B16" s="259"/>
      <c r="C16" s="266"/>
      <c r="D16" s="27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7"/>
      <c r="T16" s="266"/>
      <c r="U16" s="267"/>
      <c r="V16" s="266"/>
      <c r="W16" s="267"/>
      <c r="X16" s="268"/>
      <c r="Y16" s="266"/>
      <c r="Z16" s="269"/>
      <c r="AA16" s="267"/>
      <c r="AB16" s="282"/>
      <c r="AC16" s="266"/>
      <c r="AD16" s="269"/>
      <c r="AE16" s="267"/>
      <c r="AF16" s="271"/>
      <c r="AG16" s="271"/>
      <c r="AH16" s="266"/>
      <c r="AI16" s="267"/>
      <c r="AJ16" s="275"/>
      <c r="AK16" s="273"/>
      <c r="AL16" s="267"/>
      <c r="AM16" s="273"/>
      <c r="AN16" s="267"/>
      <c r="AO16" s="276"/>
      <c r="AP16" s="276"/>
      <c r="AQ16" s="276"/>
      <c r="AR16" s="276"/>
      <c r="AS16" s="277"/>
      <c r="AT16" s="277"/>
      <c r="AU16" s="276"/>
      <c r="AV16" s="276"/>
      <c r="AW16" s="276"/>
      <c r="AX16" s="278"/>
      <c r="BX16" s="230"/>
      <c r="BY16" s="230"/>
      <c r="CS16" s="231"/>
      <c r="CT16" s="231"/>
    </row>
    <row r="17" spans="1:98" x14ac:dyDescent="0.2">
      <c r="A17" s="268"/>
      <c r="B17" s="259"/>
      <c r="C17" s="266"/>
      <c r="D17" s="279"/>
      <c r="E17" s="269"/>
      <c r="F17" s="269"/>
      <c r="G17" s="269"/>
      <c r="H17" s="269"/>
      <c r="I17" s="269"/>
      <c r="J17" s="269"/>
      <c r="K17" s="269"/>
      <c r="L17" s="264"/>
      <c r="M17" s="264"/>
      <c r="N17" s="264"/>
      <c r="O17" s="264"/>
      <c r="P17" s="264"/>
      <c r="Q17" s="264"/>
      <c r="R17" s="264"/>
      <c r="S17" s="264"/>
      <c r="T17" s="266"/>
      <c r="U17" s="267"/>
      <c r="V17" s="266"/>
      <c r="W17" s="267"/>
      <c r="X17" s="268"/>
      <c r="Y17" s="266"/>
      <c r="Z17" s="269"/>
      <c r="AA17" s="267"/>
      <c r="AB17" s="282"/>
      <c r="AC17" s="266"/>
      <c r="AD17" s="269"/>
      <c r="AE17" s="267"/>
      <c r="AF17" s="271"/>
      <c r="AG17" s="271"/>
      <c r="AH17" s="266"/>
      <c r="AI17" s="267"/>
      <c r="AJ17" s="275"/>
      <c r="AK17" s="273"/>
      <c r="AL17" s="267"/>
      <c r="AM17" s="273"/>
      <c r="AN17" s="267"/>
      <c r="AO17" s="276"/>
      <c r="AP17" s="276"/>
      <c r="AQ17" s="276"/>
      <c r="AR17" s="276"/>
      <c r="AS17" s="277"/>
      <c r="AT17" s="277"/>
      <c r="AU17" s="276"/>
      <c r="AV17" s="276"/>
      <c r="AW17" s="276"/>
      <c r="AX17" s="278"/>
      <c r="BX17" s="230"/>
      <c r="BY17" s="230"/>
      <c r="CS17" s="231"/>
      <c r="CT17" s="231"/>
    </row>
    <row r="18" spans="1:98" x14ac:dyDescent="0.2">
      <c r="A18" s="268"/>
      <c r="B18" s="259"/>
      <c r="C18" s="266"/>
      <c r="D18" s="27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7"/>
      <c r="T18" s="266"/>
      <c r="U18" s="267"/>
      <c r="V18" s="266"/>
      <c r="W18" s="267"/>
      <c r="X18" s="268"/>
      <c r="Y18" s="266"/>
      <c r="Z18" s="269"/>
      <c r="AA18" s="267"/>
      <c r="AB18" s="282"/>
      <c r="AC18" s="266"/>
      <c r="AD18" s="269"/>
      <c r="AE18" s="267"/>
      <c r="AF18" s="271"/>
      <c r="AG18" s="271"/>
      <c r="AH18" s="266"/>
      <c r="AI18" s="267"/>
      <c r="AJ18" s="275"/>
      <c r="AK18" s="273"/>
      <c r="AL18" s="267"/>
      <c r="AM18" s="273"/>
      <c r="AN18" s="267"/>
      <c r="AO18" s="276"/>
      <c r="AP18" s="276"/>
      <c r="AQ18" s="276"/>
      <c r="AR18" s="276"/>
      <c r="AS18" s="277"/>
      <c r="AT18" s="277"/>
      <c r="AU18" s="276"/>
      <c r="AV18" s="276"/>
      <c r="AW18" s="276"/>
      <c r="AX18" s="278"/>
      <c r="BX18" s="230"/>
      <c r="BY18" s="230"/>
      <c r="CS18" s="231"/>
      <c r="CT18" s="231"/>
    </row>
    <row r="19" spans="1:98" x14ac:dyDescent="0.2">
      <c r="A19" s="268"/>
      <c r="B19" s="259"/>
      <c r="C19" s="266"/>
      <c r="D19" s="279"/>
      <c r="E19" s="269"/>
      <c r="F19" s="269"/>
      <c r="G19" s="269"/>
      <c r="H19" s="269"/>
      <c r="I19" s="269"/>
      <c r="J19" s="269"/>
      <c r="K19" s="269"/>
      <c r="L19" s="264"/>
      <c r="M19" s="264"/>
      <c r="N19" s="264"/>
      <c r="O19" s="264"/>
      <c r="P19" s="264"/>
      <c r="Q19" s="264"/>
      <c r="R19" s="264"/>
      <c r="S19" s="264"/>
      <c r="T19" s="266"/>
      <c r="U19" s="267"/>
      <c r="V19" s="266"/>
      <c r="W19" s="267"/>
      <c r="X19" s="268"/>
      <c r="Y19" s="266"/>
      <c r="Z19" s="269"/>
      <c r="AA19" s="267"/>
      <c r="AB19" s="282"/>
      <c r="AC19" s="266"/>
      <c r="AD19" s="269"/>
      <c r="AE19" s="267"/>
      <c r="AF19" s="271"/>
      <c r="AG19" s="271"/>
      <c r="AH19" s="266"/>
      <c r="AI19" s="267"/>
      <c r="AJ19" s="275"/>
      <c r="AK19" s="273"/>
      <c r="AL19" s="267"/>
      <c r="AM19" s="273"/>
      <c r="AN19" s="267"/>
      <c r="AO19" s="276"/>
      <c r="AP19" s="276"/>
      <c r="AQ19" s="276"/>
      <c r="AR19" s="276"/>
      <c r="AS19" s="277"/>
      <c r="AT19" s="277"/>
      <c r="AU19" s="276"/>
      <c r="AV19" s="276"/>
      <c r="AW19" s="276"/>
      <c r="AX19" s="278"/>
      <c r="BX19" s="230"/>
      <c r="BY19" s="230"/>
      <c r="CS19" s="231"/>
      <c r="CT19" s="231"/>
    </row>
    <row r="20" spans="1:98" x14ac:dyDescent="0.2">
      <c r="A20" s="268"/>
      <c r="B20" s="259"/>
      <c r="C20" s="266"/>
      <c r="D20" s="27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7"/>
      <c r="T20" s="266"/>
      <c r="U20" s="267"/>
      <c r="V20" s="266"/>
      <c r="W20" s="267"/>
      <c r="X20" s="268"/>
      <c r="Y20" s="266"/>
      <c r="Z20" s="269"/>
      <c r="AA20" s="267"/>
      <c r="AB20" s="282"/>
      <c r="AC20" s="266"/>
      <c r="AD20" s="269"/>
      <c r="AE20" s="267"/>
      <c r="AF20" s="271"/>
      <c r="AG20" s="271"/>
      <c r="AH20" s="266"/>
      <c r="AI20" s="267"/>
      <c r="AJ20" s="275"/>
      <c r="AK20" s="273"/>
      <c r="AL20" s="267"/>
      <c r="AM20" s="273"/>
      <c r="AN20" s="267"/>
      <c r="AO20" s="276"/>
      <c r="AP20" s="276"/>
      <c r="AQ20" s="276"/>
      <c r="AR20" s="276"/>
      <c r="AS20" s="277"/>
      <c r="AT20" s="277"/>
      <c r="AU20" s="276"/>
      <c r="AV20" s="276"/>
      <c r="AW20" s="276"/>
      <c r="AX20" s="278"/>
      <c r="BX20" s="230"/>
      <c r="BY20" s="230"/>
      <c r="CS20" s="231"/>
      <c r="CT20" s="231"/>
    </row>
    <row r="21" spans="1:98" x14ac:dyDescent="0.2">
      <c r="A21" s="268"/>
      <c r="B21" s="259"/>
      <c r="C21" s="266"/>
      <c r="D21" s="279"/>
      <c r="E21" s="269"/>
      <c r="F21" s="269"/>
      <c r="G21" s="269"/>
      <c r="H21" s="269"/>
      <c r="I21" s="269"/>
      <c r="J21" s="269"/>
      <c r="K21" s="269"/>
      <c r="L21" s="264"/>
      <c r="M21" s="264"/>
      <c r="N21" s="264"/>
      <c r="O21" s="264"/>
      <c r="P21" s="264"/>
      <c r="Q21" s="264"/>
      <c r="R21" s="264"/>
      <c r="S21" s="264"/>
      <c r="T21" s="266"/>
      <c r="U21" s="267"/>
      <c r="V21" s="266"/>
      <c r="W21" s="267"/>
      <c r="X21" s="268"/>
      <c r="Y21" s="266"/>
      <c r="Z21" s="269"/>
      <c r="AA21" s="267"/>
      <c r="AB21" s="282"/>
      <c r="AC21" s="266"/>
      <c r="AD21" s="269"/>
      <c r="AE21" s="267"/>
      <c r="AF21" s="271"/>
      <c r="AG21" s="271"/>
      <c r="AH21" s="266"/>
      <c r="AI21" s="267"/>
      <c r="AJ21" s="275"/>
      <c r="AK21" s="273"/>
      <c r="AL21" s="267"/>
      <c r="AM21" s="273"/>
      <c r="AN21" s="267"/>
      <c r="AO21" s="276"/>
      <c r="AP21" s="276"/>
      <c r="AQ21" s="276"/>
      <c r="AR21" s="276"/>
      <c r="AS21" s="277"/>
      <c r="AT21" s="277"/>
      <c r="AU21" s="276"/>
      <c r="AV21" s="276"/>
      <c r="AW21" s="276"/>
      <c r="AX21" s="278"/>
      <c r="BX21" s="230"/>
      <c r="BY21" s="230"/>
      <c r="CS21" s="231"/>
      <c r="CT21" s="231"/>
    </row>
    <row r="22" spans="1:98" x14ac:dyDescent="0.2">
      <c r="A22" s="268"/>
      <c r="B22" s="259"/>
      <c r="C22" s="266"/>
      <c r="D22" s="27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7"/>
      <c r="T22" s="266"/>
      <c r="U22" s="267"/>
      <c r="V22" s="266"/>
      <c r="W22" s="267"/>
      <c r="X22" s="268"/>
      <c r="Y22" s="266"/>
      <c r="Z22" s="269"/>
      <c r="AA22" s="267"/>
      <c r="AB22" s="282"/>
      <c r="AC22" s="266"/>
      <c r="AD22" s="269"/>
      <c r="AE22" s="267"/>
      <c r="AF22" s="271"/>
      <c r="AG22" s="271"/>
      <c r="AH22" s="266"/>
      <c r="AI22" s="267"/>
      <c r="AJ22" s="275"/>
      <c r="AK22" s="273"/>
      <c r="AL22" s="267"/>
      <c r="AM22" s="273"/>
      <c r="AN22" s="267"/>
      <c r="AO22" s="276"/>
      <c r="AP22" s="276"/>
      <c r="AQ22" s="276"/>
      <c r="AR22" s="276"/>
      <c r="AS22" s="277"/>
      <c r="AT22" s="277"/>
      <c r="AU22" s="276"/>
      <c r="AV22" s="276"/>
      <c r="AW22" s="276"/>
      <c r="AX22" s="278"/>
      <c r="BX22" s="230"/>
      <c r="BY22" s="230"/>
      <c r="CS22" s="231"/>
      <c r="CT22" s="231"/>
    </row>
    <row r="23" spans="1:98" x14ac:dyDescent="0.2">
      <c r="A23" s="268"/>
      <c r="B23" s="259"/>
      <c r="C23" s="266"/>
      <c r="D23" s="27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7"/>
      <c r="T23" s="266"/>
      <c r="U23" s="267"/>
      <c r="V23" s="266"/>
      <c r="W23" s="267"/>
      <c r="X23" s="268"/>
      <c r="Y23" s="266"/>
      <c r="Z23" s="269"/>
      <c r="AA23" s="267"/>
      <c r="AB23" s="282"/>
      <c r="AC23" s="266"/>
      <c r="AD23" s="269"/>
      <c r="AE23" s="267"/>
      <c r="AF23" s="271"/>
      <c r="AG23" s="271"/>
      <c r="AH23" s="266"/>
      <c r="AI23" s="267"/>
      <c r="AJ23" s="275"/>
      <c r="AK23" s="273"/>
      <c r="AL23" s="267"/>
      <c r="AM23" s="273"/>
      <c r="AN23" s="267"/>
      <c r="AO23" s="276"/>
      <c r="AP23" s="276"/>
      <c r="AQ23" s="276"/>
      <c r="AR23" s="276"/>
      <c r="AS23" s="277"/>
      <c r="AT23" s="277"/>
      <c r="AU23" s="276"/>
      <c r="AV23" s="276"/>
      <c r="AW23" s="276"/>
      <c r="AX23" s="278"/>
      <c r="BX23" s="230"/>
      <c r="BY23" s="230"/>
      <c r="CS23" s="231"/>
      <c r="CT23" s="231"/>
    </row>
    <row r="24" spans="1:98" x14ac:dyDescent="0.2">
      <c r="A24" s="268"/>
      <c r="B24" s="259"/>
      <c r="C24" s="266"/>
      <c r="D24" s="279"/>
      <c r="E24" s="269"/>
      <c r="F24" s="269"/>
      <c r="G24" s="269"/>
      <c r="H24" s="269"/>
      <c r="I24" s="269"/>
      <c r="J24" s="269"/>
      <c r="K24" s="269"/>
      <c r="L24" s="264"/>
      <c r="M24" s="264"/>
      <c r="N24" s="264"/>
      <c r="O24" s="264"/>
      <c r="P24" s="264"/>
      <c r="Q24" s="264"/>
      <c r="R24" s="264"/>
      <c r="S24" s="264"/>
      <c r="T24" s="266"/>
      <c r="U24" s="267"/>
      <c r="V24" s="266"/>
      <c r="W24" s="267"/>
      <c r="X24" s="268"/>
      <c r="Y24" s="266"/>
      <c r="Z24" s="269"/>
      <c r="AA24" s="267"/>
      <c r="AB24" s="282"/>
      <c r="AC24" s="266"/>
      <c r="AD24" s="269"/>
      <c r="AE24" s="267"/>
      <c r="AF24" s="271"/>
      <c r="AG24" s="271"/>
      <c r="AH24" s="266"/>
      <c r="AI24" s="267"/>
      <c r="AJ24" s="275"/>
      <c r="AK24" s="273"/>
      <c r="AL24" s="267"/>
      <c r="AM24" s="273"/>
      <c r="AN24" s="267"/>
      <c r="AO24" s="276"/>
      <c r="AP24" s="276"/>
      <c r="AQ24" s="276"/>
      <c r="AR24" s="276"/>
      <c r="AS24" s="277"/>
      <c r="AT24" s="277"/>
      <c r="AU24" s="276"/>
      <c r="AV24" s="276"/>
      <c r="AW24" s="276"/>
      <c r="AX24" s="278"/>
      <c r="BX24" s="230"/>
      <c r="BY24" s="230"/>
      <c r="CS24" s="231"/>
      <c r="CT24" s="231"/>
    </row>
    <row r="25" spans="1:98" x14ac:dyDescent="0.2">
      <c r="A25" s="268"/>
      <c r="B25" s="259"/>
      <c r="C25" s="266"/>
      <c r="D25" s="27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7"/>
      <c r="T25" s="266"/>
      <c r="U25" s="267"/>
      <c r="V25" s="266"/>
      <c r="W25" s="267"/>
      <c r="X25" s="268"/>
      <c r="Y25" s="266"/>
      <c r="Z25" s="269"/>
      <c r="AA25" s="267"/>
      <c r="AB25" s="282"/>
      <c r="AC25" s="266"/>
      <c r="AD25" s="269"/>
      <c r="AE25" s="267"/>
      <c r="AF25" s="271"/>
      <c r="AG25" s="271"/>
      <c r="AH25" s="266"/>
      <c r="AI25" s="267"/>
      <c r="AJ25" s="275"/>
      <c r="AK25" s="273"/>
      <c r="AL25" s="267"/>
      <c r="AM25" s="273"/>
      <c r="AN25" s="267"/>
      <c r="AO25" s="276"/>
      <c r="AP25" s="276"/>
      <c r="AQ25" s="276"/>
      <c r="AR25" s="276"/>
      <c r="AS25" s="277"/>
      <c r="AT25" s="277"/>
      <c r="AU25" s="276"/>
      <c r="AV25" s="276"/>
      <c r="AW25" s="276"/>
      <c r="AX25" s="278"/>
      <c r="BX25" s="230"/>
      <c r="BY25" s="230"/>
      <c r="CS25" s="231"/>
      <c r="CT25" s="231"/>
    </row>
    <row r="26" spans="1:98" x14ac:dyDescent="0.2">
      <c r="A26" s="268"/>
      <c r="B26" s="259"/>
      <c r="C26" s="266"/>
      <c r="D26" s="279"/>
      <c r="E26" s="269"/>
      <c r="F26" s="269"/>
      <c r="G26" s="269"/>
      <c r="H26" s="269"/>
      <c r="I26" s="269"/>
      <c r="J26" s="269"/>
      <c r="K26" s="269"/>
      <c r="L26" s="264"/>
      <c r="M26" s="264"/>
      <c r="N26" s="264"/>
      <c r="O26" s="264"/>
      <c r="P26" s="264"/>
      <c r="Q26" s="264"/>
      <c r="R26" s="264"/>
      <c r="S26" s="264"/>
      <c r="T26" s="266"/>
      <c r="U26" s="267"/>
      <c r="V26" s="266"/>
      <c r="W26" s="267"/>
      <c r="X26" s="268"/>
      <c r="Y26" s="266"/>
      <c r="Z26" s="269"/>
      <c r="AA26" s="267"/>
      <c r="AB26" s="282"/>
      <c r="AC26" s="266"/>
      <c r="AD26" s="269"/>
      <c r="AE26" s="267"/>
      <c r="AF26" s="271"/>
      <c r="AG26" s="271"/>
      <c r="AH26" s="266"/>
      <c r="AI26" s="267"/>
      <c r="AJ26" s="275"/>
      <c r="AK26" s="273"/>
      <c r="AL26" s="267"/>
      <c r="AM26" s="273"/>
      <c r="AN26" s="267"/>
      <c r="AO26" s="276"/>
      <c r="AP26" s="276"/>
      <c r="AQ26" s="276"/>
      <c r="AR26" s="276"/>
      <c r="AS26" s="277"/>
      <c r="AT26" s="277"/>
      <c r="AU26" s="276"/>
      <c r="AV26" s="276"/>
      <c r="AW26" s="276"/>
      <c r="AX26" s="278"/>
      <c r="BX26" s="230"/>
      <c r="BY26" s="230"/>
      <c r="CS26" s="231"/>
      <c r="CT26" s="231"/>
    </row>
    <row r="27" spans="1:98" x14ac:dyDescent="0.2">
      <c r="A27" s="268"/>
      <c r="B27" s="259"/>
      <c r="C27" s="266"/>
      <c r="D27" s="27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7"/>
      <c r="T27" s="266"/>
      <c r="U27" s="267"/>
      <c r="V27" s="266"/>
      <c r="W27" s="267"/>
      <c r="X27" s="268"/>
      <c r="Y27" s="266"/>
      <c r="Z27" s="269"/>
      <c r="AA27" s="267"/>
      <c r="AB27" s="282"/>
      <c r="AC27" s="266"/>
      <c r="AD27" s="269"/>
      <c r="AE27" s="267"/>
      <c r="AF27" s="271"/>
      <c r="AG27" s="271"/>
      <c r="AH27" s="266"/>
      <c r="AI27" s="267"/>
      <c r="AJ27" s="275"/>
      <c r="AK27" s="273"/>
      <c r="AL27" s="267"/>
      <c r="AM27" s="273"/>
      <c r="AN27" s="267"/>
      <c r="AO27" s="276"/>
      <c r="AP27" s="276"/>
      <c r="AQ27" s="276"/>
      <c r="AR27" s="276"/>
      <c r="AS27" s="277"/>
      <c r="AT27" s="277"/>
      <c r="AU27" s="276"/>
      <c r="AV27" s="276"/>
      <c r="AW27" s="276"/>
      <c r="AX27" s="278"/>
      <c r="BX27" s="230"/>
      <c r="BY27" s="230"/>
      <c r="CS27" s="231"/>
      <c r="CT27" s="231"/>
    </row>
    <row r="28" spans="1:98" x14ac:dyDescent="0.2">
      <c r="A28" s="268"/>
      <c r="B28" s="259"/>
      <c r="C28" s="266"/>
      <c r="D28" s="279"/>
      <c r="E28" s="269"/>
      <c r="F28" s="269"/>
      <c r="G28" s="269"/>
      <c r="H28" s="269"/>
      <c r="I28" s="269"/>
      <c r="J28" s="269"/>
      <c r="K28" s="269"/>
      <c r="L28" s="264"/>
      <c r="M28" s="264"/>
      <c r="N28" s="264"/>
      <c r="O28" s="264"/>
      <c r="P28" s="264"/>
      <c r="Q28" s="264"/>
      <c r="R28" s="264"/>
      <c r="S28" s="264"/>
      <c r="T28" s="266"/>
      <c r="U28" s="267"/>
      <c r="V28" s="266"/>
      <c r="W28" s="267"/>
      <c r="X28" s="268"/>
      <c r="Y28" s="266"/>
      <c r="Z28" s="269"/>
      <c r="AA28" s="267"/>
      <c r="AB28" s="282"/>
      <c r="AC28" s="266"/>
      <c r="AD28" s="269"/>
      <c r="AE28" s="267"/>
      <c r="AF28" s="271"/>
      <c r="AG28" s="271"/>
      <c r="AH28" s="266"/>
      <c r="AI28" s="267"/>
      <c r="AJ28" s="275"/>
      <c r="AK28" s="273"/>
      <c r="AL28" s="267"/>
      <c r="AM28" s="273"/>
      <c r="AN28" s="267"/>
      <c r="AO28" s="276"/>
      <c r="AP28" s="276"/>
      <c r="AQ28" s="276"/>
      <c r="AR28" s="276"/>
      <c r="AS28" s="277"/>
      <c r="AT28" s="277"/>
      <c r="AU28" s="276"/>
      <c r="AV28" s="276"/>
      <c r="AW28" s="276"/>
      <c r="AX28" s="278"/>
      <c r="BX28" s="230"/>
      <c r="BY28" s="230"/>
      <c r="CS28" s="231"/>
      <c r="CT28" s="231"/>
    </row>
    <row r="29" spans="1:98" x14ac:dyDescent="0.2">
      <c r="A29" s="268"/>
      <c r="B29" s="259"/>
      <c r="C29" s="266"/>
      <c r="D29" s="27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7"/>
      <c r="T29" s="266"/>
      <c r="U29" s="267"/>
      <c r="V29" s="266"/>
      <c r="W29" s="267"/>
      <c r="X29" s="268"/>
      <c r="Y29" s="266"/>
      <c r="Z29" s="269"/>
      <c r="AA29" s="267"/>
      <c r="AB29" s="282"/>
      <c r="AC29" s="266"/>
      <c r="AD29" s="269"/>
      <c r="AE29" s="267"/>
      <c r="AF29" s="271"/>
      <c r="AG29" s="271"/>
      <c r="AH29" s="266"/>
      <c r="AI29" s="267"/>
      <c r="AJ29" s="275"/>
      <c r="AK29" s="273"/>
      <c r="AL29" s="267"/>
      <c r="AM29" s="273"/>
      <c r="AN29" s="267"/>
      <c r="AO29" s="276"/>
      <c r="AP29" s="276"/>
      <c r="AQ29" s="276"/>
      <c r="AR29" s="276"/>
      <c r="AS29" s="277"/>
      <c r="AT29" s="277"/>
      <c r="AU29" s="276"/>
      <c r="AV29" s="276"/>
      <c r="AW29" s="276"/>
      <c r="AX29" s="278"/>
      <c r="BX29" s="230"/>
      <c r="BY29" s="230"/>
      <c r="CS29" s="231"/>
      <c r="CT29" s="231"/>
    </row>
    <row r="30" spans="1:98" x14ac:dyDescent="0.2">
      <c r="A30" s="268"/>
      <c r="B30" s="259"/>
      <c r="C30" s="266"/>
      <c r="D30" s="279"/>
      <c r="E30" s="269"/>
      <c r="F30" s="269"/>
      <c r="G30" s="269"/>
      <c r="H30" s="269"/>
      <c r="I30" s="269"/>
      <c r="J30" s="269"/>
      <c r="K30" s="269"/>
      <c r="L30" s="264"/>
      <c r="M30" s="264"/>
      <c r="N30" s="264"/>
      <c r="O30" s="264"/>
      <c r="P30" s="264"/>
      <c r="Q30" s="264"/>
      <c r="R30" s="264"/>
      <c r="S30" s="264"/>
      <c r="T30" s="266"/>
      <c r="U30" s="267"/>
      <c r="V30" s="266"/>
      <c r="W30" s="267"/>
      <c r="X30" s="268"/>
      <c r="Y30" s="266"/>
      <c r="Z30" s="269"/>
      <c r="AA30" s="267"/>
      <c r="AB30" s="282"/>
      <c r="AC30" s="266"/>
      <c r="AD30" s="269"/>
      <c r="AE30" s="267"/>
      <c r="AF30" s="271"/>
      <c r="AG30" s="271"/>
      <c r="AH30" s="266"/>
      <c r="AI30" s="267"/>
      <c r="AJ30" s="275"/>
      <c r="AK30" s="273"/>
      <c r="AL30" s="267"/>
      <c r="AM30" s="273"/>
      <c r="AN30" s="267"/>
      <c r="AO30" s="276"/>
      <c r="AP30" s="276"/>
      <c r="AQ30" s="276"/>
      <c r="AR30" s="276"/>
      <c r="AS30" s="277"/>
      <c r="AT30" s="277"/>
      <c r="AU30" s="276"/>
      <c r="AV30" s="276"/>
      <c r="AW30" s="276"/>
      <c r="AX30" s="278"/>
      <c r="BX30" s="230"/>
      <c r="BY30" s="230"/>
      <c r="CS30" s="231"/>
      <c r="CT30" s="231"/>
    </row>
    <row r="31" spans="1:98" x14ac:dyDescent="0.2">
      <c r="A31" s="268"/>
      <c r="B31" s="259"/>
      <c r="C31" s="266"/>
      <c r="D31" s="27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7"/>
      <c r="T31" s="266"/>
      <c r="U31" s="267"/>
      <c r="V31" s="266"/>
      <c r="W31" s="267"/>
      <c r="X31" s="268"/>
      <c r="Y31" s="266"/>
      <c r="Z31" s="269"/>
      <c r="AA31" s="267"/>
      <c r="AB31" s="282"/>
      <c r="AC31" s="266"/>
      <c r="AD31" s="269"/>
      <c r="AE31" s="267"/>
      <c r="AF31" s="271"/>
      <c r="AG31" s="271"/>
      <c r="AH31" s="266"/>
      <c r="AI31" s="267"/>
      <c r="AJ31" s="275"/>
      <c r="AK31" s="273"/>
      <c r="AL31" s="267"/>
      <c r="AM31" s="273"/>
      <c r="AN31" s="267"/>
      <c r="AO31" s="276"/>
      <c r="AP31" s="276"/>
      <c r="AQ31" s="276"/>
      <c r="AR31" s="276"/>
      <c r="AS31" s="277"/>
      <c r="AT31" s="277"/>
      <c r="AU31" s="276"/>
      <c r="AV31" s="276"/>
      <c r="AW31" s="276"/>
      <c r="AX31" s="278"/>
      <c r="BX31" s="230"/>
      <c r="BY31" s="230"/>
      <c r="CS31" s="231"/>
      <c r="CT31" s="231"/>
    </row>
    <row r="32" spans="1:98" x14ac:dyDescent="0.2">
      <c r="A32" s="268"/>
      <c r="B32" s="259"/>
      <c r="C32" s="266"/>
      <c r="D32" s="27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7"/>
      <c r="T32" s="266"/>
      <c r="U32" s="267"/>
      <c r="V32" s="266"/>
      <c r="W32" s="267"/>
      <c r="X32" s="268"/>
      <c r="Y32" s="266"/>
      <c r="Z32" s="269"/>
      <c r="AA32" s="267"/>
      <c r="AB32" s="282"/>
      <c r="AC32" s="266"/>
      <c r="AD32" s="269"/>
      <c r="AE32" s="267"/>
      <c r="AF32" s="271"/>
      <c r="AG32" s="271"/>
      <c r="AH32" s="266"/>
      <c r="AI32" s="267"/>
      <c r="AJ32" s="275"/>
      <c r="AK32" s="273"/>
      <c r="AL32" s="267"/>
      <c r="AM32" s="273"/>
      <c r="AN32" s="267"/>
      <c r="AO32" s="276"/>
      <c r="AP32" s="276"/>
      <c r="AQ32" s="276"/>
      <c r="AR32" s="276"/>
      <c r="AS32" s="277"/>
      <c r="AT32" s="277"/>
      <c r="AU32" s="276"/>
      <c r="AV32" s="276"/>
      <c r="AW32" s="276"/>
      <c r="AX32" s="278"/>
      <c r="BX32" s="230"/>
      <c r="BY32" s="230"/>
      <c r="CS32" s="231"/>
      <c r="CT32" s="231"/>
    </row>
    <row r="33" spans="1:98" x14ac:dyDescent="0.2">
      <c r="A33" s="268"/>
      <c r="B33" s="259"/>
      <c r="C33" s="266"/>
      <c r="D33" s="279"/>
      <c r="E33" s="269"/>
      <c r="F33" s="269"/>
      <c r="G33" s="269"/>
      <c r="H33" s="269"/>
      <c r="I33" s="269"/>
      <c r="J33" s="269"/>
      <c r="K33" s="269"/>
      <c r="L33" s="264"/>
      <c r="M33" s="264"/>
      <c r="N33" s="264"/>
      <c r="O33" s="264"/>
      <c r="P33" s="264"/>
      <c r="Q33" s="264"/>
      <c r="R33" s="264"/>
      <c r="S33" s="264"/>
      <c r="T33" s="266"/>
      <c r="U33" s="281"/>
      <c r="V33" s="266"/>
      <c r="W33" s="267"/>
      <c r="X33" s="268"/>
      <c r="Y33" s="266"/>
      <c r="Z33" s="269"/>
      <c r="AA33" s="267"/>
      <c r="AB33" s="282"/>
      <c r="AC33" s="266"/>
      <c r="AD33" s="269"/>
      <c r="AE33" s="267"/>
      <c r="AF33" s="271"/>
      <c r="AG33" s="271"/>
      <c r="AH33" s="266"/>
      <c r="AI33" s="267"/>
      <c r="AJ33" s="275"/>
      <c r="AK33" s="273"/>
      <c r="AL33" s="267"/>
      <c r="AM33" s="273"/>
      <c r="AN33" s="267"/>
      <c r="AO33" s="276"/>
      <c r="AP33" s="276"/>
      <c r="AQ33" s="276"/>
      <c r="AR33" s="276"/>
      <c r="AS33" s="277"/>
      <c r="AT33" s="277"/>
      <c r="AU33" s="276"/>
      <c r="AV33" s="276"/>
      <c r="AW33" s="276"/>
      <c r="AX33" s="278"/>
      <c r="BX33" s="230"/>
      <c r="BY33" s="230"/>
      <c r="CS33" s="231"/>
      <c r="CT33" s="231"/>
    </row>
    <row r="34" spans="1:98" x14ac:dyDescent="0.2">
      <c r="A34" s="268"/>
      <c r="B34" s="259"/>
      <c r="C34" s="266"/>
      <c r="D34" s="27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7"/>
      <c r="T34" s="266"/>
      <c r="U34" s="281"/>
      <c r="V34" s="266"/>
      <c r="W34" s="267"/>
      <c r="X34" s="268"/>
      <c r="Y34" s="266"/>
      <c r="Z34" s="269"/>
      <c r="AA34" s="267"/>
      <c r="AB34" s="282"/>
      <c r="AC34" s="266"/>
      <c r="AD34" s="269"/>
      <c r="AE34" s="267"/>
      <c r="AF34" s="271"/>
      <c r="AG34" s="271"/>
      <c r="AH34" s="266"/>
      <c r="AI34" s="267"/>
      <c r="AJ34" s="275"/>
      <c r="AK34" s="273"/>
      <c r="AL34" s="267"/>
      <c r="AM34" s="273"/>
      <c r="AN34" s="267"/>
      <c r="AO34" s="276"/>
      <c r="AP34" s="276"/>
      <c r="AQ34" s="276"/>
      <c r="AR34" s="276"/>
      <c r="AS34" s="277"/>
      <c r="AT34" s="277"/>
      <c r="AU34" s="276"/>
      <c r="AV34" s="276"/>
      <c r="AW34" s="276"/>
      <c r="AX34" s="278"/>
      <c r="BX34" s="230"/>
      <c r="BY34" s="230"/>
      <c r="CS34" s="231"/>
      <c r="CT34" s="231"/>
    </row>
    <row r="35" spans="1:98" x14ac:dyDescent="0.2">
      <c r="A35" s="268"/>
      <c r="B35" s="259"/>
      <c r="C35" s="266"/>
      <c r="D35" s="27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7"/>
      <c r="T35" s="266"/>
      <c r="U35" s="281"/>
      <c r="V35" s="266"/>
      <c r="W35" s="267"/>
      <c r="X35" s="268"/>
      <c r="Y35" s="266"/>
      <c r="Z35" s="269"/>
      <c r="AA35" s="267"/>
      <c r="AB35" s="282"/>
      <c r="AC35" s="266"/>
      <c r="AD35" s="269"/>
      <c r="AE35" s="267"/>
      <c r="AF35" s="271"/>
      <c r="AG35" s="271"/>
      <c r="AH35" s="266"/>
      <c r="AI35" s="267"/>
      <c r="AJ35" s="275"/>
      <c r="AK35" s="273"/>
      <c r="AL35" s="267"/>
      <c r="AM35" s="273"/>
      <c r="AN35" s="267"/>
      <c r="AO35" s="276"/>
      <c r="AP35" s="276"/>
      <c r="AQ35" s="276"/>
      <c r="AR35" s="276"/>
      <c r="AS35" s="277"/>
      <c r="AT35" s="277"/>
      <c r="AU35" s="276"/>
      <c r="AV35" s="276"/>
      <c r="AW35" s="276"/>
      <c r="AX35" s="278"/>
      <c r="BX35" s="230"/>
      <c r="BY35" s="230"/>
      <c r="CS35" s="231"/>
      <c r="CT35" s="231"/>
    </row>
    <row r="36" spans="1:98" x14ac:dyDescent="0.2">
      <c r="A36" s="268"/>
      <c r="B36" s="259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9"/>
      <c r="P36" s="269"/>
      <c r="Q36" s="269"/>
      <c r="R36" s="269"/>
      <c r="S36" s="267"/>
      <c r="T36" s="266"/>
      <c r="U36" s="281"/>
      <c r="V36" s="266"/>
      <c r="W36" s="267"/>
      <c r="X36" s="268"/>
      <c r="Y36" s="283"/>
      <c r="Z36" s="284"/>
      <c r="AA36" s="285"/>
      <c r="AB36" s="282"/>
      <c r="AC36" s="266"/>
      <c r="AD36" s="269"/>
      <c r="AE36" s="267"/>
      <c r="AF36" s="271"/>
      <c r="AG36" s="271"/>
      <c r="AH36" s="283"/>
      <c r="AI36" s="286"/>
      <c r="AJ36" s="275"/>
      <c r="AK36" s="283"/>
      <c r="AL36" s="267"/>
      <c r="AM36" s="284"/>
      <c r="AN36" s="267"/>
      <c r="AO36" s="276"/>
      <c r="AP36" s="276"/>
      <c r="AQ36" s="276"/>
      <c r="AR36" s="276"/>
      <c r="AS36" s="285"/>
      <c r="AT36" s="277"/>
      <c r="AU36" s="276"/>
      <c r="AV36" s="276"/>
      <c r="AW36" s="276"/>
      <c r="AX36" s="278"/>
      <c r="BX36" s="230"/>
      <c r="BY36" s="230"/>
      <c r="CS36" s="231"/>
      <c r="CT36" s="231"/>
    </row>
    <row r="37" spans="1:98" x14ac:dyDescent="0.2">
      <c r="A37" s="268"/>
      <c r="B37" s="259"/>
      <c r="C37" s="266"/>
      <c r="D37" s="279"/>
      <c r="E37" s="269"/>
      <c r="F37" s="263"/>
      <c r="G37" s="263"/>
      <c r="H37" s="263"/>
      <c r="I37" s="263"/>
      <c r="J37" s="263"/>
      <c r="K37" s="263"/>
      <c r="L37" s="284"/>
      <c r="M37" s="284"/>
      <c r="N37" s="284"/>
      <c r="O37" s="284"/>
      <c r="P37" s="284"/>
      <c r="Q37" s="284"/>
      <c r="R37" s="284"/>
      <c r="S37" s="285"/>
      <c r="T37" s="266"/>
      <c r="U37" s="281"/>
      <c r="V37" s="266"/>
      <c r="W37" s="267"/>
      <c r="X37" s="268"/>
      <c r="Y37" s="266"/>
      <c r="Z37" s="269"/>
      <c r="AA37" s="267"/>
      <c r="AB37" s="282"/>
      <c r="AC37" s="266"/>
      <c r="AD37" s="269"/>
      <c r="AE37" s="267"/>
      <c r="AF37" s="271"/>
      <c r="AG37" s="271"/>
      <c r="AH37" s="266"/>
      <c r="AI37" s="267"/>
      <c r="AJ37" s="275"/>
      <c r="AK37" s="273"/>
      <c r="AL37" s="267"/>
      <c r="AM37" s="273"/>
      <c r="AN37" s="267"/>
      <c r="AO37" s="276"/>
      <c r="AP37" s="276"/>
      <c r="AQ37" s="276"/>
      <c r="AR37" s="276"/>
      <c r="AS37" s="277"/>
      <c r="AT37" s="277"/>
      <c r="AU37" s="276"/>
      <c r="AV37" s="276"/>
      <c r="AW37" s="276"/>
      <c r="AX37" s="278"/>
      <c r="BX37" s="230"/>
      <c r="BY37" s="230"/>
      <c r="CS37" s="231"/>
      <c r="CT37" s="231"/>
    </row>
    <row r="38" spans="1:98" x14ac:dyDescent="0.2">
      <c r="A38" s="268"/>
      <c r="B38" s="259"/>
      <c r="C38" s="263"/>
      <c r="D38" s="263"/>
      <c r="E38" s="263"/>
      <c r="F38" s="263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7"/>
      <c r="T38" s="266"/>
      <c r="U38" s="267"/>
      <c r="V38" s="266"/>
      <c r="W38" s="267"/>
      <c r="X38" s="287"/>
      <c r="Y38" s="283"/>
      <c r="Z38" s="284"/>
      <c r="AA38" s="285"/>
      <c r="AB38" s="282"/>
      <c r="AC38" s="266"/>
      <c r="AD38" s="269"/>
      <c r="AE38" s="267"/>
      <c r="AF38" s="271"/>
      <c r="AG38" s="271"/>
      <c r="AH38" s="266"/>
      <c r="AI38" s="267"/>
      <c r="AJ38" s="275"/>
      <c r="AK38" s="273"/>
      <c r="AL38" s="267"/>
      <c r="AM38" s="273"/>
      <c r="AN38" s="267"/>
      <c r="AO38" s="276"/>
      <c r="AP38" s="276"/>
      <c r="AQ38" s="276"/>
      <c r="AR38" s="276"/>
      <c r="AS38" s="277"/>
      <c r="AT38" s="277"/>
      <c r="AU38" s="276"/>
      <c r="AV38" s="276"/>
      <c r="AW38" s="276"/>
      <c r="AX38" s="278"/>
      <c r="BX38" s="230"/>
      <c r="BY38" s="230"/>
      <c r="CS38" s="231"/>
      <c r="CT38" s="231"/>
    </row>
    <row r="39" spans="1:98" x14ac:dyDescent="0.2">
      <c r="A39" s="268"/>
      <c r="B39" s="259"/>
      <c r="C39" s="263"/>
      <c r="D39" s="263"/>
      <c r="E39" s="263"/>
      <c r="F39" s="263"/>
      <c r="G39" s="263"/>
      <c r="H39" s="263"/>
      <c r="I39" s="263"/>
      <c r="J39" s="263"/>
      <c r="K39" s="263"/>
      <c r="L39" s="264"/>
      <c r="M39" s="264"/>
      <c r="N39" s="264"/>
      <c r="O39" s="264"/>
      <c r="P39" s="264"/>
      <c r="Q39" s="264"/>
      <c r="R39" s="264"/>
      <c r="S39" s="264"/>
      <c r="T39" s="266"/>
      <c r="U39" s="267"/>
      <c r="V39" s="266"/>
      <c r="W39" s="267"/>
      <c r="X39" s="268"/>
      <c r="Y39" s="266"/>
      <c r="Z39" s="269"/>
      <c r="AA39" s="267"/>
      <c r="AB39" s="282"/>
      <c r="AC39" s="266"/>
      <c r="AD39" s="269"/>
      <c r="AE39" s="267"/>
      <c r="AF39" s="271"/>
      <c r="AG39" s="267"/>
      <c r="AH39" s="266"/>
      <c r="AI39" s="267"/>
      <c r="AJ39" s="275"/>
      <c r="AK39" s="273"/>
      <c r="AL39" s="267"/>
      <c r="AM39" s="273"/>
      <c r="AN39" s="267"/>
      <c r="AO39" s="276"/>
      <c r="AP39" s="276"/>
      <c r="AQ39" s="276"/>
      <c r="AR39" s="276"/>
      <c r="AS39" s="277"/>
      <c r="AT39" s="277"/>
      <c r="AU39" s="276"/>
      <c r="AV39" s="276"/>
      <c r="AW39" s="276"/>
      <c r="AX39" s="278"/>
      <c r="BX39" s="230"/>
      <c r="BY39" s="230"/>
      <c r="CS39" s="231"/>
      <c r="CT39" s="231"/>
    </row>
    <row r="40" spans="1:98" x14ac:dyDescent="0.2">
      <c r="A40" s="268"/>
      <c r="B40" s="259"/>
      <c r="C40" s="263"/>
      <c r="D40" s="263"/>
      <c r="E40" s="263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7"/>
      <c r="T40" s="266"/>
      <c r="U40" s="267"/>
      <c r="V40" s="266"/>
      <c r="W40" s="267"/>
      <c r="X40" s="268"/>
      <c r="Y40" s="266"/>
      <c r="Z40" s="269"/>
      <c r="AA40" s="267"/>
      <c r="AB40" s="282"/>
      <c r="AC40" s="266"/>
      <c r="AD40" s="269"/>
      <c r="AE40" s="267"/>
      <c r="AF40" s="271"/>
      <c r="AG40" s="288"/>
      <c r="AH40" s="266"/>
      <c r="AI40" s="267"/>
      <c r="AJ40" s="275"/>
      <c r="AK40" s="273"/>
      <c r="AL40" s="267"/>
      <c r="AM40" s="273"/>
      <c r="AN40" s="267"/>
      <c r="AO40" s="276"/>
      <c r="AP40" s="276"/>
      <c r="AQ40" s="276"/>
      <c r="AR40" s="276"/>
      <c r="AS40" s="277"/>
      <c r="AT40" s="277"/>
      <c r="AU40" s="276"/>
      <c r="AV40" s="276"/>
      <c r="AW40" s="276"/>
      <c r="AX40" s="278"/>
      <c r="BX40" s="230"/>
      <c r="BY40" s="230"/>
      <c r="CS40" s="231"/>
      <c r="CT40" s="231"/>
    </row>
    <row r="41" spans="1:98" x14ac:dyDescent="0.2">
      <c r="A41" s="268"/>
      <c r="B41" s="259"/>
      <c r="C41" s="263"/>
      <c r="D41" s="263"/>
      <c r="E41" s="263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7"/>
      <c r="T41" s="266"/>
      <c r="U41" s="267"/>
      <c r="V41" s="266"/>
      <c r="W41" s="267"/>
      <c r="X41" s="268"/>
      <c r="Y41" s="266"/>
      <c r="Z41" s="269"/>
      <c r="AA41" s="267"/>
      <c r="AB41" s="282"/>
      <c r="AC41" s="266"/>
      <c r="AD41" s="269"/>
      <c r="AE41" s="267"/>
      <c r="AF41" s="271"/>
      <c r="AG41" s="267"/>
      <c r="AH41" s="266"/>
      <c r="AI41" s="267"/>
      <c r="AJ41" s="275"/>
      <c r="AK41" s="273"/>
      <c r="AL41" s="267"/>
      <c r="AM41" s="273"/>
      <c r="AN41" s="267"/>
      <c r="AO41" s="276"/>
      <c r="AP41" s="276"/>
      <c r="AQ41" s="276"/>
      <c r="AR41" s="276"/>
      <c r="AS41" s="277"/>
      <c r="AT41" s="277"/>
      <c r="AU41" s="276"/>
      <c r="AV41" s="276"/>
      <c r="AW41" s="276"/>
      <c r="AX41" s="278"/>
      <c r="BX41" s="230"/>
      <c r="BY41" s="230"/>
      <c r="CS41" s="231"/>
      <c r="CT41" s="231"/>
    </row>
    <row r="42" spans="1:98" x14ac:dyDescent="0.2">
      <c r="A42" s="268"/>
      <c r="B42" s="259"/>
      <c r="C42" s="263"/>
      <c r="D42" s="263"/>
      <c r="E42" s="263"/>
      <c r="F42" s="269"/>
      <c r="G42" s="269"/>
      <c r="H42" s="269"/>
      <c r="I42" s="269"/>
      <c r="J42" s="269"/>
      <c r="K42" s="269"/>
      <c r="L42" s="264"/>
      <c r="M42" s="264"/>
      <c r="N42" s="264"/>
      <c r="O42" s="264"/>
      <c r="P42" s="264"/>
      <c r="Q42" s="264"/>
      <c r="R42" s="264"/>
      <c r="S42" s="264"/>
      <c r="T42" s="266"/>
      <c r="U42" s="267"/>
      <c r="V42" s="266"/>
      <c r="W42" s="267"/>
      <c r="X42" s="268"/>
      <c r="Y42" s="266"/>
      <c r="Z42" s="269"/>
      <c r="AA42" s="267"/>
      <c r="AB42" s="282"/>
      <c r="AC42" s="266"/>
      <c r="AD42" s="269"/>
      <c r="AE42" s="267"/>
      <c r="AF42" s="271"/>
      <c r="AG42" s="267"/>
      <c r="AH42" s="266"/>
      <c r="AI42" s="267"/>
      <c r="AJ42" s="275"/>
      <c r="AK42" s="273"/>
      <c r="AL42" s="267"/>
      <c r="AM42" s="273"/>
      <c r="AN42" s="267"/>
      <c r="AO42" s="276"/>
      <c r="AP42" s="276"/>
      <c r="AQ42" s="276"/>
      <c r="AR42" s="276"/>
      <c r="AS42" s="277"/>
      <c r="AT42" s="277"/>
      <c r="AU42" s="276"/>
      <c r="AV42" s="276"/>
      <c r="AW42" s="276"/>
      <c r="AX42" s="278"/>
      <c r="BX42" s="230"/>
      <c r="BY42" s="230"/>
      <c r="CS42" s="231"/>
      <c r="CT42" s="231"/>
    </row>
    <row r="43" spans="1:98" x14ac:dyDescent="0.2">
      <c r="A43" s="268"/>
      <c r="B43" s="259"/>
      <c r="C43" s="266"/>
      <c r="D43" s="27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7"/>
      <c r="T43" s="266"/>
      <c r="U43" s="267"/>
      <c r="V43" s="266"/>
      <c r="W43" s="267"/>
      <c r="X43" s="268"/>
      <c r="Y43" s="266"/>
      <c r="Z43" s="269"/>
      <c r="AA43" s="267"/>
      <c r="AB43" s="282"/>
      <c r="AC43" s="266"/>
      <c r="AD43" s="269"/>
      <c r="AE43" s="267"/>
      <c r="AF43" s="271"/>
      <c r="AG43" s="267"/>
      <c r="AH43" s="266"/>
      <c r="AI43" s="286"/>
      <c r="AJ43" s="275"/>
      <c r="AK43" s="273"/>
      <c r="AL43" s="267"/>
      <c r="AM43" s="273"/>
      <c r="AN43" s="267"/>
      <c r="AO43" s="276"/>
      <c r="AP43" s="276"/>
      <c r="AQ43" s="276"/>
      <c r="AR43" s="276"/>
      <c r="AS43" s="277"/>
      <c r="AT43" s="277"/>
      <c r="AU43" s="276"/>
      <c r="AV43" s="276"/>
      <c r="AW43" s="276"/>
      <c r="AX43" s="278"/>
      <c r="BX43" s="230"/>
      <c r="BY43" s="230"/>
      <c r="CS43" s="231"/>
      <c r="CT43" s="231"/>
    </row>
    <row r="44" spans="1:98" x14ac:dyDescent="0.2">
      <c r="A44" s="268"/>
      <c r="B44" s="259"/>
      <c r="C44" s="266"/>
      <c r="D44" s="279"/>
      <c r="E44" s="269"/>
      <c r="F44" s="269"/>
      <c r="G44" s="269"/>
      <c r="H44" s="269"/>
      <c r="I44" s="269"/>
      <c r="J44" s="269"/>
      <c r="K44" s="269"/>
      <c r="L44" s="264"/>
      <c r="M44" s="264"/>
      <c r="N44" s="264"/>
      <c r="O44" s="264"/>
      <c r="P44" s="264"/>
      <c r="Q44" s="264"/>
      <c r="R44" s="264"/>
      <c r="S44" s="264"/>
      <c r="T44" s="266"/>
      <c r="U44" s="267"/>
      <c r="V44" s="266"/>
      <c r="W44" s="267"/>
      <c r="X44" s="268"/>
      <c r="Y44" s="266"/>
      <c r="Z44" s="269"/>
      <c r="AA44" s="267"/>
      <c r="AB44" s="282"/>
      <c r="AC44" s="266"/>
      <c r="AD44" s="269"/>
      <c r="AE44" s="267"/>
      <c r="AF44" s="271"/>
      <c r="AG44" s="276"/>
      <c r="AH44" s="266"/>
      <c r="AI44" s="286"/>
      <c r="AJ44" s="275"/>
      <c r="AK44" s="273"/>
      <c r="AL44" s="267"/>
      <c r="AM44" s="273"/>
      <c r="AN44" s="267"/>
      <c r="AO44" s="276"/>
      <c r="AP44" s="276"/>
      <c r="AQ44" s="276"/>
      <c r="AR44" s="276"/>
      <c r="AS44" s="277"/>
      <c r="AT44" s="277"/>
      <c r="AU44" s="276"/>
      <c r="AV44" s="276"/>
      <c r="AW44" s="276"/>
      <c r="AX44" s="278"/>
      <c r="BX44" s="230"/>
      <c r="BY44" s="230"/>
      <c r="CS44" s="231"/>
      <c r="CT44" s="231"/>
    </row>
    <row r="45" spans="1:98" x14ac:dyDescent="0.2">
      <c r="A45" s="268"/>
      <c r="B45" s="259"/>
      <c r="C45" s="266"/>
      <c r="D45" s="27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7"/>
      <c r="T45" s="266"/>
      <c r="U45" s="267"/>
      <c r="V45" s="266"/>
      <c r="W45" s="267"/>
      <c r="X45" s="268"/>
      <c r="Y45" s="266"/>
      <c r="Z45" s="269"/>
      <c r="AA45" s="267"/>
      <c r="AB45" s="282"/>
      <c r="AC45" s="266"/>
      <c r="AD45" s="269"/>
      <c r="AE45" s="267"/>
      <c r="AF45" s="271"/>
      <c r="AG45" s="288"/>
      <c r="AH45" s="266"/>
      <c r="AI45" s="286"/>
      <c r="AJ45" s="286"/>
      <c r="AK45" s="273"/>
      <c r="AL45" s="267"/>
      <c r="AM45" s="273"/>
      <c r="AN45" s="267"/>
      <c r="AO45" s="276"/>
      <c r="AP45" s="276"/>
      <c r="AQ45" s="276"/>
      <c r="AR45" s="276"/>
      <c r="AS45" s="277"/>
      <c r="AT45" s="277"/>
      <c r="AU45" s="276"/>
      <c r="AV45" s="276"/>
      <c r="AW45" s="276"/>
      <c r="AX45" s="278"/>
      <c r="BX45" s="230"/>
      <c r="BY45" s="230"/>
      <c r="CS45" s="231"/>
      <c r="CT45" s="231"/>
    </row>
    <row r="46" spans="1:98" x14ac:dyDescent="0.2">
      <c r="A46" s="289"/>
      <c r="B46" s="259"/>
      <c r="C46" s="263"/>
      <c r="D46" s="263"/>
      <c r="E46" s="263"/>
      <c r="F46" s="263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7"/>
      <c r="T46" s="266"/>
      <c r="U46" s="267"/>
      <c r="V46" s="266"/>
      <c r="W46" s="267"/>
      <c r="X46" s="268"/>
      <c r="Y46" s="266"/>
      <c r="Z46" s="269"/>
      <c r="AA46" s="267"/>
      <c r="AB46" s="282"/>
      <c r="AC46" s="266"/>
      <c r="AD46" s="269"/>
      <c r="AE46" s="267"/>
      <c r="AF46" s="271"/>
      <c r="AG46" s="267"/>
      <c r="AH46" s="266"/>
      <c r="AI46" s="267"/>
      <c r="AJ46" s="275"/>
      <c r="AK46" s="273"/>
      <c r="AL46" s="267"/>
      <c r="AM46" s="273"/>
      <c r="AN46" s="267"/>
      <c r="AO46" s="276"/>
      <c r="AP46" s="276"/>
      <c r="AQ46" s="276"/>
      <c r="AR46" s="276"/>
      <c r="AS46" s="277"/>
      <c r="AT46" s="277"/>
      <c r="AU46" s="276"/>
      <c r="AV46" s="276"/>
      <c r="AW46" s="276"/>
      <c r="AX46" s="278"/>
      <c r="BX46" s="230"/>
      <c r="BY46" s="230"/>
      <c r="CS46" s="231"/>
      <c r="CT46" s="231"/>
    </row>
    <row r="47" spans="1:98" x14ac:dyDescent="0.2">
      <c r="A47" s="290"/>
      <c r="B47" s="259"/>
      <c r="C47" s="263"/>
      <c r="D47" s="263"/>
      <c r="E47" s="263"/>
      <c r="F47" s="263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7"/>
      <c r="T47" s="266"/>
      <c r="U47" s="267"/>
      <c r="V47" s="266"/>
      <c r="W47" s="267"/>
      <c r="X47" s="268"/>
      <c r="Y47" s="266"/>
      <c r="Z47" s="269"/>
      <c r="AA47" s="267"/>
      <c r="AB47" s="282"/>
      <c r="AC47" s="266"/>
      <c r="AD47" s="269"/>
      <c r="AE47" s="267"/>
      <c r="AF47" s="271"/>
      <c r="AG47" s="288"/>
      <c r="AH47" s="266"/>
      <c r="AI47" s="267"/>
      <c r="AJ47" s="275"/>
      <c r="AK47" s="273"/>
      <c r="AL47" s="267"/>
      <c r="AM47" s="273"/>
      <c r="AN47" s="267"/>
      <c r="AO47" s="276"/>
      <c r="AP47" s="276"/>
      <c r="AQ47" s="276"/>
      <c r="AR47" s="276"/>
      <c r="AS47" s="277"/>
      <c r="AT47" s="277"/>
      <c r="AU47" s="276"/>
      <c r="AV47" s="276"/>
      <c r="AW47" s="276"/>
      <c r="AX47" s="278"/>
      <c r="BX47" s="230"/>
      <c r="BY47" s="230"/>
      <c r="CS47" s="231"/>
      <c r="CT47" s="231"/>
    </row>
    <row r="48" spans="1:98" x14ac:dyDescent="0.2">
      <c r="A48" s="268"/>
      <c r="B48" s="259"/>
      <c r="C48" s="263"/>
      <c r="D48" s="263"/>
      <c r="E48" s="263"/>
      <c r="F48" s="263"/>
      <c r="G48" s="263"/>
      <c r="H48" s="263"/>
      <c r="I48" s="263"/>
      <c r="J48" s="263"/>
      <c r="K48" s="263"/>
      <c r="L48" s="264"/>
      <c r="M48" s="264"/>
      <c r="N48" s="264"/>
      <c r="O48" s="264"/>
      <c r="P48" s="264"/>
      <c r="Q48" s="264"/>
      <c r="R48" s="264"/>
      <c r="S48" s="264"/>
      <c r="T48" s="266"/>
      <c r="U48" s="267"/>
      <c r="V48" s="266"/>
      <c r="W48" s="267"/>
      <c r="X48" s="268"/>
      <c r="Y48" s="266"/>
      <c r="Z48" s="269"/>
      <c r="AA48" s="267"/>
      <c r="AB48" s="282"/>
      <c r="AC48" s="266"/>
      <c r="AD48" s="269"/>
      <c r="AE48" s="267"/>
      <c r="AF48" s="271"/>
      <c r="AG48" s="267"/>
      <c r="AH48" s="266"/>
      <c r="AI48" s="267"/>
      <c r="AJ48" s="275"/>
      <c r="AK48" s="273"/>
      <c r="AL48" s="267"/>
      <c r="AM48" s="273"/>
      <c r="AN48" s="286"/>
      <c r="AO48" s="276"/>
      <c r="AP48" s="276"/>
      <c r="AQ48" s="276"/>
      <c r="AR48" s="276"/>
      <c r="AS48" s="277"/>
      <c r="AT48" s="291"/>
      <c r="AU48" s="292"/>
      <c r="AV48" s="276"/>
      <c r="AW48" s="276"/>
      <c r="AX48" s="278"/>
      <c r="BX48" s="230"/>
      <c r="BY48" s="230"/>
      <c r="CS48" s="231"/>
      <c r="CT48" s="231"/>
    </row>
    <row r="49" spans="1:98" x14ac:dyDescent="0.2">
      <c r="A49" s="268"/>
      <c r="B49" s="259"/>
      <c r="C49" s="263"/>
      <c r="D49" s="263"/>
      <c r="E49" s="263"/>
      <c r="F49" s="263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7"/>
      <c r="T49" s="266"/>
      <c r="U49" s="267"/>
      <c r="V49" s="266"/>
      <c r="W49" s="267"/>
      <c r="X49" s="268"/>
      <c r="Y49" s="266"/>
      <c r="Z49" s="269"/>
      <c r="AA49" s="267"/>
      <c r="AB49" s="282"/>
      <c r="AC49" s="266"/>
      <c r="AD49" s="269"/>
      <c r="AE49" s="267"/>
      <c r="AF49" s="271"/>
      <c r="AG49" s="267"/>
      <c r="AH49" s="266"/>
      <c r="AI49" s="267"/>
      <c r="AJ49" s="275"/>
      <c r="AK49" s="273"/>
      <c r="AL49" s="267"/>
      <c r="AM49" s="273"/>
      <c r="AN49" s="267"/>
      <c r="AO49" s="276"/>
      <c r="AP49" s="276"/>
      <c r="AQ49" s="276"/>
      <c r="AR49" s="276"/>
      <c r="AS49" s="277"/>
      <c r="AT49" s="277"/>
      <c r="AU49" s="276"/>
      <c r="AV49" s="276"/>
      <c r="AW49" s="276"/>
      <c r="AX49" s="278"/>
      <c r="BX49" s="230"/>
      <c r="BY49" s="230"/>
      <c r="CS49" s="231"/>
      <c r="CT49" s="231"/>
    </row>
    <row r="50" spans="1:98" x14ac:dyDescent="0.2">
      <c r="A50" s="268"/>
      <c r="B50" s="259"/>
      <c r="C50" s="266"/>
      <c r="D50" s="27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7"/>
      <c r="T50" s="266"/>
      <c r="U50" s="267"/>
      <c r="V50" s="266"/>
      <c r="W50" s="267"/>
      <c r="X50" s="268"/>
      <c r="Y50" s="266"/>
      <c r="Z50" s="269"/>
      <c r="AA50" s="267"/>
      <c r="AB50" s="282"/>
      <c r="AC50" s="266"/>
      <c r="AD50" s="269"/>
      <c r="AE50" s="267"/>
      <c r="AF50" s="271"/>
      <c r="AG50" s="288"/>
      <c r="AH50" s="266"/>
      <c r="AI50" s="267"/>
      <c r="AJ50" s="275"/>
      <c r="AK50" s="273"/>
      <c r="AL50" s="267"/>
      <c r="AM50" s="273"/>
      <c r="AN50" s="267"/>
      <c r="AO50" s="276"/>
      <c r="AP50" s="276"/>
      <c r="AQ50" s="276"/>
      <c r="AR50" s="276"/>
      <c r="AS50" s="277"/>
      <c r="AT50" s="277"/>
      <c r="AU50" s="276"/>
      <c r="AV50" s="276"/>
      <c r="AW50" s="276"/>
      <c r="AX50" s="278"/>
      <c r="BX50" s="230"/>
      <c r="BY50" s="230"/>
      <c r="CS50" s="231"/>
      <c r="CT50" s="231"/>
    </row>
    <row r="51" spans="1:98" x14ac:dyDescent="0.2">
      <c r="A51" s="268"/>
      <c r="B51" s="259"/>
      <c r="C51" s="266"/>
      <c r="D51" s="27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7"/>
      <c r="T51" s="266"/>
      <c r="U51" s="267"/>
      <c r="V51" s="266"/>
      <c r="W51" s="267"/>
      <c r="X51" s="268"/>
      <c r="Y51" s="266"/>
      <c r="Z51" s="269"/>
      <c r="AA51" s="267"/>
      <c r="AB51" s="282"/>
      <c r="AC51" s="266"/>
      <c r="AD51" s="269"/>
      <c r="AE51" s="267"/>
      <c r="AF51" s="271"/>
      <c r="AG51" s="267"/>
      <c r="AH51" s="266"/>
      <c r="AI51" s="267"/>
      <c r="AJ51" s="275"/>
      <c r="AK51" s="273"/>
      <c r="AL51" s="267"/>
      <c r="AM51" s="273"/>
      <c r="AN51" s="267"/>
      <c r="AO51" s="276"/>
      <c r="AP51" s="276"/>
      <c r="AQ51" s="276"/>
      <c r="AR51" s="276"/>
      <c r="AS51" s="277"/>
      <c r="AT51" s="277"/>
      <c r="AU51" s="276"/>
      <c r="AV51" s="276"/>
      <c r="AW51" s="276"/>
      <c r="AX51" s="278"/>
      <c r="BX51" s="230"/>
      <c r="BY51" s="230"/>
      <c r="CS51" s="231"/>
      <c r="CT51" s="231"/>
    </row>
    <row r="52" spans="1:98" x14ac:dyDescent="0.2">
      <c r="A52" s="268"/>
      <c r="B52" s="259"/>
      <c r="C52" s="266"/>
      <c r="D52" s="27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7"/>
      <c r="T52" s="266"/>
      <c r="U52" s="267"/>
      <c r="V52" s="266"/>
      <c r="W52" s="267"/>
      <c r="X52" s="268"/>
      <c r="Y52" s="266"/>
      <c r="Z52" s="269"/>
      <c r="AA52" s="267"/>
      <c r="AB52" s="282"/>
      <c r="AC52" s="266"/>
      <c r="AD52" s="269"/>
      <c r="AE52" s="267"/>
      <c r="AF52" s="271"/>
      <c r="AG52" s="281"/>
      <c r="AH52" s="266"/>
      <c r="AI52" s="267"/>
      <c r="AJ52" s="275"/>
      <c r="AK52" s="273"/>
      <c r="AL52" s="267"/>
      <c r="AM52" s="293"/>
      <c r="AN52" s="281"/>
      <c r="AO52" s="294"/>
      <c r="AP52" s="267"/>
      <c r="AQ52" s="276"/>
      <c r="AR52" s="276"/>
      <c r="AS52" s="277"/>
      <c r="AT52" s="277"/>
      <c r="AU52" s="276"/>
      <c r="AV52" s="276"/>
      <c r="AW52" s="276"/>
      <c r="AX52" s="278"/>
      <c r="BX52" s="230"/>
      <c r="BY52" s="230"/>
      <c r="CS52" s="231"/>
      <c r="CT52" s="231"/>
    </row>
    <row r="53" spans="1:98" x14ac:dyDescent="0.2">
      <c r="A53" s="268"/>
      <c r="B53" s="259"/>
      <c r="C53" s="266"/>
      <c r="D53" s="27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7"/>
      <c r="T53" s="266"/>
      <c r="U53" s="267"/>
      <c r="V53" s="266"/>
      <c r="W53" s="267"/>
      <c r="X53" s="268"/>
      <c r="Y53" s="266"/>
      <c r="Z53" s="269"/>
      <c r="AA53" s="267"/>
      <c r="AB53" s="282"/>
      <c r="AC53" s="266"/>
      <c r="AD53" s="269"/>
      <c r="AE53" s="267"/>
      <c r="AF53" s="271"/>
      <c r="AG53" s="281"/>
      <c r="AH53" s="266"/>
      <c r="AI53" s="267"/>
      <c r="AJ53" s="275"/>
      <c r="AK53" s="273"/>
      <c r="AL53" s="267"/>
      <c r="AM53" s="293"/>
      <c r="AN53" s="281"/>
      <c r="AO53" s="294"/>
      <c r="AP53" s="267"/>
      <c r="AQ53" s="276"/>
      <c r="AR53" s="276"/>
      <c r="AS53" s="277"/>
      <c r="AT53" s="277"/>
      <c r="AU53" s="276"/>
      <c r="AV53" s="276"/>
      <c r="AW53" s="276"/>
      <c r="AX53" s="278"/>
      <c r="BX53" s="230"/>
      <c r="BY53" s="230"/>
      <c r="CS53" s="231"/>
      <c r="CT53" s="231"/>
    </row>
    <row r="54" spans="1:98" x14ac:dyDescent="0.2">
      <c r="A54" s="268"/>
      <c r="B54" s="259"/>
      <c r="C54" s="266"/>
      <c r="D54" s="27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7"/>
      <c r="T54" s="266"/>
      <c r="U54" s="267"/>
      <c r="V54" s="266"/>
      <c r="W54" s="267"/>
      <c r="X54" s="268"/>
      <c r="Y54" s="266"/>
      <c r="Z54" s="269"/>
      <c r="AA54" s="267"/>
      <c r="AB54" s="282"/>
      <c r="AC54" s="266"/>
      <c r="AD54" s="269"/>
      <c r="AE54" s="267"/>
      <c r="AF54" s="271"/>
      <c r="AG54" s="281"/>
      <c r="AH54" s="266"/>
      <c r="AI54" s="267"/>
      <c r="AJ54" s="275"/>
      <c r="AK54" s="273"/>
      <c r="AL54" s="267"/>
      <c r="AM54" s="293"/>
      <c r="AN54" s="281"/>
      <c r="AO54" s="294"/>
      <c r="AP54" s="267"/>
      <c r="AQ54" s="276"/>
      <c r="AR54" s="276"/>
      <c r="AS54" s="277"/>
      <c r="AT54" s="277"/>
      <c r="AU54" s="276"/>
      <c r="AV54" s="276"/>
      <c r="AW54" s="276"/>
      <c r="AX54" s="278"/>
      <c r="BX54" s="230"/>
      <c r="BY54" s="230"/>
      <c r="CS54" s="231"/>
      <c r="CT54" s="231"/>
    </row>
    <row r="55" spans="1:98" x14ac:dyDescent="0.2">
      <c r="A55" s="258"/>
      <c r="B55" s="259"/>
      <c r="C55" s="266"/>
      <c r="D55" s="279"/>
      <c r="E55" s="269"/>
      <c r="F55" s="269"/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7"/>
      <c r="T55" s="266"/>
      <c r="U55" s="267"/>
      <c r="V55" s="266"/>
      <c r="W55" s="267"/>
      <c r="X55" s="268"/>
      <c r="Y55" s="266"/>
      <c r="Z55" s="269"/>
      <c r="AA55" s="267"/>
      <c r="AB55" s="282"/>
      <c r="AC55" s="266"/>
      <c r="AD55" s="269"/>
      <c r="AE55" s="267"/>
      <c r="AF55" s="271"/>
      <c r="AG55" s="281"/>
      <c r="AH55" s="266"/>
      <c r="AI55" s="267"/>
      <c r="AJ55" s="275"/>
      <c r="AK55" s="273"/>
      <c r="AL55" s="267"/>
      <c r="AM55" s="293"/>
      <c r="AN55" s="281"/>
      <c r="AO55" s="294"/>
      <c r="AP55" s="267"/>
      <c r="AQ55" s="276"/>
      <c r="AR55" s="276"/>
      <c r="AS55" s="277"/>
      <c r="AT55" s="277"/>
      <c r="AU55" s="276"/>
      <c r="AV55" s="276"/>
      <c r="AW55" s="276"/>
      <c r="AX55" s="278"/>
      <c r="BX55" s="230"/>
      <c r="BY55" s="230"/>
      <c r="CS55" s="231"/>
      <c r="CT55" s="231"/>
    </row>
    <row r="56" spans="1:98" x14ac:dyDescent="0.2">
      <c r="A56" s="290"/>
      <c r="B56" s="259"/>
      <c r="C56" s="266"/>
      <c r="D56" s="279"/>
      <c r="E56" s="269"/>
      <c r="F56" s="269"/>
      <c r="G56" s="269"/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9"/>
      <c r="S56" s="267"/>
      <c r="T56" s="266"/>
      <c r="U56" s="267"/>
      <c r="V56" s="266"/>
      <c r="W56" s="267"/>
      <c r="X56" s="268"/>
      <c r="Y56" s="266"/>
      <c r="Z56" s="269"/>
      <c r="AA56" s="267"/>
      <c r="AB56" s="282"/>
      <c r="AC56" s="266"/>
      <c r="AD56" s="269"/>
      <c r="AE56" s="267"/>
      <c r="AF56" s="271"/>
      <c r="AG56" s="281"/>
      <c r="AH56" s="266"/>
      <c r="AI56" s="267"/>
      <c r="AJ56" s="275"/>
      <c r="AK56" s="273"/>
      <c r="AL56" s="267"/>
      <c r="AM56" s="293"/>
      <c r="AN56" s="281"/>
      <c r="AO56" s="294"/>
      <c r="AP56" s="267"/>
      <c r="AQ56" s="276"/>
      <c r="AR56" s="276"/>
      <c r="AS56" s="277"/>
      <c r="AT56" s="277"/>
      <c r="AU56" s="276"/>
      <c r="AV56" s="276"/>
      <c r="AW56" s="276"/>
      <c r="AX56" s="278"/>
      <c r="BX56" s="230"/>
      <c r="BY56" s="230"/>
      <c r="CS56" s="231"/>
      <c r="CT56" s="231"/>
    </row>
    <row r="57" spans="1:98" x14ac:dyDescent="0.2">
      <c r="A57" s="290"/>
      <c r="B57" s="259"/>
      <c r="C57" s="266"/>
      <c r="D57" s="279"/>
      <c r="E57" s="269"/>
      <c r="F57" s="269"/>
      <c r="G57" s="269"/>
      <c r="H57" s="269"/>
      <c r="I57" s="269"/>
      <c r="J57" s="269"/>
      <c r="K57" s="269"/>
      <c r="L57" s="264"/>
      <c r="M57" s="264"/>
      <c r="N57" s="264"/>
      <c r="O57" s="264"/>
      <c r="P57" s="264"/>
      <c r="Q57" s="264"/>
      <c r="R57" s="264"/>
      <c r="S57" s="264"/>
      <c r="T57" s="266"/>
      <c r="U57" s="267"/>
      <c r="V57" s="266"/>
      <c r="W57" s="267"/>
      <c r="X57" s="268"/>
      <c r="Y57" s="266"/>
      <c r="Z57" s="269"/>
      <c r="AA57" s="267"/>
      <c r="AB57" s="282"/>
      <c r="AC57" s="266"/>
      <c r="AD57" s="269"/>
      <c r="AE57" s="267"/>
      <c r="AF57" s="271"/>
      <c r="AG57" s="281"/>
      <c r="AH57" s="266"/>
      <c r="AI57" s="267"/>
      <c r="AJ57" s="275"/>
      <c r="AK57" s="273"/>
      <c r="AL57" s="267"/>
      <c r="AM57" s="293"/>
      <c r="AN57" s="281"/>
      <c r="AO57" s="294"/>
      <c r="AP57" s="267"/>
      <c r="AQ57" s="276"/>
      <c r="AR57" s="276"/>
      <c r="AS57" s="277"/>
      <c r="AT57" s="277"/>
      <c r="AU57" s="276"/>
      <c r="AV57" s="276"/>
      <c r="AW57" s="276"/>
      <c r="AX57" s="278"/>
      <c r="BX57" s="230"/>
      <c r="BY57" s="230"/>
      <c r="CS57" s="231"/>
      <c r="CT57" s="231"/>
    </row>
    <row r="58" spans="1:98" x14ac:dyDescent="0.2">
      <c r="A58" s="290"/>
      <c r="B58" s="259"/>
      <c r="C58" s="266"/>
      <c r="D58" s="279"/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  <c r="S58" s="267"/>
      <c r="T58" s="266"/>
      <c r="U58" s="267"/>
      <c r="V58" s="266"/>
      <c r="W58" s="267"/>
      <c r="X58" s="268"/>
      <c r="Y58" s="266"/>
      <c r="Z58" s="269"/>
      <c r="AA58" s="267"/>
      <c r="AB58" s="282"/>
      <c r="AC58" s="266"/>
      <c r="AD58" s="269"/>
      <c r="AE58" s="267"/>
      <c r="AF58" s="271"/>
      <c r="AG58" s="281"/>
      <c r="AH58" s="266"/>
      <c r="AI58" s="267"/>
      <c r="AJ58" s="275"/>
      <c r="AK58" s="273"/>
      <c r="AL58" s="267"/>
      <c r="AM58" s="293"/>
      <c r="AN58" s="281"/>
      <c r="AO58" s="294"/>
      <c r="AP58" s="267"/>
      <c r="AQ58" s="276"/>
      <c r="AR58" s="276"/>
      <c r="AS58" s="277"/>
      <c r="AT58" s="277"/>
      <c r="AU58" s="276"/>
      <c r="AV58" s="276"/>
      <c r="AW58" s="276"/>
      <c r="AX58" s="278"/>
      <c r="BX58" s="230"/>
      <c r="BY58" s="230"/>
      <c r="CS58" s="231"/>
      <c r="CT58" s="231"/>
    </row>
    <row r="59" spans="1:98" x14ac:dyDescent="0.2">
      <c r="A59" s="268"/>
      <c r="B59" s="259"/>
      <c r="C59" s="266"/>
      <c r="D59" s="279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7"/>
      <c r="T59" s="266"/>
      <c r="U59" s="267"/>
      <c r="V59" s="266"/>
      <c r="W59" s="267"/>
      <c r="X59" s="268"/>
      <c r="Y59" s="266"/>
      <c r="Z59" s="269"/>
      <c r="AA59" s="267"/>
      <c r="AB59" s="282"/>
      <c r="AC59" s="266"/>
      <c r="AD59" s="269"/>
      <c r="AE59" s="267"/>
      <c r="AF59" s="271"/>
      <c r="AG59" s="281"/>
      <c r="AH59" s="266"/>
      <c r="AI59" s="267"/>
      <c r="AJ59" s="275"/>
      <c r="AK59" s="273"/>
      <c r="AL59" s="267"/>
      <c r="AM59" s="293"/>
      <c r="AN59" s="281"/>
      <c r="AO59" s="294"/>
      <c r="AP59" s="267"/>
      <c r="AQ59" s="276"/>
      <c r="AR59" s="276"/>
      <c r="AS59" s="277"/>
      <c r="AT59" s="277"/>
      <c r="AU59" s="276"/>
      <c r="AV59" s="276"/>
      <c r="AW59" s="276"/>
      <c r="AX59" s="278"/>
      <c r="BX59" s="230"/>
      <c r="BY59" s="230"/>
      <c r="CS59" s="231"/>
      <c r="CT59" s="231"/>
    </row>
    <row r="60" spans="1:98" x14ac:dyDescent="0.2">
      <c r="A60" s="268"/>
      <c r="B60" s="259"/>
      <c r="C60" s="266"/>
      <c r="D60" s="27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7"/>
      <c r="T60" s="266"/>
      <c r="U60" s="267"/>
      <c r="V60" s="266"/>
      <c r="W60" s="267"/>
      <c r="X60" s="268"/>
      <c r="Y60" s="266"/>
      <c r="Z60" s="269"/>
      <c r="AA60" s="267"/>
      <c r="AB60" s="282"/>
      <c r="AC60" s="266"/>
      <c r="AD60" s="269"/>
      <c r="AE60" s="267"/>
      <c r="AF60" s="271"/>
      <c r="AG60" s="267"/>
      <c r="AH60" s="266"/>
      <c r="AI60" s="267"/>
      <c r="AJ60" s="275"/>
      <c r="AK60" s="273"/>
      <c r="AL60" s="267"/>
      <c r="AM60" s="293"/>
      <c r="AN60" s="281"/>
      <c r="AO60" s="294"/>
      <c r="AP60" s="267"/>
      <c r="AQ60" s="276"/>
      <c r="AR60" s="276"/>
      <c r="AS60" s="277"/>
      <c r="AT60" s="277"/>
      <c r="AU60" s="276"/>
      <c r="AV60" s="276"/>
      <c r="AW60" s="276"/>
      <c r="AX60" s="278"/>
      <c r="BX60" s="230"/>
      <c r="BY60" s="230"/>
      <c r="CS60" s="231"/>
      <c r="CT60" s="231"/>
    </row>
    <row r="61" spans="1:98" x14ac:dyDescent="0.2">
      <c r="A61" s="268"/>
      <c r="B61" s="259"/>
      <c r="C61" s="266"/>
      <c r="D61" s="279"/>
      <c r="E61" s="269"/>
      <c r="F61" s="269"/>
      <c r="G61" s="269"/>
      <c r="H61" s="269"/>
      <c r="I61" s="269"/>
      <c r="J61" s="269"/>
      <c r="K61" s="269"/>
      <c r="L61" s="264"/>
      <c r="M61" s="264"/>
      <c r="N61" s="264"/>
      <c r="O61" s="264"/>
      <c r="P61" s="264"/>
      <c r="Q61" s="264"/>
      <c r="R61" s="264"/>
      <c r="S61" s="264"/>
      <c r="T61" s="266"/>
      <c r="U61" s="267"/>
      <c r="V61" s="266"/>
      <c r="W61" s="267"/>
      <c r="X61" s="268"/>
      <c r="Y61" s="266"/>
      <c r="Z61" s="269"/>
      <c r="AA61" s="267"/>
      <c r="AB61" s="282"/>
      <c r="AC61" s="266"/>
      <c r="AD61" s="269"/>
      <c r="AE61" s="267"/>
      <c r="AF61" s="271"/>
      <c r="AG61" s="267"/>
      <c r="AH61" s="266"/>
      <c r="AI61" s="267"/>
      <c r="AJ61" s="275"/>
      <c r="AK61" s="273"/>
      <c r="AL61" s="267"/>
      <c r="AM61" s="293"/>
      <c r="AN61" s="281"/>
      <c r="AO61" s="294"/>
      <c r="AP61" s="267"/>
      <c r="AQ61" s="276"/>
      <c r="AR61" s="276"/>
      <c r="AS61" s="277"/>
      <c r="AT61" s="277"/>
      <c r="AU61" s="276"/>
      <c r="AV61" s="276"/>
      <c r="AW61" s="276"/>
      <c r="AX61" s="278"/>
      <c r="BX61" s="230"/>
      <c r="BY61" s="230"/>
      <c r="CS61" s="231"/>
      <c r="CT61" s="231"/>
    </row>
    <row r="62" spans="1:98" x14ac:dyDescent="0.2">
      <c r="A62" s="268"/>
      <c r="B62" s="259"/>
      <c r="C62" s="266"/>
      <c r="D62" s="27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7"/>
      <c r="T62" s="266"/>
      <c r="U62" s="267"/>
      <c r="V62" s="266"/>
      <c r="W62" s="267"/>
      <c r="X62" s="268"/>
      <c r="Y62" s="266"/>
      <c r="Z62" s="269"/>
      <c r="AA62" s="267"/>
      <c r="AB62" s="282"/>
      <c r="AC62" s="266"/>
      <c r="AD62" s="269"/>
      <c r="AE62" s="267"/>
      <c r="AF62" s="271"/>
      <c r="AG62" s="288"/>
      <c r="AH62" s="266"/>
      <c r="AI62" s="267"/>
      <c r="AJ62" s="275"/>
      <c r="AK62" s="273"/>
      <c r="AL62" s="267"/>
      <c r="AM62" s="293"/>
      <c r="AN62" s="281"/>
      <c r="AO62" s="294"/>
      <c r="AP62" s="267"/>
      <c r="AQ62" s="276"/>
      <c r="AR62" s="276"/>
      <c r="AS62" s="277"/>
      <c r="AT62" s="277"/>
      <c r="AU62" s="276"/>
      <c r="AV62" s="276"/>
      <c r="AW62" s="276"/>
      <c r="AX62" s="278"/>
      <c r="BX62" s="230"/>
      <c r="BY62" s="230"/>
      <c r="CS62" s="231"/>
      <c r="CT62" s="231"/>
    </row>
    <row r="63" spans="1:98" x14ac:dyDescent="0.2">
      <c r="A63" s="268"/>
      <c r="B63" s="259"/>
      <c r="C63" s="266"/>
      <c r="D63" s="279"/>
      <c r="E63" s="269"/>
      <c r="F63" s="269"/>
      <c r="G63" s="269"/>
      <c r="H63" s="269"/>
      <c r="I63" s="269"/>
      <c r="J63" s="269"/>
      <c r="K63" s="269"/>
      <c r="L63" s="264"/>
      <c r="M63" s="264"/>
      <c r="N63" s="264"/>
      <c r="O63" s="264"/>
      <c r="P63" s="264"/>
      <c r="Q63" s="264"/>
      <c r="R63" s="264"/>
      <c r="S63" s="264"/>
      <c r="T63" s="266"/>
      <c r="U63" s="267"/>
      <c r="V63" s="266"/>
      <c r="W63" s="267"/>
      <c r="X63" s="268"/>
      <c r="Y63" s="266"/>
      <c r="Z63" s="269"/>
      <c r="AA63" s="267"/>
      <c r="AB63" s="282"/>
      <c r="AC63" s="266"/>
      <c r="AD63" s="269"/>
      <c r="AE63" s="267"/>
      <c r="AF63" s="271"/>
      <c r="AG63" s="281"/>
      <c r="AH63" s="266"/>
      <c r="AI63" s="267"/>
      <c r="AJ63" s="275"/>
      <c r="AK63" s="273"/>
      <c r="AL63" s="267"/>
      <c r="AM63" s="293"/>
      <c r="AN63" s="281"/>
      <c r="AO63" s="294"/>
      <c r="AP63" s="267"/>
      <c r="AQ63" s="276"/>
      <c r="AR63" s="276"/>
      <c r="AS63" s="277"/>
      <c r="AT63" s="277"/>
      <c r="AU63" s="276"/>
      <c r="AV63" s="276"/>
      <c r="AW63" s="276"/>
      <c r="AX63" s="278"/>
      <c r="BX63" s="230"/>
      <c r="BY63" s="230"/>
      <c r="CS63" s="231"/>
      <c r="CT63" s="231"/>
    </row>
    <row r="64" spans="1:98" x14ac:dyDescent="0.2">
      <c r="A64" s="268"/>
      <c r="B64" s="259"/>
      <c r="C64" s="266"/>
      <c r="D64" s="279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7"/>
      <c r="T64" s="266"/>
      <c r="U64" s="267"/>
      <c r="V64" s="266"/>
      <c r="W64" s="267"/>
      <c r="X64" s="268"/>
      <c r="Y64" s="266"/>
      <c r="Z64" s="269"/>
      <c r="AA64" s="267"/>
      <c r="AB64" s="282"/>
      <c r="AC64" s="266"/>
      <c r="AD64" s="269"/>
      <c r="AE64" s="267"/>
      <c r="AF64" s="271"/>
      <c r="AG64" s="281"/>
      <c r="AH64" s="266"/>
      <c r="AI64" s="267"/>
      <c r="AJ64" s="275"/>
      <c r="AK64" s="273"/>
      <c r="AL64" s="267"/>
      <c r="AM64" s="293"/>
      <c r="AN64" s="281"/>
      <c r="AO64" s="294"/>
      <c r="AP64" s="267"/>
      <c r="AQ64" s="276"/>
      <c r="AR64" s="276"/>
      <c r="AS64" s="277"/>
      <c r="AT64" s="277"/>
      <c r="AU64" s="276"/>
      <c r="AV64" s="276"/>
      <c r="AW64" s="276"/>
      <c r="AX64" s="278"/>
      <c r="BX64" s="230"/>
      <c r="BY64" s="230"/>
      <c r="CS64" s="231"/>
      <c r="CT64" s="231"/>
    </row>
    <row r="65" spans="1:98" x14ac:dyDescent="0.2">
      <c r="A65" s="268"/>
      <c r="B65" s="259"/>
      <c r="C65" s="266"/>
      <c r="D65" s="279"/>
      <c r="E65" s="269"/>
      <c r="F65" s="269"/>
      <c r="G65" s="269"/>
      <c r="H65" s="269"/>
      <c r="I65" s="269"/>
      <c r="J65" s="269"/>
      <c r="K65" s="269"/>
      <c r="L65" s="264"/>
      <c r="M65" s="264"/>
      <c r="N65" s="264"/>
      <c r="O65" s="264"/>
      <c r="P65" s="264"/>
      <c r="Q65" s="264"/>
      <c r="R65" s="264"/>
      <c r="S65" s="264"/>
      <c r="T65" s="266"/>
      <c r="U65" s="267"/>
      <c r="V65" s="266"/>
      <c r="W65" s="267"/>
      <c r="X65" s="268"/>
      <c r="Y65" s="266"/>
      <c r="Z65" s="269"/>
      <c r="AA65" s="267"/>
      <c r="AB65" s="282"/>
      <c r="AC65" s="266"/>
      <c r="AD65" s="269"/>
      <c r="AE65" s="267"/>
      <c r="AF65" s="271"/>
      <c r="AG65" s="281"/>
      <c r="AH65" s="266"/>
      <c r="AI65" s="267"/>
      <c r="AJ65" s="275"/>
      <c r="AK65" s="273"/>
      <c r="AL65" s="267"/>
      <c r="AM65" s="293"/>
      <c r="AN65" s="281"/>
      <c r="AO65" s="294"/>
      <c r="AP65" s="267"/>
      <c r="AQ65" s="276"/>
      <c r="AR65" s="276"/>
      <c r="AS65" s="277"/>
      <c r="AT65" s="277"/>
      <c r="AU65" s="276"/>
      <c r="AV65" s="276"/>
      <c r="AW65" s="276"/>
      <c r="AX65" s="278"/>
      <c r="BX65" s="230"/>
      <c r="BY65" s="230"/>
      <c r="CS65" s="231"/>
      <c r="CT65" s="231"/>
    </row>
    <row r="66" spans="1:98" x14ac:dyDescent="0.2">
      <c r="A66" s="268"/>
      <c r="B66" s="259"/>
      <c r="C66" s="266"/>
      <c r="D66" s="27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7"/>
      <c r="T66" s="266"/>
      <c r="U66" s="267"/>
      <c r="V66" s="266"/>
      <c r="W66" s="267"/>
      <c r="X66" s="268"/>
      <c r="Y66" s="266"/>
      <c r="Z66" s="269"/>
      <c r="AA66" s="267"/>
      <c r="AB66" s="282"/>
      <c r="AC66" s="266"/>
      <c r="AD66" s="269"/>
      <c r="AE66" s="267"/>
      <c r="AF66" s="271"/>
      <c r="AG66" s="267"/>
      <c r="AH66" s="266"/>
      <c r="AI66" s="267"/>
      <c r="AJ66" s="275"/>
      <c r="AK66" s="273"/>
      <c r="AL66" s="267"/>
      <c r="AM66" s="293"/>
      <c r="AN66" s="281"/>
      <c r="AO66" s="294"/>
      <c r="AP66" s="267"/>
      <c r="AQ66" s="276"/>
      <c r="AR66" s="276"/>
      <c r="AS66" s="277"/>
      <c r="AT66" s="277"/>
      <c r="AU66" s="276"/>
      <c r="AV66" s="276"/>
      <c r="AW66" s="276"/>
      <c r="AX66" s="278"/>
      <c r="BX66" s="230"/>
      <c r="BY66" s="230"/>
      <c r="CS66" s="231"/>
      <c r="CT66" s="231"/>
    </row>
    <row r="67" spans="1:98" x14ac:dyDescent="0.2">
      <c r="A67" s="268"/>
      <c r="B67" s="259"/>
      <c r="C67" s="266"/>
      <c r="D67" s="27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7"/>
      <c r="T67" s="266"/>
      <c r="U67" s="267"/>
      <c r="V67" s="266"/>
      <c r="W67" s="267"/>
      <c r="X67" s="268"/>
      <c r="Y67" s="266"/>
      <c r="Z67" s="269"/>
      <c r="AA67" s="267"/>
      <c r="AB67" s="282"/>
      <c r="AC67" s="266"/>
      <c r="AD67" s="269"/>
      <c r="AE67" s="267"/>
      <c r="AF67" s="271"/>
      <c r="AG67" s="267"/>
      <c r="AH67" s="266"/>
      <c r="AI67" s="267"/>
      <c r="AJ67" s="275"/>
      <c r="AK67" s="273"/>
      <c r="AL67" s="267"/>
      <c r="AM67" s="293"/>
      <c r="AN67" s="281"/>
      <c r="AO67" s="294"/>
      <c r="AP67" s="267"/>
      <c r="AQ67" s="276"/>
      <c r="AR67" s="276"/>
      <c r="AS67" s="277"/>
      <c r="AT67" s="277"/>
      <c r="AU67" s="276"/>
      <c r="AV67" s="276"/>
      <c r="AW67" s="276"/>
      <c r="AX67" s="278"/>
      <c r="BX67" s="230"/>
      <c r="BY67" s="230"/>
      <c r="CS67" s="231"/>
      <c r="CT67" s="231"/>
    </row>
    <row r="68" spans="1:98" x14ac:dyDescent="0.2">
      <c r="A68" s="268"/>
      <c r="B68" s="259"/>
      <c r="C68" s="266"/>
      <c r="D68" s="27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7"/>
      <c r="T68" s="266"/>
      <c r="U68" s="267"/>
      <c r="V68" s="266"/>
      <c r="W68" s="267"/>
      <c r="X68" s="268"/>
      <c r="Y68" s="266"/>
      <c r="Z68" s="269"/>
      <c r="AA68" s="267"/>
      <c r="AB68" s="282"/>
      <c r="AC68" s="266"/>
      <c r="AD68" s="269"/>
      <c r="AE68" s="267"/>
      <c r="AF68" s="271"/>
      <c r="AG68" s="295"/>
      <c r="AH68" s="266"/>
      <c r="AI68" s="267"/>
      <c r="AJ68" s="275"/>
      <c r="AK68" s="273"/>
      <c r="AL68" s="267"/>
      <c r="AM68" s="293"/>
      <c r="AN68" s="281"/>
      <c r="AO68" s="296"/>
      <c r="AP68" s="297"/>
      <c r="AQ68" s="288"/>
      <c r="AR68" s="288"/>
      <c r="AS68" s="298"/>
      <c r="AT68" s="298"/>
      <c r="AU68" s="288"/>
      <c r="AV68" s="288"/>
      <c r="AW68" s="288"/>
      <c r="AX68" s="278"/>
      <c r="BX68" s="230"/>
      <c r="BY68" s="230"/>
      <c r="CS68" s="231"/>
      <c r="CT68" s="231"/>
    </row>
    <row r="69" spans="1:98" s="311" customFormat="1" ht="13.5" customHeight="1" x14ac:dyDescent="0.15">
      <c r="A69" s="400"/>
      <c r="B69" s="300"/>
      <c r="C69" s="301"/>
      <c r="D69" s="302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4"/>
      <c r="T69" s="305"/>
      <c r="U69" s="304"/>
      <c r="V69" s="305"/>
      <c r="W69" s="304"/>
      <c r="X69" s="305"/>
      <c r="Y69" s="305"/>
      <c r="Z69" s="303"/>
      <c r="AA69" s="306"/>
      <c r="AB69" s="301"/>
      <c r="AC69" s="305"/>
      <c r="AD69" s="303"/>
      <c r="AE69" s="304"/>
      <c r="AF69" s="305"/>
      <c r="AG69" s="304"/>
      <c r="AH69" s="306"/>
      <c r="AI69" s="305"/>
      <c r="AJ69" s="304"/>
      <c r="AK69" s="305"/>
      <c r="AL69" s="304"/>
      <c r="AM69" s="305"/>
      <c r="AN69" s="307"/>
      <c r="AO69" s="307"/>
      <c r="AP69" s="307"/>
      <c r="AQ69" s="307"/>
      <c r="AR69" s="308"/>
      <c r="AS69" s="308"/>
      <c r="AT69" s="309"/>
      <c r="AU69" s="310"/>
      <c r="AV69" s="310"/>
      <c r="AW69" s="308"/>
      <c r="AX69" s="278"/>
      <c r="BZ69" s="312"/>
      <c r="CA69" s="312"/>
      <c r="CB69" s="312"/>
      <c r="CC69" s="312"/>
      <c r="CD69" s="312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</row>
    <row r="70" spans="1:98" x14ac:dyDescent="0.2">
      <c r="A70" s="313"/>
      <c r="B70" s="314"/>
    </row>
    <row r="71" spans="1:98" ht="41.25" customHeight="1" x14ac:dyDescent="0.2">
      <c r="A71" s="315"/>
      <c r="B71" s="395"/>
      <c r="C71" s="243"/>
      <c r="D71" s="244"/>
      <c r="E71" s="245"/>
      <c r="F71" s="245"/>
      <c r="G71" s="245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7"/>
      <c r="T71" s="231"/>
    </row>
    <row r="72" spans="1:98" x14ac:dyDescent="0.2">
      <c r="A72" s="317"/>
      <c r="B72" s="318"/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231"/>
    </row>
    <row r="73" spans="1:98" x14ac:dyDescent="0.2">
      <c r="A73" s="320"/>
      <c r="B73" s="321"/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31"/>
    </row>
    <row r="74" spans="1:98" x14ac:dyDescent="0.2">
      <c r="A74" s="322"/>
      <c r="B74" s="321"/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31"/>
    </row>
    <row r="75" spans="1:98" x14ac:dyDescent="0.2">
      <c r="A75" s="322"/>
      <c r="B75" s="321"/>
      <c r="C75" s="286"/>
      <c r="D75" s="286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31"/>
    </row>
    <row r="76" spans="1:98" x14ac:dyDescent="0.2">
      <c r="A76" s="322"/>
      <c r="B76" s="321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31"/>
    </row>
    <row r="77" spans="1:98" x14ac:dyDescent="0.2">
      <c r="A77" s="322"/>
      <c r="B77" s="321"/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31"/>
    </row>
    <row r="78" spans="1:98" x14ac:dyDescent="0.2">
      <c r="A78" s="322"/>
      <c r="B78" s="321"/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31"/>
    </row>
    <row r="79" spans="1:98" x14ac:dyDescent="0.2">
      <c r="A79" s="322"/>
      <c r="B79" s="321"/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31"/>
    </row>
    <row r="80" spans="1:98" x14ac:dyDescent="0.2">
      <c r="A80" s="322"/>
      <c r="B80" s="321"/>
      <c r="C80" s="286"/>
      <c r="D80" s="286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323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</row>
    <row r="81" spans="1:44" ht="13.5" customHeight="1" x14ac:dyDescent="0.2">
      <c r="A81" s="322"/>
      <c r="B81" s="321"/>
      <c r="C81" s="286"/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31"/>
    </row>
    <row r="82" spans="1:44" x14ac:dyDescent="0.2">
      <c r="A82" s="322"/>
      <c r="B82" s="321"/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31"/>
    </row>
    <row r="83" spans="1:44" x14ac:dyDescent="0.2">
      <c r="A83" s="322"/>
      <c r="B83" s="321"/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31"/>
    </row>
    <row r="84" spans="1:44" x14ac:dyDescent="0.2">
      <c r="A84" s="324"/>
      <c r="B84" s="321"/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31"/>
    </row>
    <row r="85" spans="1:44" x14ac:dyDescent="0.2">
      <c r="A85" s="324"/>
      <c r="B85" s="321"/>
      <c r="C85" s="286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31"/>
    </row>
    <row r="86" spans="1:44" x14ac:dyDescent="0.2">
      <c r="A86" s="324"/>
      <c r="B86" s="321"/>
      <c r="C86" s="286"/>
      <c r="D86" s="286"/>
      <c r="E86" s="286"/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31"/>
    </row>
    <row r="87" spans="1:44" x14ac:dyDescent="0.2">
      <c r="A87" s="325"/>
      <c r="B87" s="259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231"/>
    </row>
    <row r="88" spans="1:44" x14ac:dyDescent="0.2">
      <c r="A88" s="327"/>
      <c r="B88" s="300"/>
      <c r="C88" s="328"/>
      <c r="D88" s="328"/>
      <c r="E88" s="328"/>
      <c r="F88" s="328"/>
      <c r="G88" s="328"/>
      <c r="H88" s="328"/>
      <c r="I88" s="328"/>
      <c r="J88" s="328"/>
      <c r="K88" s="328"/>
      <c r="L88" s="328"/>
      <c r="M88" s="328"/>
      <c r="N88" s="328"/>
      <c r="O88" s="328"/>
      <c r="P88" s="328"/>
      <c r="Q88" s="328"/>
      <c r="R88" s="328"/>
      <c r="S88" s="328"/>
      <c r="T88" s="231"/>
    </row>
    <row r="89" spans="1:44" x14ac:dyDescent="0.2">
      <c r="A89" s="329"/>
      <c r="B89" s="329"/>
      <c r="C89" s="329"/>
      <c r="D89" s="329"/>
      <c r="E89" s="329"/>
      <c r="F89" s="329"/>
      <c r="G89" s="232"/>
      <c r="H89" s="232"/>
      <c r="I89" s="232"/>
      <c r="J89" s="232"/>
      <c r="K89" s="232"/>
      <c r="L89" s="232"/>
      <c r="M89" s="232"/>
      <c r="N89" s="232"/>
      <c r="O89" s="232"/>
      <c r="P89" s="330"/>
      <c r="Q89" s="232"/>
      <c r="R89" s="232"/>
      <c r="S89" s="330"/>
      <c r="T89" s="232"/>
      <c r="U89" s="232"/>
      <c r="V89" s="330"/>
      <c r="W89" s="232"/>
      <c r="X89" s="232"/>
      <c r="Y89" s="330"/>
      <c r="Z89" s="330"/>
      <c r="AA89" s="330"/>
      <c r="AB89" s="331"/>
      <c r="AC89" s="331"/>
    </row>
    <row r="90" spans="1:44" ht="14.25" customHeight="1" x14ac:dyDescent="0.2">
      <c r="A90" s="601"/>
      <c r="B90" s="602"/>
      <c r="C90" s="601"/>
      <c r="D90" s="607"/>
      <c r="E90" s="602"/>
      <c r="F90" s="609"/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  <c r="AG90" s="610"/>
      <c r="AH90" s="610"/>
      <c r="AI90" s="610"/>
      <c r="AJ90" s="610"/>
      <c r="AK90" s="610"/>
      <c r="AL90" s="610"/>
      <c r="AM90" s="611"/>
      <c r="AN90" s="620"/>
      <c r="AO90" s="623"/>
      <c r="AP90" s="626"/>
      <c r="AQ90" s="626"/>
      <c r="AR90" s="231"/>
    </row>
    <row r="91" spans="1:44" x14ac:dyDescent="0.2">
      <c r="A91" s="603"/>
      <c r="B91" s="604"/>
      <c r="C91" s="605"/>
      <c r="D91" s="608"/>
      <c r="E91" s="606"/>
      <c r="F91" s="648"/>
      <c r="G91" s="649"/>
      <c r="H91" s="648"/>
      <c r="I91" s="649"/>
      <c r="J91" s="648"/>
      <c r="K91" s="649"/>
      <c r="L91" s="648"/>
      <c r="M91" s="649"/>
      <c r="N91" s="648"/>
      <c r="O91" s="649"/>
      <c r="P91" s="609"/>
      <c r="Q91" s="611"/>
      <c r="R91" s="609"/>
      <c r="S91" s="611"/>
      <c r="T91" s="609"/>
      <c r="U91" s="611"/>
      <c r="V91" s="609"/>
      <c r="W91" s="611"/>
      <c r="X91" s="609"/>
      <c r="Y91" s="611"/>
      <c r="Z91" s="609"/>
      <c r="AA91" s="611"/>
      <c r="AB91" s="609"/>
      <c r="AC91" s="611"/>
      <c r="AD91" s="609"/>
      <c r="AE91" s="611"/>
      <c r="AF91" s="609"/>
      <c r="AG91" s="611"/>
      <c r="AH91" s="609"/>
      <c r="AI91" s="611"/>
      <c r="AJ91" s="609"/>
      <c r="AK91" s="611"/>
      <c r="AL91" s="609"/>
      <c r="AM91" s="611"/>
      <c r="AN91" s="621"/>
      <c r="AO91" s="624"/>
      <c r="AP91" s="627"/>
      <c r="AQ91" s="627"/>
      <c r="AR91" s="231"/>
    </row>
    <row r="92" spans="1:44" x14ac:dyDescent="0.2">
      <c r="A92" s="605"/>
      <c r="B92" s="606"/>
      <c r="C92" s="315"/>
      <c r="D92" s="394"/>
      <c r="E92" s="315"/>
      <c r="F92" s="398"/>
      <c r="G92" s="401"/>
      <c r="H92" s="398"/>
      <c r="I92" s="401"/>
      <c r="J92" s="398"/>
      <c r="K92" s="401"/>
      <c r="L92" s="398"/>
      <c r="M92" s="401"/>
      <c r="N92" s="398"/>
      <c r="O92" s="401"/>
      <c r="P92" s="398"/>
      <c r="Q92" s="401"/>
      <c r="R92" s="398"/>
      <c r="S92" s="401"/>
      <c r="T92" s="398"/>
      <c r="U92" s="401"/>
      <c r="V92" s="398"/>
      <c r="W92" s="401"/>
      <c r="X92" s="398"/>
      <c r="Y92" s="401"/>
      <c r="Z92" s="398"/>
      <c r="AA92" s="401"/>
      <c r="AB92" s="398"/>
      <c r="AC92" s="401"/>
      <c r="AD92" s="398"/>
      <c r="AE92" s="401"/>
      <c r="AF92" s="398"/>
      <c r="AG92" s="401"/>
      <c r="AH92" s="398"/>
      <c r="AI92" s="401"/>
      <c r="AJ92" s="398"/>
      <c r="AK92" s="401"/>
      <c r="AL92" s="398"/>
      <c r="AM92" s="401"/>
      <c r="AN92" s="622"/>
      <c r="AO92" s="625"/>
      <c r="AP92" s="628"/>
      <c r="AQ92" s="628"/>
      <c r="AR92" s="231"/>
    </row>
    <row r="93" spans="1:44" x14ac:dyDescent="0.2">
      <c r="A93" s="650"/>
      <c r="B93" s="651"/>
      <c r="C93" s="335"/>
      <c r="D93" s="336"/>
      <c r="E93" s="335"/>
      <c r="F93" s="337"/>
      <c r="G93" s="338"/>
      <c r="H93" s="337"/>
      <c r="I93" s="338"/>
      <c r="J93" s="337"/>
      <c r="K93" s="272"/>
      <c r="L93" s="337"/>
      <c r="M93" s="272"/>
      <c r="N93" s="337"/>
      <c r="O93" s="272"/>
      <c r="P93" s="337"/>
      <c r="Q93" s="272"/>
      <c r="R93" s="337"/>
      <c r="S93" s="272"/>
      <c r="T93" s="337"/>
      <c r="U93" s="272"/>
      <c r="V93" s="337"/>
      <c r="W93" s="272"/>
      <c r="X93" s="337"/>
      <c r="Y93" s="272"/>
      <c r="Z93" s="337"/>
      <c r="AA93" s="272"/>
      <c r="AB93" s="337"/>
      <c r="AC93" s="272"/>
      <c r="AD93" s="337"/>
      <c r="AE93" s="272"/>
      <c r="AF93" s="337"/>
      <c r="AG93" s="272"/>
      <c r="AH93" s="337"/>
      <c r="AI93" s="272"/>
      <c r="AJ93" s="337"/>
      <c r="AK93" s="272"/>
      <c r="AL93" s="339"/>
      <c r="AM93" s="272"/>
      <c r="AN93" s="340"/>
      <c r="AO93" s="338"/>
      <c r="AP93" s="341"/>
      <c r="AQ93" s="340"/>
      <c r="AR93" s="278"/>
    </row>
    <row r="94" spans="1:44" x14ac:dyDescent="0.2">
      <c r="A94" s="620"/>
      <c r="B94" s="318"/>
      <c r="C94" s="335"/>
      <c r="D94" s="342"/>
      <c r="E94" s="335"/>
      <c r="F94" s="343"/>
      <c r="G94" s="344"/>
      <c r="H94" s="343"/>
      <c r="I94" s="344"/>
      <c r="J94" s="343"/>
      <c r="K94" s="274"/>
      <c r="L94" s="343"/>
      <c r="M94" s="274"/>
      <c r="N94" s="343"/>
      <c r="O94" s="274"/>
      <c r="P94" s="343"/>
      <c r="Q94" s="274"/>
      <c r="R94" s="343"/>
      <c r="S94" s="274"/>
      <c r="T94" s="343"/>
      <c r="U94" s="274"/>
      <c r="V94" s="343"/>
      <c r="W94" s="274"/>
      <c r="X94" s="343"/>
      <c r="Y94" s="274"/>
      <c r="Z94" s="343"/>
      <c r="AA94" s="274"/>
      <c r="AB94" s="343"/>
      <c r="AC94" s="274"/>
      <c r="AD94" s="343"/>
      <c r="AE94" s="274"/>
      <c r="AF94" s="343"/>
      <c r="AG94" s="274"/>
      <c r="AH94" s="343"/>
      <c r="AI94" s="274"/>
      <c r="AJ94" s="343"/>
      <c r="AK94" s="274"/>
      <c r="AL94" s="343"/>
      <c r="AM94" s="274"/>
      <c r="AN94" s="319"/>
      <c r="AO94" s="345"/>
      <c r="AP94" s="346"/>
      <c r="AQ94" s="319"/>
      <c r="AR94" s="278"/>
    </row>
    <row r="95" spans="1:44" x14ac:dyDescent="0.2">
      <c r="A95" s="621"/>
      <c r="B95" s="290"/>
      <c r="C95" s="347"/>
      <c r="D95" s="348"/>
      <c r="E95" s="349"/>
      <c r="F95" s="266"/>
      <c r="G95" s="267"/>
      <c r="H95" s="266"/>
      <c r="I95" s="267"/>
      <c r="J95" s="266"/>
      <c r="K95" s="267"/>
      <c r="L95" s="266"/>
      <c r="M95" s="267"/>
      <c r="N95" s="266"/>
      <c r="O95" s="267"/>
      <c r="P95" s="266"/>
      <c r="Q95" s="267"/>
      <c r="R95" s="266"/>
      <c r="S95" s="267"/>
      <c r="T95" s="266"/>
      <c r="U95" s="267"/>
      <c r="V95" s="266"/>
      <c r="W95" s="267"/>
      <c r="X95" s="266"/>
      <c r="Y95" s="267"/>
      <c r="Z95" s="266"/>
      <c r="AA95" s="267"/>
      <c r="AB95" s="266"/>
      <c r="AC95" s="267"/>
      <c r="AD95" s="266"/>
      <c r="AE95" s="267"/>
      <c r="AF95" s="266"/>
      <c r="AG95" s="267"/>
      <c r="AH95" s="266"/>
      <c r="AI95" s="267"/>
      <c r="AJ95" s="266"/>
      <c r="AK95" s="267"/>
      <c r="AL95" s="273"/>
      <c r="AM95" s="267"/>
      <c r="AN95" s="294"/>
      <c r="AO95" s="286"/>
      <c r="AP95" s="350"/>
      <c r="AQ95" s="294"/>
      <c r="AR95" s="278"/>
    </row>
    <row r="96" spans="1:44" x14ac:dyDescent="0.2">
      <c r="A96" s="622"/>
      <c r="B96" s="351"/>
      <c r="C96" s="352"/>
      <c r="D96" s="353"/>
      <c r="E96" s="352"/>
      <c r="F96" s="354"/>
      <c r="G96" s="355"/>
      <c r="H96" s="354"/>
      <c r="I96" s="355"/>
      <c r="J96" s="354"/>
      <c r="K96" s="355"/>
      <c r="L96" s="354"/>
      <c r="M96" s="355"/>
      <c r="N96" s="356"/>
      <c r="O96" s="297"/>
      <c r="P96" s="356"/>
      <c r="Q96" s="297"/>
      <c r="R96" s="356"/>
      <c r="S96" s="297"/>
      <c r="T96" s="356"/>
      <c r="U96" s="297"/>
      <c r="V96" s="356"/>
      <c r="W96" s="297"/>
      <c r="X96" s="356"/>
      <c r="Y96" s="297"/>
      <c r="Z96" s="356"/>
      <c r="AA96" s="326"/>
      <c r="AB96" s="354"/>
      <c r="AC96" s="355"/>
      <c r="AD96" s="354"/>
      <c r="AE96" s="355"/>
      <c r="AF96" s="354"/>
      <c r="AG96" s="355"/>
      <c r="AH96" s="354"/>
      <c r="AI96" s="355"/>
      <c r="AJ96" s="354"/>
      <c r="AK96" s="355"/>
      <c r="AL96" s="354"/>
      <c r="AM96" s="355"/>
      <c r="AN96" s="296"/>
      <c r="AO96" s="326"/>
      <c r="AP96" s="357"/>
      <c r="AQ96" s="296"/>
      <c r="AR96" s="278"/>
    </row>
    <row r="97" spans="1:44" x14ac:dyDescent="0.2">
      <c r="A97" s="599"/>
      <c r="B97" s="600"/>
      <c r="C97" s="358"/>
      <c r="D97" s="359"/>
      <c r="E97" s="358"/>
      <c r="F97" s="360"/>
      <c r="G97" s="292"/>
      <c r="H97" s="360"/>
      <c r="I97" s="292"/>
      <c r="J97" s="360"/>
      <c r="K97" s="276"/>
      <c r="L97" s="360"/>
      <c r="M97" s="276"/>
      <c r="N97" s="360"/>
      <c r="O97" s="276"/>
      <c r="P97" s="360"/>
      <c r="Q97" s="276"/>
      <c r="R97" s="360"/>
      <c r="S97" s="276"/>
      <c r="T97" s="360"/>
      <c r="U97" s="276"/>
      <c r="V97" s="360"/>
      <c r="W97" s="276"/>
      <c r="X97" s="360"/>
      <c r="Y97" s="276"/>
      <c r="Z97" s="360"/>
      <c r="AA97" s="276"/>
      <c r="AB97" s="360"/>
      <c r="AC97" s="276"/>
      <c r="AD97" s="360"/>
      <c r="AE97" s="276"/>
      <c r="AF97" s="360"/>
      <c r="AG97" s="276"/>
      <c r="AH97" s="360"/>
      <c r="AI97" s="292"/>
      <c r="AJ97" s="360"/>
      <c r="AK97" s="292"/>
      <c r="AL97" s="361"/>
      <c r="AM97" s="276"/>
      <c r="AN97" s="362"/>
      <c r="AO97" s="292"/>
      <c r="AP97" s="363"/>
      <c r="AQ97" s="362"/>
      <c r="AR97" s="278"/>
    </row>
    <row r="98" spans="1:44" x14ac:dyDescent="0.2">
      <c r="A98" s="655"/>
      <c r="B98" s="656"/>
      <c r="C98" s="349"/>
      <c r="D98" s="348"/>
      <c r="E98" s="349"/>
      <c r="F98" s="266"/>
      <c r="G98" s="286"/>
      <c r="H98" s="266"/>
      <c r="I98" s="286"/>
      <c r="J98" s="266"/>
      <c r="K98" s="267"/>
      <c r="L98" s="266"/>
      <c r="M98" s="267"/>
      <c r="N98" s="266"/>
      <c r="O98" s="267"/>
      <c r="P98" s="266"/>
      <c r="Q98" s="267"/>
      <c r="R98" s="266"/>
      <c r="S98" s="267"/>
      <c r="T98" s="266"/>
      <c r="U98" s="267"/>
      <c r="V98" s="266"/>
      <c r="W98" s="267"/>
      <c r="X98" s="266"/>
      <c r="Y98" s="267"/>
      <c r="Z98" s="266"/>
      <c r="AA98" s="267"/>
      <c r="AB98" s="266"/>
      <c r="AC98" s="286"/>
      <c r="AD98" s="266"/>
      <c r="AE98" s="286"/>
      <c r="AF98" s="266"/>
      <c r="AG98" s="286"/>
      <c r="AH98" s="266"/>
      <c r="AI98" s="286"/>
      <c r="AJ98" s="266"/>
      <c r="AK98" s="286"/>
      <c r="AL98" s="273"/>
      <c r="AM98" s="267"/>
      <c r="AN98" s="294"/>
      <c r="AO98" s="286"/>
      <c r="AP98" s="350"/>
      <c r="AQ98" s="294"/>
      <c r="AR98" s="278"/>
    </row>
    <row r="99" spans="1:44" x14ac:dyDescent="0.2">
      <c r="A99" s="657"/>
      <c r="B99" s="658"/>
      <c r="C99" s="364"/>
      <c r="D99" s="365"/>
      <c r="E99" s="349"/>
      <c r="F99" s="266"/>
      <c r="G99" s="286"/>
      <c r="H99" s="266"/>
      <c r="I99" s="286"/>
      <c r="J99" s="266"/>
      <c r="K99" s="267"/>
      <c r="L99" s="266"/>
      <c r="M99" s="267"/>
      <c r="N99" s="266"/>
      <c r="O99" s="267"/>
      <c r="P99" s="266"/>
      <c r="Q99" s="267"/>
      <c r="R99" s="266"/>
      <c r="S99" s="267"/>
      <c r="T99" s="266"/>
      <c r="U99" s="267"/>
      <c r="V99" s="266"/>
      <c r="W99" s="267"/>
      <c r="X99" s="266"/>
      <c r="Y99" s="267"/>
      <c r="Z99" s="266"/>
      <c r="AA99" s="267"/>
      <c r="AB99" s="266"/>
      <c r="AC99" s="286"/>
      <c r="AD99" s="266"/>
      <c r="AE99" s="286"/>
      <c r="AF99" s="266"/>
      <c r="AG99" s="286"/>
      <c r="AH99" s="266"/>
      <c r="AI99" s="286"/>
      <c r="AJ99" s="266"/>
      <c r="AK99" s="286"/>
      <c r="AL99" s="273"/>
      <c r="AM99" s="267"/>
      <c r="AN99" s="294"/>
      <c r="AO99" s="286"/>
      <c r="AP99" s="350"/>
      <c r="AQ99" s="294"/>
      <c r="AR99" s="278"/>
    </row>
    <row r="100" spans="1:44" x14ac:dyDescent="0.2">
      <c r="A100" s="659"/>
      <c r="B100" s="660"/>
      <c r="C100" s="349"/>
      <c r="D100" s="348"/>
      <c r="E100" s="349"/>
      <c r="F100" s="266"/>
      <c r="G100" s="286"/>
      <c r="H100" s="266"/>
      <c r="I100" s="286"/>
      <c r="J100" s="266"/>
      <c r="K100" s="267"/>
      <c r="L100" s="266"/>
      <c r="M100" s="267"/>
      <c r="N100" s="266"/>
      <c r="O100" s="267"/>
      <c r="P100" s="266"/>
      <c r="Q100" s="267"/>
      <c r="R100" s="266"/>
      <c r="S100" s="267"/>
      <c r="T100" s="266"/>
      <c r="U100" s="267"/>
      <c r="V100" s="266"/>
      <c r="W100" s="267"/>
      <c r="X100" s="266"/>
      <c r="Y100" s="267"/>
      <c r="Z100" s="266"/>
      <c r="AA100" s="267"/>
      <c r="AB100" s="266"/>
      <c r="AC100" s="286"/>
      <c r="AD100" s="266"/>
      <c r="AE100" s="286"/>
      <c r="AF100" s="266"/>
      <c r="AG100" s="286"/>
      <c r="AH100" s="266"/>
      <c r="AI100" s="286"/>
      <c r="AJ100" s="266"/>
      <c r="AK100" s="286"/>
      <c r="AL100" s="273"/>
      <c r="AM100" s="267"/>
      <c r="AN100" s="294"/>
      <c r="AO100" s="286"/>
      <c r="AP100" s="350"/>
      <c r="AQ100" s="294"/>
      <c r="AR100" s="278"/>
    </row>
    <row r="101" spans="1:44" x14ac:dyDescent="0.2">
      <c r="A101" s="655"/>
      <c r="B101" s="656"/>
      <c r="C101" s="349"/>
      <c r="D101" s="348"/>
      <c r="E101" s="349"/>
      <c r="F101" s="266"/>
      <c r="G101" s="286"/>
      <c r="H101" s="266"/>
      <c r="I101" s="286"/>
      <c r="J101" s="266"/>
      <c r="K101" s="267"/>
      <c r="L101" s="266"/>
      <c r="M101" s="267"/>
      <c r="N101" s="266"/>
      <c r="O101" s="267"/>
      <c r="P101" s="266"/>
      <c r="Q101" s="267"/>
      <c r="R101" s="266"/>
      <c r="S101" s="267"/>
      <c r="T101" s="266"/>
      <c r="U101" s="267"/>
      <c r="V101" s="266"/>
      <c r="W101" s="267"/>
      <c r="X101" s="266"/>
      <c r="Y101" s="267"/>
      <c r="Z101" s="266"/>
      <c r="AA101" s="267"/>
      <c r="AB101" s="266"/>
      <c r="AC101" s="286"/>
      <c r="AD101" s="266"/>
      <c r="AE101" s="286"/>
      <c r="AF101" s="266"/>
      <c r="AG101" s="286"/>
      <c r="AH101" s="266"/>
      <c r="AI101" s="286"/>
      <c r="AJ101" s="266"/>
      <c r="AK101" s="286"/>
      <c r="AL101" s="273"/>
      <c r="AM101" s="267"/>
      <c r="AN101" s="294"/>
      <c r="AO101" s="286"/>
      <c r="AP101" s="350"/>
      <c r="AQ101" s="294"/>
      <c r="AR101" s="278"/>
    </row>
    <row r="102" spans="1:44" x14ac:dyDescent="0.2">
      <c r="A102" s="655"/>
      <c r="B102" s="656"/>
      <c r="C102" s="349"/>
      <c r="D102" s="348"/>
      <c r="E102" s="349"/>
      <c r="F102" s="266"/>
      <c r="G102" s="286"/>
      <c r="H102" s="266"/>
      <c r="I102" s="286"/>
      <c r="J102" s="266"/>
      <c r="K102" s="267"/>
      <c r="L102" s="266"/>
      <c r="M102" s="267"/>
      <c r="N102" s="266"/>
      <c r="O102" s="267"/>
      <c r="P102" s="266"/>
      <c r="Q102" s="267"/>
      <c r="R102" s="266"/>
      <c r="S102" s="267"/>
      <c r="T102" s="266"/>
      <c r="U102" s="267"/>
      <c r="V102" s="266"/>
      <c r="W102" s="267"/>
      <c r="X102" s="266"/>
      <c r="Y102" s="267"/>
      <c r="Z102" s="266"/>
      <c r="AA102" s="267"/>
      <c r="AB102" s="266"/>
      <c r="AC102" s="267"/>
      <c r="AD102" s="266"/>
      <c r="AE102" s="267"/>
      <c r="AF102" s="266"/>
      <c r="AG102" s="267"/>
      <c r="AH102" s="266"/>
      <c r="AI102" s="286"/>
      <c r="AJ102" s="266"/>
      <c r="AK102" s="286"/>
      <c r="AL102" s="273"/>
      <c r="AM102" s="267"/>
      <c r="AN102" s="294"/>
      <c r="AO102" s="286"/>
      <c r="AP102" s="350"/>
      <c r="AQ102" s="294"/>
      <c r="AR102" s="278"/>
    </row>
    <row r="103" spans="1:44" x14ac:dyDescent="0.2">
      <c r="A103" s="661"/>
      <c r="B103" s="662"/>
      <c r="C103" s="366"/>
      <c r="D103" s="367"/>
      <c r="E103" s="366"/>
      <c r="F103" s="356"/>
      <c r="G103" s="326"/>
      <c r="H103" s="356"/>
      <c r="I103" s="326"/>
      <c r="J103" s="356"/>
      <c r="K103" s="297"/>
      <c r="L103" s="356"/>
      <c r="M103" s="297"/>
      <c r="N103" s="356"/>
      <c r="O103" s="297"/>
      <c r="P103" s="356"/>
      <c r="Q103" s="297"/>
      <c r="R103" s="356"/>
      <c r="S103" s="297"/>
      <c r="T103" s="356"/>
      <c r="U103" s="297"/>
      <c r="V103" s="356"/>
      <c r="W103" s="297"/>
      <c r="X103" s="356"/>
      <c r="Y103" s="297"/>
      <c r="Z103" s="356"/>
      <c r="AA103" s="297"/>
      <c r="AB103" s="356"/>
      <c r="AC103" s="297"/>
      <c r="AD103" s="356"/>
      <c r="AE103" s="297"/>
      <c r="AF103" s="356"/>
      <c r="AG103" s="297"/>
      <c r="AH103" s="356"/>
      <c r="AI103" s="297"/>
      <c r="AJ103" s="356"/>
      <c r="AK103" s="297"/>
      <c r="AL103" s="368"/>
      <c r="AM103" s="297"/>
      <c r="AN103" s="296"/>
      <c r="AO103" s="326"/>
      <c r="AP103" s="357"/>
      <c r="AQ103" s="296"/>
      <c r="AR103" s="278"/>
    </row>
    <row r="104" spans="1:44" x14ac:dyDescent="0.2">
      <c r="A104" s="663"/>
      <c r="B104" s="664"/>
      <c r="C104" s="369"/>
      <c r="D104" s="370"/>
      <c r="E104" s="352"/>
      <c r="F104" s="371"/>
      <c r="G104" s="328"/>
      <c r="H104" s="371"/>
      <c r="I104" s="328"/>
      <c r="J104" s="301"/>
      <c r="K104" s="304"/>
      <c r="L104" s="301"/>
      <c r="M104" s="304"/>
      <c r="N104" s="301"/>
      <c r="O104" s="304"/>
      <c r="P104" s="301"/>
      <c r="Q104" s="304"/>
      <c r="R104" s="301"/>
      <c r="S104" s="304"/>
      <c r="T104" s="301"/>
      <c r="U104" s="304"/>
      <c r="V104" s="301"/>
      <c r="W104" s="304"/>
      <c r="X104" s="301"/>
      <c r="Y104" s="304"/>
      <c r="Z104" s="301"/>
      <c r="AA104" s="304"/>
      <c r="AB104" s="301"/>
      <c r="AC104" s="304"/>
      <c r="AD104" s="301"/>
      <c r="AE104" s="304"/>
      <c r="AF104" s="301"/>
      <c r="AG104" s="304"/>
      <c r="AH104" s="301"/>
      <c r="AI104" s="304"/>
      <c r="AJ104" s="301"/>
      <c r="AK104" s="304"/>
      <c r="AL104" s="305"/>
      <c r="AM104" s="304"/>
      <c r="AN104" s="372"/>
      <c r="AO104" s="328"/>
      <c r="AP104" s="373"/>
      <c r="AQ104" s="373"/>
      <c r="AR104" s="278"/>
    </row>
    <row r="105" spans="1:44" x14ac:dyDescent="0.2">
      <c r="A105" s="374"/>
      <c r="B105" s="374"/>
      <c r="C105" s="374"/>
      <c r="D105" s="374"/>
      <c r="E105" s="374"/>
      <c r="F105" s="374"/>
      <c r="G105" s="375"/>
      <c r="H105" s="375"/>
      <c r="I105" s="375"/>
      <c r="J105" s="375"/>
      <c r="K105" s="376"/>
      <c r="L105" s="376"/>
      <c r="M105" s="377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330"/>
      <c r="AE105" s="232"/>
      <c r="AF105" s="232"/>
      <c r="AG105" s="330"/>
      <c r="AH105" s="232"/>
      <c r="AI105" s="232"/>
      <c r="AJ105" s="330"/>
      <c r="AK105" s="232"/>
      <c r="AL105" s="232"/>
      <c r="AM105" s="330"/>
      <c r="AN105" s="330"/>
      <c r="AO105" s="330"/>
      <c r="AP105" s="232"/>
      <c r="AQ105" s="232"/>
    </row>
    <row r="106" spans="1:44" ht="14.25" customHeight="1" x14ac:dyDescent="0.2">
      <c r="A106" s="652"/>
      <c r="B106" s="620"/>
      <c r="C106" s="601"/>
      <c r="D106" s="607"/>
      <c r="E106" s="602"/>
      <c r="F106" s="609"/>
      <c r="G106" s="610"/>
      <c r="H106" s="610"/>
      <c r="I106" s="610"/>
      <c r="J106" s="610"/>
      <c r="K106" s="610"/>
      <c r="L106" s="610"/>
      <c r="M106" s="610"/>
      <c r="N106" s="610"/>
      <c r="O106" s="610"/>
      <c r="P106" s="610"/>
      <c r="Q106" s="610"/>
      <c r="R106" s="610"/>
      <c r="S106" s="610"/>
      <c r="T106" s="610"/>
      <c r="U106" s="610"/>
      <c r="V106" s="610"/>
      <c r="W106" s="610"/>
      <c r="X106" s="610"/>
      <c r="Y106" s="610"/>
      <c r="Z106" s="610"/>
      <c r="AA106" s="610"/>
      <c r="AB106" s="610"/>
      <c r="AC106" s="610"/>
      <c r="AD106" s="610"/>
      <c r="AE106" s="610"/>
      <c r="AF106" s="610"/>
      <c r="AG106" s="610"/>
      <c r="AH106" s="610"/>
      <c r="AI106" s="610"/>
      <c r="AJ106" s="610"/>
      <c r="AK106" s="610"/>
      <c r="AL106" s="610"/>
      <c r="AM106" s="611"/>
      <c r="AN106" s="620"/>
      <c r="AO106" s="620"/>
      <c r="AP106" s="620"/>
      <c r="AQ106" s="620"/>
    </row>
    <row r="107" spans="1:44" x14ac:dyDescent="0.2">
      <c r="A107" s="653"/>
      <c r="B107" s="621"/>
      <c r="C107" s="605"/>
      <c r="D107" s="608"/>
      <c r="E107" s="606"/>
      <c r="F107" s="648"/>
      <c r="G107" s="649"/>
      <c r="H107" s="648"/>
      <c r="I107" s="649"/>
      <c r="J107" s="648"/>
      <c r="K107" s="649"/>
      <c r="L107" s="648"/>
      <c r="M107" s="649"/>
      <c r="N107" s="648"/>
      <c r="O107" s="649"/>
      <c r="P107" s="609"/>
      <c r="Q107" s="611"/>
      <c r="R107" s="609"/>
      <c r="S107" s="611"/>
      <c r="T107" s="609"/>
      <c r="U107" s="611"/>
      <c r="V107" s="609"/>
      <c r="W107" s="611"/>
      <c r="X107" s="609"/>
      <c r="Y107" s="611"/>
      <c r="Z107" s="609"/>
      <c r="AA107" s="611"/>
      <c r="AB107" s="609"/>
      <c r="AC107" s="611"/>
      <c r="AD107" s="609"/>
      <c r="AE107" s="611"/>
      <c r="AF107" s="609"/>
      <c r="AG107" s="611"/>
      <c r="AH107" s="609"/>
      <c r="AI107" s="611"/>
      <c r="AJ107" s="609"/>
      <c r="AK107" s="611"/>
      <c r="AL107" s="609"/>
      <c r="AM107" s="611"/>
      <c r="AN107" s="621"/>
      <c r="AO107" s="621"/>
      <c r="AP107" s="621"/>
      <c r="AQ107" s="621"/>
      <c r="AR107" s="231"/>
    </row>
    <row r="108" spans="1:44" x14ac:dyDescent="0.2">
      <c r="A108" s="654"/>
      <c r="B108" s="622"/>
      <c r="C108" s="399"/>
      <c r="D108" s="399"/>
      <c r="E108" s="402"/>
      <c r="F108" s="398"/>
      <c r="G108" s="248"/>
      <c r="H108" s="243"/>
      <c r="I108" s="401"/>
      <c r="J108" s="398"/>
      <c r="K108" s="248"/>
      <c r="L108" s="398"/>
      <c r="M108" s="248"/>
      <c r="N108" s="398"/>
      <c r="O108" s="248"/>
      <c r="P108" s="243"/>
      <c r="Q108" s="401"/>
      <c r="R108" s="243"/>
      <c r="S108" s="401"/>
      <c r="T108" s="398"/>
      <c r="U108" s="248"/>
      <c r="V108" s="243"/>
      <c r="W108" s="401"/>
      <c r="X108" s="243"/>
      <c r="Y108" s="401"/>
      <c r="Z108" s="398"/>
      <c r="AA108" s="248"/>
      <c r="AB108" s="398"/>
      <c r="AC108" s="248"/>
      <c r="AD108" s="243"/>
      <c r="AE108" s="401"/>
      <c r="AF108" s="243"/>
      <c r="AG108" s="401"/>
      <c r="AH108" s="398"/>
      <c r="AI108" s="248"/>
      <c r="AJ108" s="243"/>
      <c r="AK108" s="401"/>
      <c r="AL108" s="398"/>
      <c r="AM108" s="248"/>
      <c r="AN108" s="622"/>
      <c r="AO108" s="622"/>
      <c r="AP108" s="622"/>
      <c r="AQ108" s="622"/>
      <c r="AR108" s="231"/>
    </row>
    <row r="109" spans="1:44" x14ac:dyDescent="0.2">
      <c r="A109" s="668"/>
      <c r="B109" s="380"/>
      <c r="C109" s="381"/>
      <c r="D109" s="381"/>
      <c r="E109" s="381"/>
      <c r="F109" s="260"/>
      <c r="G109" s="345"/>
      <c r="H109" s="260"/>
      <c r="I109" s="345"/>
      <c r="J109" s="260"/>
      <c r="K109" s="274"/>
      <c r="L109" s="260"/>
      <c r="M109" s="274"/>
      <c r="N109" s="260"/>
      <c r="O109" s="274"/>
      <c r="P109" s="260"/>
      <c r="Q109" s="274"/>
      <c r="R109" s="260"/>
      <c r="S109" s="274"/>
      <c r="T109" s="260"/>
      <c r="U109" s="274"/>
      <c r="V109" s="260"/>
      <c r="W109" s="274"/>
      <c r="X109" s="260"/>
      <c r="Y109" s="274"/>
      <c r="Z109" s="260"/>
      <c r="AA109" s="274"/>
      <c r="AB109" s="260"/>
      <c r="AC109" s="274"/>
      <c r="AD109" s="260"/>
      <c r="AE109" s="274"/>
      <c r="AF109" s="260"/>
      <c r="AG109" s="274"/>
      <c r="AH109" s="260"/>
      <c r="AI109" s="274"/>
      <c r="AJ109" s="260"/>
      <c r="AK109" s="274"/>
      <c r="AL109" s="382"/>
      <c r="AM109" s="274"/>
      <c r="AN109" s="319"/>
      <c r="AO109" s="319"/>
      <c r="AP109" s="319"/>
      <c r="AQ109" s="319"/>
      <c r="AR109" s="278"/>
    </row>
    <row r="110" spans="1:44" x14ac:dyDescent="0.2">
      <c r="A110" s="669"/>
      <c r="B110" s="383"/>
      <c r="C110" s="366"/>
      <c r="D110" s="366"/>
      <c r="E110" s="366"/>
      <c r="F110" s="356"/>
      <c r="G110" s="326"/>
      <c r="H110" s="356"/>
      <c r="I110" s="326"/>
      <c r="J110" s="356"/>
      <c r="K110" s="297"/>
      <c r="L110" s="356"/>
      <c r="M110" s="297"/>
      <c r="N110" s="356"/>
      <c r="O110" s="297"/>
      <c r="P110" s="356"/>
      <c r="Q110" s="297"/>
      <c r="R110" s="356"/>
      <c r="S110" s="297"/>
      <c r="T110" s="356"/>
      <c r="U110" s="297"/>
      <c r="V110" s="356"/>
      <c r="W110" s="297"/>
      <c r="X110" s="356"/>
      <c r="Y110" s="297"/>
      <c r="Z110" s="356"/>
      <c r="AA110" s="297"/>
      <c r="AB110" s="356"/>
      <c r="AC110" s="297"/>
      <c r="AD110" s="356"/>
      <c r="AE110" s="297"/>
      <c r="AF110" s="356"/>
      <c r="AG110" s="297"/>
      <c r="AH110" s="356"/>
      <c r="AI110" s="297"/>
      <c r="AJ110" s="356"/>
      <c r="AK110" s="297"/>
      <c r="AL110" s="368"/>
      <c r="AM110" s="297"/>
      <c r="AN110" s="296"/>
      <c r="AO110" s="296"/>
      <c r="AP110" s="296"/>
      <c r="AQ110" s="296"/>
      <c r="AR110" s="278"/>
    </row>
    <row r="111" spans="1:44" x14ac:dyDescent="0.2">
      <c r="A111" s="665"/>
      <c r="B111" s="380"/>
      <c r="C111" s="381"/>
      <c r="D111" s="381"/>
      <c r="E111" s="381"/>
      <c r="F111" s="260"/>
      <c r="G111" s="345"/>
      <c r="H111" s="260"/>
      <c r="I111" s="345"/>
      <c r="J111" s="260"/>
      <c r="K111" s="274"/>
      <c r="L111" s="260"/>
      <c r="M111" s="274"/>
      <c r="N111" s="260"/>
      <c r="O111" s="274"/>
      <c r="P111" s="260"/>
      <c r="Q111" s="274"/>
      <c r="R111" s="260"/>
      <c r="S111" s="274"/>
      <c r="T111" s="260"/>
      <c r="U111" s="274"/>
      <c r="V111" s="260"/>
      <c r="W111" s="274"/>
      <c r="X111" s="260"/>
      <c r="Y111" s="274"/>
      <c r="Z111" s="260"/>
      <c r="AA111" s="274"/>
      <c r="AB111" s="260"/>
      <c r="AC111" s="274"/>
      <c r="AD111" s="260"/>
      <c r="AE111" s="274"/>
      <c r="AF111" s="260"/>
      <c r="AG111" s="274"/>
      <c r="AH111" s="260"/>
      <c r="AI111" s="274"/>
      <c r="AJ111" s="260"/>
      <c r="AK111" s="274"/>
      <c r="AL111" s="382"/>
      <c r="AM111" s="274"/>
      <c r="AN111" s="319"/>
      <c r="AO111" s="319"/>
      <c r="AP111" s="319"/>
      <c r="AQ111" s="319"/>
      <c r="AR111" s="278"/>
    </row>
    <row r="112" spans="1:44" x14ac:dyDescent="0.2">
      <c r="A112" s="666"/>
      <c r="B112" s="384"/>
      <c r="C112" s="349"/>
      <c r="D112" s="349"/>
      <c r="E112" s="349"/>
      <c r="F112" s="266"/>
      <c r="G112" s="286"/>
      <c r="H112" s="266"/>
      <c r="I112" s="286"/>
      <c r="J112" s="266"/>
      <c r="K112" s="267"/>
      <c r="L112" s="266"/>
      <c r="M112" s="267"/>
      <c r="N112" s="266"/>
      <c r="O112" s="267"/>
      <c r="P112" s="266"/>
      <c r="Q112" s="267"/>
      <c r="R112" s="266"/>
      <c r="S112" s="267"/>
      <c r="T112" s="266"/>
      <c r="U112" s="267"/>
      <c r="V112" s="266"/>
      <c r="W112" s="267"/>
      <c r="X112" s="266"/>
      <c r="Y112" s="267"/>
      <c r="Z112" s="266"/>
      <c r="AA112" s="267"/>
      <c r="AB112" s="266"/>
      <c r="AC112" s="267"/>
      <c r="AD112" s="266"/>
      <c r="AE112" s="267"/>
      <c r="AF112" s="266"/>
      <c r="AG112" s="267"/>
      <c r="AH112" s="266"/>
      <c r="AI112" s="267"/>
      <c r="AJ112" s="266"/>
      <c r="AK112" s="267"/>
      <c r="AL112" s="273"/>
      <c r="AM112" s="267"/>
      <c r="AN112" s="294"/>
      <c r="AO112" s="294"/>
      <c r="AP112" s="294"/>
      <c r="AQ112" s="294"/>
      <c r="AR112" s="278"/>
    </row>
    <row r="113" spans="1:44" x14ac:dyDescent="0.2">
      <c r="A113" s="667"/>
      <c r="B113" s="383"/>
      <c r="C113" s="366"/>
      <c r="D113" s="366"/>
      <c r="E113" s="366"/>
      <c r="F113" s="356"/>
      <c r="G113" s="326"/>
      <c r="H113" s="356"/>
      <c r="I113" s="326"/>
      <c r="J113" s="356"/>
      <c r="K113" s="297"/>
      <c r="L113" s="356"/>
      <c r="M113" s="297"/>
      <c r="N113" s="356"/>
      <c r="O113" s="297"/>
      <c r="P113" s="356"/>
      <c r="Q113" s="297"/>
      <c r="R113" s="356"/>
      <c r="S113" s="297"/>
      <c r="T113" s="356"/>
      <c r="U113" s="297"/>
      <c r="V113" s="356"/>
      <c r="W113" s="297"/>
      <c r="X113" s="356"/>
      <c r="Y113" s="297"/>
      <c r="Z113" s="356"/>
      <c r="AA113" s="297"/>
      <c r="AB113" s="356"/>
      <c r="AC113" s="297"/>
      <c r="AD113" s="356"/>
      <c r="AE113" s="297"/>
      <c r="AF113" s="356"/>
      <c r="AG113" s="297"/>
      <c r="AH113" s="356"/>
      <c r="AI113" s="297"/>
      <c r="AJ113" s="356"/>
      <c r="AK113" s="297"/>
      <c r="AL113" s="368"/>
      <c r="AM113" s="297"/>
      <c r="AN113" s="296"/>
      <c r="AO113" s="296"/>
      <c r="AP113" s="296"/>
      <c r="AQ113" s="296"/>
      <c r="AR113" s="278"/>
    </row>
    <row r="114" spans="1:44" x14ac:dyDescent="0.2">
      <c r="A114" s="602"/>
      <c r="B114" s="380"/>
      <c r="C114" s="381"/>
      <c r="D114" s="381"/>
      <c r="E114" s="381"/>
      <c r="F114" s="260"/>
      <c r="G114" s="345"/>
      <c r="H114" s="260"/>
      <c r="I114" s="345"/>
      <c r="J114" s="260"/>
      <c r="K114" s="274"/>
      <c r="L114" s="260"/>
      <c r="M114" s="274"/>
      <c r="N114" s="260"/>
      <c r="O114" s="274"/>
      <c r="P114" s="260"/>
      <c r="Q114" s="274"/>
      <c r="R114" s="260"/>
      <c r="S114" s="274"/>
      <c r="T114" s="260"/>
      <c r="U114" s="274"/>
      <c r="V114" s="260"/>
      <c r="W114" s="345"/>
      <c r="X114" s="260"/>
      <c r="Y114" s="274"/>
      <c r="Z114" s="260"/>
      <c r="AA114" s="274"/>
      <c r="AB114" s="260"/>
      <c r="AC114" s="274"/>
      <c r="AD114" s="260"/>
      <c r="AE114" s="274"/>
      <c r="AF114" s="260"/>
      <c r="AG114" s="274"/>
      <c r="AH114" s="260"/>
      <c r="AI114" s="274"/>
      <c r="AJ114" s="260"/>
      <c r="AK114" s="274"/>
      <c r="AL114" s="382"/>
      <c r="AM114" s="274"/>
      <c r="AN114" s="319"/>
      <c r="AO114" s="319"/>
      <c r="AP114" s="319"/>
      <c r="AQ114" s="319"/>
      <c r="AR114" s="278"/>
    </row>
    <row r="115" spans="1:44" x14ac:dyDescent="0.2">
      <c r="A115" s="604"/>
      <c r="B115" s="384"/>
      <c r="C115" s="349"/>
      <c r="D115" s="349"/>
      <c r="E115" s="349"/>
      <c r="F115" s="356"/>
      <c r="G115" s="326"/>
      <c r="H115" s="356"/>
      <c r="I115" s="326"/>
      <c r="J115" s="356"/>
      <c r="K115" s="297"/>
      <c r="L115" s="356"/>
      <c r="M115" s="297"/>
      <c r="N115" s="356"/>
      <c r="O115" s="297"/>
      <c r="P115" s="356"/>
      <c r="Q115" s="297"/>
      <c r="R115" s="356"/>
      <c r="S115" s="297"/>
      <c r="T115" s="356"/>
      <c r="U115" s="297"/>
      <c r="V115" s="356"/>
      <c r="W115" s="297"/>
      <c r="X115" s="356"/>
      <c r="Y115" s="297"/>
      <c r="Z115" s="356"/>
      <c r="AA115" s="297"/>
      <c r="AB115" s="356"/>
      <c r="AC115" s="297"/>
      <c r="AD115" s="356"/>
      <c r="AE115" s="297"/>
      <c r="AF115" s="356"/>
      <c r="AG115" s="297"/>
      <c r="AH115" s="356"/>
      <c r="AI115" s="297"/>
      <c r="AJ115" s="356"/>
      <c r="AK115" s="297"/>
      <c r="AL115" s="368"/>
      <c r="AM115" s="297"/>
      <c r="AN115" s="296"/>
      <c r="AO115" s="296"/>
      <c r="AP115" s="296"/>
      <c r="AQ115" s="296"/>
      <c r="AR115" s="278"/>
    </row>
    <row r="116" spans="1:44" x14ac:dyDescent="0.2">
      <c r="A116" s="602"/>
      <c r="B116" s="380"/>
      <c r="C116" s="381"/>
      <c r="D116" s="381"/>
      <c r="E116" s="381"/>
      <c r="F116" s="260"/>
      <c r="G116" s="345"/>
      <c r="H116" s="260"/>
      <c r="I116" s="345"/>
      <c r="J116" s="260"/>
      <c r="K116" s="274"/>
      <c r="L116" s="260"/>
      <c r="M116" s="274"/>
      <c r="N116" s="260"/>
      <c r="O116" s="274"/>
      <c r="P116" s="260"/>
      <c r="Q116" s="274"/>
      <c r="R116" s="260"/>
      <c r="S116" s="274"/>
      <c r="T116" s="260"/>
      <c r="U116" s="274"/>
      <c r="V116" s="360"/>
      <c r="W116" s="276"/>
      <c r="X116" s="360"/>
      <c r="Y116" s="276"/>
      <c r="Z116" s="360"/>
      <c r="AA116" s="276"/>
      <c r="AB116" s="360"/>
      <c r="AC116" s="276"/>
      <c r="AD116" s="360"/>
      <c r="AE116" s="276"/>
      <c r="AF116" s="360"/>
      <c r="AG116" s="276"/>
      <c r="AH116" s="360"/>
      <c r="AI116" s="276"/>
      <c r="AJ116" s="360"/>
      <c r="AK116" s="276"/>
      <c r="AL116" s="361"/>
      <c r="AM116" s="276"/>
      <c r="AN116" s="319"/>
      <c r="AO116" s="319"/>
      <c r="AP116" s="319"/>
      <c r="AQ116" s="319"/>
      <c r="AR116" s="278"/>
    </row>
    <row r="117" spans="1:44" x14ac:dyDescent="0.2">
      <c r="A117" s="604"/>
      <c r="B117" s="384"/>
      <c r="C117" s="349"/>
      <c r="D117" s="349"/>
      <c r="E117" s="349"/>
      <c r="F117" s="356"/>
      <c r="G117" s="326"/>
      <c r="H117" s="356"/>
      <c r="I117" s="326"/>
      <c r="J117" s="356"/>
      <c r="K117" s="297"/>
      <c r="L117" s="356"/>
      <c r="M117" s="297"/>
      <c r="N117" s="356"/>
      <c r="O117" s="297"/>
      <c r="P117" s="356"/>
      <c r="Q117" s="297"/>
      <c r="R117" s="356"/>
      <c r="S117" s="297"/>
      <c r="T117" s="356"/>
      <c r="U117" s="297"/>
      <c r="V117" s="385"/>
      <c r="W117" s="292"/>
      <c r="X117" s="360"/>
      <c r="Y117" s="276"/>
      <c r="Z117" s="360"/>
      <c r="AA117" s="276"/>
      <c r="AB117" s="360"/>
      <c r="AC117" s="276"/>
      <c r="AD117" s="360"/>
      <c r="AE117" s="276"/>
      <c r="AF117" s="360"/>
      <c r="AG117" s="276"/>
      <c r="AH117" s="360"/>
      <c r="AI117" s="276"/>
      <c r="AJ117" s="360"/>
      <c r="AK117" s="276"/>
      <c r="AL117" s="361"/>
      <c r="AM117" s="276"/>
      <c r="AN117" s="362"/>
      <c r="AO117" s="362"/>
      <c r="AP117" s="362"/>
      <c r="AQ117" s="362"/>
      <c r="AR117" s="278"/>
    </row>
    <row r="118" spans="1:44" x14ac:dyDescent="0.2">
      <c r="A118" s="620"/>
      <c r="B118" s="386"/>
      <c r="C118" s="335"/>
      <c r="D118" s="335"/>
      <c r="E118" s="335"/>
      <c r="F118" s="387"/>
      <c r="G118" s="388"/>
      <c r="H118" s="387"/>
      <c r="I118" s="388"/>
      <c r="J118" s="387"/>
      <c r="K118" s="388"/>
      <c r="L118" s="263"/>
      <c r="M118" s="272"/>
      <c r="N118" s="337"/>
      <c r="O118" s="272"/>
      <c r="P118" s="337"/>
      <c r="Q118" s="272"/>
      <c r="R118" s="337"/>
      <c r="S118" s="272"/>
      <c r="T118" s="337"/>
      <c r="U118" s="272"/>
      <c r="V118" s="337"/>
      <c r="W118" s="272"/>
      <c r="X118" s="337"/>
      <c r="Y118" s="272"/>
      <c r="Z118" s="337"/>
      <c r="AA118" s="272"/>
      <c r="AB118" s="337"/>
      <c r="AC118" s="272"/>
      <c r="AD118" s="337"/>
      <c r="AE118" s="272"/>
      <c r="AF118" s="337"/>
      <c r="AG118" s="272"/>
      <c r="AH118" s="337"/>
      <c r="AI118" s="272"/>
      <c r="AJ118" s="337"/>
      <c r="AK118" s="272"/>
      <c r="AL118" s="339"/>
      <c r="AM118" s="272"/>
      <c r="AN118" s="340"/>
      <c r="AO118" s="340"/>
      <c r="AP118" s="340"/>
      <c r="AQ118" s="340"/>
      <c r="AR118" s="278"/>
    </row>
    <row r="119" spans="1:44" x14ac:dyDescent="0.2">
      <c r="A119" s="622"/>
      <c r="B119" s="383"/>
      <c r="C119" s="366"/>
      <c r="D119" s="366"/>
      <c r="E119" s="366"/>
      <c r="F119" s="354"/>
      <c r="G119" s="355"/>
      <c r="H119" s="354"/>
      <c r="I119" s="355"/>
      <c r="J119" s="354"/>
      <c r="K119" s="355"/>
      <c r="L119" s="389"/>
      <c r="M119" s="297"/>
      <c r="N119" s="356"/>
      <c r="O119" s="297"/>
      <c r="P119" s="356"/>
      <c r="Q119" s="297"/>
      <c r="R119" s="356"/>
      <c r="S119" s="297"/>
      <c r="T119" s="356"/>
      <c r="U119" s="297"/>
      <c r="V119" s="356"/>
      <c r="W119" s="297"/>
      <c r="X119" s="356"/>
      <c r="Y119" s="297"/>
      <c r="Z119" s="356"/>
      <c r="AA119" s="297"/>
      <c r="AB119" s="356"/>
      <c r="AC119" s="297"/>
      <c r="AD119" s="356"/>
      <c r="AE119" s="297"/>
      <c r="AF119" s="356"/>
      <c r="AG119" s="297"/>
      <c r="AH119" s="356"/>
      <c r="AI119" s="297"/>
      <c r="AJ119" s="356"/>
      <c r="AK119" s="297"/>
      <c r="AL119" s="368"/>
      <c r="AM119" s="297"/>
      <c r="AN119" s="296"/>
      <c r="AO119" s="296"/>
      <c r="AP119" s="296"/>
      <c r="AQ119" s="296"/>
      <c r="AR119" s="278"/>
    </row>
    <row r="120" spans="1:44" x14ac:dyDescent="0.2">
      <c r="AA120" s="232"/>
      <c r="AB120" s="330"/>
      <c r="AC120" s="232"/>
      <c r="AD120" s="232"/>
      <c r="AE120" s="232"/>
    </row>
    <row r="121" spans="1:44" ht="39" customHeight="1" x14ac:dyDescent="0.2">
      <c r="AA121" s="232"/>
      <c r="AB121" s="330"/>
      <c r="AC121" s="232"/>
      <c r="AD121" s="232"/>
      <c r="AE121" s="232"/>
    </row>
    <row r="122" spans="1:44" x14ac:dyDescent="0.2">
      <c r="AA122" s="232"/>
      <c r="AB122" s="330"/>
      <c r="AC122" s="232"/>
      <c r="AD122" s="232"/>
      <c r="AE122" s="232"/>
    </row>
    <row r="123" spans="1:44" x14ac:dyDescent="0.2">
      <c r="AA123" s="232"/>
      <c r="AB123" s="330"/>
      <c r="AC123" s="232"/>
      <c r="AD123" s="232"/>
      <c r="AE123" s="232"/>
    </row>
    <row r="124" spans="1:44" x14ac:dyDescent="0.2">
      <c r="AA124" s="232"/>
      <c r="AB124" s="330"/>
      <c r="AC124" s="232"/>
      <c r="AD124" s="232"/>
      <c r="AE124" s="232"/>
    </row>
    <row r="125" spans="1:44" x14ac:dyDescent="0.2">
      <c r="AA125" s="232"/>
      <c r="AB125" s="330"/>
      <c r="AC125" s="232"/>
      <c r="AD125" s="232"/>
      <c r="AE125" s="232"/>
    </row>
    <row r="126" spans="1:44" x14ac:dyDescent="0.2">
      <c r="AA126" s="232"/>
      <c r="AB126" s="330"/>
      <c r="AC126" s="232"/>
      <c r="AD126" s="232"/>
      <c r="AE126" s="232"/>
    </row>
    <row r="127" spans="1:44" x14ac:dyDescent="0.2">
      <c r="AA127" s="232"/>
      <c r="AB127" s="330"/>
      <c r="AC127" s="232"/>
      <c r="AD127" s="232"/>
      <c r="AE127" s="232"/>
    </row>
    <row r="128" spans="1:44" x14ac:dyDescent="0.2">
      <c r="AA128" s="232"/>
      <c r="AB128" s="232"/>
      <c r="AC128" s="232"/>
      <c r="AD128" s="330"/>
      <c r="AE128" s="232"/>
    </row>
    <row r="129" spans="1:43" x14ac:dyDescent="0.2">
      <c r="AA129" s="232"/>
      <c r="AB129" s="232"/>
      <c r="AC129" s="232"/>
      <c r="AD129" s="330"/>
      <c r="AE129" s="232"/>
    </row>
    <row r="130" spans="1:43" x14ac:dyDescent="0.2">
      <c r="AA130" s="330"/>
      <c r="AB130" s="330"/>
      <c r="AC130" s="330"/>
      <c r="AD130" s="330"/>
      <c r="AE130" s="330"/>
      <c r="AF130" s="330"/>
      <c r="AG130" s="232"/>
      <c r="AH130" s="232"/>
      <c r="AI130" s="232"/>
      <c r="AJ130" s="232"/>
      <c r="AK130" s="330"/>
      <c r="AL130" s="232"/>
    </row>
    <row r="131" spans="1:43" x14ac:dyDescent="0.2">
      <c r="AA131" s="330"/>
      <c r="AB131" s="330"/>
      <c r="AC131" s="330"/>
      <c r="AD131" s="330"/>
      <c r="AE131" s="330"/>
      <c r="AF131" s="330"/>
      <c r="AG131" s="232"/>
      <c r="AH131" s="232"/>
      <c r="AI131" s="232"/>
      <c r="AJ131" s="232"/>
      <c r="AK131" s="232"/>
      <c r="AL131" s="232"/>
    </row>
    <row r="132" spans="1:43" x14ac:dyDescent="0.2">
      <c r="AA132" s="330"/>
      <c r="AB132" s="330"/>
      <c r="AC132" s="330"/>
      <c r="AD132" s="330"/>
      <c r="AE132" s="330"/>
      <c r="AF132" s="330"/>
      <c r="AG132" s="232"/>
      <c r="AH132" s="232"/>
      <c r="AI132" s="232"/>
      <c r="AJ132" s="232"/>
      <c r="AK132" s="232"/>
      <c r="AL132" s="232"/>
    </row>
    <row r="133" spans="1:43" x14ac:dyDescent="0.2">
      <c r="AA133" s="330"/>
      <c r="AB133" s="330"/>
      <c r="AC133" s="330"/>
      <c r="AD133" s="330"/>
      <c r="AE133" s="330"/>
      <c r="AF133" s="330"/>
      <c r="AG133" s="232"/>
      <c r="AH133" s="232"/>
      <c r="AI133" s="232"/>
      <c r="AJ133" s="232"/>
      <c r="AK133" s="232"/>
      <c r="AL133" s="232"/>
    </row>
    <row r="134" spans="1:43" x14ac:dyDescent="0.2">
      <c r="AA134" s="330"/>
      <c r="AB134" s="330"/>
      <c r="AC134" s="330"/>
      <c r="AD134" s="330"/>
      <c r="AE134" s="330"/>
      <c r="AF134" s="330"/>
      <c r="AG134" s="232"/>
      <c r="AH134" s="232"/>
      <c r="AI134" s="232"/>
      <c r="AJ134" s="232"/>
      <c r="AK134" s="232"/>
      <c r="AL134" s="232"/>
    </row>
    <row r="135" spans="1:43" x14ac:dyDescent="0.2">
      <c r="AA135" s="330"/>
      <c r="AB135" s="330"/>
      <c r="AC135" s="330"/>
      <c r="AD135" s="330"/>
      <c r="AE135" s="330"/>
      <c r="AF135" s="330"/>
      <c r="AG135" s="232"/>
      <c r="AH135" s="232"/>
      <c r="AI135" s="232"/>
      <c r="AJ135" s="232"/>
      <c r="AK135" s="232"/>
      <c r="AL135" s="232"/>
    </row>
    <row r="136" spans="1:43" x14ac:dyDescent="0.2">
      <c r="AA136" s="330"/>
      <c r="AB136" s="330"/>
      <c r="AC136" s="330"/>
      <c r="AD136" s="330"/>
      <c r="AE136" s="330"/>
      <c r="AF136" s="330"/>
      <c r="AG136" s="232"/>
      <c r="AH136" s="232"/>
      <c r="AI136" s="232"/>
      <c r="AJ136" s="232"/>
      <c r="AK136" s="232"/>
      <c r="AL136" s="232"/>
    </row>
    <row r="137" spans="1:43" x14ac:dyDescent="0.2">
      <c r="AA137" s="330"/>
      <c r="AB137" s="330"/>
      <c r="AC137" s="330"/>
      <c r="AD137" s="330"/>
      <c r="AE137" s="330"/>
      <c r="AF137" s="330"/>
      <c r="AG137" s="232"/>
      <c r="AH137" s="232"/>
      <c r="AI137" s="232"/>
      <c r="AJ137" s="232"/>
      <c r="AK137" s="232"/>
      <c r="AL137" s="232"/>
    </row>
    <row r="138" spans="1:43" x14ac:dyDescent="0.2">
      <c r="A138" s="232"/>
      <c r="B138" s="330"/>
      <c r="C138" s="330"/>
      <c r="D138" s="330"/>
      <c r="E138" s="330"/>
      <c r="F138" s="330"/>
      <c r="G138" s="330"/>
      <c r="H138" s="330"/>
      <c r="I138" s="330"/>
      <c r="J138" s="330"/>
      <c r="K138" s="330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90"/>
      <c r="AJ138" s="330"/>
      <c r="AK138" s="330"/>
      <c r="AL138" s="232"/>
      <c r="AM138" s="232"/>
      <c r="AN138" s="232"/>
      <c r="AO138" s="232"/>
      <c r="AP138" s="330"/>
      <c r="AQ138" s="391"/>
    </row>
    <row r="195" spans="1:2" hidden="1" x14ac:dyDescent="0.2">
      <c r="A195" s="392"/>
      <c r="B195" s="392"/>
    </row>
    <row r="197" spans="1:2" ht="15" customHeight="1" x14ac:dyDescent="0.2"/>
  </sheetData>
  <mergeCells count="87">
    <mergeCell ref="A111:A113"/>
    <mergeCell ref="A114:A115"/>
    <mergeCell ref="A116:A117"/>
    <mergeCell ref="A118:A119"/>
    <mergeCell ref="AN106:AN108"/>
    <mergeCell ref="A109:A110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02:B102"/>
    <mergeCell ref="A103:B103"/>
    <mergeCell ref="AO106:AO108"/>
    <mergeCell ref="AP106:AP108"/>
    <mergeCell ref="A104:B104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101:B101"/>
    <mergeCell ref="Z91:AA91"/>
    <mergeCell ref="AB91:AC91"/>
    <mergeCell ref="AF91:AG91"/>
    <mergeCell ref="AH91:AI91"/>
    <mergeCell ref="AJ91:AK91"/>
    <mergeCell ref="P91:Q91"/>
    <mergeCell ref="R91:S91"/>
    <mergeCell ref="T91:U91"/>
    <mergeCell ref="V91:W91"/>
    <mergeCell ref="X91:Y91"/>
    <mergeCell ref="F91:G91"/>
    <mergeCell ref="H91:I91"/>
    <mergeCell ref="J91:K91"/>
    <mergeCell ref="L91:M91"/>
    <mergeCell ref="N91:O91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O90:AO92"/>
    <mergeCell ref="AP90:AP92"/>
    <mergeCell ref="AQ90:AQ92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Consolidado </vt:lpstr>
      <vt:lpstr>Pertinencia</vt:lpstr>
      <vt:lpstr>Altas por especialidad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2017-12-13T12:34:02Z</dcterms:modified>
</cp:coreProperties>
</file>