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defaultThemeVersion="124226"/>
  <bookViews>
    <workbookView xWindow="0" yWindow="0" windowWidth="24000" windowHeight="8985" activeTab="9"/>
  </bookViews>
  <sheets>
    <sheet name="Consolidado " sheetId="1" r:id="rId1"/>
    <sheet name="Enero" sheetId="5" r:id="rId2"/>
    <sheet name="Febrero" sheetId="6" r:id="rId3"/>
    <sheet name="Marzo " sheetId="7" r:id="rId4"/>
    <sheet name="Abril " sheetId="13" r:id="rId5"/>
    <sheet name="Mayo " sheetId="12" r:id="rId6"/>
    <sheet name="Junio" sheetId="11" r:id="rId7"/>
    <sheet name="Julio" sheetId="10" r:id="rId8"/>
    <sheet name="Agosto" sheetId="9" r:id="rId9"/>
    <sheet name="Septiembre" sheetId="8" r:id="rId10"/>
    <sheet name="Octubre " sheetId="4" r:id="rId11"/>
    <sheet name="Noviembre" sheetId="2" r:id="rId12"/>
    <sheet name="Diciembre " sheetId="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calcPr calcId="171027"/>
</workbook>
</file>

<file path=xl/calcChain.xml><?xml version="1.0" encoding="utf-8"?>
<calcChain xmlns="http://schemas.openxmlformats.org/spreadsheetml/2006/main">
  <c r="B77" i="8" l="1"/>
  <c r="B73" i="8"/>
  <c r="B72" i="8"/>
  <c r="C67" i="8"/>
  <c r="C66" i="8"/>
  <c r="C65" i="8"/>
  <c r="C64" i="8"/>
  <c r="C63" i="8"/>
  <c r="C62" i="8"/>
  <c r="C57" i="8"/>
  <c r="CB56" i="8"/>
  <c r="C56" i="8"/>
  <c r="CA56" i="8" s="1"/>
  <c r="CB55" i="8"/>
  <c r="CA55" i="8"/>
  <c r="C55" i="8"/>
  <c r="C54" i="8"/>
  <c r="CB53" i="8"/>
  <c r="CA53" i="8"/>
  <c r="C53" i="8"/>
  <c r="C52" i="8"/>
  <c r="CB52" i="8" s="1"/>
  <c r="C51" i="8"/>
  <c r="C50" i="8"/>
  <c r="H46" i="8"/>
  <c r="G46" i="8"/>
  <c r="F46" i="8"/>
  <c r="E46" i="8"/>
  <c r="D46" i="8"/>
  <c r="C45" i="8"/>
  <c r="C44" i="8"/>
  <c r="C43" i="8"/>
  <c r="C42" i="8"/>
  <c r="C41" i="8"/>
  <c r="C40" i="8"/>
  <c r="C39" i="8"/>
  <c r="C38" i="8"/>
  <c r="C46" i="8" s="1"/>
  <c r="C37" i="8"/>
  <c r="C34" i="8"/>
  <c r="C33" i="8"/>
  <c r="C32" i="8"/>
  <c r="CG32" i="8" s="1"/>
  <c r="CG31" i="8"/>
  <c r="CB31" i="8"/>
  <c r="CA31" i="8"/>
  <c r="C31" i="8"/>
  <c r="CH31" i="8" s="1"/>
  <c r="CG30" i="8"/>
  <c r="CB30" i="8"/>
  <c r="C30" i="8"/>
  <c r="CA30" i="8" s="1"/>
  <c r="CG29" i="8"/>
  <c r="CA29" i="8"/>
  <c r="C29" i="8"/>
  <c r="C28" i="8"/>
  <c r="CG28" i="8" s="1"/>
  <c r="C27" i="8"/>
  <c r="CG27" i="8" s="1"/>
  <c r="CG26" i="8"/>
  <c r="C26" i="8"/>
  <c r="CA26" i="8" s="1"/>
  <c r="CG25" i="8"/>
  <c r="CA25" i="8"/>
  <c r="C25" i="8"/>
  <c r="C24" i="8"/>
  <c r="CG24" i="8" s="1"/>
  <c r="C23" i="8"/>
  <c r="CG23" i="8" s="1"/>
  <c r="CG22" i="8"/>
  <c r="C22" i="8"/>
  <c r="CB22" i="8" s="1"/>
  <c r="CG21" i="8"/>
  <c r="C21" i="8"/>
  <c r="CA21" i="8" s="1"/>
  <c r="CG20" i="8"/>
  <c r="CA20" i="8"/>
  <c r="C20" i="8"/>
  <c r="C19" i="8"/>
  <c r="CG19" i="8" s="1"/>
  <c r="C18" i="8"/>
  <c r="CG18" i="8" s="1"/>
  <c r="CG17" i="8"/>
  <c r="C17" i="8"/>
  <c r="CA17" i="8" s="1"/>
  <c r="CG16" i="8"/>
  <c r="CA16" i="8"/>
  <c r="C16" i="8"/>
  <c r="C15" i="8"/>
  <c r="CG15" i="8" s="1"/>
  <c r="C14" i="8"/>
  <c r="CG14" i="8" s="1"/>
  <c r="CG13" i="8"/>
  <c r="C13" i="8"/>
  <c r="CA13" i="8" s="1"/>
  <c r="CG12" i="8"/>
  <c r="CA12" i="8"/>
  <c r="C12" i="8"/>
  <c r="C11" i="8"/>
  <c r="CG11" i="8" s="1"/>
  <c r="C10" i="8"/>
  <c r="A5" i="8"/>
  <c r="A4" i="8"/>
  <c r="A3" i="8"/>
  <c r="A2" i="8"/>
  <c r="A195" i="8" l="1"/>
  <c r="CH32" i="8"/>
  <c r="CA11" i="8"/>
  <c r="CA15" i="8"/>
  <c r="CA19" i="8"/>
  <c r="CA24" i="8"/>
  <c r="CA28" i="8"/>
  <c r="CA32" i="8"/>
  <c r="CA52" i="8"/>
  <c r="CA10" i="8"/>
  <c r="CA14" i="8"/>
  <c r="CA18" i="8"/>
  <c r="CA22" i="8"/>
  <c r="CA23" i="8"/>
  <c r="CA27" i="8"/>
  <c r="CH30" i="8"/>
  <c r="CB32" i="8"/>
  <c r="CG10" i="8"/>
  <c r="B77" i="9"/>
  <c r="B73" i="9"/>
  <c r="B72" i="9"/>
  <c r="C67" i="9"/>
  <c r="C66" i="9"/>
  <c r="C65" i="9"/>
  <c r="C64" i="9"/>
  <c r="C63" i="9"/>
  <c r="C62" i="9"/>
  <c r="C57" i="9"/>
  <c r="CB56" i="9"/>
  <c r="CA56" i="9"/>
  <c r="C56" i="9"/>
  <c r="C55" i="9"/>
  <c r="CB55" i="9" s="1"/>
  <c r="C54" i="9"/>
  <c r="C53" i="9"/>
  <c r="CB53" i="9" s="1"/>
  <c r="C52" i="9"/>
  <c r="CB52" i="9" s="1"/>
  <c r="C51" i="9"/>
  <c r="C50" i="9"/>
  <c r="H46" i="9"/>
  <c r="G46" i="9"/>
  <c r="F46" i="9"/>
  <c r="E46" i="9"/>
  <c r="D46" i="9"/>
  <c r="C45" i="9"/>
  <c r="C44" i="9"/>
  <c r="C43" i="9"/>
  <c r="C42" i="9"/>
  <c r="C41" i="9"/>
  <c r="C40" i="9"/>
  <c r="C39" i="9"/>
  <c r="C38" i="9"/>
  <c r="C37" i="9"/>
  <c r="C46" i="9" s="1"/>
  <c r="C34" i="9"/>
  <c r="C33" i="9"/>
  <c r="CG32" i="9"/>
  <c r="C32" i="9"/>
  <c r="CB32" i="9" s="1"/>
  <c r="C31" i="9"/>
  <c r="CH31" i="9" s="1"/>
  <c r="CG30" i="9"/>
  <c r="CB30" i="9"/>
  <c r="CA30" i="9"/>
  <c r="C30" i="9"/>
  <c r="CH30" i="9" s="1"/>
  <c r="C29" i="9"/>
  <c r="CG29" i="9" s="1"/>
  <c r="C28" i="9"/>
  <c r="CG28" i="9" s="1"/>
  <c r="CG27" i="9"/>
  <c r="C27" i="9"/>
  <c r="CA27" i="9" s="1"/>
  <c r="CG26" i="9"/>
  <c r="CA26" i="9"/>
  <c r="C26" i="9"/>
  <c r="C25" i="9"/>
  <c r="CG25" i="9" s="1"/>
  <c r="C24" i="9"/>
  <c r="CG24" i="9" s="1"/>
  <c r="CG23" i="9"/>
  <c r="C23" i="9"/>
  <c r="CA23" i="9" s="1"/>
  <c r="CG22" i="9"/>
  <c r="CB22" i="9"/>
  <c r="C22" i="9"/>
  <c r="CA22" i="9" s="1"/>
  <c r="CG21" i="9"/>
  <c r="CA21" i="9"/>
  <c r="C21" i="9"/>
  <c r="C20" i="9"/>
  <c r="CG20" i="9" s="1"/>
  <c r="C19" i="9"/>
  <c r="CG19" i="9" s="1"/>
  <c r="CG18" i="9"/>
  <c r="C18" i="9"/>
  <c r="CA18" i="9" s="1"/>
  <c r="CG17" i="9"/>
  <c r="CA17" i="9"/>
  <c r="C17" i="9"/>
  <c r="C16" i="9"/>
  <c r="CG16" i="9" s="1"/>
  <c r="C15" i="9"/>
  <c r="CG15" i="9" s="1"/>
  <c r="CG14" i="9"/>
  <c r="C14" i="9"/>
  <c r="CA14" i="9" s="1"/>
  <c r="CG13" i="9"/>
  <c r="CA13" i="9"/>
  <c r="C13" i="9"/>
  <c r="C12" i="9"/>
  <c r="A195" i="9" s="1"/>
  <c r="C11" i="9"/>
  <c r="CG11" i="9" s="1"/>
  <c r="CG10" i="9"/>
  <c r="C10" i="9"/>
  <c r="CA10" i="9" s="1"/>
  <c r="A5" i="9"/>
  <c r="A4" i="9"/>
  <c r="A3" i="9"/>
  <c r="A2" i="9"/>
  <c r="B195" i="8" l="1"/>
  <c r="CA12" i="9"/>
  <c r="CA16" i="9"/>
  <c r="CA20" i="9"/>
  <c r="CA25" i="9"/>
  <c r="CA29" i="9"/>
  <c r="CA31" i="9"/>
  <c r="CH32" i="9"/>
  <c r="CA53" i="9"/>
  <c r="CA55" i="9"/>
  <c r="CA11" i="9"/>
  <c r="CG12" i="9"/>
  <c r="B195" i="9" s="1"/>
  <c r="CA15" i="9"/>
  <c r="CA19" i="9"/>
  <c r="CA24" i="9"/>
  <c r="CA28" i="9"/>
  <c r="CB31" i="9"/>
  <c r="CA32" i="9"/>
  <c r="CA52" i="9"/>
  <c r="CG31" i="9"/>
  <c r="B77" i="10"/>
  <c r="B73" i="10"/>
  <c r="B72" i="10"/>
  <c r="C67" i="10"/>
  <c r="C66" i="10"/>
  <c r="C65" i="10"/>
  <c r="C64" i="10"/>
  <c r="C63" i="10"/>
  <c r="C62" i="10"/>
  <c r="C57" i="10"/>
  <c r="CB56" i="10"/>
  <c r="CA56" i="10"/>
  <c r="C56" i="10"/>
  <c r="C55" i="10"/>
  <c r="CB55" i="10" s="1"/>
  <c r="C54" i="10"/>
  <c r="C53" i="10"/>
  <c r="CB53" i="10" s="1"/>
  <c r="C52" i="10"/>
  <c r="CB52" i="10" s="1"/>
  <c r="C51" i="10"/>
  <c r="C50" i="10"/>
  <c r="H46" i="10"/>
  <c r="G46" i="10"/>
  <c r="F46" i="10"/>
  <c r="E46" i="10"/>
  <c r="D46" i="10"/>
  <c r="C45" i="10"/>
  <c r="C44" i="10"/>
  <c r="C43" i="10"/>
  <c r="C42" i="10"/>
  <c r="C41" i="10"/>
  <c r="C40" i="10"/>
  <c r="C39" i="10"/>
  <c r="C38" i="10"/>
  <c r="C37" i="10"/>
  <c r="C46" i="10" s="1"/>
  <c r="C34" i="10"/>
  <c r="C33" i="10"/>
  <c r="CG32" i="10"/>
  <c r="C32" i="10"/>
  <c r="CB32" i="10" s="1"/>
  <c r="C31" i="10"/>
  <c r="CG31" i="10" s="1"/>
  <c r="CG30" i="10"/>
  <c r="CB30" i="10"/>
  <c r="CA30" i="10"/>
  <c r="C30" i="10"/>
  <c r="CH30" i="10" s="1"/>
  <c r="C29" i="10"/>
  <c r="CG29" i="10" s="1"/>
  <c r="C28" i="10"/>
  <c r="CG28" i="10" s="1"/>
  <c r="CG27" i="10"/>
  <c r="C27" i="10"/>
  <c r="CA27" i="10" s="1"/>
  <c r="CG26" i="10"/>
  <c r="CA26" i="10"/>
  <c r="C26" i="10"/>
  <c r="C25" i="10"/>
  <c r="CG25" i="10" s="1"/>
  <c r="C24" i="10"/>
  <c r="CG24" i="10" s="1"/>
  <c r="CG23" i="10"/>
  <c r="C23" i="10"/>
  <c r="CA23" i="10" s="1"/>
  <c r="CG22" i="10"/>
  <c r="CB22" i="10"/>
  <c r="C22" i="10"/>
  <c r="CA22" i="10" s="1"/>
  <c r="CG21" i="10"/>
  <c r="CA21" i="10"/>
  <c r="C21" i="10"/>
  <c r="C20" i="10"/>
  <c r="CG20" i="10" s="1"/>
  <c r="C19" i="10"/>
  <c r="CG19" i="10" s="1"/>
  <c r="CG18" i="10"/>
  <c r="C18" i="10"/>
  <c r="CA18" i="10" s="1"/>
  <c r="CG17" i="10"/>
  <c r="CA17" i="10"/>
  <c r="C17" i="10"/>
  <c r="C16" i="10"/>
  <c r="CG16" i="10" s="1"/>
  <c r="C15" i="10"/>
  <c r="CG15" i="10" s="1"/>
  <c r="CG14" i="10"/>
  <c r="C14" i="10"/>
  <c r="CA14" i="10" s="1"/>
  <c r="CG13" i="10"/>
  <c r="CA13" i="10"/>
  <c r="C13" i="10"/>
  <c r="C12" i="10"/>
  <c r="CG12" i="10" s="1"/>
  <c r="C11" i="10"/>
  <c r="CG11" i="10" s="1"/>
  <c r="CG10" i="10"/>
  <c r="C10" i="10"/>
  <c r="CA10" i="10" s="1"/>
  <c r="A5" i="10"/>
  <c r="A4" i="10"/>
  <c r="A3" i="10"/>
  <c r="A2" i="10"/>
  <c r="CH31" i="10" l="1"/>
  <c r="B195" i="10" s="1"/>
  <c r="A195" i="10"/>
  <c r="CA12" i="10"/>
  <c r="CA16" i="10"/>
  <c r="CA20" i="10"/>
  <c r="CA25" i="10"/>
  <c r="CA29" i="10"/>
  <c r="CA31" i="10"/>
  <c r="CH32" i="10"/>
  <c r="CA53" i="10"/>
  <c r="CA55" i="10"/>
  <c r="CA11" i="10"/>
  <c r="CA15" i="10"/>
  <c r="CA19" i="10"/>
  <c r="CA24" i="10"/>
  <c r="CA28" i="10"/>
  <c r="CB31" i="10"/>
  <c r="CA32" i="10"/>
  <c r="CA52" i="10"/>
  <c r="D77" i="1"/>
  <c r="E77" i="1"/>
  <c r="F77" i="1"/>
  <c r="G77" i="1"/>
  <c r="C77" i="1"/>
  <c r="C73" i="1"/>
  <c r="D73" i="1"/>
  <c r="E73" i="1"/>
  <c r="F73" i="1"/>
  <c r="G73" i="1"/>
  <c r="D72" i="1"/>
  <c r="E72" i="1"/>
  <c r="F72" i="1"/>
  <c r="G72" i="1"/>
  <c r="C72" i="1"/>
  <c r="D63" i="1"/>
  <c r="E63" i="1"/>
  <c r="F63" i="1"/>
  <c r="G63" i="1"/>
  <c r="H63" i="1"/>
  <c r="I63" i="1"/>
  <c r="D64" i="1"/>
  <c r="E64" i="1"/>
  <c r="F64" i="1"/>
  <c r="G64" i="1"/>
  <c r="H64" i="1"/>
  <c r="I64" i="1"/>
  <c r="D65" i="1"/>
  <c r="E65" i="1"/>
  <c r="F65" i="1"/>
  <c r="G65" i="1"/>
  <c r="H65" i="1"/>
  <c r="I65" i="1"/>
  <c r="D66" i="1"/>
  <c r="E66" i="1"/>
  <c r="F66" i="1"/>
  <c r="G66" i="1"/>
  <c r="H66" i="1"/>
  <c r="I66" i="1"/>
  <c r="D67" i="1"/>
  <c r="E67" i="1"/>
  <c r="F67" i="1"/>
  <c r="G67" i="1"/>
  <c r="H67" i="1"/>
  <c r="I67" i="1"/>
  <c r="E62" i="1"/>
  <c r="F62" i="1"/>
  <c r="G62" i="1"/>
  <c r="H62" i="1"/>
  <c r="I62" i="1"/>
  <c r="D62" i="1"/>
  <c r="F57" i="1"/>
  <c r="F54" i="1"/>
  <c r="F51" i="1"/>
  <c r="F50" i="1"/>
  <c r="E56" i="1"/>
  <c r="F56" i="1"/>
  <c r="F55" i="1"/>
  <c r="E53" i="1"/>
  <c r="F53" i="1"/>
  <c r="F52" i="1"/>
  <c r="D51" i="1"/>
  <c r="E51" i="1"/>
  <c r="D52" i="1"/>
  <c r="E52" i="1"/>
  <c r="D53" i="1"/>
  <c r="D54" i="1"/>
  <c r="E54" i="1"/>
  <c r="D55" i="1"/>
  <c r="E55" i="1"/>
  <c r="D56" i="1"/>
  <c r="D57" i="1"/>
  <c r="E57" i="1"/>
  <c r="E50" i="1"/>
  <c r="D38" i="1"/>
  <c r="E38" i="1"/>
  <c r="F38" i="1"/>
  <c r="G38" i="1"/>
  <c r="H38" i="1"/>
  <c r="D39" i="1"/>
  <c r="E39" i="1"/>
  <c r="F39" i="1"/>
  <c r="G39" i="1"/>
  <c r="H39" i="1"/>
  <c r="D40" i="1"/>
  <c r="E40" i="1"/>
  <c r="F40" i="1"/>
  <c r="G40" i="1"/>
  <c r="H40" i="1"/>
  <c r="D41" i="1"/>
  <c r="E41" i="1"/>
  <c r="F41" i="1"/>
  <c r="G41" i="1"/>
  <c r="H41" i="1"/>
  <c r="D42" i="1"/>
  <c r="E42" i="1"/>
  <c r="F42" i="1"/>
  <c r="G42" i="1"/>
  <c r="H42" i="1"/>
  <c r="D43" i="1"/>
  <c r="E43" i="1"/>
  <c r="F43" i="1"/>
  <c r="G43" i="1"/>
  <c r="H43" i="1"/>
  <c r="D44" i="1"/>
  <c r="E44" i="1"/>
  <c r="F44" i="1"/>
  <c r="G44" i="1"/>
  <c r="H44" i="1"/>
  <c r="D45" i="1"/>
  <c r="E45" i="1"/>
  <c r="F45" i="1"/>
  <c r="G45" i="1"/>
  <c r="H45" i="1"/>
  <c r="E37" i="1"/>
  <c r="F37" i="1"/>
  <c r="G37" i="1"/>
  <c r="H37" i="1"/>
  <c r="D37" i="1"/>
  <c r="D11" i="1"/>
  <c r="E11" i="1"/>
  <c r="F11" i="1"/>
  <c r="G11" i="1"/>
  <c r="H11" i="1"/>
  <c r="I11" i="1"/>
  <c r="J11" i="1"/>
  <c r="K11" i="1"/>
  <c r="D12" i="1"/>
  <c r="E12" i="1"/>
  <c r="F12" i="1"/>
  <c r="G12" i="1"/>
  <c r="H12" i="1"/>
  <c r="I12" i="1"/>
  <c r="J12" i="1"/>
  <c r="K12" i="1"/>
  <c r="D13" i="1"/>
  <c r="E13" i="1"/>
  <c r="F13" i="1"/>
  <c r="G13" i="1"/>
  <c r="H13" i="1"/>
  <c r="I13" i="1"/>
  <c r="J13" i="1"/>
  <c r="K13" i="1"/>
  <c r="D14" i="1"/>
  <c r="E14" i="1"/>
  <c r="F14" i="1"/>
  <c r="G14" i="1"/>
  <c r="H14" i="1"/>
  <c r="I14" i="1"/>
  <c r="J14" i="1"/>
  <c r="K14" i="1"/>
  <c r="D15" i="1"/>
  <c r="E15" i="1"/>
  <c r="F15" i="1"/>
  <c r="G15" i="1"/>
  <c r="H15" i="1"/>
  <c r="I15" i="1"/>
  <c r="J15" i="1"/>
  <c r="K15" i="1"/>
  <c r="D16" i="1"/>
  <c r="E16" i="1"/>
  <c r="F16" i="1"/>
  <c r="G16" i="1"/>
  <c r="H16" i="1"/>
  <c r="I16" i="1"/>
  <c r="J16" i="1"/>
  <c r="K16" i="1"/>
  <c r="D17" i="1"/>
  <c r="E17" i="1"/>
  <c r="F17" i="1"/>
  <c r="G17" i="1"/>
  <c r="H17" i="1"/>
  <c r="I17" i="1"/>
  <c r="J17" i="1"/>
  <c r="K17" i="1"/>
  <c r="D18" i="1"/>
  <c r="E18" i="1"/>
  <c r="F18" i="1"/>
  <c r="G18" i="1"/>
  <c r="H18" i="1"/>
  <c r="I18" i="1"/>
  <c r="J18" i="1"/>
  <c r="K18" i="1"/>
  <c r="D19" i="1"/>
  <c r="E19" i="1"/>
  <c r="F19" i="1"/>
  <c r="G19" i="1"/>
  <c r="H19" i="1"/>
  <c r="I19" i="1"/>
  <c r="J19" i="1"/>
  <c r="K19" i="1"/>
  <c r="D20" i="1"/>
  <c r="E20" i="1"/>
  <c r="F20" i="1"/>
  <c r="G20" i="1"/>
  <c r="H20" i="1"/>
  <c r="I20" i="1"/>
  <c r="J20" i="1"/>
  <c r="K20" i="1"/>
  <c r="D21" i="1"/>
  <c r="E21" i="1"/>
  <c r="F21" i="1"/>
  <c r="G21" i="1"/>
  <c r="H21" i="1"/>
  <c r="I21" i="1"/>
  <c r="J21" i="1"/>
  <c r="K21" i="1"/>
  <c r="D22" i="1"/>
  <c r="E22" i="1"/>
  <c r="F22" i="1"/>
  <c r="G22" i="1"/>
  <c r="H22" i="1"/>
  <c r="I22" i="1"/>
  <c r="J22" i="1"/>
  <c r="K22" i="1"/>
  <c r="D23" i="1"/>
  <c r="E23" i="1"/>
  <c r="F23" i="1"/>
  <c r="G23" i="1"/>
  <c r="H23" i="1"/>
  <c r="I23" i="1"/>
  <c r="J23" i="1"/>
  <c r="K23" i="1"/>
  <c r="D24" i="1"/>
  <c r="E24" i="1"/>
  <c r="F24" i="1"/>
  <c r="G24" i="1"/>
  <c r="H24" i="1"/>
  <c r="I24" i="1"/>
  <c r="J24" i="1"/>
  <c r="K24" i="1"/>
  <c r="D25" i="1"/>
  <c r="E25" i="1"/>
  <c r="F25" i="1"/>
  <c r="G25" i="1"/>
  <c r="H25" i="1"/>
  <c r="I25" i="1"/>
  <c r="J25" i="1"/>
  <c r="K25" i="1"/>
  <c r="D26" i="1"/>
  <c r="E26" i="1"/>
  <c r="F26" i="1"/>
  <c r="G26" i="1"/>
  <c r="H26" i="1"/>
  <c r="I26" i="1"/>
  <c r="J26" i="1"/>
  <c r="K26" i="1"/>
  <c r="D27" i="1"/>
  <c r="E27" i="1"/>
  <c r="F27" i="1"/>
  <c r="G27" i="1"/>
  <c r="H27" i="1"/>
  <c r="I27" i="1"/>
  <c r="J27" i="1"/>
  <c r="K27" i="1"/>
  <c r="D28" i="1"/>
  <c r="E28" i="1"/>
  <c r="F28" i="1"/>
  <c r="G28" i="1"/>
  <c r="H28" i="1"/>
  <c r="I28" i="1"/>
  <c r="J28" i="1"/>
  <c r="K28" i="1"/>
  <c r="D29" i="1"/>
  <c r="E29" i="1"/>
  <c r="F29" i="1"/>
  <c r="G29" i="1"/>
  <c r="H29" i="1"/>
  <c r="I29" i="1"/>
  <c r="J29" i="1"/>
  <c r="K29" i="1"/>
  <c r="D30" i="1"/>
  <c r="E30" i="1"/>
  <c r="F30" i="1"/>
  <c r="G30" i="1"/>
  <c r="H30" i="1"/>
  <c r="I30" i="1"/>
  <c r="J30" i="1"/>
  <c r="K30" i="1"/>
  <c r="D31" i="1"/>
  <c r="E31" i="1"/>
  <c r="F31" i="1"/>
  <c r="G31" i="1"/>
  <c r="H31" i="1"/>
  <c r="I31" i="1"/>
  <c r="J31" i="1"/>
  <c r="K31" i="1"/>
  <c r="D32" i="1"/>
  <c r="E32" i="1"/>
  <c r="F32" i="1"/>
  <c r="G32" i="1"/>
  <c r="H32" i="1"/>
  <c r="I32" i="1"/>
  <c r="J32" i="1"/>
  <c r="K32" i="1"/>
  <c r="D33" i="1"/>
  <c r="E33" i="1"/>
  <c r="F33" i="1"/>
  <c r="G33" i="1"/>
  <c r="H33" i="1"/>
  <c r="I33" i="1"/>
  <c r="J33" i="1"/>
  <c r="K33" i="1"/>
  <c r="D34" i="1"/>
  <c r="E34" i="1"/>
  <c r="F34" i="1"/>
  <c r="G34" i="1"/>
  <c r="H34" i="1"/>
  <c r="I34" i="1"/>
  <c r="J34" i="1"/>
  <c r="K34" i="1"/>
  <c r="E10" i="1"/>
  <c r="F10" i="1"/>
  <c r="G10" i="1"/>
  <c r="H10" i="1"/>
  <c r="I10" i="1"/>
  <c r="J10" i="1"/>
  <c r="K10" i="1"/>
  <c r="D10" i="1"/>
  <c r="B77" i="11" l="1"/>
  <c r="B73" i="11"/>
  <c r="B72" i="11"/>
  <c r="C67" i="11"/>
  <c r="C66" i="11"/>
  <c r="C65" i="11"/>
  <c r="C64" i="11"/>
  <c r="C63" i="11"/>
  <c r="C62" i="11"/>
  <c r="C57" i="11"/>
  <c r="CB56" i="11"/>
  <c r="CA56" i="11"/>
  <c r="C56" i="11"/>
  <c r="C55" i="11"/>
  <c r="CA55" i="11" s="1"/>
  <c r="C54" i="11"/>
  <c r="C53" i="11"/>
  <c r="CA53" i="11" s="1"/>
  <c r="C52" i="11"/>
  <c r="CB52" i="11" s="1"/>
  <c r="C51" i="11"/>
  <c r="C50" i="11"/>
  <c r="H46" i="11"/>
  <c r="G46" i="11"/>
  <c r="F46" i="11"/>
  <c r="E46" i="11"/>
  <c r="D46" i="11"/>
  <c r="C45" i="11"/>
  <c r="C44" i="11"/>
  <c r="C43" i="11"/>
  <c r="C42" i="11"/>
  <c r="C41" i="11"/>
  <c r="C40" i="11"/>
  <c r="C39" i="11"/>
  <c r="C38" i="11"/>
  <c r="C37" i="11"/>
  <c r="C34" i="11"/>
  <c r="C33" i="11"/>
  <c r="CG32" i="11"/>
  <c r="C32" i="11"/>
  <c r="CH32" i="11" s="1"/>
  <c r="C31" i="11"/>
  <c r="CA31" i="11" s="1"/>
  <c r="CG30" i="11"/>
  <c r="CB30" i="11"/>
  <c r="C30" i="11"/>
  <c r="CH30" i="11" s="1"/>
  <c r="C29" i="11"/>
  <c r="CA29" i="11" s="1"/>
  <c r="C28" i="11"/>
  <c r="CG28" i="11" s="1"/>
  <c r="C27" i="11"/>
  <c r="CA27" i="11" s="1"/>
  <c r="CG26" i="11"/>
  <c r="CA26" i="11"/>
  <c r="C26" i="11"/>
  <c r="C25" i="11"/>
  <c r="CA25" i="11" s="1"/>
  <c r="C24" i="11"/>
  <c r="CG24" i="11" s="1"/>
  <c r="CG23" i="11"/>
  <c r="C23" i="11"/>
  <c r="CA23" i="11" s="1"/>
  <c r="C22" i="11"/>
  <c r="CA22" i="11" s="1"/>
  <c r="C21" i="11"/>
  <c r="CG21" i="11" s="1"/>
  <c r="C20" i="11"/>
  <c r="CA20" i="11" s="1"/>
  <c r="C19" i="11"/>
  <c r="CG19" i="11" s="1"/>
  <c r="C18" i="11"/>
  <c r="CA18" i="11" s="1"/>
  <c r="CG17" i="11"/>
  <c r="C17" i="11"/>
  <c r="CA17" i="11" s="1"/>
  <c r="C16" i="11"/>
  <c r="CA16" i="11" s="1"/>
  <c r="C15" i="11"/>
  <c r="CG15" i="11" s="1"/>
  <c r="C14" i="11"/>
  <c r="CA14" i="11" s="1"/>
  <c r="CG13" i="11"/>
  <c r="CA13" i="11"/>
  <c r="C13" i="11"/>
  <c r="C12" i="11"/>
  <c r="CA12" i="11" s="1"/>
  <c r="C11" i="11"/>
  <c r="CG10" i="11"/>
  <c r="C10" i="11"/>
  <c r="CA10" i="11" s="1"/>
  <c r="A5" i="11"/>
  <c r="A4" i="11"/>
  <c r="A3" i="11"/>
  <c r="A2" i="11"/>
  <c r="B77" i="12"/>
  <c r="B73" i="12"/>
  <c r="B72" i="12"/>
  <c r="C67" i="12"/>
  <c r="C66" i="12"/>
  <c r="C65" i="12"/>
  <c r="C64" i="12"/>
  <c r="C63" i="12"/>
  <c r="C62" i="12"/>
  <c r="C57" i="12"/>
  <c r="CB56" i="12"/>
  <c r="C56" i="12"/>
  <c r="CA56" i="12" s="1"/>
  <c r="C55" i="12"/>
  <c r="CA55" i="12" s="1"/>
  <c r="C54" i="12"/>
  <c r="C53" i="12"/>
  <c r="CA53" i="12" s="1"/>
  <c r="C52" i="12"/>
  <c r="CB52" i="12" s="1"/>
  <c r="C51" i="12"/>
  <c r="H46" i="12"/>
  <c r="G46" i="12"/>
  <c r="F46" i="12"/>
  <c r="E46" i="12"/>
  <c r="D46" i="12"/>
  <c r="C45" i="12"/>
  <c r="C44" i="12"/>
  <c r="C43" i="12"/>
  <c r="C42" i="12"/>
  <c r="C41" i="12"/>
  <c r="C40" i="12"/>
  <c r="C39" i="12"/>
  <c r="C38" i="12"/>
  <c r="C37" i="12"/>
  <c r="C34" i="12"/>
  <c r="C33" i="12"/>
  <c r="C32" i="12"/>
  <c r="CH32" i="12" s="1"/>
  <c r="C31" i="12"/>
  <c r="CA31" i="12" s="1"/>
  <c r="CG30" i="12"/>
  <c r="C30" i="12"/>
  <c r="CH30" i="12" s="1"/>
  <c r="C29" i="12"/>
  <c r="CA29" i="12" s="1"/>
  <c r="C28" i="12"/>
  <c r="CG28" i="12" s="1"/>
  <c r="C27" i="12"/>
  <c r="CA27" i="12" s="1"/>
  <c r="CG26" i="12"/>
  <c r="C26" i="12"/>
  <c r="CA26" i="12" s="1"/>
  <c r="C25" i="12"/>
  <c r="CA25" i="12" s="1"/>
  <c r="C24" i="12"/>
  <c r="CG24" i="12" s="1"/>
  <c r="C23" i="12"/>
  <c r="CA23" i="12" s="1"/>
  <c r="CG22" i="12"/>
  <c r="CB22" i="12"/>
  <c r="C22" i="12"/>
  <c r="CA22" i="12" s="1"/>
  <c r="C21" i="12"/>
  <c r="CG21" i="12" s="1"/>
  <c r="C20" i="12"/>
  <c r="CA20" i="12" s="1"/>
  <c r="C19" i="12"/>
  <c r="CG19" i="12" s="1"/>
  <c r="C18" i="12"/>
  <c r="CA18" i="12" s="1"/>
  <c r="C17" i="12"/>
  <c r="CG17" i="12" s="1"/>
  <c r="C16" i="12"/>
  <c r="CA16" i="12" s="1"/>
  <c r="C15" i="12"/>
  <c r="CG15" i="12" s="1"/>
  <c r="C14" i="12"/>
  <c r="CA14" i="12" s="1"/>
  <c r="CG13" i="12"/>
  <c r="C13" i="12"/>
  <c r="CA13" i="12" s="1"/>
  <c r="C12" i="12"/>
  <c r="CA12" i="12" s="1"/>
  <c r="C11" i="12"/>
  <c r="C10" i="12"/>
  <c r="CA10" i="12" s="1"/>
  <c r="A5" i="12"/>
  <c r="A4" i="12"/>
  <c r="A3" i="12"/>
  <c r="A2" i="12"/>
  <c r="B77" i="13"/>
  <c r="B73" i="13"/>
  <c r="B72" i="13"/>
  <c r="C67" i="13"/>
  <c r="C66" i="13"/>
  <c r="C65" i="13"/>
  <c r="C64" i="13"/>
  <c r="C63" i="13"/>
  <c r="C62" i="13"/>
  <c r="C57" i="13"/>
  <c r="C56" i="13"/>
  <c r="CB56" i="13" s="1"/>
  <c r="C55" i="13"/>
  <c r="CB55" i="13" s="1"/>
  <c r="C54" i="13"/>
  <c r="C53" i="13"/>
  <c r="CB53" i="13" s="1"/>
  <c r="C52" i="13"/>
  <c r="CB52" i="13" s="1"/>
  <c r="C51" i="13"/>
  <c r="C50" i="13"/>
  <c r="H46" i="13"/>
  <c r="G46" i="13"/>
  <c r="F46" i="13"/>
  <c r="E46" i="13"/>
  <c r="D46" i="13"/>
  <c r="C45" i="13"/>
  <c r="C44" i="13"/>
  <c r="C43" i="13"/>
  <c r="C42" i="13"/>
  <c r="C41" i="13"/>
  <c r="C40" i="13"/>
  <c r="C39" i="13"/>
  <c r="C38" i="13"/>
  <c r="C37" i="13"/>
  <c r="C34" i="13"/>
  <c r="C33" i="13"/>
  <c r="C32" i="13"/>
  <c r="CB32" i="13" s="1"/>
  <c r="C31" i="13"/>
  <c r="CG31" i="13" s="1"/>
  <c r="C30" i="13"/>
  <c r="CH30" i="13" s="1"/>
  <c r="C29" i="13"/>
  <c r="CG29" i="13" s="1"/>
  <c r="C28" i="13"/>
  <c r="CG28" i="13" s="1"/>
  <c r="C27" i="13"/>
  <c r="CA27" i="13" s="1"/>
  <c r="C26" i="13"/>
  <c r="CG26" i="13" s="1"/>
  <c r="C25" i="13"/>
  <c r="CG25" i="13" s="1"/>
  <c r="C24" i="13"/>
  <c r="CG24" i="13" s="1"/>
  <c r="C23" i="13"/>
  <c r="CA23" i="13" s="1"/>
  <c r="CG22" i="13"/>
  <c r="C22" i="13"/>
  <c r="CA22" i="13" s="1"/>
  <c r="CG21" i="13"/>
  <c r="CA21" i="13"/>
  <c r="C21" i="13"/>
  <c r="C20" i="13"/>
  <c r="CG20" i="13" s="1"/>
  <c r="C19" i="13"/>
  <c r="CG19" i="13" s="1"/>
  <c r="CG18" i="13"/>
  <c r="C18" i="13"/>
  <c r="CA18" i="13" s="1"/>
  <c r="C17" i="13"/>
  <c r="CG17" i="13" s="1"/>
  <c r="C16" i="13"/>
  <c r="CG16" i="13" s="1"/>
  <c r="C15" i="13"/>
  <c r="CG15" i="13" s="1"/>
  <c r="C14" i="13"/>
  <c r="CA14" i="13" s="1"/>
  <c r="C13" i="13"/>
  <c r="CG13" i="13" s="1"/>
  <c r="C12" i="13"/>
  <c r="CG12" i="13" s="1"/>
  <c r="C11" i="13"/>
  <c r="CG11" i="13" s="1"/>
  <c r="C10" i="13"/>
  <c r="CA10" i="13" s="1"/>
  <c r="A5" i="13"/>
  <c r="A4" i="13"/>
  <c r="A3" i="13"/>
  <c r="A2" i="13"/>
  <c r="CG14" i="13" l="1"/>
  <c r="CA17" i="13"/>
  <c r="CG27" i="13"/>
  <c r="CA30" i="13"/>
  <c r="C46" i="13"/>
  <c r="CG18" i="12"/>
  <c r="CA21" i="12"/>
  <c r="CB22" i="11"/>
  <c r="CG10" i="13"/>
  <c r="CA13" i="13"/>
  <c r="CG23" i="13"/>
  <c r="CA26" i="13"/>
  <c r="CB30" i="13"/>
  <c r="CG32" i="13"/>
  <c r="CA56" i="13"/>
  <c r="CG14" i="12"/>
  <c r="CA17" i="12"/>
  <c r="CG27" i="12"/>
  <c r="CA30" i="12"/>
  <c r="C46" i="12"/>
  <c r="CG18" i="11"/>
  <c r="CA21" i="11"/>
  <c r="CG22" i="11"/>
  <c r="CB22" i="13"/>
  <c r="CG30" i="13"/>
  <c r="CG10" i="12"/>
  <c r="CG23" i="12"/>
  <c r="CB30" i="12"/>
  <c r="CG32" i="12"/>
  <c r="CG14" i="11"/>
  <c r="CG27" i="11"/>
  <c r="CA30" i="11"/>
  <c r="C46" i="11"/>
  <c r="A195" i="11" s="1"/>
  <c r="CA11" i="11"/>
  <c r="CG12" i="11"/>
  <c r="CA15" i="11"/>
  <c r="CG16" i="11"/>
  <c r="CA19" i="11"/>
  <c r="CG20" i="11"/>
  <c r="CA24" i="11"/>
  <c r="CG25" i="11"/>
  <c r="CA28" i="11"/>
  <c r="CG29" i="11"/>
  <c r="CB31" i="11"/>
  <c r="CA32" i="11"/>
  <c r="CA52" i="11"/>
  <c r="CB53" i="11"/>
  <c r="CB55" i="11"/>
  <c r="CG11" i="11"/>
  <c r="CG31" i="11"/>
  <c r="CB32" i="11"/>
  <c r="CH31" i="11"/>
  <c r="CA11" i="12"/>
  <c r="CG12" i="12"/>
  <c r="CA15" i="12"/>
  <c r="CG16" i="12"/>
  <c r="CA19" i="12"/>
  <c r="CG20" i="12"/>
  <c r="CA24" i="12"/>
  <c r="CG25" i="12"/>
  <c r="CA28" i="12"/>
  <c r="CG29" i="12"/>
  <c r="CB31" i="12"/>
  <c r="CA32" i="12"/>
  <c r="CA52" i="12"/>
  <c r="CB53" i="12"/>
  <c r="CB55" i="12"/>
  <c r="CG11" i="12"/>
  <c r="CG31" i="12"/>
  <c r="CB32" i="12"/>
  <c r="CH31" i="12"/>
  <c r="CH31" i="13"/>
  <c r="A195" i="13"/>
  <c r="CA12" i="13"/>
  <c r="CA16" i="13"/>
  <c r="CA20" i="13"/>
  <c r="CA25" i="13"/>
  <c r="CA29" i="13"/>
  <c r="CA31" i="13"/>
  <c r="CH32" i="13"/>
  <c r="CA53" i="13"/>
  <c r="CA55" i="13"/>
  <c r="CA11" i="13"/>
  <c r="CA15" i="13"/>
  <c r="CA19" i="13"/>
  <c r="CA24" i="13"/>
  <c r="CA28" i="13"/>
  <c r="CB31" i="13"/>
  <c r="CA32" i="13"/>
  <c r="CA52" i="13"/>
  <c r="B195" i="11" l="1"/>
  <c r="B195" i="13"/>
  <c r="B195" i="12"/>
  <c r="B73" i="1"/>
  <c r="B72" i="1"/>
  <c r="C54" i="1"/>
  <c r="C53" i="1"/>
  <c r="CB53" i="1" s="1"/>
  <c r="C52" i="1"/>
  <c r="CB52" i="1" s="1"/>
  <c r="G46" i="1"/>
  <c r="C44" i="1"/>
  <c r="C41" i="1"/>
  <c r="C40" i="1"/>
  <c r="F46" i="1"/>
  <c r="C11" i="1"/>
  <c r="C14" i="1"/>
  <c r="C18" i="1"/>
  <c r="C19" i="1"/>
  <c r="CG19" i="1" s="1"/>
  <c r="C22" i="1"/>
  <c r="CG22" i="1" s="1"/>
  <c r="C26" i="1"/>
  <c r="C27" i="1"/>
  <c r="C30" i="1"/>
  <c r="CB30" i="1" s="1"/>
  <c r="C31" i="1"/>
  <c r="C10" i="1"/>
  <c r="B77" i="7"/>
  <c r="B73" i="7"/>
  <c r="B72" i="7"/>
  <c r="C67" i="7"/>
  <c r="C66" i="7"/>
  <c r="C65" i="7"/>
  <c r="C64" i="7"/>
  <c r="C63" i="7"/>
  <c r="C62" i="7"/>
  <c r="C57" i="7"/>
  <c r="C56" i="7"/>
  <c r="CB56" i="7" s="1"/>
  <c r="C55" i="7"/>
  <c r="CB55" i="7" s="1"/>
  <c r="C54" i="7"/>
  <c r="C53" i="7"/>
  <c r="C52" i="7"/>
  <c r="CB52" i="7" s="1"/>
  <c r="C51" i="7"/>
  <c r="C50" i="7"/>
  <c r="H46" i="7"/>
  <c r="G46" i="7"/>
  <c r="F46" i="7"/>
  <c r="E46" i="7"/>
  <c r="D46" i="7"/>
  <c r="C45" i="7"/>
  <c r="C44" i="7"/>
  <c r="C43" i="7"/>
  <c r="C42" i="7"/>
  <c r="C41" i="7"/>
  <c r="C40" i="7"/>
  <c r="C39" i="7"/>
  <c r="C38" i="7"/>
  <c r="C37" i="7"/>
  <c r="C34" i="7"/>
  <c r="C33" i="7"/>
  <c r="C32" i="7"/>
  <c r="CG32" i="7" s="1"/>
  <c r="C31" i="7"/>
  <c r="CG31" i="7" s="1"/>
  <c r="C30" i="7"/>
  <c r="CG30" i="7" s="1"/>
  <c r="C29" i="7"/>
  <c r="CG29" i="7" s="1"/>
  <c r="C28" i="7"/>
  <c r="C27" i="7"/>
  <c r="C26" i="7"/>
  <c r="C25" i="7"/>
  <c r="C24" i="7"/>
  <c r="CG24" i="7" s="1"/>
  <c r="C23" i="7"/>
  <c r="C22" i="7"/>
  <c r="C21" i="7"/>
  <c r="C20" i="7"/>
  <c r="CA20" i="7" s="1"/>
  <c r="C19" i="7"/>
  <c r="C18" i="7"/>
  <c r="C17" i="7"/>
  <c r="C16" i="7"/>
  <c r="CG16" i="7" s="1"/>
  <c r="C15" i="7"/>
  <c r="C14" i="7"/>
  <c r="C13" i="7"/>
  <c r="CG13" i="7" s="1"/>
  <c r="C12" i="7"/>
  <c r="C11" i="7"/>
  <c r="C10" i="7"/>
  <c r="A5" i="7"/>
  <c r="A4" i="7"/>
  <c r="A3" i="7"/>
  <c r="A2" i="7"/>
  <c r="C67" i="1"/>
  <c r="C57" i="1"/>
  <c r="C56" i="1"/>
  <c r="CB56" i="1" s="1"/>
  <c r="C43" i="1"/>
  <c r="C37" i="1"/>
  <c r="C23" i="1"/>
  <c r="CG23" i="1" s="1"/>
  <c r="C15" i="1"/>
  <c r="CG15" i="1" s="1"/>
  <c r="A5" i="1"/>
  <c r="A4" i="1"/>
  <c r="A3" i="1"/>
  <c r="A2" i="1"/>
  <c r="CA56" i="7"/>
  <c r="CB53" i="7"/>
  <c r="CA53" i="7"/>
  <c r="CB31" i="7"/>
  <c r="CA31" i="7"/>
  <c r="CH31" i="7"/>
  <c r="CA30" i="7"/>
  <c r="CA29" i="7"/>
  <c r="CG28" i="7"/>
  <c r="CG27" i="7"/>
  <c r="CG26" i="7"/>
  <c r="CA26" i="7"/>
  <c r="CG23" i="7"/>
  <c r="CG22" i="7"/>
  <c r="CB22" i="7"/>
  <c r="CG20" i="7"/>
  <c r="CG19" i="7"/>
  <c r="CG18" i="7"/>
  <c r="CG15" i="7"/>
  <c r="CG14" i="7"/>
  <c r="CA13" i="7"/>
  <c r="CG12" i="7"/>
  <c r="CG11" i="7"/>
  <c r="B77" i="6"/>
  <c r="B73" i="6"/>
  <c r="B72" i="6"/>
  <c r="C67" i="6"/>
  <c r="C66" i="6"/>
  <c r="C65" i="6"/>
  <c r="C64" i="6"/>
  <c r="C63" i="6"/>
  <c r="C62" i="6"/>
  <c r="C57" i="6"/>
  <c r="C56" i="6"/>
  <c r="CB56" i="6" s="1"/>
  <c r="C55" i="6"/>
  <c r="CA55" i="6" s="1"/>
  <c r="C54" i="6"/>
  <c r="C53" i="6"/>
  <c r="CA53" i="6" s="1"/>
  <c r="C52" i="6"/>
  <c r="CB52" i="6" s="1"/>
  <c r="C51" i="6"/>
  <c r="C50" i="6"/>
  <c r="H46" i="6"/>
  <c r="G46" i="6"/>
  <c r="F46" i="6"/>
  <c r="E46" i="6"/>
  <c r="D46" i="6"/>
  <c r="C45" i="6"/>
  <c r="C44" i="6"/>
  <c r="C43" i="6"/>
  <c r="C42" i="6"/>
  <c r="C41" i="6"/>
  <c r="C40" i="6"/>
  <c r="C39" i="6"/>
  <c r="C38" i="6"/>
  <c r="C37" i="6"/>
  <c r="C34" i="6"/>
  <c r="C33" i="6"/>
  <c r="C32" i="6"/>
  <c r="C31" i="6"/>
  <c r="CA31" i="6" s="1"/>
  <c r="C30" i="6"/>
  <c r="C29" i="6"/>
  <c r="CA29" i="6" s="1"/>
  <c r="C28" i="6"/>
  <c r="CG28" i="6" s="1"/>
  <c r="C27" i="6"/>
  <c r="CA27" i="6" s="1"/>
  <c r="C26" i="6"/>
  <c r="C25" i="6"/>
  <c r="CA25" i="6" s="1"/>
  <c r="C24" i="6"/>
  <c r="CG24" i="6" s="1"/>
  <c r="C23" i="6"/>
  <c r="CG22" i="6"/>
  <c r="C22" i="6"/>
  <c r="CA22" i="6" s="1"/>
  <c r="CG21" i="6"/>
  <c r="CA21" i="6"/>
  <c r="C21" i="6"/>
  <c r="C20" i="6"/>
  <c r="CA20" i="6" s="1"/>
  <c r="C19" i="6"/>
  <c r="CG19" i="6" s="1"/>
  <c r="CG18" i="6"/>
  <c r="C18" i="6"/>
  <c r="CA18" i="6" s="1"/>
  <c r="C17" i="6"/>
  <c r="CG17" i="6" s="1"/>
  <c r="C16" i="6"/>
  <c r="CA16" i="6" s="1"/>
  <c r="C15" i="6"/>
  <c r="CG15" i="6" s="1"/>
  <c r="C14" i="6"/>
  <c r="CA14" i="6" s="1"/>
  <c r="C13" i="6"/>
  <c r="C12" i="6"/>
  <c r="CA12" i="6" s="1"/>
  <c r="C11" i="6"/>
  <c r="CG11" i="6" s="1"/>
  <c r="C10" i="6"/>
  <c r="A5" i="6"/>
  <c r="A4" i="6"/>
  <c r="A3" i="6"/>
  <c r="A2" i="6"/>
  <c r="B77" i="5"/>
  <c r="B73" i="5"/>
  <c r="B72" i="5"/>
  <c r="C67" i="5"/>
  <c r="C66" i="5"/>
  <c r="C65" i="5"/>
  <c r="C64" i="5"/>
  <c r="C63" i="5"/>
  <c r="C62" i="5"/>
  <c r="C57" i="5"/>
  <c r="C56" i="5"/>
  <c r="C55" i="5"/>
  <c r="CA55" i="5" s="1"/>
  <c r="C54" i="5"/>
  <c r="C53" i="5"/>
  <c r="CA53" i="5" s="1"/>
  <c r="C52" i="5"/>
  <c r="CB52" i="5" s="1"/>
  <c r="C51" i="5"/>
  <c r="C50" i="5"/>
  <c r="H46" i="5"/>
  <c r="G46" i="5"/>
  <c r="F46" i="5"/>
  <c r="E46" i="5"/>
  <c r="D46" i="5"/>
  <c r="C45" i="5"/>
  <c r="C44" i="5"/>
  <c r="C43" i="5"/>
  <c r="C42" i="5"/>
  <c r="C41" i="5"/>
  <c r="C40" i="5"/>
  <c r="C39" i="5"/>
  <c r="C38" i="5"/>
  <c r="C37" i="5"/>
  <c r="C46" i="5" s="1"/>
  <c r="C34" i="5"/>
  <c r="C33" i="5"/>
  <c r="CG32" i="5"/>
  <c r="CA32" i="5"/>
  <c r="C32" i="5"/>
  <c r="CH32" i="5" s="1"/>
  <c r="C31" i="5"/>
  <c r="C30" i="5"/>
  <c r="CG29" i="5"/>
  <c r="C29" i="5"/>
  <c r="CA29" i="5" s="1"/>
  <c r="C28" i="5"/>
  <c r="CG28" i="5" s="1"/>
  <c r="C27" i="5"/>
  <c r="CG27" i="5" s="1"/>
  <c r="CA26" i="5"/>
  <c r="C26" i="5"/>
  <c r="CG26" i="5" s="1"/>
  <c r="C25" i="5"/>
  <c r="CA24" i="5"/>
  <c r="C24" i="5"/>
  <c r="CG24" i="5" s="1"/>
  <c r="C23" i="5"/>
  <c r="CG23" i="5" s="1"/>
  <c r="C22" i="5"/>
  <c r="CG22" i="5" s="1"/>
  <c r="CG21" i="5"/>
  <c r="C21" i="5"/>
  <c r="CA21" i="5" s="1"/>
  <c r="C20" i="5"/>
  <c r="CA20" i="5" s="1"/>
  <c r="C19" i="5"/>
  <c r="CG19" i="5" s="1"/>
  <c r="C18" i="5"/>
  <c r="CG18" i="5" s="1"/>
  <c r="CG17" i="5"/>
  <c r="C17" i="5"/>
  <c r="CA17" i="5" s="1"/>
  <c r="CG16" i="5"/>
  <c r="C16" i="5"/>
  <c r="CA16" i="5" s="1"/>
  <c r="C15" i="5"/>
  <c r="CG15" i="5" s="1"/>
  <c r="C14" i="5"/>
  <c r="CG14" i="5" s="1"/>
  <c r="CG13" i="5"/>
  <c r="C13" i="5"/>
  <c r="CA13" i="5" s="1"/>
  <c r="C12" i="5"/>
  <c r="CA12" i="5" s="1"/>
  <c r="C11" i="5"/>
  <c r="CG11" i="5" s="1"/>
  <c r="C10" i="5"/>
  <c r="A5" i="5"/>
  <c r="A4" i="5"/>
  <c r="A3" i="5"/>
  <c r="A2" i="5"/>
  <c r="CA53" i="1" l="1"/>
  <c r="CA31" i="1"/>
  <c r="CG31" i="1"/>
  <c r="CG13" i="6"/>
  <c r="CA13" i="6"/>
  <c r="CA23" i="6"/>
  <c r="CG23" i="6"/>
  <c r="CH30" i="6"/>
  <c r="CG30" i="6"/>
  <c r="CB30" i="6"/>
  <c r="CG25" i="5"/>
  <c r="CA25" i="5"/>
  <c r="CH30" i="5"/>
  <c r="CB30" i="5"/>
  <c r="CA30" i="5"/>
  <c r="CG27" i="6"/>
  <c r="CA30" i="6"/>
  <c r="A195" i="5"/>
  <c r="CA31" i="5"/>
  <c r="CB31" i="5"/>
  <c r="CG26" i="6"/>
  <c r="CA26" i="6"/>
  <c r="CH32" i="6"/>
  <c r="CG32" i="6"/>
  <c r="CA17" i="7"/>
  <c r="CG17" i="7"/>
  <c r="CG21" i="7"/>
  <c r="CA21" i="7"/>
  <c r="CA25" i="7"/>
  <c r="CG25" i="7"/>
  <c r="CG30" i="1"/>
  <c r="CG27" i="1"/>
  <c r="CG26" i="1"/>
  <c r="CA19" i="1"/>
  <c r="CG18" i="1"/>
  <c r="CG14" i="1"/>
  <c r="CA11" i="1"/>
  <c r="CG11" i="1"/>
  <c r="C39" i="1"/>
  <c r="E46" i="1"/>
  <c r="C63" i="1"/>
  <c r="C65" i="1"/>
  <c r="CG10" i="6"/>
  <c r="CA15" i="1"/>
  <c r="CG12" i="5"/>
  <c r="CG20" i="5"/>
  <c r="CA28" i="5"/>
  <c r="CG30" i="5"/>
  <c r="CA52" i="5"/>
  <c r="CB56" i="5"/>
  <c r="CA56" i="5"/>
  <c r="CG14" i="6"/>
  <c r="CA17" i="6"/>
  <c r="C46" i="6"/>
  <c r="A195" i="6" s="1"/>
  <c r="B77" i="1"/>
  <c r="CA56" i="6"/>
  <c r="CB30" i="7"/>
  <c r="CA55" i="7"/>
  <c r="C33" i="1"/>
  <c r="C32" i="1"/>
  <c r="CA32" i="1" s="1"/>
  <c r="CB31" i="1"/>
  <c r="C29" i="1"/>
  <c r="CA29" i="1" s="1"/>
  <c r="C28" i="1"/>
  <c r="CG28" i="1" s="1"/>
  <c r="C25" i="1"/>
  <c r="CG25" i="1" s="1"/>
  <c r="C24" i="1"/>
  <c r="CG24" i="1" s="1"/>
  <c r="C21" i="1"/>
  <c r="CG21" i="1" s="1"/>
  <c r="C20" i="1"/>
  <c r="CG20" i="1" s="1"/>
  <c r="C17" i="1"/>
  <c r="CG17" i="1" s="1"/>
  <c r="C16" i="1"/>
  <c r="CA16" i="1" s="1"/>
  <c r="C13" i="1"/>
  <c r="CG13" i="1" s="1"/>
  <c r="C12" i="1"/>
  <c r="CA12" i="1" s="1"/>
  <c r="D46" i="1"/>
  <c r="H46" i="1"/>
  <c r="C42" i="1"/>
  <c r="C51" i="1"/>
  <c r="CA52" i="1"/>
  <c r="C55" i="1"/>
  <c r="CB55" i="1" s="1"/>
  <c r="CA11" i="5"/>
  <c r="CA15" i="5"/>
  <c r="CA19" i="5"/>
  <c r="CB22" i="6"/>
  <c r="C46" i="7"/>
  <c r="A195" i="7" s="1"/>
  <c r="C34" i="1"/>
  <c r="C62" i="1"/>
  <c r="C64" i="1"/>
  <c r="C66" i="1"/>
  <c r="C45" i="1"/>
  <c r="C38" i="1"/>
  <c r="CG16" i="1"/>
  <c r="CA16" i="7"/>
  <c r="CA12" i="7"/>
  <c r="CH32" i="7"/>
  <c r="CA11" i="7"/>
  <c r="CA15" i="7"/>
  <c r="CA19" i="7"/>
  <c r="CA24" i="7"/>
  <c r="CA28" i="7"/>
  <c r="CA32" i="7"/>
  <c r="CA52" i="7"/>
  <c r="CA10" i="7"/>
  <c r="CA14" i="7"/>
  <c r="CA18" i="7"/>
  <c r="CA22" i="7"/>
  <c r="CA23" i="7"/>
  <c r="CA27" i="7"/>
  <c r="CH30" i="7"/>
  <c r="CB32" i="7"/>
  <c r="CG10" i="7"/>
  <c r="B195" i="7" s="1"/>
  <c r="CA11" i="6"/>
  <c r="CG12" i="6"/>
  <c r="CA15" i="6"/>
  <c r="CG16" i="6"/>
  <c r="CA19" i="6"/>
  <c r="CG20" i="6"/>
  <c r="CA24" i="6"/>
  <c r="CG25" i="6"/>
  <c r="CA28" i="6"/>
  <c r="CG29" i="6"/>
  <c r="CB31" i="6"/>
  <c r="CA32" i="6"/>
  <c r="CA52" i="6"/>
  <c r="CB53" i="6"/>
  <c r="CB55" i="6"/>
  <c r="CA10" i="6"/>
  <c r="CG31" i="6"/>
  <c r="CB32" i="6"/>
  <c r="CH31" i="6"/>
  <c r="CB53" i="5"/>
  <c r="CB55" i="5"/>
  <c r="CA10" i="5"/>
  <c r="CA14" i="5"/>
  <c r="CA18" i="5"/>
  <c r="CA22" i="5"/>
  <c r="CA23" i="5"/>
  <c r="CA27" i="5"/>
  <c r="CG31" i="5"/>
  <c r="CB32" i="5"/>
  <c r="CG10" i="5"/>
  <c r="CB22" i="5"/>
  <c r="CH31" i="5"/>
  <c r="CA10" i="1"/>
  <c r="CA14" i="1"/>
  <c r="CA18" i="1"/>
  <c r="CA22" i="1"/>
  <c r="CA23" i="1"/>
  <c r="CA27" i="1"/>
  <c r="CH30" i="1"/>
  <c r="CG10" i="1"/>
  <c r="CB22" i="1"/>
  <c r="CA26" i="1"/>
  <c r="CA30" i="1"/>
  <c r="CH31" i="1"/>
  <c r="CA56" i="1"/>
  <c r="CA21" i="1" l="1"/>
  <c r="CG29" i="1"/>
  <c r="CA24" i="1"/>
  <c r="C46" i="1"/>
  <c r="CA17" i="1"/>
  <c r="CA25" i="1"/>
  <c r="CG32" i="1"/>
  <c r="CB32" i="1"/>
  <c r="CH32" i="1"/>
  <c r="CA20" i="1"/>
  <c r="B195" i="5"/>
  <c r="CG12" i="1"/>
  <c r="B195" i="6"/>
  <c r="CA28" i="1"/>
  <c r="CA13" i="1"/>
  <c r="CA55" i="1"/>
  <c r="B195" i="1" l="1"/>
  <c r="A195" i="1" l="1"/>
  <c r="D50" i="1"/>
  <c r="C50" i="1"/>
  <c r="D50" i="12"/>
  <c r="C50" i="12"/>
  <c r="A195" i="12"/>
</calcChain>
</file>

<file path=xl/sharedStrings.xml><?xml version="1.0" encoding="utf-8"?>
<sst xmlns="http://schemas.openxmlformats.org/spreadsheetml/2006/main" count="1210" uniqueCount="99">
  <si>
    <t>SERVICIO DE SALUD</t>
  </si>
  <si>
    <t>REM-26.  ACTIVIDADES EN DOMICILIO Y OTROS ESPACIOS</t>
  </si>
  <si>
    <t>SECCIÓN A: VISITAS DOMICILIARIAS INTEGRALES A FAMILIAS (ESTABLECIMIENTOS APS)</t>
  </si>
  <si>
    <t>CONCEPTOS</t>
  </si>
  <si>
    <t>TOTAL</t>
  </si>
  <si>
    <t>UN PROFESIONAL</t>
  </si>
  <si>
    <t>DOS O MÁS PROFESIONALES</t>
  </si>
  <si>
    <t>UN PROFESIONAL Y UN TÉCNICO PARAMÉDICO</t>
  </si>
  <si>
    <t>PRIMER CONTACTO</t>
  </si>
  <si>
    <t>VISITA DE SEGUIMIENTO</t>
  </si>
  <si>
    <t>PROGRAMA DE ATENCIÓN DOMICILIARIA A PERSONAS CON DEPENDENCIA SEVERA</t>
  </si>
  <si>
    <t>SECCIÓN B: OTRAS VISITAS INTEGRALES</t>
  </si>
  <si>
    <t>DOS O MÁS 
PROFESIONALES</t>
  </si>
  <si>
    <t>UN PROFESIONAL Y 
UN TÉCNICO PARAMÉDICO</t>
  </si>
  <si>
    <t>TÉCNICO PARAMÉDICO</t>
  </si>
  <si>
    <t>(*) Excluye visita integral de salud mental</t>
  </si>
  <si>
    <t>SECCIÓN C:  VISITAS CON FINES DE TRATAMIENTOS Y/O PROCEDIMIENTOS EN  DOMICILIO</t>
  </si>
  <si>
    <t>PROFESIONAL</t>
  </si>
  <si>
    <t>TÉCNICO 
PARAMÉDICO</t>
  </si>
  <si>
    <t>A PERSONAS CON DEPENDENCIA LEVE</t>
  </si>
  <si>
    <t>A PERSONAS CON DEPENDENCIA MODERADA</t>
  </si>
  <si>
    <t xml:space="preserve"> A PERSONAS CON DEPENDENCIA SEVERA</t>
  </si>
  <si>
    <t>ONCOLÓGICOS</t>
  </si>
  <si>
    <t>NO ONCOLÓGICOS</t>
  </si>
  <si>
    <t>OTROS</t>
  </si>
  <si>
    <t xml:space="preserve">VISITA DE SEGUIMIENTO A PERSONAS CON DEPEDENCIA SEVERA </t>
  </si>
  <si>
    <t>ATENCION  FARMACEÚTICA EN DOMICILIO</t>
  </si>
  <si>
    <t>SECCIÓN D: RESCATE DE PACIENTES INASISTENTES</t>
  </si>
  <si>
    <t>RESCATE EN DOMICILIO</t>
  </si>
  <si>
    <t>RESCATE TELEFONICO</t>
  </si>
  <si>
    <t>FUNCIONARIO</t>
  </si>
  <si>
    <t>COMPRA DE SERVICIO (*)</t>
  </si>
  <si>
    <t>* No incluidas como producción del establecimiento.</t>
  </si>
  <si>
    <t>FACILITADOR/A INTERCULTURAL</t>
  </si>
  <si>
    <t>PROGRAMA DE ACOMPAÑAMIENTO PSICOSOCIAL EN APS</t>
  </si>
  <si>
    <t>FAMILIA CON NIÑO PREMATURO</t>
  </si>
  <si>
    <t>FAMILIA CON NIÑO RECIÉN NACIDO</t>
  </si>
  <si>
    <t>FAMILIA CON NIÑO CON DÉFICIT DEL DSM</t>
  </si>
  <si>
    <t>FAMILIA CON NIÑO EN RIESGO VINCULAR AFECTIVO</t>
  </si>
  <si>
    <t>FAMILIA CON NIÑO &lt; 7 MESES CON SCORE DE RIESGO MODERADO DE MORIR POR NEUMONÍA</t>
  </si>
  <si>
    <t>FAMILIA CON NIÑO &lt; 7 MESES CON SCORE DE RIESGO GRAVE DE MORIR POR NEUMONÍA</t>
  </si>
  <si>
    <t>FAMILIA CON NIÑO CON PROBLEMA RESPIRATORIO CRÓNICO O NO CONTROLADO</t>
  </si>
  <si>
    <t>FAMILIA CON NIÑO MALNUTRIDO</t>
  </si>
  <si>
    <t>FAMILIA CON NIÑO CON RIESGO PSICOSOCIAL (EXCLUYE VINCULAR AFECTIVO)</t>
  </si>
  <si>
    <t>FAMILIA CON ADOLESCENTE EN RIESGO O PROBLEMA PSICOSOCIAL</t>
  </si>
  <si>
    <t>FAMILIA CON INTEGRANTE CON PATOLOGÍA CRÓNICA DESCOMPENSADA</t>
  </si>
  <si>
    <t>FAMILIA CON ADULTO MAYOR DEPENDEDIENTE (EXCLUYE DEPENDIENTE SEVERO)</t>
  </si>
  <si>
    <t>FAMILIA CON ADULTO MAYOR CON DEMENCIA</t>
  </si>
  <si>
    <t xml:space="preserve"> </t>
  </si>
  <si>
    <t>FAMILIA CON ADULTO MAYOR EN RIESGO PSICOSOCIAL</t>
  </si>
  <si>
    <t>FAMILIA CON GESTANTE &gt;20 AÑOS EN RIESGO PSICOSOCIAL</t>
  </si>
  <si>
    <t>FAMILIA CON GESTANTE ADOLESCENTE 10 A 14 AÑOS</t>
  </si>
  <si>
    <t>FAMILIA CON GESTANTE ADOLESCENTE EN RIESGO PSICOSOCIAL 15 A 19 AÑOS</t>
  </si>
  <si>
    <t>FAMILIA CON ADOLESCENTE CON PROBLEMA RESPIRATORIO CRÓNICO O NO CONTROLADO</t>
  </si>
  <si>
    <t>FAMILIA CON ADULTO CON PROBLEMA RESPIRATORIO CRÓNICO O NO CONTROLADO</t>
  </si>
  <si>
    <t>FAMILIA CON GESTANTE EN RIESGO BIOMÉDICO</t>
  </si>
  <si>
    <t>FAMILIA CON INTEGRANTE CON ENFERMEDAD TERMINAL</t>
  </si>
  <si>
    <t>FAMILIA CON INTEGRANTE ALTA HOSPITALIZACIÓN PRECOZ</t>
  </si>
  <si>
    <t>FAMILIA CON INTEGRANTE CON DEPENDENCIA SEVERA</t>
  </si>
  <si>
    <t>FAMILIA CON OTRO RIESGO PSICOSOCIAL</t>
  </si>
  <si>
    <t>FAMILIA CON INTEGRANTE CON PROBLEMA DE SALUD MENTAL</t>
  </si>
  <si>
    <t>VISITA EPIDEMIOLÓGICA</t>
  </si>
  <si>
    <t>A LUGAR DE TRABAJO (*)</t>
  </si>
  <si>
    <t>A COLEGIO, SALAS CUNA, JARDÍN INFANTIL (*)</t>
  </si>
  <si>
    <t>A GRUPO COMUNITARIO</t>
  </si>
  <si>
    <t>VISITA INTEGRAL DE SALUD MENTAL</t>
  </si>
  <si>
    <t>A DOMINICILIO (NIVEL SECUNDARIO)</t>
  </si>
  <si>
    <t>A LUGAR DE TRABAJO</t>
  </si>
  <si>
    <t>A ESTABLECIMIENTOS EDUCACIONALES</t>
  </si>
  <si>
    <t>EN SECTOR RURAL</t>
  </si>
  <si>
    <t>OTRAS</t>
  </si>
  <si>
    <t>ATENCION ODONTOLÓGICA EN DOMICILIO</t>
  </si>
  <si>
    <t>GRUPO ETARIO</t>
  </si>
  <si>
    <t>Técnico paramédico</t>
  </si>
  <si>
    <t>Administrativo</t>
  </si>
  <si>
    <t>Otro</t>
  </si>
  <si>
    <t>Desde el establecimiento</t>
  </si>
  <si>
    <t>Compra de servicio (*)</t>
  </si>
  <si>
    <t>MENOR DE 1 AÑO</t>
  </si>
  <si>
    <t>1 a 4 AÑOS</t>
  </si>
  <si>
    <t>5 a 9 AÑOS</t>
  </si>
  <si>
    <t>10 a 24 AÑOS</t>
  </si>
  <si>
    <t>25 a 64 AÑOS</t>
  </si>
  <si>
    <t>65 Y MÁS</t>
  </si>
  <si>
    <t>SECCIÓN E: OTRAS VISITAS PROGRAMA DE ACOMPAÑAMIENTO PSICOSOCIAL EN ATENCIÓN PRIMARIA</t>
  </si>
  <si>
    <t>GRUPOS</t>
  </si>
  <si>
    <t>TOTAL VISITAS</t>
  </si>
  <si>
    <t>NÚMERO DE OTRAS VISITAS SEGÚN RANGO ETARIO</t>
  </si>
  <si>
    <t>0 - 4</t>
  </si>
  <si>
    <t>5 - 9</t>
  </si>
  <si>
    <t>10 - 14</t>
  </si>
  <si>
    <t>15 - 19</t>
  </si>
  <si>
    <t>20 - 24</t>
  </si>
  <si>
    <t>ESTABLECIMIENTO EDUCACIONAL</t>
  </si>
  <si>
    <t>SECCIÓN F: APOYO TELEFÓNICO DEL PROGRAMA DE ACOMPAÑAMIENTO PSICOSOCIAL EN APS</t>
  </si>
  <si>
    <t>TOTAL ACCIONES</t>
  </si>
  <si>
    <t>NÚMERO DE ACCIONES DE ACOMPAÑAMIENTO TELEFÓNICO</t>
  </si>
  <si>
    <t>ACCIONES TELEFÓNICAS REALIZADAS (LLAMADAS O MENSAJERÍA)</t>
  </si>
  <si>
    <t>FACILITADOR/A INTERCULTURAL/ AGENTE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</si>
</sst>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_)"/>
  </numFmts>
  <fonts count="17" x14ac:knownFonts="1">
    <font>
      <sz val="11"/>
      <color theme="1"/>
      <name val="Calibri"/>
      <family val="2"/>
      <scheme val="minor"/>
    </font>
    <font>
      <b/>
      <sz val="8"/>
      <name val="Verdana"/>
      <family val="2"/>
    </font>
    <font>
      <sz val="8"/>
      <name val="Verdana"/>
      <family val="2"/>
    </font>
    <font>
      <b/>
      <sz val="10"/>
      <name val="Verdana"/>
      <family val="2"/>
    </font>
    <font>
      <b/>
      <sz val="12"/>
      <name val="Verdana"/>
      <family val="2"/>
    </font>
    <font>
      <sz val="12"/>
      <name val="Verdana"/>
      <family val="2"/>
    </font>
    <font>
      <b/>
      <sz val="11"/>
      <name val="Verdana"/>
      <family val="2"/>
    </font>
    <font>
      <sz val="11"/>
      <name val="Verdana"/>
      <family val="2"/>
    </font>
    <font>
      <sz val="9"/>
      <name val="Verdana"/>
      <family val="2"/>
    </font>
    <font>
      <sz val="10"/>
      <name val="Verdana"/>
      <family val="2"/>
    </font>
    <font>
      <b/>
      <sz val="8"/>
      <color indexed="8"/>
      <name val="Verdana"/>
      <family val="2"/>
    </font>
    <font>
      <sz val="11"/>
      <color indexed="8"/>
      <name val="Verdana"/>
      <family val="2"/>
    </font>
    <font>
      <sz val="7"/>
      <name val="Verdana"/>
      <family val="2"/>
    </font>
    <font>
      <sz val="8"/>
      <color indexed="10"/>
      <name val="Verdana"/>
      <family val="2"/>
    </font>
    <font>
      <sz val="8"/>
      <color rgb="FFFF0000"/>
      <name val="Verdana"/>
      <family val="2"/>
    </font>
    <font>
      <sz val="8"/>
      <color indexed="8"/>
      <name val="Verdana"/>
      <family val="2"/>
    </font>
    <font>
      <b/>
      <sz val="11"/>
      <color indexed="8"/>
      <name val="Verdana"/>
      <family val="2"/>
    </font>
  </fonts>
  <fills count="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theme="0" tint="-0.34998626667073579"/>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9"/>
      </left>
      <right style="thin">
        <color indexed="9"/>
      </right>
      <top style="thin">
        <color indexed="64"/>
      </top>
      <bottom/>
      <diagonal/>
    </border>
    <border>
      <left style="thin">
        <color indexed="9"/>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thin">
        <color indexed="64"/>
      </top>
      <bottom style="hair">
        <color indexed="64"/>
      </bottom>
      <diagonal/>
    </border>
  </borders>
  <cellStyleXfs count="1">
    <xf numFmtId="0" fontId="0" fillId="0" borderId="0"/>
  </cellStyleXfs>
  <cellXfs count="507">
    <xf numFmtId="0" fontId="0" fillId="0" borderId="0" xfId="0"/>
    <xf numFmtId="0" fontId="2" fillId="2" borderId="0" xfId="0" applyFont="1" applyFill="1" applyBorder="1" applyProtection="1"/>
    <xf numFmtId="0" fontId="2" fillId="2" borderId="0" xfId="0" applyFont="1" applyFill="1" applyProtection="1"/>
    <xf numFmtId="0" fontId="4" fillId="2" borderId="0" xfId="0" applyFont="1" applyFill="1" applyBorder="1" applyAlignment="1" applyProtection="1">
      <alignment horizontal="center"/>
    </xf>
    <xf numFmtId="0" fontId="5" fillId="2" borderId="0" xfId="0" applyNumberFormat="1" applyFont="1" applyFill="1" applyAlignment="1" applyProtection="1"/>
    <xf numFmtId="0" fontId="2" fillId="2" borderId="0" xfId="0" applyNumberFormat="1" applyFont="1" applyFill="1" applyAlignment="1" applyProtection="1"/>
    <xf numFmtId="0" fontId="2" fillId="2" borderId="0" xfId="0" applyNumberFormat="1" applyFont="1" applyFill="1" applyAlignment="1" applyProtection="1">
      <protection hidden="1"/>
    </xf>
    <xf numFmtId="0" fontId="6" fillId="2" borderId="0" xfId="0" applyFont="1" applyFill="1" applyAlignment="1" applyProtection="1"/>
    <xf numFmtId="0" fontId="7" fillId="2" borderId="0" xfId="0" applyFont="1" applyFill="1" applyAlignment="1" applyProtection="1"/>
    <xf numFmtId="0" fontId="7" fillId="2" borderId="0" xfId="0" applyFont="1" applyFill="1" applyBorder="1" applyAlignment="1" applyProtection="1"/>
    <xf numFmtId="0" fontId="7" fillId="2" borderId="0" xfId="0" applyFont="1" applyFill="1" applyBorder="1" applyProtection="1"/>
    <xf numFmtId="0" fontId="6" fillId="2" borderId="0" xfId="0" applyFont="1" applyFill="1" applyBorder="1" applyProtection="1"/>
    <xf numFmtId="0" fontId="8" fillId="2" borderId="0" xfId="0" applyNumberFormat="1" applyFont="1" applyFill="1" applyAlignment="1" applyProtection="1"/>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0" xfId="0" applyNumberFormat="1" applyFont="1" applyFill="1" applyAlignment="1" applyProtection="1">
      <protection hidden="1"/>
    </xf>
    <xf numFmtId="3" fontId="2" fillId="0" borderId="11" xfId="0" applyNumberFormat="1" applyFont="1" applyFill="1" applyBorder="1" applyAlignment="1" applyProtection="1">
      <alignment horizontal="right" vertical="center" wrapText="1"/>
    </xf>
    <xf numFmtId="3" fontId="2" fillId="3" borderId="12" xfId="0" applyNumberFormat="1" applyFont="1" applyFill="1" applyBorder="1" applyAlignment="1" applyProtection="1">
      <alignment horizontal="right"/>
      <protection locked="0"/>
    </xf>
    <xf numFmtId="3" fontId="2" fillId="3" borderId="13" xfId="0" applyNumberFormat="1" applyFont="1" applyFill="1" applyBorder="1" applyAlignment="1" applyProtection="1">
      <alignment horizontal="right"/>
      <protection locked="0"/>
    </xf>
    <xf numFmtId="3" fontId="2" fillId="3" borderId="14" xfId="0" applyNumberFormat="1" applyFont="1" applyFill="1" applyBorder="1" applyAlignment="1" applyProtection="1">
      <alignment horizontal="right"/>
      <protection locked="0"/>
    </xf>
    <xf numFmtId="3" fontId="2" fillId="3" borderId="15" xfId="0" applyNumberFormat="1" applyFont="1" applyFill="1" applyBorder="1" applyAlignment="1" applyProtection="1">
      <alignment horizontal="right"/>
      <protection locked="0"/>
    </xf>
    <xf numFmtId="3" fontId="2" fillId="4" borderId="16" xfId="0" applyNumberFormat="1" applyFont="1" applyFill="1" applyBorder="1" applyAlignment="1" applyProtection="1">
      <alignment horizontal="right"/>
    </xf>
    <xf numFmtId="0" fontId="2" fillId="0" borderId="0" xfId="0" applyFont="1" applyFill="1" applyProtection="1"/>
    <xf numFmtId="0" fontId="2" fillId="0" borderId="0" xfId="0" applyNumberFormat="1" applyFont="1" applyFill="1" applyAlignment="1" applyProtection="1"/>
    <xf numFmtId="3" fontId="2" fillId="3" borderId="19" xfId="0" applyNumberFormat="1" applyFont="1" applyFill="1" applyBorder="1" applyAlignment="1" applyProtection="1">
      <alignment horizontal="right"/>
      <protection locked="0"/>
    </xf>
    <xf numFmtId="3" fontId="2" fillId="3" borderId="20" xfId="0" applyNumberFormat="1" applyFont="1" applyFill="1" applyBorder="1" applyAlignment="1" applyProtection="1">
      <alignment horizontal="right"/>
      <protection locked="0"/>
    </xf>
    <xf numFmtId="3" fontId="2" fillId="3" borderId="21" xfId="0" applyNumberFormat="1" applyFont="1" applyFill="1" applyBorder="1" applyAlignment="1" applyProtection="1">
      <alignment horizontal="right"/>
      <protection locked="0"/>
    </xf>
    <xf numFmtId="3" fontId="2" fillId="3" borderId="22" xfId="0" applyNumberFormat="1" applyFont="1" applyFill="1" applyBorder="1" applyAlignment="1" applyProtection="1">
      <alignment horizontal="right"/>
      <protection locked="0"/>
    </xf>
    <xf numFmtId="3" fontId="2" fillId="3" borderId="23" xfId="0" applyNumberFormat="1" applyFont="1" applyFill="1" applyBorder="1" applyAlignment="1" applyProtection="1">
      <alignment horizontal="right"/>
      <protection locked="0"/>
    </xf>
    <xf numFmtId="3" fontId="2" fillId="4" borderId="24" xfId="0" applyNumberFormat="1" applyFont="1" applyFill="1" applyBorder="1" applyAlignment="1" applyProtection="1">
      <alignment horizontal="right"/>
    </xf>
    <xf numFmtId="3" fontId="2" fillId="3" borderId="24" xfId="0" applyNumberFormat="1" applyFont="1" applyFill="1" applyBorder="1" applyAlignment="1" applyProtection="1">
      <alignment horizontal="right"/>
      <protection locked="0"/>
    </xf>
    <xf numFmtId="0" fontId="1" fillId="2" borderId="0" xfId="0" applyNumberFormat="1" applyFont="1" applyFill="1" applyAlignment="1" applyProtection="1"/>
    <xf numFmtId="0" fontId="2" fillId="5" borderId="0" xfId="0" applyFont="1" applyFill="1" applyProtection="1"/>
    <xf numFmtId="0" fontId="2" fillId="5" borderId="0" xfId="0" applyFont="1" applyFill="1" applyAlignment="1" applyProtection="1">
      <alignment wrapText="1"/>
    </xf>
    <xf numFmtId="0" fontId="2" fillId="6" borderId="0" xfId="0" applyFont="1" applyFill="1" applyProtection="1"/>
    <xf numFmtId="3" fontId="2" fillId="3" borderId="27" xfId="0" applyNumberFormat="1" applyFont="1" applyFill="1" applyBorder="1" applyAlignment="1" applyProtection="1">
      <alignment horizontal="right"/>
      <protection locked="0"/>
    </xf>
    <xf numFmtId="3" fontId="2" fillId="3" borderId="28" xfId="0" applyNumberFormat="1" applyFont="1" applyFill="1" applyBorder="1" applyAlignment="1" applyProtection="1">
      <protection locked="0"/>
    </xf>
    <xf numFmtId="3" fontId="2" fillId="3" borderId="29" xfId="0" applyNumberFormat="1" applyFont="1" applyFill="1" applyBorder="1" applyAlignment="1" applyProtection="1">
      <protection locked="0"/>
    </xf>
    <xf numFmtId="3" fontId="2" fillId="3" borderId="22" xfId="0" applyNumberFormat="1" applyFont="1" applyFill="1" applyBorder="1" applyAlignment="1" applyProtection="1">
      <protection locked="0"/>
    </xf>
    <xf numFmtId="3" fontId="2" fillId="3" borderId="30" xfId="0" applyNumberFormat="1" applyFont="1" applyFill="1" applyBorder="1" applyAlignment="1" applyProtection="1">
      <protection locked="0"/>
    </xf>
    <xf numFmtId="3" fontId="2" fillId="3" borderId="31" xfId="0" applyNumberFormat="1" applyFont="1" applyFill="1" applyBorder="1" applyAlignment="1" applyProtection="1">
      <protection locked="0"/>
    </xf>
    <xf numFmtId="3" fontId="2" fillId="3" borderId="19" xfId="0" applyNumberFormat="1" applyFont="1" applyFill="1" applyBorder="1" applyAlignment="1" applyProtection="1">
      <protection locked="0"/>
    </xf>
    <xf numFmtId="3" fontId="2" fillId="3" borderId="34" xfId="0" applyNumberFormat="1" applyFont="1" applyFill="1" applyBorder="1" applyAlignment="1" applyProtection="1">
      <alignment horizontal="right"/>
      <protection locked="0"/>
    </xf>
    <xf numFmtId="3" fontId="2" fillId="3" borderId="35" xfId="0" applyNumberFormat="1" applyFont="1" applyFill="1" applyBorder="1" applyAlignment="1" applyProtection="1">
      <alignment horizontal="right"/>
      <protection locked="0"/>
    </xf>
    <xf numFmtId="3" fontId="2" fillId="3" borderId="36" xfId="0" applyNumberFormat="1" applyFont="1" applyFill="1" applyBorder="1" applyAlignment="1" applyProtection="1">
      <alignment horizontal="right"/>
      <protection locked="0"/>
    </xf>
    <xf numFmtId="3" fontId="2" fillId="3" borderId="37" xfId="0" applyNumberFormat="1" applyFont="1" applyFill="1" applyBorder="1" applyAlignment="1" applyProtection="1">
      <alignment horizontal="right"/>
      <protection locked="0"/>
    </xf>
    <xf numFmtId="3" fontId="2" fillId="3" borderId="38" xfId="0" applyNumberFormat="1" applyFont="1" applyFill="1" applyBorder="1" applyAlignment="1" applyProtection="1">
      <alignment horizontal="right"/>
      <protection locked="0"/>
    </xf>
    <xf numFmtId="3" fontId="2" fillId="4" borderId="39" xfId="0" applyNumberFormat="1" applyFont="1" applyFill="1" applyBorder="1" applyAlignment="1" applyProtection="1">
      <alignment horizontal="right"/>
    </xf>
    <xf numFmtId="0" fontId="6" fillId="2" borderId="2" xfId="0" applyFont="1" applyFill="1" applyBorder="1" applyAlignment="1" applyProtection="1">
      <alignment horizontal="left"/>
    </xf>
    <xf numFmtId="0" fontId="2" fillId="2" borderId="2" xfId="0" applyFont="1" applyFill="1" applyBorder="1" applyAlignment="1" applyProtection="1">
      <alignment horizontal="left" vertical="center"/>
    </xf>
    <xf numFmtId="164" fontId="2" fillId="2" borderId="2" xfId="0" applyNumberFormat="1" applyFont="1" applyFill="1" applyBorder="1" applyAlignment="1" applyProtection="1"/>
    <xf numFmtId="41" fontId="2" fillId="2" borderId="2" xfId="0" applyNumberFormat="1" applyFont="1" applyFill="1" applyBorder="1" applyAlignment="1" applyProtection="1"/>
    <xf numFmtId="41" fontId="2" fillId="2" borderId="40" xfId="0" applyNumberFormat="1" applyFont="1" applyFill="1" applyBorder="1" applyAlignment="1" applyProtection="1"/>
    <xf numFmtId="164" fontId="2" fillId="2" borderId="0" xfId="0" applyNumberFormat="1" applyFont="1" applyFill="1" applyBorder="1" applyAlignment="1" applyProtection="1"/>
    <xf numFmtId="0" fontId="2" fillId="0" borderId="42"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3" fontId="2" fillId="2" borderId="44" xfId="0" applyNumberFormat="1" applyFont="1" applyFill="1" applyBorder="1" applyAlignment="1" applyProtection="1"/>
    <xf numFmtId="3" fontId="2" fillId="3" borderId="46" xfId="0" applyNumberFormat="1" applyFont="1" applyFill="1" applyBorder="1" applyAlignment="1" applyProtection="1">
      <protection locked="0"/>
    </xf>
    <xf numFmtId="3" fontId="2" fillId="3" borderId="47" xfId="0" applyNumberFormat="1" applyFont="1" applyFill="1" applyBorder="1" applyAlignment="1" applyProtection="1">
      <protection locked="0"/>
    </xf>
    <xf numFmtId="3" fontId="2" fillId="3" borderId="48" xfId="0" applyNumberFormat="1" applyFont="1" applyFill="1" applyBorder="1" applyAlignment="1" applyProtection="1">
      <protection locked="0"/>
    </xf>
    <xf numFmtId="3" fontId="2" fillId="4" borderId="49" xfId="0" applyNumberFormat="1" applyFont="1" applyFill="1" applyBorder="1" applyAlignment="1" applyProtection="1"/>
    <xf numFmtId="3" fontId="2" fillId="2" borderId="17" xfId="0" applyNumberFormat="1" applyFont="1" applyFill="1" applyBorder="1" applyAlignment="1" applyProtection="1"/>
    <xf numFmtId="3" fontId="2" fillId="3" borderId="20" xfId="0" applyNumberFormat="1" applyFont="1" applyFill="1" applyBorder="1" applyAlignment="1" applyProtection="1">
      <protection locked="0"/>
    </xf>
    <xf numFmtId="3" fontId="2" fillId="3" borderId="21" xfId="0" applyNumberFormat="1" applyFont="1" applyFill="1" applyBorder="1" applyAlignment="1" applyProtection="1">
      <protection locked="0"/>
    </xf>
    <xf numFmtId="3" fontId="2" fillId="4" borderId="11" xfId="0" applyNumberFormat="1" applyFont="1" applyFill="1" applyBorder="1" applyAlignment="1" applyProtection="1"/>
    <xf numFmtId="3" fontId="2" fillId="4" borderId="50" xfId="0" applyNumberFormat="1" applyFont="1" applyFill="1" applyBorder="1" applyAlignment="1" applyProtection="1"/>
    <xf numFmtId="0" fontId="2" fillId="0" borderId="49" xfId="0" applyFont="1" applyFill="1" applyBorder="1" applyAlignment="1" applyProtection="1">
      <alignment vertical="center" wrapText="1"/>
    </xf>
    <xf numFmtId="0" fontId="2" fillId="0" borderId="51" xfId="0" applyFont="1" applyFill="1" applyBorder="1" applyAlignment="1" applyProtection="1">
      <alignment vertical="center" wrapText="1"/>
    </xf>
    <xf numFmtId="3" fontId="2" fillId="3" borderId="34" xfId="0" applyNumberFormat="1" applyFont="1" applyFill="1" applyBorder="1" applyAlignment="1" applyProtection="1">
      <protection locked="0"/>
    </xf>
    <xf numFmtId="3" fontId="2" fillId="3" borderId="35" xfId="0" applyNumberFormat="1" applyFont="1" applyFill="1" applyBorder="1" applyAlignment="1" applyProtection="1">
      <protection locked="0"/>
    </xf>
    <xf numFmtId="3" fontId="2" fillId="3" borderId="52" xfId="0" applyNumberFormat="1" applyFont="1" applyFill="1" applyBorder="1" applyAlignment="1" applyProtection="1">
      <protection locked="0"/>
    </xf>
    <xf numFmtId="3" fontId="2" fillId="4" borderId="51" xfId="0" applyNumberFormat="1" applyFont="1" applyFill="1" applyBorder="1" applyAlignment="1" applyProtection="1"/>
    <xf numFmtId="3" fontId="2" fillId="3" borderId="49" xfId="0" applyNumberFormat="1" applyFont="1" applyFill="1" applyBorder="1" applyAlignment="1" applyProtection="1">
      <protection locked="0"/>
    </xf>
    <xf numFmtId="3" fontId="2" fillId="3" borderId="11" xfId="0" applyNumberFormat="1" applyFont="1" applyFill="1" applyBorder="1" applyAlignment="1" applyProtection="1">
      <protection locked="0"/>
    </xf>
    <xf numFmtId="0" fontId="2" fillId="2" borderId="57" xfId="0" applyFont="1" applyFill="1" applyBorder="1" applyAlignment="1" applyProtection="1">
      <alignment vertical="center"/>
    </xf>
    <xf numFmtId="0" fontId="2" fillId="2" borderId="57" xfId="0" applyFont="1" applyFill="1" applyBorder="1" applyAlignment="1" applyProtection="1">
      <alignment horizontal="center"/>
    </xf>
    <xf numFmtId="164" fontId="8" fillId="2" borderId="57" xfId="0" applyNumberFormat="1" applyFont="1" applyFill="1" applyBorder="1" applyAlignment="1" applyProtection="1"/>
    <xf numFmtId="164" fontId="8" fillId="2" borderId="0" xfId="0" applyNumberFormat="1" applyFont="1" applyFill="1" applyBorder="1" applyAlignment="1" applyProtection="1"/>
    <xf numFmtId="0" fontId="8" fillId="2" borderId="0" xfId="0" applyNumberFormat="1" applyFont="1" applyFill="1" applyBorder="1" applyAlignment="1" applyProtection="1"/>
    <xf numFmtId="0" fontId="3" fillId="2" borderId="40" xfId="0" applyFont="1" applyFill="1" applyBorder="1" applyAlignment="1" applyProtection="1"/>
    <xf numFmtId="0" fontId="3" fillId="2" borderId="0" xfId="0" applyFont="1" applyFill="1" applyBorder="1" applyAlignment="1" applyProtection="1"/>
    <xf numFmtId="0" fontId="2" fillId="0" borderId="55" xfId="0" applyFont="1" applyFill="1" applyBorder="1" applyAlignment="1" applyProtection="1">
      <alignment horizontal="center" vertical="center" wrapText="1"/>
    </xf>
    <xf numFmtId="0" fontId="8" fillId="2" borderId="0" xfId="0" applyFont="1" applyFill="1" applyBorder="1" applyProtection="1"/>
    <xf numFmtId="0" fontId="9" fillId="2" borderId="0" xfId="0" applyFont="1" applyFill="1" applyBorder="1" applyProtection="1"/>
    <xf numFmtId="3" fontId="2" fillId="2" borderId="49" xfId="0" applyNumberFormat="1" applyFont="1" applyFill="1" applyBorder="1" applyAlignment="1" applyProtection="1"/>
    <xf numFmtId="3" fontId="2" fillId="3" borderId="46" xfId="0" applyNumberFormat="1" applyFont="1" applyFill="1" applyBorder="1" applyProtection="1">
      <protection locked="0"/>
    </xf>
    <xf numFmtId="3" fontId="2" fillId="3" borderId="48" xfId="0" applyNumberFormat="1" applyFont="1" applyFill="1" applyBorder="1" applyProtection="1">
      <protection locked="0"/>
    </xf>
    <xf numFmtId="3" fontId="2" fillId="4" borderId="16" xfId="0" applyNumberFormat="1" applyFont="1" applyFill="1" applyBorder="1" applyProtection="1"/>
    <xf numFmtId="0" fontId="9" fillId="2" borderId="0" xfId="0" applyFont="1" applyFill="1" applyProtection="1"/>
    <xf numFmtId="3" fontId="2" fillId="2" borderId="60" xfId="0" applyNumberFormat="1" applyFont="1" applyFill="1" applyBorder="1" applyAlignment="1" applyProtection="1"/>
    <xf numFmtId="3" fontId="2" fillId="3" borderId="61" xfId="0" applyNumberFormat="1" applyFont="1" applyFill="1" applyBorder="1" applyProtection="1">
      <protection locked="0"/>
    </xf>
    <xf numFmtId="3" fontId="2" fillId="3" borderId="62" xfId="0" applyNumberFormat="1" applyFont="1" applyFill="1" applyBorder="1" applyProtection="1">
      <protection locked="0"/>
    </xf>
    <xf numFmtId="3" fontId="2" fillId="4" borderId="63" xfId="0" applyNumberFormat="1" applyFont="1" applyFill="1" applyBorder="1" applyProtection="1"/>
    <xf numFmtId="0" fontId="2" fillId="0" borderId="45" xfId="0" applyFont="1" applyFill="1" applyBorder="1" applyAlignment="1" applyProtection="1">
      <alignment vertical="center" wrapText="1"/>
    </xf>
    <xf numFmtId="3" fontId="2" fillId="3" borderId="16" xfId="0" applyNumberFormat="1" applyFont="1" applyFill="1" applyBorder="1" applyProtection="1">
      <protection locked="0"/>
    </xf>
    <xf numFmtId="0" fontId="2" fillId="0" borderId="65" xfId="0" applyFont="1" applyFill="1" applyBorder="1" applyAlignment="1" applyProtection="1">
      <alignment vertical="center" wrapText="1"/>
    </xf>
    <xf numFmtId="3" fontId="2" fillId="2" borderId="51" xfId="0" applyNumberFormat="1" applyFont="1" applyFill="1" applyBorder="1" applyAlignment="1" applyProtection="1"/>
    <xf numFmtId="3" fontId="2" fillId="3" borderId="34" xfId="0" applyNumberFormat="1" applyFont="1" applyFill="1" applyBorder="1" applyProtection="1">
      <protection locked="0"/>
    </xf>
    <xf numFmtId="3" fontId="2" fillId="3" borderId="36" xfId="0" applyNumberFormat="1" applyFont="1" applyFill="1" applyBorder="1" applyProtection="1">
      <protection locked="0"/>
    </xf>
    <xf numFmtId="3" fontId="2" fillId="3" borderId="39" xfId="0" applyNumberFormat="1" applyFont="1" applyFill="1" applyBorder="1" applyProtection="1">
      <protection locked="0"/>
    </xf>
    <xf numFmtId="3" fontId="2" fillId="3" borderId="66" xfId="0" applyNumberFormat="1" applyFont="1" applyFill="1" applyBorder="1" applyProtection="1">
      <protection locked="0"/>
    </xf>
    <xf numFmtId="3" fontId="2" fillId="2" borderId="11" xfId="0" applyNumberFormat="1" applyFont="1" applyFill="1" applyBorder="1" applyAlignment="1" applyProtection="1"/>
    <xf numFmtId="3" fontId="2" fillId="3" borderId="19" xfId="0" applyNumberFormat="1" applyFont="1" applyFill="1" applyBorder="1" applyProtection="1">
      <protection locked="0"/>
    </xf>
    <xf numFmtId="3" fontId="2" fillId="3" borderId="18" xfId="0" applyNumberFormat="1" applyFont="1" applyFill="1" applyBorder="1" applyProtection="1">
      <protection locked="0"/>
    </xf>
    <xf numFmtId="3" fontId="2" fillId="3" borderId="24" xfId="0" applyNumberFormat="1" applyFont="1" applyFill="1" applyBorder="1" applyProtection="1">
      <protection locked="0"/>
    </xf>
    <xf numFmtId="3" fontId="2" fillId="3" borderId="24" xfId="0" applyNumberFormat="1" applyFont="1" applyFill="1" applyBorder="1" applyAlignment="1" applyProtection="1">
      <protection locked="0"/>
    </xf>
    <xf numFmtId="3" fontId="2" fillId="3" borderId="45" xfId="0" applyNumberFormat="1" applyFont="1" applyFill="1" applyBorder="1" applyAlignment="1" applyProtection="1">
      <protection locked="0"/>
    </xf>
    <xf numFmtId="3" fontId="2" fillId="2" borderId="32" xfId="0" applyNumberFormat="1" applyFont="1" applyFill="1" applyBorder="1" applyAlignment="1" applyProtection="1"/>
    <xf numFmtId="3" fontId="2" fillId="3" borderId="51" xfId="0" applyNumberFormat="1" applyFont="1" applyFill="1" applyBorder="1" applyAlignment="1" applyProtection="1">
      <protection locked="0"/>
    </xf>
    <xf numFmtId="3" fontId="2" fillId="3" borderId="65" xfId="0" applyNumberFormat="1" applyFont="1" applyFill="1" applyBorder="1" applyAlignment="1" applyProtection="1">
      <protection locked="0"/>
    </xf>
    <xf numFmtId="0" fontId="2" fillId="0" borderId="0" xfId="0" applyNumberFormat="1" applyFont="1" applyFill="1" applyBorder="1" applyAlignment="1" applyProtection="1"/>
    <xf numFmtId="0" fontId="8" fillId="0" borderId="0" xfId="0" applyNumberFormat="1" applyFont="1" applyFill="1" applyBorder="1" applyAlignment="1" applyProtection="1"/>
    <xf numFmtId="0" fontId="2" fillId="0" borderId="0" xfId="0" applyNumberFormat="1" applyFont="1" applyFill="1" applyBorder="1" applyAlignment="1" applyProtection="1">
      <protection hidden="1"/>
    </xf>
    <xf numFmtId="3" fontId="8" fillId="6" borderId="0" xfId="0" applyNumberFormat="1" applyFont="1" applyFill="1" applyBorder="1" applyAlignment="1" applyProtection="1"/>
    <xf numFmtId="0" fontId="2" fillId="6" borderId="0" xfId="0" applyNumberFormat="1" applyFont="1" applyFill="1" applyBorder="1" applyAlignment="1" applyProtection="1">
      <protection hidden="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3" fontId="2" fillId="4" borderId="18" xfId="0" applyNumberFormat="1" applyFont="1" applyFill="1" applyBorder="1" applyAlignment="1" applyProtection="1"/>
    <xf numFmtId="3" fontId="2" fillId="4" borderId="33" xfId="0" applyNumberFormat="1" applyFont="1" applyFill="1" applyBorder="1" applyAlignment="1" applyProtection="1"/>
    <xf numFmtId="3" fontId="2" fillId="4" borderId="39" xfId="0" applyNumberFormat="1" applyFont="1" applyFill="1" applyBorder="1" applyAlignment="1" applyProtection="1"/>
    <xf numFmtId="0" fontId="4" fillId="2" borderId="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0" fillId="2" borderId="0" xfId="0" applyFont="1" applyFill="1"/>
    <xf numFmtId="0" fontId="11" fillId="2" borderId="0" xfId="0" applyFont="1" applyFill="1"/>
    <xf numFmtId="0" fontId="11" fillId="2" borderId="0" xfId="0" applyFont="1" applyFill="1" applyProtection="1">
      <protection locked="0"/>
    </xf>
    <xf numFmtId="0" fontId="4"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2" fillId="0" borderId="2"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3" fontId="2" fillId="0" borderId="11" xfId="0" applyNumberFormat="1" applyFont="1" applyFill="1" applyBorder="1" applyAlignment="1" applyProtection="1">
      <alignment horizontal="right" vertical="center" wrapText="1"/>
      <protection locked="0"/>
    </xf>
    <xf numFmtId="3" fontId="2" fillId="3" borderId="47" xfId="0" applyNumberFormat="1" applyFont="1" applyFill="1" applyBorder="1" applyAlignment="1" applyProtection="1">
      <alignment horizontal="right"/>
      <protection locked="0"/>
    </xf>
    <xf numFmtId="3" fontId="2" fillId="3" borderId="10" xfId="0" applyNumberFormat="1" applyFont="1" applyFill="1" applyBorder="1" applyAlignment="1" applyProtection="1">
      <alignment horizontal="right"/>
      <protection locked="0"/>
    </xf>
    <xf numFmtId="0" fontId="13" fillId="2" borderId="0" xfId="0" applyFont="1" applyFill="1" applyProtection="1">
      <protection locked="0"/>
    </xf>
    <xf numFmtId="3" fontId="2" fillId="3" borderId="18" xfId="0" applyNumberFormat="1" applyFont="1" applyFill="1" applyBorder="1" applyAlignment="1" applyProtection="1">
      <alignment horizontal="right"/>
      <protection locked="0"/>
    </xf>
    <xf numFmtId="3" fontId="2" fillId="3" borderId="54" xfId="0" applyNumberFormat="1" applyFont="1" applyFill="1" applyBorder="1" applyAlignment="1" applyProtection="1">
      <protection locked="0"/>
    </xf>
    <xf numFmtId="3" fontId="2" fillId="3" borderId="33" xfId="0" applyNumberFormat="1" applyFont="1" applyFill="1" applyBorder="1" applyAlignment="1" applyProtection="1">
      <alignment horizontal="right"/>
      <protection locked="0"/>
    </xf>
    <xf numFmtId="3" fontId="2" fillId="3" borderId="39" xfId="0" applyNumberFormat="1" applyFont="1" applyFill="1" applyBorder="1" applyAlignment="1" applyProtection="1">
      <alignment horizontal="right"/>
      <protection locked="0"/>
    </xf>
    <xf numFmtId="3" fontId="2" fillId="2" borderId="44" xfId="0" applyNumberFormat="1" applyFont="1" applyFill="1" applyBorder="1" applyAlignment="1" applyProtection="1">
      <alignment horizontal="right"/>
      <protection locked="0"/>
    </xf>
    <xf numFmtId="0" fontId="8" fillId="2" borderId="0" xfId="0" applyNumberFormat="1" applyFont="1" applyFill="1" applyAlignment="1" applyProtection="1">
      <protection locked="0"/>
    </xf>
    <xf numFmtId="3" fontId="2" fillId="2" borderId="17" xfId="0" applyNumberFormat="1" applyFont="1" applyFill="1" applyBorder="1" applyAlignment="1" applyProtection="1">
      <alignment horizontal="right"/>
      <protection locked="0"/>
    </xf>
    <xf numFmtId="3" fontId="2" fillId="0" borderId="49" xfId="0" applyNumberFormat="1" applyFont="1" applyFill="1" applyBorder="1" applyAlignment="1" applyProtection="1">
      <alignment horizontal="right" vertical="center" wrapText="1"/>
      <protection locked="0"/>
    </xf>
    <xf numFmtId="3" fontId="2" fillId="3" borderId="73" xfId="0" applyNumberFormat="1" applyFont="1" applyFill="1" applyBorder="1" applyAlignment="1" applyProtection="1">
      <protection locked="0"/>
    </xf>
    <xf numFmtId="3" fontId="2" fillId="0" borderId="51" xfId="0" applyNumberFormat="1" applyFont="1" applyFill="1" applyBorder="1" applyAlignment="1" applyProtection="1">
      <alignment horizontal="right" vertical="center" wrapText="1"/>
      <protection locked="0"/>
    </xf>
    <xf numFmtId="3" fontId="2" fillId="0" borderId="55" xfId="0" applyNumberFormat="1" applyFont="1" applyFill="1" applyBorder="1" applyAlignment="1" applyProtection="1">
      <alignment horizontal="right"/>
      <protection locked="0"/>
    </xf>
    <xf numFmtId="3" fontId="2" fillId="0" borderId="4" xfId="0" applyNumberFormat="1" applyFont="1" applyFill="1" applyBorder="1" applyAlignment="1" applyProtection="1">
      <alignment horizontal="right"/>
      <protection locked="0"/>
    </xf>
    <xf numFmtId="3" fontId="2" fillId="0" borderId="56" xfId="0" applyNumberFormat="1" applyFont="1" applyFill="1" applyBorder="1" applyAlignment="1" applyProtection="1">
      <alignment horizontal="right"/>
      <protection locked="0"/>
    </xf>
    <xf numFmtId="3" fontId="2" fillId="0" borderId="3" xfId="0" applyNumberFormat="1" applyFont="1" applyFill="1" applyBorder="1" applyAlignment="1" applyProtection="1">
      <alignment horizontal="right"/>
      <protection locked="0"/>
    </xf>
    <xf numFmtId="0" fontId="6" fillId="2" borderId="40" xfId="0" applyFont="1" applyFill="1" applyBorder="1" applyAlignment="1" applyProtection="1"/>
    <xf numFmtId="3" fontId="2" fillId="2" borderId="49" xfId="0" applyNumberFormat="1" applyFont="1" applyFill="1" applyBorder="1" applyAlignment="1" applyProtection="1">
      <protection locked="0"/>
    </xf>
    <xf numFmtId="0" fontId="14" fillId="2" borderId="0" xfId="0" applyFont="1" applyFill="1" applyBorder="1" applyProtection="1">
      <protection locked="0"/>
    </xf>
    <xf numFmtId="3" fontId="2" fillId="2" borderId="60" xfId="0" applyNumberFormat="1" applyFont="1" applyFill="1" applyBorder="1" applyAlignment="1" applyProtection="1">
      <protection locked="0"/>
    </xf>
    <xf numFmtId="0" fontId="14" fillId="2" borderId="0" xfId="0" applyFont="1" applyFill="1" applyAlignment="1" applyProtection="1">
      <alignment vertical="center"/>
      <protection locked="0"/>
    </xf>
    <xf numFmtId="3" fontId="2" fillId="2" borderId="51" xfId="0" applyNumberFormat="1" applyFont="1" applyFill="1" applyBorder="1" applyAlignment="1" applyProtection="1">
      <protection locked="0"/>
    </xf>
    <xf numFmtId="3" fontId="2" fillId="2" borderId="11" xfId="0" applyNumberFormat="1" applyFont="1" applyFill="1" applyBorder="1" applyAlignment="1" applyProtection="1">
      <protection locked="0"/>
    </xf>
    <xf numFmtId="3" fontId="8" fillId="0" borderId="11" xfId="0" applyNumberFormat="1" applyFont="1" applyFill="1" applyBorder="1" applyAlignment="1" applyProtection="1">
      <alignment vertical="center" wrapText="1"/>
      <protection locked="0"/>
    </xf>
    <xf numFmtId="3" fontId="8" fillId="0" borderId="51" xfId="0" applyNumberFormat="1" applyFont="1" applyFill="1" applyBorder="1" applyAlignment="1" applyProtection="1">
      <alignment vertical="center" wrapText="1"/>
      <protection locked="0"/>
    </xf>
    <xf numFmtId="0" fontId="14" fillId="2" borderId="0" xfId="0" applyFont="1" applyFill="1" applyProtection="1">
      <protection locked="0"/>
    </xf>
    <xf numFmtId="41" fontId="9" fillId="2" borderId="40" xfId="0" applyNumberFormat="1" applyFont="1" applyFill="1" applyBorder="1" applyAlignment="1" applyProtection="1"/>
    <xf numFmtId="0" fontId="2" fillId="0" borderId="56" xfId="0" applyFont="1" applyFill="1" applyBorder="1" applyAlignment="1" applyProtection="1">
      <alignment horizontal="center" vertical="center" wrapText="1"/>
    </xf>
    <xf numFmtId="3" fontId="2" fillId="2" borderId="44" xfId="0" applyNumberFormat="1" applyFont="1" applyFill="1" applyBorder="1" applyAlignment="1" applyProtection="1">
      <protection locked="0"/>
    </xf>
    <xf numFmtId="3" fontId="2" fillId="3" borderId="58" xfId="0" applyNumberFormat="1" applyFont="1" applyFill="1" applyBorder="1" applyAlignment="1" applyProtection="1">
      <protection locked="0"/>
    </xf>
    <xf numFmtId="3" fontId="2" fillId="3" borderId="44" xfId="0" applyNumberFormat="1" applyFont="1" applyFill="1" applyBorder="1" applyAlignment="1" applyProtection="1">
      <protection locked="0"/>
    </xf>
    <xf numFmtId="3" fontId="2" fillId="3" borderId="16" xfId="0" applyNumberFormat="1" applyFont="1" applyFill="1" applyBorder="1" applyAlignment="1" applyProtection="1">
      <protection locked="0"/>
    </xf>
    <xf numFmtId="3" fontId="2" fillId="2" borderId="17" xfId="0" applyNumberFormat="1" applyFont="1" applyFill="1" applyBorder="1" applyAlignment="1" applyProtection="1">
      <protection locked="0"/>
    </xf>
    <xf numFmtId="3" fontId="2" fillId="3" borderId="72" xfId="0" applyNumberFormat="1" applyFont="1" applyFill="1" applyBorder="1" applyAlignment="1" applyProtection="1">
      <protection locked="0"/>
    </xf>
    <xf numFmtId="3" fontId="2" fillId="3" borderId="17" xfId="0" applyNumberFormat="1" applyFont="1" applyFill="1" applyBorder="1" applyAlignment="1" applyProtection="1">
      <protection locked="0"/>
    </xf>
    <xf numFmtId="3" fontId="2" fillId="2" borderId="32" xfId="0" applyNumberFormat="1" applyFont="1" applyFill="1" applyBorder="1" applyAlignment="1" applyProtection="1">
      <protection locked="0"/>
    </xf>
    <xf numFmtId="3" fontId="2" fillId="3" borderId="59" xfId="0" applyNumberFormat="1" applyFont="1" applyFill="1" applyBorder="1" applyAlignment="1" applyProtection="1">
      <protection locked="0"/>
    </xf>
    <xf numFmtId="3" fontId="2" fillId="3" borderId="32" xfId="0" applyNumberFormat="1" applyFont="1" applyFill="1" applyBorder="1" applyAlignment="1" applyProtection="1">
      <protection locked="0"/>
    </xf>
    <xf numFmtId="3" fontId="2" fillId="3" borderId="39" xfId="0" applyNumberFormat="1" applyFont="1" applyFill="1" applyBorder="1" applyAlignment="1" applyProtection="1">
      <protection locked="0"/>
    </xf>
    <xf numFmtId="0" fontId="15" fillId="0" borderId="0" xfId="0" applyFont="1"/>
    <xf numFmtId="0" fontId="16" fillId="0" borderId="0" xfId="0" applyFont="1" applyFill="1"/>
    <xf numFmtId="0" fontId="11" fillId="0" borderId="0" xfId="0" applyFont="1"/>
    <xf numFmtId="0" fontId="3" fillId="2" borderId="0" xfId="0" applyNumberFormat="1" applyFont="1" applyFill="1" applyAlignment="1" applyProtection="1">
      <protection hidden="1"/>
    </xf>
    <xf numFmtId="0" fontId="2" fillId="0" borderId="55" xfId="0" applyNumberFormat="1" applyFont="1" applyFill="1" applyBorder="1" applyAlignment="1" applyProtection="1">
      <alignment horizontal="center" vertical="center" wrapText="1"/>
    </xf>
    <xf numFmtId="49" fontId="2" fillId="0" borderId="74"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6" xfId="0" applyNumberFormat="1" applyFont="1" applyFill="1" applyBorder="1" applyAlignment="1" applyProtection="1">
      <alignment horizontal="center" vertical="center" wrapText="1"/>
    </xf>
    <xf numFmtId="0" fontId="15" fillId="0" borderId="67" xfId="0" applyFont="1" applyBorder="1"/>
    <xf numFmtId="3" fontId="15" fillId="0" borderId="0" xfId="0" applyNumberFormat="1" applyFont="1" applyProtection="1">
      <protection locked="0"/>
    </xf>
    <xf numFmtId="3" fontId="2" fillId="3" borderId="75" xfId="0" applyNumberFormat="1" applyFont="1" applyFill="1" applyBorder="1" applyAlignment="1" applyProtection="1">
      <protection locked="0"/>
    </xf>
    <xf numFmtId="0" fontId="2" fillId="0" borderId="51" xfId="0" applyNumberFormat="1" applyFont="1" applyFill="1" applyBorder="1" applyAlignment="1" applyProtection="1">
      <alignment vertical="center" wrapText="1"/>
      <protection hidden="1"/>
    </xf>
    <xf numFmtId="3" fontId="15" fillId="0" borderId="60" xfId="0" applyNumberFormat="1" applyFont="1" applyBorder="1" applyProtection="1">
      <protection locked="0"/>
    </xf>
    <xf numFmtId="0" fontId="15" fillId="0" borderId="2" xfId="0" applyFont="1" applyBorder="1" applyAlignment="1">
      <alignment wrapText="1"/>
    </xf>
    <xf numFmtId="3" fontId="2" fillId="2" borderId="3" xfId="0" applyNumberFormat="1" applyFont="1" applyFill="1" applyBorder="1" applyAlignment="1" applyProtection="1">
      <protection locked="0"/>
    </xf>
    <xf numFmtId="3" fontId="2" fillId="3" borderId="55" xfId="0" applyNumberFormat="1" applyFont="1" applyFill="1" applyBorder="1" applyAlignment="1" applyProtection="1">
      <protection locked="0"/>
    </xf>
    <xf numFmtId="3" fontId="2" fillId="3" borderId="74" xfId="0" applyNumberFormat="1" applyFont="1" applyFill="1" applyBorder="1" applyAlignment="1" applyProtection="1">
      <protection locked="0"/>
    </xf>
    <xf numFmtId="3" fontId="2" fillId="3" borderId="41" xfId="0" applyNumberFormat="1" applyFont="1" applyFill="1" applyBorder="1" applyAlignment="1" applyProtection="1">
      <protection locked="0"/>
    </xf>
    <xf numFmtId="0" fontId="8" fillId="0" borderId="76" xfId="0" applyNumberFormat="1" applyFont="1" applyFill="1" applyBorder="1" applyAlignment="1" applyProtection="1"/>
    <xf numFmtId="0" fontId="8" fillId="0" borderId="77" xfId="0" applyNumberFormat="1" applyFont="1" applyFill="1" applyBorder="1" applyAlignment="1" applyProtection="1"/>
    <xf numFmtId="3" fontId="11" fillId="2" borderId="0" xfId="0" applyNumberFormat="1" applyFont="1" applyFill="1"/>
    <xf numFmtId="0" fontId="2" fillId="0" borderId="78" xfId="0" applyFont="1" applyFill="1" applyBorder="1" applyAlignment="1" applyProtection="1">
      <alignment horizontal="center" vertical="center" wrapText="1"/>
    </xf>
    <xf numFmtId="3" fontId="2" fillId="3" borderId="48" xfId="0" applyNumberFormat="1" applyFont="1" applyFill="1" applyBorder="1" applyAlignment="1" applyProtection="1">
      <alignment horizontal="right"/>
      <protection locked="0"/>
    </xf>
    <xf numFmtId="3" fontId="2" fillId="3" borderId="79" xfId="0" applyNumberFormat="1" applyFont="1" applyFill="1" applyBorder="1" applyAlignment="1" applyProtection="1">
      <alignment horizontal="right"/>
      <protection locked="0"/>
    </xf>
    <xf numFmtId="3" fontId="2" fillId="3" borderId="80" xfId="0" applyNumberFormat="1" applyFont="1" applyFill="1" applyBorder="1" applyAlignment="1" applyProtection="1">
      <alignment horizontal="right"/>
      <protection locked="0"/>
    </xf>
    <xf numFmtId="3" fontId="2" fillId="3" borderId="81" xfId="0" applyNumberFormat="1" applyFont="1" applyFill="1" applyBorder="1" applyAlignment="1" applyProtection="1">
      <protection locked="0"/>
    </xf>
    <xf numFmtId="3" fontId="2" fillId="3" borderId="82" xfId="0" applyNumberFormat="1" applyFont="1" applyFill="1" applyBorder="1" applyAlignment="1" applyProtection="1">
      <alignment horizontal="right"/>
      <protection locked="0"/>
    </xf>
    <xf numFmtId="3" fontId="2" fillId="2" borderId="44" xfId="0" applyNumberFormat="1" applyFont="1" applyFill="1" applyBorder="1" applyAlignment="1" applyProtection="1">
      <alignment horizontal="right"/>
    </xf>
    <xf numFmtId="3" fontId="2" fillId="4" borderId="44" xfId="0" applyNumberFormat="1" applyFont="1" applyFill="1" applyBorder="1" applyAlignment="1" applyProtection="1"/>
    <xf numFmtId="3" fontId="2" fillId="3" borderId="80" xfId="0" applyNumberFormat="1" applyFont="1" applyFill="1" applyBorder="1" applyAlignment="1" applyProtection="1">
      <protection locked="0"/>
    </xf>
    <xf numFmtId="3" fontId="2" fillId="2" borderId="17" xfId="0" applyNumberFormat="1" applyFont="1" applyFill="1" applyBorder="1" applyAlignment="1" applyProtection="1">
      <alignment horizontal="right"/>
    </xf>
    <xf numFmtId="3" fontId="2" fillId="4" borderId="17" xfId="0" applyNumberFormat="1" applyFont="1" applyFill="1" applyBorder="1" applyAlignment="1" applyProtection="1"/>
    <xf numFmtId="3" fontId="2" fillId="4" borderId="53" xfId="0" applyNumberFormat="1" applyFont="1" applyFill="1" applyBorder="1" applyAlignment="1" applyProtection="1"/>
    <xf numFmtId="3" fontId="2" fillId="3" borderId="82" xfId="0" applyNumberFormat="1" applyFont="1" applyFill="1" applyBorder="1" applyAlignment="1" applyProtection="1">
      <protection locked="0"/>
    </xf>
    <xf numFmtId="3" fontId="2" fillId="0" borderId="49" xfId="0" applyNumberFormat="1" applyFont="1" applyFill="1" applyBorder="1" applyAlignment="1" applyProtection="1">
      <alignment horizontal="right" vertical="center" wrapText="1"/>
    </xf>
    <xf numFmtId="3" fontId="2" fillId="3" borderId="79" xfId="0" applyNumberFormat="1" applyFont="1" applyFill="1" applyBorder="1" applyAlignment="1" applyProtection="1">
      <protection locked="0"/>
    </xf>
    <xf numFmtId="3" fontId="2" fillId="0" borderId="51" xfId="0" applyNumberFormat="1" applyFont="1" applyFill="1" applyBorder="1" applyAlignment="1" applyProtection="1">
      <alignment horizontal="right" vertical="center" wrapText="1"/>
    </xf>
    <xf numFmtId="3" fontId="2" fillId="4" borderId="32" xfId="0" applyNumberFormat="1" applyFont="1" applyFill="1" applyBorder="1" applyAlignment="1" applyProtection="1"/>
    <xf numFmtId="3" fontId="2" fillId="3" borderId="83" xfId="0" applyNumberFormat="1" applyFont="1" applyFill="1" applyBorder="1" applyAlignment="1" applyProtection="1">
      <protection locked="0"/>
    </xf>
    <xf numFmtId="3" fontId="2" fillId="0" borderId="55" xfId="0" applyNumberFormat="1" applyFont="1" applyFill="1" applyBorder="1" applyAlignment="1" applyProtection="1">
      <alignment horizontal="right"/>
    </xf>
    <xf numFmtId="3" fontId="2" fillId="0" borderId="4" xfId="0" applyNumberFormat="1" applyFont="1" applyFill="1" applyBorder="1" applyAlignment="1" applyProtection="1">
      <alignment horizontal="right"/>
    </xf>
    <xf numFmtId="3" fontId="2" fillId="0" borderId="56" xfId="0" applyNumberFormat="1" applyFont="1" applyFill="1" applyBorder="1" applyAlignment="1" applyProtection="1">
      <alignment horizontal="right"/>
    </xf>
    <xf numFmtId="3" fontId="2" fillId="0" borderId="3" xfId="0" applyNumberFormat="1" applyFont="1" applyFill="1" applyBorder="1" applyAlignment="1" applyProtection="1">
      <alignment horizontal="right"/>
    </xf>
    <xf numFmtId="3" fontId="8" fillId="0" borderId="11" xfId="0" applyNumberFormat="1" applyFont="1" applyFill="1" applyBorder="1" applyAlignment="1" applyProtection="1">
      <alignment vertical="center" wrapText="1"/>
    </xf>
    <xf numFmtId="3" fontId="8" fillId="0" borderId="51" xfId="0" applyNumberFormat="1" applyFont="1" applyFill="1" applyBorder="1" applyAlignment="1" applyProtection="1">
      <alignment vertical="center" wrapText="1"/>
    </xf>
    <xf numFmtId="3" fontId="15" fillId="0" borderId="0" xfId="0" applyNumberFormat="1" applyFont="1" applyProtection="1"/>
    <xf numFmtId="3" fontId="15" fillId="0" borderId="60" xfId="0" applyNumberFormat="1" applyFont="1" applyBorder="1" applyProtection="1"/>
    <xf numFmtId="3" fontId="2" fillId="2" borderId="3" xfId="0" applyNumberFormat="1" applyFont="1" applyFill="1" applyBorder="1" applyAlignment="1" applyProtection="1"/>
    <xf numFmtId="1" fontId="10" fillId="2" borderId="0" xfId="0" applyNumberFormat="1" applyFont="1" applyFill="1"/>
    <xf numFmtId="1" fontId="11" fillId="2" borderId="0" xfId="0" applyNumberFormat="1" applyFont="1" applyFill="1"/>
    <xf numFmtId="1" fontId="11" fillId="2" borderId="0" xfId="0" applyNumberFormat="1" applyFont="1" applyFill="1" applyProtection="1">
      <protection locked="0"/>
    </xf>
    <xf numFmtId="1" fontId="4" fillId="2" borderId="0" xfId="0" applyNumberFormat="1" applyFont="1" applyFill="1" applyBorder="1" applyAlignment="1" applyProtection="1">
      <alignment vertical="center" wrapText="1"/>
    </xf>
    <xf numFmtId="1" fontId="4" fillId="2" borderId="0" xfId="0" applyNumberFormat="1" applyFont="1" applyFill="1" applyBorder="1" applyAlignment="1" applyProtection="1">
      <alignment vertical="center"/>
    </xf>
    <xf numFmtId="1" fontId="4" fillId="2" borderId="0" xfId="0" applyNumberFormat="1" applyFont="1" applyFill="1" applyBorder="1" applyAlignment="1" applyProtection="1">
      <alignment horizontal="center"/>
    </xf>
    <xf numFmtId="1" fontId="5" fillId="2" borderId="0" xfId="0" applyNumberFormat="1" applyFont="1" applyFill="1" applyAlignment="1" applyProtection="1"/>
    <xf numFmtId="1" fontId="2" fillId="2" borderId="0" xfId="0" applyNumberFormat="1" applyFont="1" applyFill="1" applyAlignment="1" applyProtection="1"/>
    <xf numFmtId="1" fontId="4" fillId="2" borderId="0" xfId="0" applyNumberFormat="1" applyFont="1" applyFill="1" applyBorder="1" applyAlignment="1" applyProtection="1">
      <alignment horizontal="center" vertical="center" wrapText="1"/>
    </xf>
    <xf numFmtId="1" fontId="6" fillId="2" borderId="0" xfId="0" applyNumberFormat="1" applyFont="1" applyFill="1" applyAlignment="1" applyProtection="1"/>
    <xf numFmtId="1" fontId="7" fillId="2" borderId="0" xfId="0" applyNumberFormat="1" applyFont="1" applyFill="1" applyAlignment="1" applyProtection="1"/>
    <xf numFmtId="1" fontId="7" fillId="2" borderId="0" xfId="0" applyNumberFormat="1" applyFont="1" applyFill="1" applyBorder="1" applyAlignment="1" applyProtection="1"/>
    <xf numFmtId="1" fontId="7" fillId="2" borderId="0" xfId="0" applyNumberFormat="1" applyFont="1" applyFill="1" applyBorder="1" applyProtection="1"/>
    <xf numFmtId="1" fontId="6" fillId="2" borderId="0" xfId="0" applyNumberFormat="1" applyFont="1" applyFill="1" applyBorder="1" applyProtection="1"/>
    <xf numFmtId="1" fontId="8" fillId="2" borderId="0" xfId="0" applyNumberFormat="1" applyFont="1" applyFill="1" applyAlignment="1" applyProtection="1"/>
    <xf numFmtId="1" fontId="2" fillId="0" borderId="3" xfId="0"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xf>
    <xf numFmtId="1" fontId="2" fillId="0" borderId="4" xfId="0" applyNumberFormat="1" applyFont="1" applyFill="1" applyBorder="1" applyAlignment="1" applyProtection="1">
      <alignment horizontal="center" vertical="center" wrapText="1"/>
    </xf>
    <xf numFmtId="1" fontId="2" fillId="0" borderId="5" xfId="0" applyNumberFormat="1" applyFont="1" applyFill="1" applyBorder="1" applyAlignment="1" applyProtection="1">
      <alignment horizontal="center" vertical="center" wrapText="1"/>
    </xf>
    <xf numFmtId="1" fontId="2" fillId="0" borderId="78" xfId="0" applyNumberFormat="1" applyFont="1" applyFill="1" applyBorder="1" applyAlignment="1" applyProtection="1">
      <alignment horizontal="center" vertical="center" wrapText="1"/>
    </xf>
    <xf numFmtId="1" fontId="2" fillId="2" borderId="6" xfId="0" applyNumberFormat="1" applyFont="1" applyFill="1" applyBorder="1" applyAlignment="1" applyProtection="1">
      <alignment horizontal="center" vertical="center" wrapText="1"/>
    </xf>
    <xf numFmtId="1" fontId="2" fillId="2" borderId="7" xfId="0" applyNumberFormat="1" applyFont="1" applyFill="1" applyBorder="1" applyAlignment="1" applyProtection="1">
      <alignment horizontal="center" vertical="center" wrapText="1"/>
    </xf>
    <xf numFmtId="1" fontId="12" fillId="0" borderId="8" xfId="0" applyNumberFormat="1" applyFont="1" applyFill="1" applyBorder="1" applyAlignment="1" applyProtection="1">
      <alignment horizontal="center" vertical="center" wrapText="1"/>
    </xf>
    <xf numFmtId="1" fontId="2" fillId="0" borderId="8" xfId="0" applyNumberFormat="1" applyFont="1" applyFill="1" applyBorder="1" applyAlignment="1" applyProtection="1">
      <alignment horizontal="center" vertical="center" wrapText="1"/>
    </xf>
    <xf numFmtId="1" fontId="2" fillId="0" borderId="11" xfId="0" applyNumberFormat="1" applyFont="1" applyFill="1" applyBorder="1" applyAlignment="1" applyProtection="1">
      <alignment horizontal="right" vertical="center" wrapText="1"/>
    </xf>
    <xf numFmtId="1" fontId="2" fillId="3" borderId="12" xfId="0" applyNumberFormat="1" applyFont="1" applyFill="1" applyBorder="1" applyAlignment="1" applyProtection="1">
      <alignment horizontal="right"/>
      <protection locked="0"/>
    </xf>
    <xf numFmtId="1" fontId="2" fillId="3" borderId="13" xfId="0" applyNumberFormat="1" applyFont="1" applyFill="1" applyBorder="1" applyAlignment="1" applyProtection="1">
      <alignment horizontal="right"/>
      <protection locked="0"/>
    </xf>
    <xf numFmtId="1" fontId="2" fillId="3" borderId="48" xfId="0" applyNumberFormat="1" applyFont="1" applyFill="1" applyBorder="1" applyAlignment="1" applyProtection="1">
      <alignment horizontal="right"/>
      <protection locked="0"/>
    </xf>
    <xf numFmtId="1" fontId="2" fillId="3" borderId="79" xfId="0" applyNumberFormat="1" applyFont="1" applyFill="1" applyBorder="1" applyAlignment="1" applyProtection="1">
      <alignment horizontal="right"/>
      <protection locked="0"/>
    </xf>
    <xf numFmtId="1" fontId="2" fillId="3" borderId="14" xfId="0" applyNumberFormat="1" applyFont="1" applyFill="1" applyBorder="1" applyAlignment="1" applyProtection="1">
      <alignment horizontal="right"/>
      <protection locked="0"/>
    </xf>
    <xf numFmtId="1" fontId="2" fillId="3" borderId="15" xfId="0" applyNumberFormat="1" applyFont="1" applyFill="1" applyBorder="1" applyAlignment="1" applyProtection="1">
      <alignment horizontal="right"/>
      <protection locked="0"/>
    </xf>
    <xf numFmtId="1" fontId="2" fillId="4" borderId="16" xfId="0" applyNumberFormat="1" applyFont="1" applyFill="1" applyBorder="1" applyAlignment="1" applyProtection="1">
      <alignment horizontal="right"/>
    </xf>
    <xf numFmtId="1" fontId="13" fillId="2" borderId="0" xfId="0" applyNumberFormat="1" applyFont="1" applyFill="1" applyProtection="1">
      <protection locked="0"/>
    </xf>
    <xf numFmtId="1" fontId="2" fillId="3" borderId="19" xfId="0" applyNumberFormat="1" applyFont="1" applyFill="1" applyBorder="1" applyAlignment="1" applyProtection="1">
      <alignment horizontal="right"/>
      <protection locked="0"/>
    </xf>
    <xf numFmtId="1" fontId="2" fillId="3" borderId="20" xfId="0" applyNumberFormat="1" applyFont="1" applyFill="1" applyBorder="1" applyAlignment="1" applyProtection="1">
      <alignment horizontal="right"/>
      <protection locked="0"/>
    </xf>
    <xf numFmtId="1" fontId="2" fillId="3" borderId="21" xfId="0" applyNumberFormat="1" applyFont="1" applyFill="1" applyBorder="1" applyAlignment="1" applyProtection="1">
      <alignment horizontal="right"/>
      <protection locked="0"/>
    </xf>
    <xf numFmtId="1" fontId="2" fillId="3" borderId="80" xfId="0" applyNumberFormat="1" applyFont="1" applyFill="1" applyBorder="1" applyAlignment="1" applyProtection="1">
      <alignment horizontal="right"/>
      <protection locked="0"/>
    </xf>
    <xf numFmtId="1" fontId="2" fillId="3" borderId="22" xfId="0" applyNumberFormat="1" applyFont="1" applyFill="1" applyBorder="1" applyAlignment="1" applyProtection="1">
      <alignment horizontal="right"/>
      <protection locked="0"/>
    </xf>
    <xf numFmtId="1" fontId="2" fillId="3" borderId="23" xfId="0" applyNumberFormat="1" applyFont="1" applyFill="1" applyBorder="1" applyAlignment="1" applyProtection="1">
      <alignment horizontal="right"/>
      <protection locked="0"/>
    </xf>
    <xf numFmtId="1" fontId="2" fillId="4" borderId="24" xfId="0" applyNumberFormat="1" applyFont="1" applyFill="1" applyBorder="1" applyAlignment="1" applyProtection="1">
      <alignment horizontal="right"/>
    </xf>
    <xf numFmtId="1" fontId="2" fillId="3" borderId="24" xfId="0" applyNumberFormat="1" applyFont="1" applyFill="1" applyBorder="1" applyAlignment="1" applyProtection="1">
      <alignment horizontal="right"/>
      <protection locked="0"/>
    </xf>
    <xf numFmtId="1" fontId="2" fillId="3" borderId="27" xfId="0" applyNumberFormat="1" applyFont="1" applyFill="1" applyBorder="1" applyAlignment="1" applyProtection="1">
      <alignment horizontal="right"/>
      <protection locked="0"/>
    </xf>
    <xf numFmtId="1" fontId="2" fillId="3" borderId="28" xfId="0" applyNumberFormat="1" applyFont="1" applyFill="1" applyBorder="1" applyAlignment="1" applyProtection="1">
      <protection locked="0"/>
    </xf>
    <xf numFmtId="1" fontId="2" fillId="3" borderId="29" xfId="0" applyNumberFormat="1" applyFont="1" applyFill="1" applyBorder="1" applyAlignment="1" applyProtection="1">
      <protection locked="0"/>
    </xf>
    <xf numFmtId="1" fontId="2" fillId="3" borderId="81" xfId="0" applyNumberFormat="1" applyFont="1" applyFill="1" applyBorder="1" applyAlignment="1" applyProtection="1">
      <protection locked="0"/>
    </xf>
    <xf numFmtId="1" fontId="2" fillId="3" borderId="22" xfId="0" applyNumberFormat="1" applyFont="1" applyFill="1" applyBorder="1" applyAlignment="1" applyProtection="1">
      <protection locked="0"/>
    </xf>
    <xf numFmtId="1" fontId="2" fillId="3" borderId="30" xfId="0" applyNumberFormat="1" applyFont="1" applyFill="1" applyBorder="1" applyAlignment="1" applyProtection="1">
      <protection locked="0"/>
    </xf>
    <xf numFmtId="1" fontId="2" fillId="3" borderId="31" xfId="0" applyNumberFormat="1" applyFont="1" applyFill="1" applyBorder="1" applyAlignment="1" applyProtection="1">
      <protection locked="0"/>
    </xf>
    <xf numFmtId="1" fontId="2" fillId="3" borderId="19" xfId="0" applyNumberFormat="1" applyFont="1" applyFill="1" applyBorder="1" applyAlignment="1" applyProtection="1">
      <protection locked="0"/>
    </xf>
    <xf numFmtId="1" fontId="2" fillId="3" borderId="34" xfId="0" applyNumberFormat="1" applyFont="1" applyFill="1" applyBorder="1" applyAlignment="1" applyProtection="1">
      <alignment horizontal="right"/>
      <protection locked="0"/>
    </xf>
    <xf numFmtId="1" fontId="2" fillId="3" borderId="35" xfId="0" applyNumberFormat="1" applyFont="1" applyFill="1" applyBorder="1" applyAlignment="1" applyProtection="1">
      <alignment horizontal="right"/>
      <protection locked="0"/>
    </xf>
    <xf numFmtId="1" fontId="2" fillId="3" borderId="36" xfId="0" applyNumberFormat="1" applyFont="1" applyFill="1" applyBorder="1" applyAlignment="1" applyProtection="1">
      <alignment horizontal="right"/>
      <protection locked="0"/>
    </xf>
    <xf numFmtId="1" fontId="2" fillId="3" borderId="82" xfId="0" applyNumberFormat="1" applyFont="1" applyFill="1" applyBorder="1" applyAlignment="1" applyProtection="1">
      <alignment horizontal="right"/>
      <protection locked="0"/>
    </xf>
    <xf numFmtId="1" fontId="2" fillId="3" borderId="37" xfId="0" applyNumberFormat="1" applyFont="1" applyFill="1" applyBorder="1" applyAlignment="1" applyProtection="1">
      <alignment horizontal="right"/>
      <protection locked="0"/>
    </xf>
    <xf numFmtId="1" fontId="2" fillId="3" borderId="38" xfId="0" applyNumberFormat="1" applyFont="1" applyFill="1" applyBorder="1" applyAlignment="1" applyProtection="1">
      <alignment horizontal="right"/>
      <protection locked="0"/>
    </xf>
    <xf numFmtId="1" fontId="2" fillId="4" borderId="39" xfId="0" applyNumberFormat="1" applyFont="1" applyFill="1" applyBorder="1" applyAlignment="1" applyProtection="1">
      <alignment horizontal="right"/>
    </xf>
    <xf numFmtId="1" fontId="2" fillId="3" borderId="39" xfId="0" applyNumberFormat="1" applyFont="1" applyFill="1" applyBorder="1" applyAlignment="1" applyProtection="1">
      <alignment horizontal="right"/>
      <protection locked="0"/>
    </xf>
    <xf numFmtId="1" fontId="6" fillId="2" borderId="2" xfId="0" applyNumberFormat="1" applyFont="1" applyFill="1" applyBorder="1" applyAlignment="1" applyProtection="1">
      <alignment horizontal="left"/>
    </xf>
    <xf numFmtId="1" fontId="2" fillId="2" borderId="2" xfId="0" applyNumberFormat="1" applyFont="1" applyFill="1" applyBorder="1" applyAlignment="1" applyProtection="1">
      <alignment horizontal="left" vertical="center"/>
    </xf>
    <xf numFmtId="1" fontId="2" fillId="2" borderId="2" xfId="0" applyNumberFormat="1" applyFont="1" applyFill="1" applyBorder="1" applyAlignment="1" applyProtection="1"/>
    <xf numFmtId="1" fontId="2" fillId="2" borderId="40" xfId="0" applyNumberFormat="1" applyFont="1" applyFill="1" applyBorder="1" applyAlignment="1" applyProtection="1"/>
    <xf numFmtId="1" fontId="2" fillId="2" borderId="0" xfId="0" applyNumberFormat="1" applyFont="1" applyFill="1" applyBorder="1" applyAlignment="1" applyProtection="1"/>
    <xf numFmtId="1" fontId="2" fillId="0" borderId="42" xfId="0" applyNumberFormat="1" applyFont="1" applyFill="1" applyBorder="1" applyAlignment="1" applyProtection="1">
      <alignment horizontal="center" vertical="center" wrapText="1"/>
    </xf>
    <xf numFmtId="1" fontId="2" fillId="0" borderId="43" xfId="0" applyNumberFormat="1" applyFont="1" applyFill="1" applyBorder="1" applyAlignment="1" applyProtection="1">
      <alignment horizontal="center" vertical="center" wrapText="1"/>
    </xf>
    <xf numFmtId="1" fontId="2" fillId="2" borderId="44" xfId="0" applyNumberFormat="1" applyFont="1" applyFill="1" applyBorder="1" applyAlignment="1" applyProtection="1">
      <alignment horizontal="right"/>
    </xf>
    <xf numFmtId="1" fontId="2" fillId="3" borderId="46" xfId="0" applyNumberFormat="1" applyFont="1" applyFill="1" applyBorder="1" applyAlignment="1" applyProtection="1">
      <protection locked="0"/>
    </xf>
    <xf numFmtId="1" fontId="2" fillId="3" borderId="47" xfId="0" applyNumberFormat="1" applyFont="1" applyFill="1" applyBorder="1" applyAlignment="1" applyProtection="1">
      <protection locked="0"/>
    </xf>
    <xf numFmtId="1" fontId="2" fillId="3" borderId="48" xfId="0" applyNumberFormat="1" applyFont="1" applyFill="1" applyBorder="1" applyAlignment="1" applyProtection="1">
      <protection locked="0"/>
    </xf>
    <xf numFmtId="1" fontId="2" fillId="4" borderId="44" xfId="0" applyNumberFormat="1" applyFont="1" applyFill="1" applyBorder="1" applyAlignment="1" applyProtection="1"/>
    <xf numFmtId="1" fontId="2" fillId="3" borderId="80" xfId="0" applyNumberFormat="1" applyFont="1" applyFill="1" applyBorder="1" applyAlignment="1" applyProtection="1">
      <protection locked="0"/>
    </xf>
    <xf numFmtId="1" fontId="8" fillId="2" borderId="0" xfId="0" applyNumberFormat="1" applyFont="1" applyFill="1" applyAlignment="1" applyProtection="1">
      <protection locked="0"/>
    </xf>
    <xf numFmtId="1" fontId="2" fillId="2" borderId="17" xfId="0" applyNumberFormat="1" applyFont="1" applyFill="1" applyBorder="1" applyAlignment="1" applyProtection="1">
      <alignment horizontal="right"/>
    </xf>
    <xf numFmtId="1" fontId="2" fillId="3" borderId="20" xfId="0" applyNumberFormat="1" applyFont="1" applyFill="1" applyBorder="1" applyAlignment="1" applyProtection="1">
      <protection locked="0"/>
    </xf>
    <xf numFmtId="1" fontId="2" fillId="3" borderId="21" xfId="0" applyNumberFormat="1" applyFont="1" applyFill="1" applyBorder="1" applyAlignment="1" applyProtection="1">
      <protection locked="0"/>
    </xf>
    <xf numFmtId="1" fontId="2" fillId="4" borderId="17" xfId="0" applyNumberFormat="1" applyFont="1" applyFill="1" applyBorder="1" applyAlignment="1" applyProtection="1"/>
    <xf numFmtId="1" fontId="2" fillId="4" borderId="53" xfId="0" applyNumberFormat="1" applyFont="1" applyFill="1" applyBorder="1" applyAlignment="1" applyProtection="1"/>
    <xf numFmtId="1" fontId="2" fillId="3" borderId="82" xfId="0" applyNumberFormat="1" applyFont="1" applyFill="1" applyBorder="1" applyAlignment="1" applyProtection="1">
      <protection locked="0"/>
    </xf>
    <xf numFmtId="1" fontId="2" fillId="0" borderId="49" xfId="0" applyNumberFormat="1" applyFont="1" applyFill="1" applyBorder="1" applyAlignment="1" applyProtection="1">
      <alignment vertical="center" wrapText="1"/>
    </xf>
    <xf numFmtId="1" fontId="2" fillId="0" borderId="49" xfId="0" applyNumberFormat="1" applyFont="1" applyFill="1" applyBorder="1" applyAlignment="1" applyProtection="1">
      <alignment horizontal="right" vertical="center" wrapText="1"/>
    </xf>
    <xf numFmtId="1" fontId="2" fillId="3" borderId="79" xfId="0" applyNumberFormat="1" applyFont="1" applyFill="1" applyBorder="1" applyAlignment="1" applyProtection="1">
      <protection locked="0"/>
    </xf>
    <xf numFmtId="1" fontId="2" fillId="0" borderId="11" xfId="0" applyNumberFormat="1" applyFont="1" applyFill="1" applyBorder="1" applyAlignment="1" applyProtection="1">
      <alignment vertical="center" wrapText="1"/>
    </xf>
    <xf numFmtId="1" fontId="2" fillId="0" borderId="51" xfId="0" applyNumberFormat="1" applyFont="1" applyFill="1" applyBorder="1" applyAlignment="1" applyProtection="1">
      <alignment vertical="center" wrapText="1"/>
    </xf>
    <xf numFmtId="1" fontId="2" fillId="0" borderId="51" xfId="0" applyNumberFormat="1" applyFont="1" applyFill="1" applyBorder="1" applyAlignment="1" applyProtection="1">
      <alignment horizontal="right" vertical="center" wrapText="1"/>
    </xf>
    <xf numFmtId="1" fontId="2" fillId="3" borderId="34" xfId="0" applyNumberFormat="1" applyFont="1" applyFill="1" applyBorder="1" applyAlignment="1" applyProtection="1">
      <protection locked="0"/>
    </xf>
    <xf numFmtId="1" fontId="2" fillId="3" borderId="35" xfId="0" applyNumberFormat="1" applyFont="1" applyFill="1" applyBorder="1" applyAlignment="1" applyProtection="1">
      <protection locked="0"/>
    </xf>
    <xf numFmtId="1" fontId="2" fillId="3" borderId="52" xfId="0" applyNumberFormat="1" applyFont="1" applyFill="1" applyBorder="1" applyAlignment="1" applyProtection="1">
      <protection locked="0"/>
    </xf>
    <xf numFmtId="1" fontId="2" fillId="4" borderId="32" xfId="0" applyNumberFormat="1" applyFont="1" applyFill="1" applyBorder="1" applyAlignment="1" applyProtection="1"/>
    <xf numFmtId="1" fontId="2" fillId="3" borderId="44" xfId="0" applyNumberFormat="1" applyFont="1" applyFill="1" applyBorder="1" applyAlignment="1" applyProtection="1">
      <protection locked="0"/>
    </xf>
    <xf numFmtId="1" fontId="2" fillId="3" borderId="83" xfId="0" applyNumberFormat="1" applyFont="1" applyFill="1" applyBorder="1" applyAlignment="1" applyProtection="1">
      <protection locked="0"/>
    </xf>
    <xf numFmtId="1" fontId="2" fillId="3" borderId="17" xfId="0" applyNumberFormat="1" applyFont="1" applyFill="1" applyBorder="1" applyAlignment="1" applyProtection="1">
      <protection locked="0"/>
    </xf>
    <xf numFmtId="1" fontId="2" fillId="0" borderId="55" xfId="0" applyNumberFormat="1" applyFont="1" applyFill="1" applyBorder="1" applyAlignment="1" applyProtection="1">
      <alignment horizontal="right"/>
    </xf>
    <xf numFmtId="1" fontId="2" fillId="0" borderId="4" xfId="0" applyNumberFormat="1" applyFont="1" applyFill="1" applyBorder="1" applyAlignment="1" applyProtection="1">
      <alignment horizontal="right"/>
    </xf>
    <xf numFmtId="1" fontId="2" fillId="0" borderId="56" xfId="0" applyNumberFormat="1" applyFont="1" applyFill="1" applyBorder="1" applyAlignment="1" applyProtection="1">
      <alignment horizontal="right"/>
    </xf>
    <xf numFmtId="1" fontId="2" fillId="0" borderId="3" xfId="0" applyNumberFormat="1" applyFont="1" applyFill="1" applyBorder="1" applyAlignment="1" applyProtection="1">
      <alignment horizontal="right"/>
    </xf>
    <xf numFmtId="1" fontId="2" fillId="2" borderId="57" xfId="0" applyNumberFormat="1" applyFont="1" applyFill="1" applyBorder="1" applyAlignment="1" applyProtection="1">
      <alignment vertical="center"/>
    </xf>
    <xf numFmtId="1" fontId="2" fillId="2" borderId="57" xfId="0" applyNumberFormat="1" applyFont="1" applyFill="1" applyBorder="1" applyAlignment="1" applyProtection="1">
      <alignment horizontal="center"/>
    </xf>
    <xf numFmtId="1" fontId="8" fillId="2" borderId="57" xfId="0" applyNumberFormat="1" applyFont="1" applyFill="1" applyBorder="1" applyAlignment="1" applyProtection="1"/>
    <xf numFmtId="1" fontId="8" fillId="2" borderId="0" xfId="0" applyNumberFormat="1" applyFont="1" applyFill="1" applyBorder="1" applyAlignment="1" applyProtection="1"/>
    <xf numFmtId="1" fontId="2" fillId="2" borderId="0" xfId="0" applyNumberFormat="1" applyFont="1" applyFill="1" applyBorder="1" applyProtection="1"/>
    <xf numFmtId="1" fontId="6" fillId="2" borderId="40" xfId="0" applyNumberFormat="1" applyFont="1" applyFill="1" applyBorder="1" applyAlignment="1" applyProtection="1"/>
    <xf numFmtId="1" fontId="3" fillId="2" borderId="40" xfId="0" applyNumberFormat="1" applyFont="1" applyFill="1" applyBorder="1" applyAlignment="1" applyProtection="1"/>
    <xf numFmtId="1" fontId="3" fillId="2" borderId="0" xfId="0" applyNumberFormat="1" applyFont="1" applyFill="1" applyBorder="1" applyAlignment="1" applyProtection="1"/>
    <xf numFmtId="1" fontId="2" fillId="0" borderId="55" xfId="0" applyNumberFormat="1" applyFont="1" applyFill="1" applyBorder="1" applyAlignment="1" applyProtection="1">
      <alignment horizontal="center" vertical="center" wrapText="1"/>
    </xf>
    <xf numFmtId="1" fontId="8" fillId="2" borderId="0" xfId="0" applyNumberFormat="1" applyFont="1" applyFill="1" applyBorder="1" applyProtection="1"/>
    <xf numFmtId="1" fontId="9" fillId="2" borderId="0" xfId="0" applyNumberFormat="1" applyFont="1" applyFill="1" applyBorder="1" applyProtection="1"/>
    <xf numFmtId="1" fontId="2" fillId="2" borderId="49" xfId="0" applyNumberFormat="1" applyFont="1" applyFill="1" applyBorder="1" applyAlignment="1" applyProtection="1"/>
    <xf numFmtId="1" fontId="2" fillId="3" borderId="46" xfId="0" applyNumberFormat="1" applyFont="1" applyFill="1" applyBorder="1" applyProtection="1">
      <protection locked="0"/>
    </xf>
    <xf numFmtId="1" fontId="2" fillId="3" borderId="48" xfId="0" applyNumberFormat="1" applyFont="1" applyFill="1" applyBorder="1" applyProtection="1">
      <protection locked="0"/>
    </xf>
    <xf numFmtId="1" fontId="2" fillId="4" borderId="16" xfId="0" applyNumberFormat="1" applyFont="1" applyFill="1" applyBorder="1" applyProtection="1"/>
    <xf numFmtId="1" fontId="14" fillId="2" borderId="0" xfId="0" applyNumberFormat="1" applyFont="1" applyFill="1" applyBorder="1" applyProtection="1">
      <protection locked="0"/>
    </xf>
    <xf numFmtId="1" fontId="9" fillId="2" borderId="0" xfId="0" applyNumberFormat="1" applyFont="1" applyFill="1" applyProtection="1"/>
    <xf numFmtId="1" fontId="2" fillId="2" borderId="60" xfId="0" applyNumberFormat="1" applyFont="1" applyFill="1" applyBorder="1" applyAlignment="1" applyProtection="1"/>
    <xf numFmtId="1" fontId="2" fillId="3" borderId="61" xfId="0" applyNumberFormat="1" applyFont="1" applyFill="1" applyBorder="1" applyProtection="1">
      <protection locked="0"/>
    </xf>
    <xf numFmtId="1" fontId="2" fillId="3" borderId="62" xfId="0" applyNumberFormat="1" applyFont="1" applyFill="1" applyBorder="1" applyProtection="1">
      <protection locked="0"/>
    </xf>
    <xf numFmtId="1" fontId="2" fillId="4" borderId="63" xfId="0" applyNumberFormat="1" applyFont="1" applyFill="1" applyBorder="1" applyProtection="1"/>
    <xf numFmtId="1" fontId="2" fillId="0" borderId="45" xfId="0" applyNumberFormat="1" applyFont="1" applyFill="1" applyBorder="1" applyAlignment="1" applyProtection="1">
      <alignment vertical="center" wrapText="1"/>
    </xf>
    <xf numFmtId="1" fontId="2" fillId="3" borderId="16" xfId="0" applyNumberFormat="1" applyFont="1" applyFill="1" applyBorder="1" applyProtection="1">
      <protection locked="0"/>
    </xf>
    <xf numFmtId="1" fontId="14" fillId="2" borderId="0" xfId="0" applyNumberFormat="1" applyFont="1" applyFill="1" applyAlignment="1" applyProtection="1">
      <alignment vertical="center"/>
      <protection locked="0"/>
    </xf>
    <xf numFmtId="1" fontId="2" fillId="0" borderId="65" xfId="0" applyNumberFormat="1" applyFont="1" applyFill="1" applyBorder="1" applyAlignment="1" applyProtection="1">
      <alignment vertical="center" wrapText="1"/>
    </xf>
    <xf numFmtId="1" fontId="2" fillId="2" borderId="51" xfId="0" applyNumberFormat="1" applyFont="1" applyFill="1" applyBorder="1" applyAlignment="1" applyProtection="1"/>
    <xf numFmtId="1" fontId="2" fillId="3" borderId="34" xfId="0" applyNumberFormat="1" applyFont="1" applyFill="1" applyBorder="1" applyProtection="1">
      <protection locked="0"/>
    </xf>
    <xf numFmtId="1" fontId="2" fillId="3" borderId="36" xfId="0" applyNumberFormat="1" applyFont="1" applyFill="1" applyBorder="1" applyProtection="1">
      <protection locked="0"/>
    </xf>
    <xf numFmtId="1" fontId="2" fillId="3" borderId="39" xfId="0" applyNumberFormat="1" applyFont="1" applyFill="1" applyBorder="1" applyProtection="1">
      <protection locked="0"/>
    </xf>
    <xf numFmtId="1" fontId="2" fillId="3" borderId="66" xfId="0" applyNumberFormat="1" applyFont="1" applyFill="1" applyBorder="1" applyProtection="1">
      <protection locked="0"/>
    </xf>
    <xf numFmtId="1" fontId="2" fillId="2" borderId="11" xfId="0" applyNumberFormat="1" applyFont="1" applyFill="1" applyBorder="1" applyAlignment="1" applyProtection="1"/>
    <xf numFmtId="1" fontId="2" fillId="3" borderId="19" xfId="0" applyNumberFormat="1" applyFont="1" applyFill="1" applyBorder="1" applyProtection="1">
      <protection locked="0"/>
    </xf>
    <xf numFmtId="1" fontId="2" fillId="3" borderId="18" xfId="0" applyNumberFormat="1" applyFont="1" applyFill="1" applyBorder="1" applyProtection="1">
      <protection locked="0"/>
    </xf>
    <xf numFmtId="1" fontId="2" fillId="3" borderId="24" xfId="0" applyNumberFormat="1" applyFont="1" applyFill="1" applyBorder="1" applyProtection="1">
      <protection locked="0"/>
    </xf>
    <xf numFmtId="1" fontId="8" fillId="0" borderId="11" xfId="0" applyNumberFormat="1" applyFont="1" applyFill="1" applyBorder="1" applyAlignment="1" applyProtection="1">
      <alignment vertical="center" wrapText="1"/>
    </xf>
    <xf numFmtId="1" fontId="2" fillId="4" borderId="18" xfId="0" applyNumberFormat="1" applyFont="1" applyFill="1" applyBorder="1" applyAlignment="1" applyProtection="1"/>
    <xf numFmtId="1" fontId="2" fillId="3" borderId="24" xfId="0" applyNumberFormat="1" applyFont="1" applyFill="1" applyBorder="1" applyAlignment="1" applyProtection="1">
      <protection locked="0"/>
    </xf>
    <xf numFmtId="1" fontId="8" fillId="0" borderId="51" xfId="0" applyNumberFormat="1" applyFont="1" applyFill="1" applyBorder="1" applyAlignment="1" applyProtection="1">
      <alignment vertical="center" wrapText="1"/>
    </xf>
    <xf numFmtId="1" fontId="2" fillId="4" borderId="33" xfId="0" applyNumberFormat="1" applyFont="1" applyFill="1" applyBorder="1" applyAlignment="1" applyProtection="1"/>
    <xf numFmtId="1" fontId="2" fillId="4" borderId="39" xfId="0" applyNumberFormat="1" applyFont="1" applyFill="1" applyBorder="1" applyAlignment="1" applyProtection="1"/>
    <xf numFmtId="1" fontId="14" fillId="2" borderId="0" xfId="0" applyNumberFormat="1" applyFont="1" applyFill="1" applyProtection="1">
      <protection locked="0"/>
    </xf>
    <xf numFmtId="1" fontId="9" fillId="2" borderId="40" xfId="0" applyNumberFormat="1" applyFont="1" applyFill="1" applyBorder="1" applyAlignment="1" applyProtection="1"/>
    <xf numFmtId="1" fontId="2" fillId="0" borderId="56" xfId="0" applyNumberFormat="1" applyFont="1" applyFill="1" applyBorder="1" applyAlignment="1" applyProtection="1">
      <alignment horizontal="center" vertical="center" wrapText="1"/>
    </xf>
    <xf numFmtId="1" fontId="2" fillId="2" borderId="44" xfId="0" applyNumberFormat="1" applyFont="1" applyFill="1" applyBorder="1" applyAlignment="1" applyProtection="1"/>
    <xf numFmtId="1" fontId="2" fillId="3" borderId="58" xfId="0" applyNumberFormat="1" applyFont="1" applyFill="1" applyBorder="1" applyAlignment="1" applyProtection="1">
      <protection locked="0"/>
    </xf>
    <xf numFmtId="1" fontId="2" fillId="3" borderId="16" xfId="0" applyNumberFormat="1" applyFont="1" applyFill="1" applyBorder="1" applyAlignment="1" applyProtection="1">
      <protection locked="0"/>
    </xf>
    <xf numFmtId="1" fontId="2" fillId="3" borderId="49" xfId="0" applyNumberFormat="1" applyFont="1" applyFill="1" applyBorder="1" applyAlignment="1" applyProtection="1">
      <protection locked="0"/>
    </xf>
    <xf numFmtId="1" fontId="2" fillId="2" borderId="17" xfId="0" applyNumberFormat="1" applyFont="1" applyFill="1" applyBorder="1" applyAlignment="1" applyProtection="1"/>
    <xf numFmtId="1" fontId="2" fillId="3" borderId="72" xfId="0" applyNumberFormat="1" applyFont="1" applyFill="1" applyBorder="1" applyAlignment="1" applyProtection="1">
      <protection locked="0"/>
    </xf>
    <xf numFmtId="1" fontId="2" fillId="3" borderId="11" xfId="0" applyNumberFormat="1" applyFont="1" applyFill="1" applyBorder="1" applyAlignment="1" applyProtection="1">
      <protection locked="0"/>
    </xf>
    <xf numFmtId="1" fontId="2" fillId="2" borderId="32" xfId="0" applyNumberFormat="1" applyFont="1" applyFill="1" applyBorder="1" applyAlignment="1" applyProtection="1"/>
    <xf numFmtId="1" fontId="2" fillId="3" borderId="59" xfId="0" applyNumberFormat="1" applyFont="1" applyFill="1" applyBorder="1" applyAlignment="1" applyProtection="1">
      <protection locked="0"/>
    </xf>
    <xf numFmtId="1" fontId="2" fillId="3" borderId="32" xfId="0" applyNumberFormat="1" applyFont="1" applyFill="1" applyBorder="1" applyAlignment="1" applyProtection="1">
      <protection locked="0"/>
    </xf>
    <xf numFmtId="1" fontId="2" fillId="3" borderId="39" xfId="0" applyNumberFormat="1" applyFont="1" applyFill="1" applyBorder="1" applyAlignment="1" applyProtection="1">
      <protection locked="0"/>
    </xf>
    <xf numFmtId="1" fontId="2" fillId="3" borderId="51" xfId="0" applyNumberFormat="1" applyFont="1" applyFill="1" applyBorder="1" applyAlignment="1" applyProtection="1">
      <protection locked="0"/>
    </xf>
    <xf numFmtId="1" fontId="15" fillId="0" borderId="0" xfId="0" applyNumberFormat="1" applyFont="1"/>
    <xf numFmtId="1" fontId="16" fillId="0" borderId="0" xfId="0" applyNumberFormat="1" applyFont="1" applyFill="1"/>
    <xf numFmtId="1" fontId="11" fillId="0" borderId="0" xfId="0" applyNumberFormat="1" applyFont="1"/>
    <xf numFmtId="1" fontId="3" fillId="2" borderId="0" xfId="0" applyNumberFormat="1" applyFont="1" applyFill="1" applyAlignment="1" applyProtection="1">
      <protection hidden="1"/>
    </xf>
    <xf numFmtId="1" fontId="2" fillId="0" borderId="74" xfId="0" applyNumberFormat="1" applyFont="1" applyFill="1" applyBorder="1" applyAlignment="1" applyProtection="1">
      <alignment horizontal="center" vertical="center" wrapText="1"/>
    </xf>
    <xf numFmtId="1" fontId="15" fillId="0" borderId="67" xfId="0" applyNumberFormat="1" applyFont="1" applyBorder="1"/>
    <xf numFmtId="1" fontId="15" fillId="0" borderId="0" xfId="0" applyNumberFormat="1" applyFont="1" applyProtection="1"/>
    <xf numFmtId="1" fontId="2" fillId="3" borderId="75" xfId="0" applyNumberFormat="1" applyFont="1" applyFill="1" applyBorder="1" applyAlignment="1" applyProtection="1">
      <protection locked="0"/>
    </xf>
    <xf numFmtId="1" fontId="2" fillId="3" borderId="45" xfId="0" applyNumberFormat="1" applyFont="1" applyFill="1" applyBorder="1" applyAlignment="1" applyProtection="1">
      <protection locked="0"/>
    </xf>
    <xf numFmtId="1" fontId="2" fillId="0" borderId="51" xfId="0" applyNumberFormat="1" applyFont="1" applyFill="1" applyBorder="1" applyAlignment="1" applyProtection="1">
      <alignment vertical="center" wrapText="1"/>
      <protection hidden="1"/>
    </xf>
    <xf numFmtId="1" fontId="15" fillId="0" borderId="60" xfId="0" applyNumberFormat="1" applyFont="1" applyBorder="1" applyProtection="1"/>
    <xf numFmtId="1" fontId="2" fillId="3" borderId="65" xfId="0" applyNumberFormat="1" applyFont="1" applyFill="1" applyBorder="1" applyAlignment="1" applyProtection="1">
      <protection locked="0"/>
    </xf>
    <xf numFmtId="1" fontId="15" fillId="0" borderId="2" xfId="0" applyNumberFormat="1" applyFont="1" applyBorder="1" applyAlignment="1">
      <alignment wrapText="1"/>
    </xf>
    <xf numFmtId="1" fontId="2" fillId="2" borderId="3" xfId="0" applyNumberFormat="1" applyFont="1" applyFill="1" applyBorder="1" applyAlignment="1" applyProtection="1"/>
    <xf numFmtId="1" fontId="2" fillId="3" borderId="55" xfId="0" applyNumberFormat="1" applyFont="1" applyFill="1" applyBorder="1" applyAlignment="1" applyProtection="1">
      <protection locked="0"/>
    </xf>
    <xf numFmtId="1" fontId="2" fillId="3" borderId="74" xfId="0" applyNumberFormat="1" applyFont="1" applyFill="1" applyBorder="1" applyAlignment="1" applyProtection="1">
      <protection locked="0"/>
    </xf>
    <xf numFmtId="1" fontId="2" fillId="3" borderId="41" xfId="0" applyNumberFormat="1" applyFont="1" applyFill="1" applyBorder="1" applyAlignment="1" applyProtection="1">
      <protection locked="0"/>
    </xf>
    <xf numFmtId="1" fontId="8" fillId="0" borderId="0" xfId="0" applyNumberFormat="1" applyFont="1" applyFill="1" applyBorder="1" applyAlignment="1" applyProtection="1"/>
    <xf numFmtId="1" fontId="8" fillId="0" borderId="76" xfId="0" applyNumberFormat="1" applyFont="1" applyFill="1" applyBorder="1" applyAlignment="1" applyProtection="1"/>
    <xf numFmtId="1" fontId="8" fillId="0" borderId="77" xfId="0" applyNumberFormat="1" applyFont="1" applyFill="1" applyBorder="1" applyAlignment="1" applyProtection="1"/>
    <xf numFmtId="1" fontId="2" fillId="0" borderId="11" xfId="0" applyNumberFormat="1" applyFont="1" applyFill="1" applyBorder="1" applyAlignment="1" applyProtection="1">
      <alignment vertical="center" wrapText="1"/>
    </xf>
    <xf numFmtId="1" fontId="2" fillId="0" borderId="3" xfId="0" applyNumberFormat="1" applyFont="1" applyFill="1" applyBorder="1" applyAlignment="1" applyProtection="1">
      <alignment horizontal="center" vertical="center" wrapText="1"/>
    </xf>
    <xf numFmtId="1" fontId="2" fillId="0" borderId="3" xfId="0" applyNumberFormat="1" applyFont="1" applyFill="1" applyBorder="1" applyAlignment="1" applyProtection="1">
      <alignment horizontal="center" vertical="center" wrapText="1"/>
    </xf>
    <xf numFmtId="1" fontId="2" fillId="0" borderId="11" xfId="0" applyNumberFormat="1" applyFont="1" applyFill="1" applyBorder="1" applyAlignment="1" applyProtection="1">
      <alignment vertical="center" wrapText="1"/>
    </xf>
    <xf numFmtId="3" fontId="2" fillId="7" borderId="46" xfId="0" applyNumberFormat="1" applyFont="1" applyFill="1" applyBorder="1" applyAlignment="1" applyProtection="1">
      <protection locked="0"/>
    </xf>
    <xf numFmtId="3" fontId="2" fillId="7" borderId="46" xfId="0" applyNumberFormat="1" applyFont="1" applyFill="1" applyBorder="1" applyProtection="1">
      <protection locked="0"/>
    </xf>
    <xf numFmtId="1" fontId="2" fillId="0" borderId="3" xfId="0" applyNumberFormat="1" applyFont="1" applyFill="1" applyBorder="1" applyAlignment="1" applyProtection="1">
      <alignment horizontal="center" vertical="center" wrapText="1"/>
    </xf>
    <xf numFmtId="1" fontId="2" fillId="0" borderId="11" xfId="0" applyNumberFormat="1" applyFont="1" applyFill="1" applyBorder="1" applyAlignment="1" applyProtection="1">
      <alignment vertical="center" wrapText="1"/>
    </xf>
    <xf numFmtId="1" fontId="2" fillId="0" borderId="11" xfId="0" applyNumberFormat="1" applyFont="1" applyFill="1" applyBorder="1" applyAlignment="1" applyProtection="1">
      <alignment vertical="center" wrapText="1"/>
    </xf>
    <xf numFmtId="1" fontId="2" fillId="0" borderId="3" xfId="0" applyNumberFormat="1" applyFont="1" applyFill="1" applyBorder="1" applyAlignment="1" applyProtection="1">
      <alignment horizontal="center" vertical="center" wrapText="1"/>
    </xf>
    <xf numFmtId="1" fontId="2" fillId="0" borderId="3" xfId="0" applyNumberFormat="1" applyFont="1" applyFill="1" applyBorder="1" applyAlignment="1" applyProtection="1">
      <alignment horizontal="center" vertical="center" wrapText="1"/>
    </xf>
    <xf numFmtId="1" fontId="2" fillId="0" borderId="11" xfId="0" applyNumberFormat="1" applyFont="1" applyFill="1" applyBorder="1" applyAlignment="1" applyProtection="1">
      <alignment vertical="center" wrapText="1"/>
    </xf>
    <xf numFmtId="0" fontId="2" fillId="0" borderId="32" xfId="0" applyFont="1" applyFill="1" applyBorder="1" applyAlignment="1" applyProtection="1">
      <alignment horizontal="left"/>
    </xf>
    <xf numFmtId="0" fontId="2" fillId="0" borderId="65" xfId="0" applyFont="1" applyFill="1" applyBorder="1" applyAlignment="1" applyProtection="1">
      <alignment horizontal="left"/>
    </xf>
    <xf numFmtId="0" fontId="2" fillId="0" borderId="64" xfId="0" applyNumberFormat="1" applyFont="1" applyFill="1" applyBorder="1" applyAlignment="1" applyProtection="1">
      <alignment horizontal="center" vertical="center" wrapText="1"/>
      <protection hidden="1"/>
    </xf>
    <xf numFmtId="0" fontId="2" fillId="0" borderId="60" xfId="0" applyNumberFormat="1" applyFont="1" applyFill="1" applyBorder="1" applyAlignment="1" applyProtection="1">
      <alignment horizontal="center" vertical="center" wrapText="1"/>
      <protection hidden="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41" xfId="0" applyFont="1" applyBorder="1" applyAlignment="1">
      <alignment horizontal="center" vertical="center"/>
    </xf>
    <xf numFmtId="0" fontId="2" fillId="0" borderId="1" xfId="0" applyFont="1" applyFill="1" applyBorder="1" applyAlignment="1" applyProtection="1">
      <alignment horizontal="center"/>
    </xf>
    <xf numFmtId="0" fontId="2" fillId="0" borderId="41" xfId="0" applyFont="1" applyFill="1" applyBorder="1" applyAlignment="1" applyProtection="1">
      <alignment horizontal="center"/>
    </xf>
    <xf numFmtId="0" fontId="2" fillId="0" borderId="34" xfId="0" applyFont="1" applyFill="1" applyBorder="1" applyAlignment="1" applyProtection="1">
      <alignment horizontal="left" vertical="center" wrapText="1"/>
    </xf>
    <xf numFmtId="0" fontId="2" fillId="0" borderId="59" xfId="0" applyFont="1" applyFill="1" applyBorder="1" applyAlignment="1" applyProtection="1">
      <alignment horizontal="left" vertical="center" wrapText="1"/>
    </xf>
    <xf numFmtId="0" fontId="2" fillId="0" borderId="64" xfId="0" applyFont="1" applyFill="1" applyBorder="1" applyAlignment="1" applyProtection="1">
      <alignment horizontal="left" vertical="center" wrapText="1"/>
    </xf>
    <xf numFmtId="0" fontId="2" fillId="0" borderId="60" xfId="0" applyFont="1" applyFill="1" applyBorder="1" applyAlignment="1" applyProtection="1">
      <alignment horizontal="left" vertical="center" wrapText="1"/>
    </xf>
    <xf numFmtId="0" fontId="2" fillId="2" borderId="51" xfId="0" applyNumberFormat="1" applyFont="1" applyFill="1" applyBorder="1" applyAlignment="1" applyProtection="1">
      <alignment horizontal="left" vertical="center" wrapText="1"/>
    </xf>
    <xf numFmtId="0" fontId="2" fillId="0" borderId="42" xfId="0" applyFont="1" applyFill="1" applyBorder="1" applyAlignment="1" applyProtection="1">
      <alignment horizontal="center" vertical="center"/>
    </xf>
    <xf numFmtId="0" fontId="2" fillId="0" borderId="67" xfId="0" applyFont="1" applyFill="1" applyBorder="1" applyAlignment="1" applyProtection="1">
      <alignment horizontal="center" vertical="center"/>
    </xf>
    <xf numFmtId="0" fontId="2" fillId="0" borderId="68" xfId="0" applyFont="1" applyFill="1" applyBorder="1" applyAlignment="1" applyProtection="1">
      <alignment horizontal="center" vertical="center"/>
    </xf>
    <xf numFmtId="0" fontId="2" fillId="0" borderId="69" xfId="0" applyFont="1" applyFill="1" applyBorder="1" applyAlignment="1" applyProtection="1">
      <alignment horizontal="center" vertical="center"/>
    </xf>
    <xf numFmtId="0" fontId="2" fillId="0" borderId="70" xfId="0" applyFont="1" applyFill="1" applyBorder="1" applyAlignment="1" applyProtection="1">
      <alignment horizontal="center" vertical="center"/>
    </xf>
    <xf numFmtId="0" fontId="2" fillId="0" borderId="7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46" xfId="0" applyFont="1" applyFill="1" applyBorder="1" applyAlignment="1" applyProtection="1">
      <alignment horizontal="left" vertical="center" wrapText="1"/>
    </xf>
    <xf numFmtId="0" fontId="2" fillId="0" borderId="58" xfId="0" applyFont="1" applyFill="1" applyBorder="1" applyAlignment="1" applyProtection="1">
      <alignment horizontal="left" vertical="center" wrapText="1"/>
    </xf>
    <xf numFmtId="0" fontId="2" fillId="0" borderId="49"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25"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8"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53" xfId="0" applyFont="1" applyFill="1" applyBorder="1" applyAlignment="1" applyProtection="1">
      <alignment horizontal="left" vertical="center" wrapText="1"/>
    </xf>
    <xf numFmtId="0" fontId="2" fillId="0" borderId="54" xfId="0" applyFont="1" applyFill="1" applyBorder="1" applyAlignment="1" applyProtection="1">
      <alignment horizontal="left" vertical="center" wrapText="1"/>
    </xf>
    <xf numFmtId="0" fontId="2" fillId="0" borderId="44"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15" fillId="0" borderId="42" xfId="0" applyFont="1" applyBorder="1" applyAlignment="1">
      <alignment horizontal="center" vertical="center"/>
    </xf>
    <xf numFmtId="0" fontId="2" fillId="2" borderId="3" xfId="0" applyFont="1" applyFill="1" applyBorder="1" applyAlignment="1" applyProtection="1">
      <alignment horizontal="center" vertical="center" wrapText="1"/>
    </xf>
    <xf numFmtId="0" fontId="15" fillId="0" borderId="70" xfId="0" applyFont="1" applyBorder="1" applyAlignment="1">
      <alignment horizontal="center" vertical="center"/>
    </xf>
    <xf numFmtId="0" fontId="2" fillId="0" borderId="57"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17" xfId="0" applyFont="1" applyFill="1" applyBorder="1" applyAlignment="1" applyProtection="1">
      <alignment horizontal="left"/>
    </xf>
    <xf numFmtId="0" fontId="2" fillId="0" borderId="25" xfId="0" applyFont="1" applyFill="1" applyBorder="1" applyAlignment="1" applyProtection="1">
      <alignment horizontal="left"/>
    </xf>
    <xf numFmtId="0" fontId="2" fillId="0" borderId="11" xfId="0"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2" fillId="0" borderId="44" xfId="0" applyFont="1" applyFill="1" applyBorder="1" applyAlignment="1" applyProtection="1">
      <alignment horizontal="left"/>
    </xf>
    <xf numFmtId="0" fontId="2" fillId="0" borderId="45" xfId="0" applyFont="1" applyFill="1" applyBorder="1" applyAlignment="1" applyProtection="1">
      <alignment horizontal="left"/>
    </xf>
    <xf numFmtId="1" fontId="2" fillId="0" borderId="17" xfId="0" applyNumberFormat="1" applyFont="1" applyFill="1" applyBorder="1" applyAlignment="1" applyProtection="1">
      <alignment horizontal="left"/>
    </xf>
    <xf numFmtId="1" fontId="2" fillId="0" borderId="25" xfId="0" applyNumberFormat="1" applyFont="1" applyFill="1" applyBorder="1" applyAlignment="1" applyProtection="1">
      <alignment horizontal="left"/>
    </xf>
    <xf numFmtId="1" fontId="2" fillId="0" borderId="11" xfId="0" applyNumberFormat="1" applyFont="1" applyFill="1" applyBorder="1" applyAlignment="1" applyProtection="1">
      <alignment vertical="center" wrapText="1"/>
    </xf>
    <xf numFmtId="1" fontId="2" fillId="0" borderId="11" xfId="0" applyNumberFormat="1" applyFont="1" applyFill="1" applyBorder="1" applyAlignment="1" applyProtection="1">
      <alignment horizontal="left" vertical="center" wrapText="1"/>
    </xf>
    <xf numFmtId="1" fontId="2" fillId="0" borderId="44" xfId="0" applyNumberFormat="1" applyFont="1" applyFill="1" applyBorder="1" applyAlignment="1" applyProtection="1">
      <alignment horizontal="left"/>
    </xf>
    <xf numFmtId="1" fontId="2" fillId="0" borderId="45" xfId="0" applyNumberFormat="1" applyFont="1" applyFill="1" applyBorder="1" applyAlignment="1" applyProtection="1">
      <alignment horizontal="left"/>
    </xf>
    <xf numFmtId="1" fontId="2" fillId="0" borderId="3"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horizontal="center" vertical="center"/>
    </xf>
    <xf numFmtId="1" fontId="15" fillId="0" borderId="42" xfId="0" applyNumberFormat="1" applyFont="1" applyBorder="1" applyAlignment="1">
      <alignment horizontal="center" vertical="center"/>
    </xf>
    <xf numFmtId="1" fontId="2" fillId="2" borderId="3" xfId="0" applyNumberFormat="1" applyFont="1" applyFill="1" applyBorder="1" applyAlignment="1" applyProtection="1">
      <alignment horizontal="center" vertical="center" wrapText="1"/>
    </xf>
    <xf numFmtId="1" fontId="15" fillId="0" borderId="70" xfId="0" applyNumberFormat="1" applyFont="1" applyBorder="1" applyAlignment="1">
      <alignment horizontal="center" vertical="center"/>
    </xf>
    <xf numFmtId="1" fontId="2" fillId="0" borderId="42" xfId="0" applyNumberFormat="1" applyFont="1" applyFill="1" applyBorder="1" applyAlignment="1" applyProtection="1">
      <alignment horizontal="center" vertical="center"/>
    </xf>
    <xf numFmtId="1" fontId="2" fillId="0" borderId="70" xfId="0" applyNumberFormat="1" applyFont="1" applyFill="1" applyBorder="1" applyAlignment="1" applyProtection="1">
      <alignment horizontal="center" vertical="center"/>
    </xf>
    <xf numFmtId="1" fontId="2" fillId="0" borderId="2" xfId="0" applyNumberFormat="1" applyFont="1" applyFill="1" applyBorder="1" applyAlignment="1" applyProtection="1">
      <alignment horizontal="center" vertical="center"/>
    </xf>
    <xf numFmtId="1" fontId="2" fillId="0" borderId="41" xfId="0" applyNumberFormat="1" applyFont="1" applyFill="1" applyBorder="1" applyAlignment="1" applyProtection="1">
      <alignment horizontal="center" vertical="center"/>
    </xf>
    <xf numFmtId="1" fontId="2" fillId="0" borderId="57" xfId="0" applyNumberFormat="1" applyFont="1" applyFill="1" applyBorder="1" applyAlignment="1" applyProtection="1">
      <alignment horizontal="center" vertical="center" wrapText="1"/>
    </xf>
    <xf numFmtId="1" fontId="2" fillId="0" borderId="40" xfId="0" applyNumberFormat="1" applyFont="1" applyFill="1" applyBorder="1" applyAlignment="1" applyProtection="1">
      <alignment horizontal="center" vertical="center" wrapText="1"/>
    </xf>
    <xf numFmtId="1" fontId="2" fillId="0" borderId="53" xfId="0" applyNumberFormat="1" applyFont="1" applyFill="1" applyBorder="1" applyAlignment="1" applyProtection="1">
      <alignment horizontal="left" vertical="center" wrapText="1"/>
    </xf>
    <xf numFmtId="1" fontId="2" fillId="0" borderId="54" xfId="0" applyNumberFormat="1" applyFont="1" applyFill="1" applyBorder="1" applyAlignment="1" applyProtection="1">
      <alignment horizontal="left" vertical="center" wrapText="1"/>
    </xf>
    <xf numFmtId="1" fontId="2" fillId="0" borderId="17" xfId="0" applyNumberFormat="1" applyFont="1" applyFill="1" applyBorder="1" applyAlignment="1" applyProtection="1">
      <alignment horizontal="left" vertical="center" wrapText="1"/>
    </xf>
    <xf numFmtId="1" fontId="2" fillId="0" borderId="18" xfId="0" applyNumberFormat="1" applyFont="1" applyFill="1" applyBorder="1" applyAlignment="1" applyProtection="1">
      <alignment horizontal="left" vertical="center" wrapText="1"/>
    </xf>
    <xf numFmtId="1" fontId="2" fillId="0" borderId="9" xfId="0" applyNumberFormat="1" applyFont="1" applyFill="1" applyBorder="1" applyAlignment="1" applyProtection="1">
      <alignment horizontal="left" vertical="center" wrapText="1"/>
    </xf>
    <xf numFmtId="1" fontId="2" fillId="0" borderId="10" xfId="0" applyNumberFormat="1" applyFont="1" applyFill="1" applyBorder="1" applyAlignment="1" applyProtection="1">
      <alignment horizontal="left" vertical="center" wrapText="1"/>
    </xf>
    <xf numFmtId="1" fontId="2" fillId="0" borderId="44" xfId="0" applyNumberFormat="1" applyFont="1" applyFill="1" applyBorder="1" applyAlignment="1" applyProtection="1">
      <alignment horizontal="left" vertical="center" wrapText="1"/>
    </xf>
    <xf numFmtId="1" fontId="2" fillId="0" borderId="45" xfId="0" applyNumberFormat="1" applyFont="1" applyFill="1" applyBorder="1" applyAlignment="1" applyProtection="1">
      <alignment horizontal="left" vertical="center" wrapText="1"/>
    </xf>
    <xf numFmtId="1" fontId="2" fillId="0" borderId="25" xfId="0" applyNumberFormat="1" applyFont="1" applyFill="1" applyBorder="1" applyAlignment="1" applyProtection="1">
      <alignment horizontal="left" vertical="center" wrapText="1"/>
    </xf>
    <xf numFmtId="1" fontId="2" fillId="0" borderId="32" xfId="0" applyNumberFormat="1" applyFont="1" applyFill="1" applyBorder="1" applyAlignment="1" applyProtection="1">
      <alignment horizontal="left" vertical="center" wrapText="1"/>
    </xf>
    <xf numFmtId="1" fontId="2" fillId="0" borderId="33" xfId="0" applyNumberFormat="1" applyFont="1" applyFill="1" applyBorder="1" applyAlignment="1" applyProtection="1">
      <alignment horizontal="left" vertical="center" wrapText="1"/>
    </xf>
    <xf numFmtId="1" fontId="2" fillId="0" borderId="3" xfId="0" applyNumberFormat="1" applyFont="1" applyFill="1" applyBorder="1" applyAlignment="1" applyProtection="1">
      <alignment horizontal="center" vertical="center" wrapText="1"/>
    </xf>
    <xf numFmtId="1" fontId="2" fillId="0" borderId="26" xfId="0" applyNumberFormat="1" applyFont="1" applyFill="1" applyBorder="1" applyAlignment="1" applyProtection="1">
      <alignment horizontal="left" vertical="center" wrapText="1"/>
    </xf>
    <xf numFmtId="1" fontId="2" fillId="0" borderId="1" xfId="0" applyNumberFormat="1" applyFont="1" applyFill="1" applyBorder="1" applyAlignment="1" applyProtection="1">
      <alignment horizontal="center"/>
    </xf>
    <xf numFmtId="1" fontId="2" fillId="0" borderId="41" xfId="0" applyNumberFormat="1" applyFont="1" applyFill="1" applyBorder="1" applyAlignment="1" applyProtection="1">
      <alignment horizontal="center"/>
    </xf>
    <xf numFmtId="1" fontId="2" fillId="0" borderId="34" xfId="0" applyNumberFormat="1" applyFont="1" applyFill="1" applyBorder="1" applyAlignment="1" applyProtection="1">
      <alignment horizontal="left" vertical="center" wrapText="1"/>
    </xf>
    <xf numFmtId="1" fontId="2" fillId="0" borderId="59" xfId="0" applyNumberFormat="1" applyFont="1" applyFill="1" applyBorder="1" applyAlignment="1" applyProtection="1">
      <alignment horizontal="left" vertical="center" wrapText="1"/>
    </xf>
    <xf numFmtId="1" fontId="2" fillId="0" borderId="64" xfId="0" applyNumberFormat="1" applyFont="1" applyFill="1" applyBorder="1" applyAlignment="1" applyProtection="1">
      <alignment horizontal="left" vertical="center" wrapText="1"/>
    </xf>
    <xf numFmtId="1" fontId="2" fillId="0" borderId="60" xfId="0" applyNumberFormat="1" applyFont="1" applyFill="1" applyBorder="1" applyAlignment="1" applyProtection="1">
      <alignment horizontal="left" vertical="center" wrapText="1"/>
    </xf>
    <xf numFmtId="1" fontId="2" fillId="2" borderId="51" xfId="0" applyNumberFormat="1" applyFont="1" applyFill="1" applyBorder="1" applyAlignment="1" applyProtection="1">
      <alignment horizontal="left" vertical="center" wrapText="1"/>
    </xf>
    <xf numFmtId="1" fontId="2" fillId="0" borderId="67" xfId="0" applyNumberFormat="1" applyFont="1" applyFill="1" applyBorder="1" applyAlignment="1" applyProtection="1">
      <alignment horizontal="center" vertical="center"/>
    </xf>
    <xf numFmtId="1" fontId="2" fillId="0" borderId="68" xfId="0" applyNumberFormat="1" applyFont="1" applyFill="1" applyBorder="1" applyAlignment="1" applyProtection="1">
      <alignment horizontal="center" vertical="center"/>
    </xf>
    <xf numFmtId="1" fontId="2" fillId="0" borderId="69" xfId="0" applyNumberFormat="1" applyFont="1" applyFill="1" applyBorder="1" applyAlignment="1" applyProtection="1">
      <alignment horizontal="center" vertical="center"/>
    </xf>
    <xf numFmtId="1" fontId="2" fillId="0" borderId="71" xfId="0" applyNumberFormat="1" applyFont="1" applyFill="1" applyBorder="1" applyAlignment="1" applyProtection="1">
      <alignment horizontal="center" vertical="center"/>
    </xf>
    <xf numFmtId="1" fontId="2" fillId="0" borderId="46" xfId="0" applyNumberFormat="1" applyFont="1" applyFill="1" applyBorder="1" applyAlignment="1" applyProtection="1">
      <alignment horizontal="left" vertical="center" wrapText="1"/>
    </xf>
    <xf numFmtId="1" fontId="2" fillId="0" borderId="58" xfId="0" applyNumberFormat="1" applyFont="1" applyFill="1" applyBorder="1" applyAlignment="1" applyProtection="1">
      <alignment horizontal="left" vertical="center" wrapText="1"/>
    </xf>
    <xf numFmtId="1" fontId="2" fillId="0" borderId="49" xfId="0" applyNumberFormat="1" applyFont="1" applyFill="1" applyBorder="1" applyAlignment="1" applyProtection="1">
      <alignment horizontal="left" vertical="center" wrapText="1"/>
    </xf>
    <xf numFmtId="1" fontId="2" fillId="0" borderId="32" xfId="0" applyNumberFormat="1" applyFont="1" applyFill="1" applyBorder="1" applyAlignment="1" applyProtection="1">
      <alignment horizontal="left"/>
    </xf>
    <xf numFmtId="1" fontId="2" fillId="0" borderId="65" xfId="0" applyNumberFormat="1" applyFont="1" applyFill="1" applyBorder="1" applyAlignment="1" applyProtection="1">
      <alignment horizontal="left"/>
    </xf>
    <xf numFmtId="1" fontId="2" fillId="0" borderId="64" xfId="0" applyNumberFormat="1" applyFont="1" applyFill="1" applyBorder="1" applyAlignment="1" applyProtection="1">
      <alignment horizontal="center" vertical="center" wrapText="1"/>
      <protection hidden="1"/>
    </xf>
    <xf numFmtId="1" fontId="2" fillId="0" borderId="60" xfId="0" applyNumberFormat="1" applyFont="1" applyFill="1" applyBorder="1" applyAlignment="1" applyProtection="1">
      <alignment horizontal="center" vertical="center" wrapText="1"/>
      <protection hidden="1"/>
    </xf>
    <xf numFmtId="1" fontId="15" fillId="0" borderId="1" xfId="0" applyNumberFormat="1" applyFont="1" applyBorder="1" applyAlignment="1">
      <alignment horizontal="center" vertical="center"/>
    </xf>
    <xf numFmtId="1" fontId="15" fillId="0" borderId="2" xfId="0" applyNumberFormat="1" applyFont="1" applyBorder="1" applyAlignment="1">
      <alignment horizontal="center" vertical="center"/>
    </xf>
    <xf numFmtId="1" fontId="15" fillId="0" borderId="4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nunez/Desktop/Carolina/2017/MARZO/116108SA_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nunez/Desktop/Carolina/2017/ENERO/116108SA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nunez/Desktop/Carolina/2017/FEBRERO/116108SA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16108SA_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16108_SA_0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16108SA_0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NVIO%20A%20REFERENTES%20JULIO/116108SA_07.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116108SA_08.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eptiembre\116108SA_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MARZO</v>
          </cell>
          <cell r="C6">
            <v>0</v>
          </cell>
          <cell r="D6">
            <v>3</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ENERO</v>
          </cell>
          <cell r="C6">
            <v>0</v>
          </cell>
          <cell r="D6">
            <v>1</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FEBRERO</v>
          </cell>
          <cell r="C6">
            <v>0</v>
          </cell>
          <cell r="D6">
            <v>2</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l"/>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ABRIL</v>
          </cell>
          <cell r="C6">
            <v>0</v>
          </cell>
          <cell r="D6">
            <v>4</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MAYO</v>
          </cell>
          <cell r="C6">
            <v>0</v>
          </cell>
          <cell r="D6">
            <v>5</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JUNIO</v>
          </cell>
          <cell r="C6">
            <v>0</v>
          </cell>
          <cell r="D6">
            <v>6</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Ibañez del Campo</v>
          </cell>
          <cell r="C3">
            <v>1</v>
          </cell>
          <cell r="D3">
            <v>1</v>
          </cell>
          <cell r="E3">
            <v>6</v>
          </cell>
          <cell r="F3">
            <v>1</v>
          </cell>
          <cell r="G3">
            <v>0</v>
          </cell>
          <cell r="H3">
            <v>8</v>
          </cell>
        </row>
        <row r="6">
          <cell r="B6" t="str">
            <v>JULIO</v>
          </cell>
          <cell r="C6">
            <v>0</v>
          </cell>
          <cell r="D6">
            <v>7</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Ibañez del Campo</v>
          </cell>
          <cell r="C3">
            <v>1</v>
          </cell>
          <cell r="D3">
            <v>1</v>
          </cell>
          <cell r="E3">
            <v>6</v>
          </cell>
          <cell r="F3">
            <v>1</v>
          </cell>
          <cell r="G3">
            <v>0</v>
          </cell>
          <cell r="H3">
            <v>8</v>
          </cell>
        </row>
        <row r="6">
          <cell r="B6" t="str">
            <v>AGOSTO</v>
          </cell>
          <cell r="C6">
            <v>0</v>
          </cell>
          <cell r="D6">
            <v>8</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A29"/>
      <sheetName val="A30"/>
      <sheetName val="Contro"/>
      <sheetName val="MACROS"/>
    </sheetNames>
    <sheetDataSet>
      <sheetData sheetId="0">
        <row r="2">
          <cell r="B2" t="str">
            <v>Linares</v>
          </cell>
          <cell r="C2">
            <v>0</v>
          </cell>
          <cell r="D2">
            <v>7</v>
          </cell>
          <cell r="E2">
            <v>4</v>
          </cell>
          <cell r="F2">
            <v>0</v>
          </cell>
          <cell r="G2">
            <v>1</v>
          </cell>
        </row>
        <row r="3">
          <cell r="B3" t="str">
            <v>Hospital Presidente Carlos Ibañez del Campo</v>
          </cell>
          <cell r="C3">
            <v>1</v>
          </cell>
          <cell r="D3">
            <v>1</v>
          </cell>
          <cell r="E3">
            <v>6</v>
          </cell>
          <cell r="F3">
            <v>1</v>
          </cell>
          <cell r="G3">
            <v>0</v>
          </cell>
          <cell r="H3">
            <v>8</v>
          </cell>
        </row>
        <row r="6">
          <cell r="B6" t="str">
            <v>SEPTIEMBRE</v>
          </cell>
          <cell r="C6">
            <v>0</v>
          </cell>
          <cell r="D6">
            <v>9</v>
          </cell>
        </row>
        <row r="7">
          <cell r="B7">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B1" workbookViewId="0">
      <selection activeCell="C77" sqref="C77"/>
    </sheetView>
  </sheetViews>
  <sheetFormatPr baseColWidth="10" defaultRowHeight="14.25" x14ac:dyDescent="0.2"/>
  <cols>
    <col min="1" max="1" width="40.42578125" style="129" customWidth="1"/>
    <col min="2" max="2" width="30.140625" style="129" customWidth="1"/>
    <col min="3" max="10" width="16" style="129" customWidth="1"/>
    <col min="11" max="11" width="18.42578125" style="129" customWidth="1"/>
    <col min="12" max="74" width="11.42578125" style="129"/>
    <col min="75" max="77" width="11.42578125" style="130"/>
    <col min="78" max="96" width="0" style="130" hidden="1" customWidth="1"/>
    <col min="97" max="102" width="11.42578125" style="130"/>
    <col min="103" max="16384" width="11.42578125" style="129"/>
  </cols>
  <sheetData>
    <row r="1" spans="1:85" x14ac:dyDescent="0.2">
      <c r="A1" s="128" t="s">
        <v>0</v>
      </c>
    </row>
    <row r="2" spans="1:85" x14ac:dyDescent="0.2">
      <c r="A2" s="128" t="str">
        <f>CONCATENATE("COMUNA: ",[1]NOMBRE!B2," - ","( ",[1]NOMBRE!C2,[1]NOMBRE!D2,[1]NOMBRE!E2,[1]NOMBRE!F2,[1]NOMBRE!G2," )")</f>
        <v>COMUNA: Linares - ( 07401 )</v>
      </c>
    </row>
    <row r="3" spans="1:85" x14ac:dyDescent="0.2">
      <c r="A3" s="128" t="str">
        <f>CONCATENATE("ESTABLECIMIENTO/ESTRATEGIA: ",[1]NOMBRE!B3," - ","( ",[1]NOMBRE!C3,[1]NOMBRE!D3,[1]NOMBRE!E3,[1]NOMBRE!F3,[1]NOMBRE!G3,[1]NOMBRE!H3," )")</f>
        <v>ESTABLECIMIENTO/ESTRATEGIA: Hospital Presidente Carlos Ibáñez del Campo - ( 116108 )</v>
      </c>
    </row>
    <row r="4" spans="1:85" x14ac:dyDescent="0.2">
      <c r="A4" s="128" t="str">
        <f>CONCATENATE("MES: ",[1]NOMBRE!B6," - ","( ",[1]NOMBRE!C6,[1]NOMBRE!D6," )")</f>
        <v>MES: MARZO - ( 03 )</v>
      </c>
    </row>
    <row r="5" spans="1:85" x14ac:dyDescent="0.2">
      <c r="A5" s="128" t="str">
        <f>CONCATENATE("AÑO: ",[1]NOMBRE!B7)</f>
        <v>AÑO: 2017</v>
      </c>
    </row>
    <row r="6" spans="1:85" ht="15" customHeight="1" x14ac:dyDescent="0.2">
      <c r="A6" s="131"/>
      <c r="B6" s="131"/>
      <c r="C6" s="132" t="s">
        <v>1</v>
      </c>
      <c r="D6" s="131"/>
      <c r="E6" s="131"/>
      <c r="F6" s="131"/>
      <c r="G6" s="131"/>
      <c r="H6" s="3"/>
      <c r="I6" s="4"/>
      <c r="J6" s="5"/>
      <c r="K6" s="5"/>
    </row>
    <row r="7" spans="1:85" ht="15" x14ac:dyDescent="0.2">
      <c r="A7" s="122"/>
      <c r="B7" s="122"/>
      <c r="C7" s="122"/>
      <c r="D7" s="122"/>
      <c r="E7" s="122"/>
      <c r="F7" s="122"/>
      <c r="G7" s="122"/>
      <c r="H7" s="3"/>
      <c r="I7" s="4"/>
      <c r="J7" s="5"/>
      <c r="K7" s="5"/>
    </row>
    <row r="8" spans="1:85" x14ac:dyDescent="0.2">
      <c r="A8" s="7" t="s">
        <v>2</v>
      </c>
      <c r="B8" s="8"/>
      <c r="C8" s="9"/>
      <c r="D8" s="8"/>
      <c r="E8" s="10"/>
      <c r="F8" s="10"/>
      <c r="G8" s="11"/>
      <c r="H8" s="10"/>
      <c r="I8" s="12"/>
      <c r="J8" s="5"/>
      <c r="K8" s="5"/>
    </row>
    <row r="9" spans="1:85" ht="56.25" customHeight="1" x14ac:dyDescent="0.2">
      <c r="A9" s="425" t="s">
        <v>3</v>
      </c>
      <c r="B9" s="432"/>
      <c r="C9" s="123" t="s">
        <v>4</v>
      </c>
      <c r="D9" s="13" t="s">
        <v>5</v>
      </c>
      <c r="E9" s="14" t="s">
        <v>6</v>
      </c>
      <c r="F9" s="14" t="s">
        <v>7</v>
      </c>
      <c r="G9" s="133" t="s">
        <v>98</v>
      </c>
      <c r="H9" s="117" t="s">
        <v>8</v>
      </c>
      <c r="I9" s="118" t="s">
        <v>9</v>
      </c>
      <c r="J9" s="134" t="s">
        <v>10</v>
      </c>
      <c r="K9" s="16" t="s">
        <v>34</v>
      </c>
    </row>
    <row r="10" spans="1:85" ht="17.25" customHeight="1" x14ac:dyDescent="0.2">
      <c r="A10" s="433" t="s">
        <v>35</v>
      </c>
      <c r="B10" s="434"/>
      <c r="C10" s="135">
        <f t="shared" ref="C10:C34" si="0">SUM(D10:F10)</f>
        <v>0</v>
      </c>
      <c r="D10" s="19">
        <f>+Enero!D10+Febrero!D10+'Marzo '!D10+'Abril '!D10+'Mayo '!D10+Junio!D10+Julio!D10+Agosto!D10+Septiembre!D10+'Octubre '!D10+Noviembre!D10+'Diciembre '!D10</f>
        <v>0</v>
      </c>
      <c r="E10" s="19">
        <f>+Enero!E10+Febrero!E10+'Marzo '!E10+'Abril '!E10+'Mayo '!E10+Junio!E10+Julio!E10+Agosto!E10+Septiembre!E10+'Octubre '!E10+Noviembre!E10+'Diciembre '!E10</f>
        <v>0</v>
      </c>
      <c r="F10" s="19">
        <f>+Enero!F10+Febrero!F10+'Marzo '!F10+'Abril '!F10+'Mayo '!F10+Junio!F10+Julio!F10+Agosto!F10+Septiembre!F10+'Octubre '!F10+Noviembre!F10+'Diciembre '!F10</f>
        <v>0</v>
      </c>
      <c r="G10" s="19">
        <f>+Enero!G10+Febrero!G10+'Marzo '!G10+'Abril '!G10+'Mayo '!G10+Junio!G10+Julio!G10+Agosto!G10+Septiembre!G10+'Octubre '!G10+Noviembre!G10+'Diciembre '!G10</f>
        <v>0</v>
      </c>
      <c r="H10" s="19">
        <f>+Enero!H10+Febrero!H10+'Marzo '!H10+'Abril '!H10+'Mayo '!H10+Junio!H10+Julio!H10+Agosto!H10+Septiembre!H10+'Octubre '!H10+Noviembre!H10+'Diciembre '!H10</f>
        <v>0</v>
      </c>
      <c r="I10" s="19">
        <f>+Enero!I10+Febrero!I10+'Marzo '!I10+'Abril '!I10+'Mayo '!I10+Junio!I10+Julio!I10+Agosto!I10+Septiembre!I10+'Octubre '!I10+Noviembre!I10+'Diciembre '!I10</f>
        <v>0</v>
      </c>
      <c r="J10" s="19">
        <f>+Enero!J10+Febrero!J10+'Marzo '!J10+'Abril '!J10+'Mayo '!J10+Junio!J10+Julio!J10+Agosto!J10+Septiembre!J10+'Octubre '!J10+Noviembre!J10+'Diciembre '!J10</f>
        <v>0</v>
      </c>
      <c r="K10" s="19">
        <f>+Enero!K10+Febrero!K10+'Marzo '!K10+'Abril '!K10+'Mayo '!K10+Junio!K10+Julio!K10+Agosto!K10+Septiembre!K10+'Octubre '!K10+Noviembre!K10+'Diciembre '!K10</f>
        <v>0</v>
      </c>
      <c r="L10" s="138"/>
      <c r="CA10" s="130" t="str">
        <f t="shared" ref="CA10:CA21" si="1">IF(SUM(H10:I10)&lt;&gt;C10,"El nº de visitas de primer contacto más la suma de vdi seguimiento deben ser coincidentes con el total","")</f>
        <v/>
      </c>
      <c r="CG10" s="130">
        <f t="shared" ref="CG10:CG21" si="2">IF(SUM(H10:I10)&lt;&gt;C10,1,0)</f>
        <v>0</v>
      </c>
    </row>
    <row r="11" spans="1:85" ht="17.25" customHeight="1" x14ac:dyDescent="0.2">
      <c r="A11" s="430" t="s">
        <v>36</v>
      </c>
      <c r="B11" s="435"/>
      <c r="C11" s="135">
        <f t="shared" si="0"/>
        <v>0</v>
      </c>
      <c r="D11" s="19">
        <f>+Enero!D11+Febrero!D11+'Marzo '!D11+'Abril '!D11+'Mayo '!D11+Junio!D11+Julio!D11+Agosto!D11+Septiembre!D11+'Octubre '!D11+Noviembre!D11+'Diciembre '!D11</f>
        <v>0</v>
      </c>
      <c r="E11" s="19">
        <f>+Enero!E11+Febrero!E11+'Marzo '!E11+'Abril '!E11+'Mayo '!E11+Junio!E11+Julio!E11+Agosto!E11+Septiembre!E11+'Octubre '!E11+Noviembre!E11+'Diciembre '!E11</f>
        <v>0</v>
      </c>
      <c r="F11" s="19">
        <f>+Enero!F11+Febrero!F11+'Marzo '!F11+'Abril '!F11+'Mayo '!F11+Junio!F11+Julio!F11+Agosto!F11+Septiembre!F11+'Octubre '!F11+Noviembre!F11+'Diciembre '!F11</f>
        <v>0</v>
      </c>
      <c r="G11" s="19">
        <f>+Enero!G11+Febrero!G11+'Marzo '!G11+'Abril '!G11+'Mayo '!G11+Junio!G11+Julio!G11+Agosto!G11+Septiembre!G11+'Octubre '!G11+Noviembre!G11+'Diciembre '!G11</f>
        <v>0</v>
      </c>
      <c r="H11" s="19">
        <f>+Enero!H11+Febrero!H11+'Marzo '!H11+'Abril '!H11+'Mayo '!H11+Junio!H11+Julio!H11+Agosto!H11+Septiembre!H11+'Octubre '!H11+Noviembre!H11+'Diciembre '!H11</f>
        <v>0</v>
      </c>
      <c r="I11" s="19">
        <f>+Enero!I11+Febrero!I11+'Marzo '!I11+'Abril '!I11+'Mayo '!I11+Junio!I11+Julio!I11+Agosto!I11+Septiembre!I11+'Octubre '!I11+Noviembre!I11+'Diciembre '!I11</f>
        <v>0</v>
      </c>
      <c r="J11" s="19">
        <f>+Enero!J11+Febrero!J11+'Marzo '!J11+'Abril '!J11+'Mayo '!J11+Junio!J11+Julio!J11+Agosto!J11+Septiembre!J11+'Octubre '!J11+Noviembre!J11+'Diciembre '!J11</f>
        <v>0</v>
      </c>
      <c r="K11" s="19">
        <f>+Enero!K11+Febrero!K11+'Marzo '!K11+'Abril '!K11+'Mayo '!K11+Junio!K11+Julio!K11+Agosto!K11+Septiembre!K11+'Octubre '!K11+Noviembre!K11+'Diciembre '!K11</f>
        <v>0</v>
      </c>
      <c r="L11" s="138"/>
      <c r="CA11" s="130" t="str">
        <f t="shared" si="1"/>
        <v/>
      </c>
      <c r="CG11" s="130">
        <f t="shared" si="2"/>
        <v>0</v>
      </c>
    </row>
    <row r="12" spans="1:85" ht="17.25" customHeight="1" x14ac:dyDescent="0.2">
      <c r="A12" s="430" t="s">
        <v>37</v>
      </c>
      <c r="B12" s="435"/>
      <c r="C12" s="135">
        <f t="shared" si="0"/>
        <v>0</v>
      </c>
      <c r="D12" s="19">
        <f>+Enero!D12+Febrero!D12+'Marzo '!D12+'Abril '!D12+'Mayo '!D12+Junio!D12+Julio!D12+Agosto!D12+Septiembre!D12+'Octubre '!D12+Noviembre!D12+'Diciembre '!D12</f>
        <v>0</v>
      </c>
      <c r="E12" s="19">
        <f>+Enero!E12+Febrero!E12+'Marzo '!E12+'Abril '!E12+'Mayo '!E12+Junio!E12+Julio!E12+Agosto!E12+Septiembre!E12+'Octubre '!E12+Noviembre!E12+'Diciembre '!E12</f>
        <v>0</v>
      </c>
      <c r="F12" s="19">
        <f>+Enero!F12+Febrero!F12+'Marzo '!F12+'Abril '!F12+'Mayo '!F12+Junio!F12+Julio!F12+Agosto!F12+Septiembre!F12+'Octubre '!F12+Noviembre!F12+'Diciembre '!F12</f>
        <v>0</v>
      </c>
      <c r="G12" s="19">
        <f>+Enero!G12+Febrero!G12+'Marzo '!G12+'Abril '!G12+'Mayo '!G12+Junio!G12+Julio!G12+Agosto!G12+Septiembre!G12+'Octubre '!G12+Noviembre!G12+'Diciembre '!G12</f>
        <v>0</v>
      </c>
      <c r="H12" s="19">
        <f>+Enero!H12+Febrero!H12+'Marzo '!H12+'Abril '!H12+'Mayo '!H12+Junio!H12+Julio!H12+Agosto!H12+Septiembre!H12+'Octubre '!H12+Noviembre!H12+'Diciembre '!H12</f>
        <v>0</v>
      </c>
      <c r="I12" s="19">
        <f>+Enero!I12+Febrero!I12+'Marzo '!I12+'Abril '!I12+'Mayo '!I12+Junio!I12+Julio!I12+Agosto!I12+Septiembre!I12+'Octubre '!I12+Noviembre!I12+'Diciembre '!I12</f>
        <v>0</v>
      </c>
      <c r="J12" s="19">
        <f>+Enero!J12+Febrero!J12+'Marzo '!J12+'Abril '!J12+'Mayo '!J12+Junio!J12+Julio!J12+Agosto!J12+Septiembre!J12+'Octubre '!J12+Noviembre!J12+'Diciembre '!J12</f>
        <v>0</v>
      </c>
      <c r="K12" s="19">
        <f>+Enero!K12+Febrero!K12+'Marzo '!K12+'Abril '!K12+'Mayo '!K12+Junio!K12+Julio!K12+Agosto!K12+Septiembre!K12+'Octubre '!K12+Noviembre!K12+'Diciembre '!K12</f>
        <v>0</v>
      </c>
      <c r="L12" s="138"/>
      <c r="CA12" s="130" t="str">
        <f t="shared" si="1"/>
        <v/>
      </c>
      <c r="CG12" s="130">
        <f t="shared" si="2"/>
        <v>0</v>
      </c>
    </row>
    <row r="13" spans="1:85" ht="17.25" customHeight="1" x14ac:dyDescent="0.2">
      <c r="A13" s="430" t="s">
        <v>38</v>
      </c>
      <c r="B13" s="435"/>
      <c r="C13" s="135">
        <f t="shared" si="0"/>
        <v>0</v>
      </c>
      <c r="D13" s="19">
        <f>+Enero!D13+Febrero!D13+'Marzo '!D13+'Abril '!D13+'Mayo '!D13+Junio!D13+Julio!D13+Agosto!D13+Septiembre!D13+'Octubre '!D13+Noviembre!D13+'Diciembre '!D13</f>
        <v>0</v>
      </c>
      <c r="E13" s="19">
        <f>+Enero!E13+Febrero!E13+'Marzo '!E13+'Abril '!E13+'Mayo '!E13+Junio!E13+Julio!E13+Agosto!E13+Septiembre!E13+'Octubre '!E13+Noviembre!E13+'Diciembre '!E13</f>
        <v>0</v>
      </c>
      <c r="F13" s="19">
        <f>+Enero!F13+Febrero!F13+'Marzo '!F13+'Abril '!F13+'Mayo '!F13+Junio!F13+Julio!F13+Agosto!F13+Septiembre!F13+'Octubre '!F13+Noviembre!F13+'Diciembre '!F13</f>
        <v>0</v>
      </c>
      <c r="G13" s="19">
        <f>+Enero!G13+Febrero!G13+'Marzo '!G13+'Abril '!G13+'Mayo '!G13+Junio!G13+Julio!G13+Agosto!G13+Septiembre!G13+'Octubre '!G13+Noviembre!G13+'Diciembre '!G13</f>
        <v>0</v>
      </c>
      <c r="H13" s="19">
        <f>+Enero!H13+Febrero!H13+'Marzo '!H13+'Abril '!H13+'Mayo '!H13+Junio!H13+Julio!H13+Agosto!H13+Septiembre!H13+'Octubre '!H13+Noviembre!H13+'Diciembre '!H13</f>
        <v>0</v>
      </c>
      <c r="I13" s="19">
        <f>+Enero!I13+Febrero!I13+'Marzo '!I13+'Abril '!I13+'Mayo '!I13+Junio!I13+Julio!I13+Agosto!I13+Septiembre!I13+'Octubre '!I13+Noviembre!I13+'Diciembre '!I13</f>
        <v>0</v>
      </c>
      <c r="J13" s="19">
        <f>+Enero!J13+Febrero!J13+'Marzo '!J13+'Abril '!J13+'Mayo '!J13+Junio!J13+Julio!J13+Agosto!J13+Septiembre!J13+'Octubre '!J13+Noviembre!J13+'Diciembre '!J13</f>
        <v>0</v>
      </c>
      <c r="K13" s="19">
        <f>+Enero!K13+Febrero!K13+'Marzo '!K13+'Abril '!K13+'Mayo '!K13+Junio!K13+Julio!K13+Agosto!K13+Septiembre!K13+'Octubre '!K13+Noviembre!K13+'Diciembre '!K13</f>
        <v>0</v>
      </c>
      <c r="L13" s="138"/>
      <c r="CA13" s="130" t="str">
        <f t="shared" si="1"/>
        <v/>
      </c>
      <c r="CG13" s="130">
        <f t="shared" si="2"/>
        <v>0</v>
      </c>
    </row>
    <row r="14" spans="1:85" ht="25.5" customHeight="1" x14ac:dyDescent="0.2">
      <c r="A14" s="430" t="s">
        <v>39</v>
      </c>
      <c r="B14" s="435"/>
      <c r="C14" s="135">
        <f t="shared" si="0"/>
        <v>0</v>
      </c>
      <c r="D14" s="19">
        <f>+Enero!D14+Febrero!D14+'Marzo '!D14+'Abril '!D14+'Mayo '!D14+Junio!D14+Julio!D14+Agosto!D14+Septiembre!D14+'Octubre '!D14+Noviembre!D14+'Diciembre '!D14</f>
        <v>0</v>
      </c>
      <c r="E14" s="19">
        <f>+Enero!E14+Febrero!E14+'Marzo '!E14+'Abril '!E14+'Mayo '!E14+Junio!E14+Julio!E14+Agosto!E14+Septiembre!E14+'Octubre '!E14+Noviembre!E14+'Diciembre '!E14</f>
        <v>0</v>
      </c>
      <c r="F14" s="19">
        <f>+Enero!F14+Febrero!F14+'Marzo '!F14+'Abril '!F14+'Mayo '!F14+Junio!F14+Julio!F14+Agosto!F14+Septiembre!F14+'Octubre '!F14+Noviembre!F14+'Diciembre '!F14</f>
        <v>0</v>
      </c>
      <c r="G14" s="19">
        <f>+Enero!G14+Febrero!G14+'Marzo '!G14+'Abril '!G14+'Mayo '!G14+Junio!G14+Julio!G14+Agosto!G14+Septiembre!G14+'Octubre '!G14+Noviembre!G14+'Diciembre '!G14</f>
        <v>0</v>
      </c>
      <c r="H14" s="19">
        <f>+Enero!H14+Febrero!H14+'Marzo '!H14+'Abril '!H14+'Mayo '!H14+Junio!H14+Julio!H14+Agosto!H14+Septiembre!H14+'Octubre '!H14+Noviembre!H14+'Diciembre '!H14</f>
        <v>0</v>
      </c>
      <c r="I14" s="19">
        <f>+Enero!I14+Febrero!I14+'Marzo '!I14+'Abril '!I14+'Mayo '!I14+Junio!I14+Julio!I14+Agosto!I14+Septiembre!I14+'Octubre '!I14+Noviembre!I14+'Diciembre '!I14</f>
        <v>0</v>
      </c>
      <c r="J14" s="19">
        <f>+Enero!J14+Febrero!J14+'Marzo '!J14+'Abril '!J14+'Mayo '!J14+Junio!J14+Julio!J14+Agosto!J14+Septiembre!J14+'Octubre '!J14+Noviembre!J14+'Diciembre '!J14</f>
        <v>0</v>
      </c>
      <c r="K14" s="19">
        <f>+Enero!K14+Febrero!K14+'Marzo '!K14+'Abril '!K14+'Mayo '!K14+Junio!K14+Julio!K14+Agosto!K14+Septiembre!K14+'Octubre '!K14+Noviembre!K14+'Diciembre '!K14</f>
        <v>0</v>
      </c>
      <c r="L14" s="138"/>
      <c r="CA14" s="130" t="str">
        <f t="shared" si="1"/>
        <v/>
      </c>
      <c r="CG14" s="130">
        <f t="shared" si="2"/>
        <v>0</v>
      </c>
    </row>
    <row r="15" spans="1:85" ht="27" customHeight="1" x14ac:dyDescent="0.2">
      <c r="A15" s="430" t="s">
        <v>40</v>
      </c>
      <c r="B15" s="435"/>
      <c r="C15" s="135">
        <f t="shared" si="0"/>
        <v>0</v>
      </c>
      <c r="D15" s="19">
        <f>+Enero!D15+Febrero!D15+'Marzo '!D15+'Abril '!D15+'Mayo '!D15+Junio!D15+Julio!D15+Agosto!D15+Septiembre!D15+'Octubre '!D15+Noviembre!D15+'Diciembre '!D15</f>
        <v>0</v>
      </c>
      <c r="E15" s="19">
        <f>+Enero!E15+Febrero!E15+'Marzo '!E15+'Abril '!E15+'Mayo '!E15+Junio!E15+Julio!E15+Agosto!E15+Septiembre!E15+'Octubre '!E15+Noviembre!E15+'Diciembre '!E15</f>
        <v>0</v>
      </c>
      <c r="F15" s="19">
        <f>+Enero!F15+Febrero!F15+'Marzo '!F15+'Abril '!F15+'Mayo '!F15+Junio!F15+Julio!F15+Agosto!F15+Septiembre!F15+'Octubre '!F15+Noviembre!F15+'Diciembre '!F15</f>
        <v>0</v>
      </c>
      <c r="G15" s="19">
        <f>+Enero!G15+Febrero!G15+'Marzo '!G15+'Abril '!G15+'Mayo '!G15+Junio!G15+Julio!G15+Agosto!G15+Septiembre!G15+'Octubre '!G15+Noviembre!G15+'Diciembre '!G15</f>
        <v>0</v>
      </c>
      <c r="H15" s="19">
        <f>+Enero!H15+Febrero!H15+'Marzo '!H15+'Abril '!H15+'Mayo '!H15+Junio!H15+Julio!H15+Agosto!H15+Septiembre!H15+'Octubre '!H15+Noviembre!H15+'Diciembre '!H15</f>
        <v>0</v>
      </c>
      <c r="I15" s="19">
        <f>+Enero!I15+Febrero!I15+'Marzo '!I15+'Abril '!I15+'Mayo '!I15+Junio!I15+Julio!I15+Agosto!I15+Septiembre!I15+'Octubre '!I15+Noviembre!I15+'Diciembre '!I15</f>
        <v>0</v>
      </c>
      <c r="J15" s="19">
        <f>+Enero!J15+Febrero!J15+'Marzo '!J15+'Abril '!J15+'Mayo '!J15+Junio!J15+Julio!J15+Agosto!J15+Septiembre!J15+'Octubre '!J15+Noviembre!J15+'Diciembre '!J15</f>
        <v>0</v>
      </c>
      <c r="K15" s="19">
        <f>+Enero!K15+Febrero!K15+'Marzo '!K15+'Abril '!K15+'Mayo '!K15+Junio!K15+Julio!K15+Agosto!K15+Septiembre!K15+'Octubre '!K15+Noviembre!K15+'Diciembre '!K15</f>
        <v>0</v>
      </c>
      <c r="L15" s="138"/>
      <c r="CA15" s="130" t="str">
        <f t="shared" si="1"/>
        <v/>
      </c>
      <c r="CG15" s="130">
        <f t="shared" si="2"/>
        <v>0</v>
      </c>
    </row>
    <row r="16" spans="1:85" ht="17.25" customHeight="1" x14ac:dyDescent="0.2">
      <c r="A16" s="430" t="s">
        <v>41</v>
      </c>
      <c r="B16" s="435"/>
      <c r="C16" s="135">
        <f t="shared" si="0"/>
        <v>0</v>
      </c>
      <c r="D16" s="19">
        <f>+Enero!D16+Febrero!D16+'Marzo '!D16+'Abril '!D16+'Mayo '!D16+Junio!D16+Julio!D16+Agosto!D16+Septiembre!D16+'Octubre '!D16+Noviembre!D16+'Diciembre '!D16</f>
        <v>0</v>
      </c>
      <c r="E16" s="19">
        <f>+Enero!E16+Febrero!E16+'Marzo '!E16+'Abril '!E16+'Mayo '!E16+Junio!E16+Julio!E16+Agosto!E16+Septiembre!E16+'Octubre '!E16+Noviembre!E16+'Diciembre '!E16</f>
        <v>0</v>
      </c>
      <c r="F16" s="19">
        <f>+Enero!F16+Febrero!F16+'Marzo '!F16+'Abril '!F16+'Mayo '!F16+Junio!F16+Julio!F16+Agosto!F16+Septiembre!F16+'Octubre '!F16+Noviembre!F16+'Diciembre '!F16</f>
        <v>0</v>
      </c>
      <c r="G16" s="19">
        <f>+Enero!G16+Febrero!G16+'Marzo '!G16+'Abril '!G16+'Mayo '!G16+Junio!G16+Julio!G16+Agosto!G16+Septiembre!G16+'Octubre '!G16+Noviembre!G16+'Diciembre '!G16</f>
        <v>0</v>
      </c>
      <c r="H16" s="19">
        <f>+Enero!H16+Febrero!H16+'Marzo '!H16+'Abril '!H16+'Mayo '!H16+Junio!H16+Julio!H16+Agosto!H16+Septiembre!H16+'Octubre '!H16+Noviembre!H16+'Diciembre '!H16</f>
        <v>0</v>
      </c>
      <c r="I16" s="19">
        <f>+Enero!I16+Febrero!I16+'Marzo '!I16+'Abril '!I16+'Mayo '!I16+Junio!I16+Julio!I16+Agosto!I16+Septiembre!I16+'Octubre '!I16+Noviembre!I16+'Diciembre '!I16</f>
        <v>0</v>
      </c>
      <c r="J16" s="19">
        <f>+Enero!J16+Febrero!J16+'Marzo '!J16+'Abril '!J16+'Mayo '!J16+Junio!J16+Julio!J16+Agosto!J16+Septiembre!J16+'Octubre '!J16+Noviembre!J16+'Diciembre '!J16</f>
        <v>0</v>
      </c>
      <c r="K16" s="19">
        <f>+Enero!K16+Febrero!K16+'Marzo '!K16+'Abril '!K16+'Mayo '!K16+Junio!K16+Julio!K16+Agosto!K16+Septiembre!K16+'Octubre '!K16+Noviembre!K16+'Diciembre '!K16</f>
        <v>0</v>
      </c>
      <c r="L16" s="138"/>
      <c r="CA16" s="130" t="str">
        <f t="shared" si="1"/>
        <v/>
      </c>
      <c r="CG16" s="130">
        <f t="shared" si="2"/>
        <v>0</v>
      </c>
    </row>
    <row r="17" spans="1:86" ht="17.25" customHeight="1" x14ac:dyDescent="0.2">
      <c r="A17" s="430" t="s">
        <v>42</v>
      </c>
      <c r="B17" s="435"/>
      <c r="C17" s="135">
        <f t="shared" si="0"/>
        <v>0</v>
      </c>
      <c r="D17" s="19">
        <f>+Enero!D17+Febrero!D17+'Marzo '!D17+'Abril '!D17+'Mayo '!D17+Junio!D17+Julio!D17+Agosto!D17+Septiembre!D17+'Octubre '!D17+Noviembre!D17+'Diciembre '!D17</f>
        <v>0</v>
      </c>
      <c r="E17" s="19">
        <f>+Enero!E17+Febrero!E17+'Marzo '!E17+'Abril '!E17+'Mayo '!E17+Junio!E17+Julio!E17+Agosto!E17+Septiembre!E17+'Octubre '!E17+Noviembre!E17+'Diciembre '!E17</f>
        <v>0</v>
      </c>
      <c r="F17" s="19">
        <f>+Enero!F17+Febrero!F17+'Marzo '!F17+'Abril '!F17+'Mayo '!F17+Junio!F17+Julio!F17+Agosto!F17+Septiembre!F17+'Octubre '!F17+Noviembre!F17+'Diciembre '!F17</f>
        <v>0</v>
      </c>
      <c r="G17" s="19">
        <f>+Enero!G17+Febrero!G17+'Marzo '!G17+'Abril '!G17+'Mayo '!G17+Junio!G17+Julio!G17+Agosto!G17+Septiembre!G17+'Octubre '!G17+Noviembre!G17+'Diciembre '!G17</f>
        <v>0</v>
      </c>
      <c r="H17" s="19">
        <f>+Enero!H17+Febrero!H17+'Marzo '!H17+'Abril '!H17+'Mayo '!H17+Junio!H17+Julio!H17+Agosto!H17+Septiembre!H17+'Octubre '!H17+Noviembre!H17+'Diciembre '!H17</f>
        <v>0</v>
      </c>
      <c r="I17" s="19">
        <f>+Enero!I17+Febrero!I17+'Marzo '!I17+'Abril '!I17+'Mayo '!I17+Junio!I17+Julio!I17+Agosto!I17+Septiembre!I17+'Octubre '!I17+Noviembre!I17+'Diciembre '!I17</f>
        <v>0</v>
      </c>
      <c r="J17" s="19">
        <f>+Enero!J17+Febrero!J17+'Marzo '!J17+'Abril '!J17+'Mayo '!J17+Junio!J17+Julio!J17+Agosto!J17+Septiembre!J17+'Octubre '!J17+Noviembre!J17+'Diciembre '!J17</f>
        <v>0</v>
      </c>
      <c r="K17" s="19">
        <f>+Enero!K17+Febrero!K17+'Marzo '!K17+'Abril '!K17+'Mayo '!K17+Junio!K17+Julio!K17+Agosto!K17+Septiembre!K17+'Octubre '!K17+Noviembre!K17+'Diciembre '!K17</f>
        <v>0</v>
      </c>
      <c r="L17" s="138"/>
      <c r="CA17" s="130" t="str">
        <f t="shared" si="1"/>
        <v/>
      </c>
      <c r="CG17" s="130">
        <f t="shared" si="2"/>
        <v>0</v>
      </c>
    </row>
    <row r="18" spans="1:86" ht="17.25" customHeight="1" x14ac:dyDescent="0.2">
      <c r="A18" s="430" t="s">
        <v>43</v>
      </c>
      <c r="B18" s="431"/>
      <c r="C18" s="135">
        <f t="shared" si="0"/>
        <v>0</v>
      </c>
      <c r="D18" s="19">
        <f>+Enero!D18+Febrero!D18+'Marzo '!D18+'Abril '!D18+'Mayo '!D18+Junio!D18+Julio!D18+Agosto!D18+Septiembre!D18+'Octubre '!D18+Noviembre!D18+'Diciembre '!D18</f>
        <v>0</v>
      </c>
      <c r="E18" s="19">
        <f>+Enero!E18+Febrero!E18+'Marzo '!E18+'Abril '!E18+'Mayo '!E18+Junio!E18+Julio!E18+Agosto!E18+Septiembre!E18+'Octubre '!E18+Noviembre!E18+'Diciembre '!E18</f>
        <v>0</v>
      </c>
      <c r="F18" s="19">
        <f>+Enero!F18+Febrero!F18+'Marzo '!F18+'Abril '!F18+'Mayo '!F18+Junio!F18+Julio!F18+Agosto!F18+Septiembre!F18+'Octubre '!F18+Noviembre!F18+'Diciembre '!F18</f>
        <v>0</v>
      </c>
      <c r="G18" s="19">
        <f>+Enero!G18+Febrero!G18+'Marzo '!G18+'Abril '!G18+'Mayo '!G18+Junio!G18+Julio!G18+Agosto!G18+Septiembre!G18+'Octubre '!G18+Noviembre!G18+'Diciembre '!G18</f>
        <v>0</v>
      </c>
      <c r="H18" s="19">
        <f>+Enero!H18+Febrero!H18+'Marzo '!H18+'Abril '!H18+'Mayo '!H18+Junio!H18+Julio!H18+Agosto!H18+Septiembre!H18+'Octubre '!H18+Noviembre!H18+'Diciembre '!H18</f>
        <v>0</v>
      </c>
      <c r="I18" s="19">
        <f>+Enero!I18+Febrero!I18+'Marzo '!I18+'Abril '!I18+'Mayo '!I18+Junio!I18+Julio!I18+Agosto!I18+Septiembre!I18+'Octubre '!I18+Noviembre!I18+'Diciembre '!I18</f>
        <v>0</v>
      </c>
      <c r="J18" s="19">
        <f>+Enero!J18+Febrero!J18+'Marzo '!J18+'Abril '!J18+'Mayo '!J18+Junio!J18+Julio!J18+Agosto!J18+Septiembre!J18+'Octubre '!J18+Noviembre!J18+'Diciembre '!J18</f>
        <v>0</v>
      </c>
      <c r="K18" s="19">
        <f>+Enero!K18+Febrero!K18+'Marzo '!K18+'Abril '!K18+'Mayo '!K18+Junio!K18+Julio!K18+Agosto!K18+Septiembre!K18+'Octubre '!K18+Noviembre!K18+'Diciembre '!K18</f>
        <v>0</v>
      </c>
      <c r="L18" s="138"/>
      <c r="CA18" s="130" t="str">
        <f t="shared" si="1"/>
        <v/>
      </c>
      <c r="CG18" s="130">
        <f t="shared" si="2"/>
        <v>0</v>
      </c>
    </row>
    <row r="19" spans="1:86" ht="17.25" customHeight="1" x14ac:dyDescent="0.2">
      <c r="A19" s="430" t="s">
        <v>44</v>
      </c>
      <c r="B19" s="435"/>
      <c r="C19" s="135">
        <f t="shared" si="0"/>
        <v>0</v>
      </c>
      <c r="D19" s="19">
        <f>+Enero!D19+Febrero!D19+'Marzo '!D19+'Abril '!D19+'Mayo '!D19+Junio!D19+Julio!D19+Agosto!D19+Septiembre!D19+'Octubre '!D19+Noviembre!D19+'Diciembre '!D19</f>
        <v>0</v>
      </c>
      <c r="E19" s="19">
        <f>+Enero!E19+Febrero!E19+'Marzo '!E19+'Abril '!E19+'Mayo '!E19+Junio!E19+Julio!E19+Agosto!E19+Septiembre!E19+'Octubre '!E19+Noviembre!E19+'Diciembre '!E19</f>
        <v>0</v>
      </c>
      <c r="F19" s="19">
        <f>+Enero!F19+Febrero!F19+'Marzo '!F19+'Abril '!F19+'Mayo '!F19+Junio!F19+Julio!F19+Agosto!F19+Septiembre!F19+'Octubre '!F19+Noviembre!F19+'Diciembre '!F19</f>
        <v>0</v>
      </c>
      <c r="G19" s="19">
        <f>+Enero!G19+Febrero!G19+'Marzo '!G19+'Abril '!G19+'Mayo '!G19+Junio!G19+Julio!G19+Agosto!G19+Septiembre!G19+'Octubre '!G19+Noviembre!G19+'Diciembre '!G19</f>
        <v>0</v>
      </c>
      <c r="H19" s="19">
        <f>+Enero!H19+Febrero!H19+'Marzo '!H19+'Abril '!H19+'Mayo '!H19+Junio!H19+Julio!H19+Agosto!H19+Septiembre!H19+'Octubre '!H19+Noviembre!H19+'Diciembre '!H19</f>
        <v>0</v>
      </c>
      <c r="I19" s="19">
        <f>+Enero!I19+Febrero!I19+'Marzo '!I19+'Abril '!I19+'Mayo '!I19+Junio!I19+Julio!I19+Agosto!I19+Septiembre!I19+'Octubre '!I19+Noviembre!I19+'Diciembre '!I19</f>
        <v>0</v>
      </c>
      <c r="J19" s="19">
        <f>+Enero!J19+Febrero!J19+'Marzo '!J19+'Abril '!J19+'Mayo '!J19+Junio!J19+Julio!J19+Agosto!J19+Septiembre!J19+'Octubre '!J19+Noviembre!J19+'Diciembre '!J19</f>
        <v>0</v>
      </c>
      <c r="K19" s="19">
        <f>+Enero!K19+Febrero!K19+'Marzo '!K19+'Abril '!K19+'Mayo '!K19+Junio!K19+Julio!K19+Agosto!K19+Septiembre!K19+'Octubre '!K19+Noviembre!K19+'Diciembre '!K19</f>
        <v>0</v>
      </c>
      <c r="L19" s="138"/>
      <c r="CA19" s="130" t="str">
        <f t="shared" si="1"/>
        <v/>
      </c>
      <c r="CG19" s="130">
        <f t="shared" si="2"/>
        <v>0</v>
      </c>
    </row>
    <row r="20" spans="1:86" ht="17.25" customHeight="1" x14ac:dyDescent="0.2">
      <c r="A20" s="430" t="s">
        <v>45</v>
      </c>
      <c r="B20" s="435"/>
      <c r="C20" s="135">
        <f t="shared" si="0"/>
        <v>0</v>
      </c>
      <c r="D20" s="19">
        <f>+Enero!D20+Febrero!D20+'Marzo '!D20+'Abril '!D20+'Mayo '!D20+Junio!D20+Julio!D20+Agosto!D20+Septiembre!D20+'Octubre '!D20+Noviembre!D20+'Diciembre '!D20</f>
        <v>0</v>
      </c>
      <c r="E20" s="19">
        <f>+Enero!E20+Febrero!E20+'Marzo '!E20+'Abril '!E20+'Mayo '!E20+Junio!E20+Julio!E20+Agosto!E20+Septiembre!E20+'Octubre '!E20+Noviembre!E20+'Diciembre '!E20</f>
        <v>0</v>
      </c>
      <c r="F20" s="19">
        <f>+Enero!F20+Febrero!F20+'Marzo '!F20+'Abril '!F20+'Mayo '!F20+Junio!F20+Julio!F20+Agosto!F20+Septiembre!F20+'Octubre '!F20+Noviembre!F20+'Diciembre '!F20</f>
        <v>0</v>
      </c>
      <c r="G20" s="19">
        <f>+Enero!G20+Febrero!G20+'Marzo '!G20+'Abril '!G20+'Mayo '!G20+Junio!G20+Julio!G20+Agosto!G20+Septiembre!G20+'Octubre '!G20+Noviembre!G20+'Diciembre '!G20</f>
        <v>0</v>
      </c>
      <c r="H20" s="19">
        <f>+Enero!H20+Febrero!H20+'Marzo '!H20+'Abril '!H20+'Mayo '!H20+Junio!H20+Julio!H20+Agosto!H20+Septiembre!H20+'Octubre '!H20+Noviembre!H20+'Diciembre '!H20</f>
        <v>0</v>
      </c>
      <c r="I20" s="19">
        <f>+Enero!I20+Febrero!I20+'Marzo '!I20+'Abril '!I20+'Mayo '!I20+Junio!I20+Julio!I20+Agosto!I20+Septiembre!I20+'Octubre '!I20+Noviembre!I20+'Diciembre '!I20</f>
        <v>0</v>
      </c>
      <c r="J20" s="19">
        <f>+Enero!J20+Febrero!J20+'Marzo '!J20+'Abril '!J20+'Mayo '!J20+Junio!J20+Julio!J20+Agosto!J20+Septiembre!J20+'Octubre '!J20+Noviembre!J20+'Diciembre '!J20</f>
        <v>0</v>
      </c>
      <c r="K20" s="19">
        <f>+Enero!K20+Febrero!K20+'Marzo '!K20+'Abril '!K20+'Mayo '!K20+Junio!K20+Julio!K20+Agosto!K20+Septiembre!K20+'Octubre '!K20+Noviembre!K20+'Diciembre '!K20</f>
        <v>0</v>
      </c>
      <c r="L20" s="138"/>
      <c r="CA20" s="130" t="str">
        <f t="shared" si="1"/>
        <v/>
      </c>
      <c r="CG20" s="130">
        <f t="shared" si="2"/>
        <v>0</v>
      </c>
    </row>
    <row r="21" spans="1:86" ht="17.25" customHeight="1" x14ac:dyDescent="0.2">
      <c r="A21" s="430" t="s">
        <v>46</v>
      </c>
      <c r="B21" s="435"/>
      <c r="C21" s="135">
        <f t="shared" si="0"/>
        <v>0</v>
      </c>
      <c r="D21" s="19">
        <f>+Enero!D21+Febrero!D21+'Marzo '!D21+'Abril '!D21+'Mayo '!D21+Junio!D21+Julio!D21+Agosto!D21+Septiembre!D21+'Octubre '!D21+Noviembre!D21+'Diciembre '!D21</f>
        <v>0</v>
      </c>
      <c r="E21" s="19">
        <f>+Enero!E21+Febrero!E21+'Marzo '!E21+'Abril '!E21+'Mayo '!E21+Junio!E21+Julio!E21+Agosto!E21+Septiembre!E21+'Octubre '!E21+Noviembre!E21+'Diciembre '!E21</f>
        <v>0</v>
      </c>
      <c r="F21" s="19">
        <f>+Enero!F21+Febrero!F21+'Marzo '!F21+'Abril '!F21+'Mayo '!F21+Junio!F21+Julio!F21+Agosto!F21+Septiembre!F21+'Octubre '!F21+Noviembre!F21+'Diciembre '!F21</f>
        <v>0</v>
      </c>
      <c r="G21" s="19">
        <f>+Enero!G21+Febrero!G21+'Marzo '!G21+'Abril '!G21+'Mayo '!G21+Junio!G21+Julio!G21+Agosto!G21+Septiembre!G21+'Octubre '!G21+Noviembre!G21+'Diciembre '!G21</f>
        <v>0</v>
      </c>
      <c r="H21" s="19">
        <f>+Enero!H21+Febrero!H21+'Marzo '!H21+'Abril '!H21+'Mayo '!H21+Junio!H21+Julio!H21+Agosto!H21+Septiembre!H21+'Octubre '!H21+Noviembre!H21+'Diciembre '!H21</f>
        <v>0</v>
      </c>
      <c r="I21" s="19">
        <f>+Enero!I21+Febrero!I21+'Marzo '!I21+'Abril '!I21+'Mayo '!I21+Junio!I21+Julio!I21+Agosto!I21+Septiembre!I21+'Octubre '!I21+Noviembre!I21+'Diciembre '!I21</f>
        <v>0</v>
      </c>
      <c r="J21" s="19">
        <f>+Enero!J21+Febrero!J21+'Marzo '!J21+'Abril '!J21+'Mayo '!J21+Junio!J21+Julio!J21+Agosto!J21+Septiembre!J21+'Octubre '!J21+Noviembre!J21+'Diciembre '!J21</f>
        <v>0</v>
      </c>
      <c r="K21" s="19">
        <f>+Enero!K21+Febrero!K21+'Marzo '!K21+'Abril '!K21+'Mayo '!K21+Junio!K21+Julio!K21+Agosto!K21+Septiembre!K21+'Octubre '!K21+Noviembre!K21+'Diciembre '!K21</f>
        <v>0</v>
      </c>
      <c r="L21" s="138"/>
      <c r="CA21" s="130" t="str">
        <f t="shared" si="1"/>
        <v/>
      </c>
      <c r="CG21" s="130">
        <f t="shared" si="2"/>
        <v>0</v>
      </c>
    </row>
    <row r="22" spans="1:86" ht="17.25" customHeight="1" x14ac:dyDescent="0.2">
      <c r="A22" s="430" t="s">
        <v>47</v>
      </c>
      <c r="B22" s="435"/>
      <c r="C22" s="135">
        <f t="shared" si="0"/>
        <v>0</v>
      </c>
      <c r="D22" s="19">
        <f>+Enero!D22+Febrero!D22+'Marzo '!D22+'Abril '!D22+'Mayo '!D22+Junio!D22+Julio!D22+Agosto!D22+Septiembre!D22+'Octubre '!D22+Noviembre!D22+'Diciembre '!D22</f>
        <v>0</v>
      </c>
      <c r="E22" s="19">
        <f>+Enero!E22+Febrero!E22+'Marzo '!E22+'Abril '!E22+'Mayo '!E22+Junio!E22+Julio!E22+Agosto!E22+Septiembre!E22+'Octubre '!E22+Noviembre!E22+'Diciembre '!E22</f>
        <v>0</v>
      </c>
      <c r="F22" s="19">
        <f>+Enero!F22+Febrero!F22+'Marzo '!F22+'Abril '!F22+'Mayo '!F22+Junio!F22+Julio!F22+Agosto!F22+Septiembre!F22+'Octubre '!F22+Noviembre!F22+'Diciembre '!F22</f>
        <v>0</v>
      </c>
      <c r="G22" s="19">
        <f>+Enero!G22+Febrero!G22+'Marzo '!G22+'Abril '!G22+'Mayo '!G22+Junio!G22+Julio!G22+Agosto!G22+Septiembre!G22+'Octubre '!G22+Noviembre!G22+'Diciembre '!G22</f>
        <v>0</v>
      </c>
      <c r="H22" s="19">
        <f>+Enero!H22+Febrero!H22+'Marzo '!H22+'Abril '!H22+'Mayo '!H22+Junio!H22+Julio!H22+Agosto!H22+Septiembre!H22+'Octubre '!H22+Noviembre!H22+'Diciembre '!H22</f>
        <v>0</v>
      </c>
      <c r="I22" s="19">
        <f>+Enero!I22+Febrero!I22+'Marzo '!I22+'Abril '!I22+'Mayo '!I22+Junio!I22+Julio!I22+Agosto!I22+Septiembre!I22+'Octubre '!I22+Noviembre!I22+'Diciembre '!I22</f>
        <v>0</v>
      </c>
      <c r="J22" s="19">
        <f>+Enero!J22+Febrero!J22+'Marzo '!J22+'Abril '!J22+'Mayo '!J22+Junio!J22+Julio!J22+Agosto!J22+Septiembre!J22+'Octubre '!J22+Noviembre!J22+'Diciembre '!J22</f>
        <v>0</v>
      </c>
      <c r="K22" s="19">
        <f>+Enero!K22+Febrero!K22+'Marzo '!K22+'Abril '!K22+'Mayo '!K22+Junio!K22+Julio!K22+Agosto!K22+Septiembre!K22+'Octubre '!K22+Noviembre!K22+'Diciembre '!K22</f>
        <v>0</v>
      </c>
      <c r="L22" s="138" t="s">
        <v>48</v>
      </c>
      <c r="CA22" s="130" t="str">
        <f>IF(C22=0,"",IF(J22="",IF(C22="",""," No olvide escribir la columna Programa de atención domiciliaria a personas con dependencia severa."),""))</f>
        <v/>
      </c>
      <c r="CB22" s="130" t="str">
        <f>IF(J22&lt;=C22,"","Programa de atención Domiciliaria a personas con Dependencia severa debe ser MENOR O IGUAL  al Total")</f>
        <v/>
      </c>
      <c r="CG22" s="130">
        <f>IF(J22&lt;=C22,0,1)</f>
        <v>0</v>
      </c>
    </row>
    <row r="23" spans="1:86" ht="17.25" customHeight="1" x14ac:dyDescent="0.2">
      <c r="A23" s="430" t="s">
        <v>49</v>
      </c>
      <c r="B23" s="435"/>
      <c r="C23" s="135">
        <f t="shared" si="0"/>
        <v>0</v>
      </c>
      <c r="D23" s="19">
        <f>+Enero!D23+Febrero!D23+'Marzo '!D23+'Abril '!D23+'Mayo '!D23+Junio!D23+Julio!D23+Agosto!D23+Septiembre!D23+'Octubre '!D23+Noviembre!D23+'Diciembre '!D23</f>
        <v>0</v>
      </c>
      <c r="E23" s="19">
        <f>+Enero!E23+Febrero!E23+'Marzo '!E23+'Abril '!E23+'Mayo '!E23+Junio!E23+Julio!E23+Agosto!E23+Septiembre!E23+'Octubre '!E23+Noviembre!E23+'Diciembre '!E23</f>
        <v>0</v>
      </c>
      <c r="F23" s="19">
        <f>+Enero!F23+Febrero!F23+'Marzo '!F23+'Abril '!F23+'Mayo '!F23+Junio!F23+Julio!F23+Agosto!F23+Septiembre!F23+'Octubre '!F23+Noviembre!F23+'Diciembre '!F23</f>
        <v>0</v>
      </c>
      <c r="G23" s="19">
        <f>+Enero!G23+Febrero!G23+'Marzo '!G23+'Abril '!G23+'Mayo '!G23+Junio!G23+Julio!G23+Agosto!G23+Septiembre!G23+'Octubre '!G23+Noviembre!G23+'Diciembre '!G23</f>
        <v>0</v>
      </c>
      <c r="H23" s="19">
        <f>+Enero!H23+Febrero!H23+'Marzo '!H23+'Abril '!H23+'Mayo '!H23+Junio!H23+Julio!H23+Agosto!H23+Septiembre!H23+'Octubre '!H23+Noviembre!H23+'Diciembre '!H23</f>
        <v>0</v>
      </c>
      <c r="I23" s="19">
        <f>+Enero!I23+Febrero!I23+'Marzo '!I23+'Abril '!I23+'Mayo '!I23+Junio!I23+Julio!I23+Agosto!I23+Septiembre!I23+'Octubre '!I23+Noviembre!I23+'Diciembre '!I23</f>
        <v>0</v>
      </c>
      <c r="J23" s="19">
        <f>+Enero!J23+Febrero!J23+'Marzo '!J23+'Abril '!J23+'Mayo '!J23+Junio!J23+Julio!J23+Agosto!J23+Septiembre!J23+'Octubre '!J23+Noviembre!J23+'Diciembre '!J23</f>
        <v>0</v>
      </c>
      <c r="K23" s="19">
        <f>+Enero!K23+Febrero!K23+'Marzo '!K23+'Abril '!K23+'Mayo '!K23+Junio!K23+Julio!K23+Agosto!K23+Septiembre!K23+'Octubre '!K23+Noviembre!K23+'Diciembre '!K23</f>
        <v>0</v>
      </c>
      <c r="L23" s="138"/>
      <c r="CA23" s="130" t="str">
        <f t="shared" ref="CA23:CA32" si="3">IF(SUM(H23:I23)&lt;&gt;C23,"El nº de visitas de primer contacto más la suma de vdi seguimiento deben ser coincidentes con el total","")</f>
        <v/>
      </c>
      <c r="CG23" s="130">
        <f t="shared" ref="CG23:CG32" si="4">IF(SUM(H23:I23)&lt;&gt;C23,1,0)</f>
        <v>0</v>
      </c>
    </row>
    <row r="24" spans="1:86" ht="17.25" customHeight="1" x14ac:dyDescent="0.2">
      <c r="A24" s="430" t="s">
        <v>50</v>
      </c>
      <c r="B24" s="435"/>
      <c r="C24" s="135">
        <f t="shared" si="0"/>
        <v>0</v>
      </c>
      <c r="D24" s="19">
        <f>+Enero!D24+Febrero!D24+'Marzo '!D24+'Abril '!D24+'Mayo '!D24+Junio!D24+Julio!D24+Agosto!D24+Septiembre!D24+'Octubre '!D24+Noviembre!D24+'Diciembre '!D24</f>
        <v>0</v>
      </c>
      <c r="E24" s="19">
        <f>+Enero!E24+Febrero!E24+'Marzo '!E24+'Abril '!E24+'Mayo '!E24+Junio!E24+Julio!E24+Agosto!E24+Septiembre!E24+'Octubre '!E24+Noviembre!E24+'Diciembre '!E24</f>
        <v>0</v>
      </c>
      <c r="F24" s="19">
        <f>+Enero!F24+Febrero!F24+'Marzo '!F24+'Abril '!F24+'Mayo '!F24+Junio!F24+Julio!F24+Agosto!F24+Septiembre!F24+'Octubre '!F24+Noviembre!F24+'Diciembre '!F24</f>
        <v>0</v>
      </c>
      <c r="G24" s="19">
        <f>+Enero!G24+Febrero!G24+'Marzo '!G24+'Abril '!G24+'Mayo '!G24+Junio!G24+Julio!G24+Agosto!G24+Septiembre!G24+'Octubre '!G24+Noviembre!G24+'Diciembre '!G24</f>
        <v>0</v>
      </c>
      <c r="H24" s="19">
        <f>+Enero!H24+Febrero!H24+'Marzo '!H24+'Abril '!H24+'Mayo '!H24+Junio!H24+Julio!H24+Agosto!H24+Septiembre!H24+'Octubre '!H24+Noviembre!H24+'Diciembre '!H24</f>
        <v>0</v>
      </c>
      <c r="I24" s="19">
        <f>+Enero!I24+Febrero!I24+'Marzo '!I24+'Abril '!I24+'Mayo '!I24+Junio!I24+Julio!I24+Agosto!I24+Septiembre!I24+'Octubre '!I24+Noviembre!I24+'Diciembre '!I24</f>
        <v>0</v>
      </c>
      <c r="J24" s="19">
        <f>+Enero!J24+Febrero!J24+'Marzo '!J24+'Abril '!J24+'Mayo '!J24+Junio!J24+Julio!J24+Agosto!J24+Septiembre!J24+'Octubre '!J24+Noviembre!J24+'Diciembre '!J24</f>
        <v>0</v>
      </c>
      <c r="K24" s="19">
        <f>+Enero!K24+Febrero!K24+'Marzo '!K24+'Abril '!K24+'Mayo '!K24+Junio!K24+Julio!K24+Agosto!K24+Septiembre!K24+'Octubre '!K24+Noviembre!K24+'Diciembre '!K24</f>
        <v>0</v>
      </c>
      <c r="L24" s="138"/>
      <c r="CA24" s="130" t="str">
        <f t="shared" si="3"/>
        <v/>
      </c>
      <c r="CG24" s="130">
        <f t="shared" si="4"/>
        <v>0</v>
      </c>
    </row>
    <row r="25" spans="1:86" ht="17.25" customHeight="1" x14ac:dyDescent="0.2">
      <c r="A25" s="430" t="s">
        <v>51</v>
      </c>
      <c r="B25" s="431"/>
      <c r="C25" s="135">
        <f t="shared" si="0"/>
        <v>0</v>
      </c>
      <c r="D25" s="19">
        <f>+Enero!D25+Febrero!D25+'Marzo '!D25+'Abril '!D25+'Mayo '!D25+Junio!D25+Julio!D25+Agosto!D25+Septiembre!D25+'Octubre '!D25+Noviembre!D25+'Diciembre '!D25</f>
        <v>0</v>
      </c>
      <c r="E25" s="19">
        <f>+Enero!E25+Febrero!E25+'Marzo '!E25+'Abril '!E25+'Mayo '!E25+Junio!E25+Julio!E25+Agosto!E25+Septiembre!E25+'Octubre '!E25+Noviembre!E25+'Diciembre '!E25</f>
        <v>0</v>
      </c>
      <c r="F25" s="19">
        <f>+Enero!F25+Febrero!F25+'Marzo '!F25+'Abril '!F25+'Mayo '!F25+Junio!F25+Julio!F25+Agosto!F25+Septiembre!F25+'Octubre '!F25+Noviembre!F25+'Diciembre '!F25</f>
        <v>0</v>
      </c>
      <c r="G25" s="19">
        <f>+Enero!G25+Febrero!G25+'Marzo '!G25+'Abril '!G25+'Mayo '!G25+Junio!G25+Julio!G25+Agosto!G25+Septiembre!G25+'Octubre '!G25+Noviembre!G25+'Diciembre '!G25</f>
        <v>0</v>
      </c>
      <c r="H25" s="19">
        <f>+Enero!H25+Febrero!H25+'Marzo '!H25+'Abril '!H25+'Mayo '!H25+Junio!H25+Julio!H25+Agosto!H25+Septiembre!H25+'Octubre '!H25+Noviembre!H25+'Diciembre '!H25</f>
        <v>0</v>
      </c>
      <c r="I25" s="19">
        <f>+Enero!I25+Febrero!I25+'Marzo '!I25+'Abril '!I25+'Mayo '!I25+Junio!I25+Julio!I25+Agosto!I25+Septiembre!I25+'Octubre '!I25+Noviembre!I25+'Diciembre '!I25</f>
        <v>0</v>
      </c>
      <c r="J25" s="19">
        <f>+Enero!J25+Febrero!J25+'Marzo '!J25+'Abril '!J25+'Mayo '!J25+Junio!J25+Julio!J25+Agosto!J25+Septiembre!J25+'Octubre '!J25+Noviembre!J25+'Diciembre '!J25</f>
        <v>0</v>
      </c>
      <c r="K25" s="19">
        <f>+Enero!K25+Febrero!K25+'Marzo '!K25+'Abril '!K25+'Mayo '!K25+Junio!K25+Julio!K25+Agosto!K25+Septiembre!K25+'Octubre '!K25+Noviembre!K25+'Diciembre '!K25</f>
        <v>0</v>
      </c>
      <c r="L25" s="138"/>
      <c r="CA25" s="130" t="str">
        <f t="shared" si="3"/>
        <v/>
      </c>
      <c r="CG25" s="130">
        <f t="shared" si="4"/>
        <v>0</v>
      </c>
    </row>
    <row r="26" spans="1:86" ht="17.25" customHeight="1" x14ac:dyDescent="0.2">
      <c r="A26" s="430" t="s">
        <v>52</v>
      </c>
      <c r="B26" s="431"/>
      <c r="C26" s="135">
        <f t="shared" si="0"/>
        <v>0</v>
      </c>
      <c r="D26" s="19">
        <f>+Enero!D26+Febrero!D26+'Marzo '!D26+'Abril '!D26+'Mayo '!D26+Junio!D26+Julio!D26+Agosto!D26+Septiembre!D26+'Octubre '!D26+Noviembre!D26+'Diciembre '!D26</f>
        <v>0</v>
      </c>
      <c r="E26" s="19">
        <f>+Enero!E26+Febrero!E26+'Marzo '!E26+'Abril '!E26+'Mayo '!E26+Junio!E26+Julio!E26+Agosto!E26+Septiembre!E26+'Octubre '!E26+Noviembre!E26+'Diciembre '!E26</f>
        <v>0</v>
      </c>
      <c r="F26" s="19">
        <f>+Enero!F26+Febrero!F26+'Marzo '!F26+'Abril '!F26+'Mayo '!F26+Junio!F26+Julio!F26+Agosto!F26+Septiembre!F26+'Octubre '!F26+Noviembre!F26+'Diciembre '!F26</f>
        <v>0</v>
      </c>
      <c r="G26" s="19">
        <f>+Enero!G26+Febrero!G26+'Marzo '!G26+'Abril '!G26+'Mayo '!G26+Junio!G26+Julio!G26+Agosto!G26+Septiembre!G26+'Octubre '!G26+Noviembre!G26+'Diciembre '!G26</f>
        <v>0</v>
      </c>
      <c r="H26" s="19">
        <f>+Enero!H26+Febrero!H26+'Marzo '!H26+'Abril '!H26+'Mayo '!H26+Junio!H26+Julio!H26+Agosto!H26+Septiembre!H26+'Octubre '!H26+Noviembre!H26+'Diciembre '!H26</f>
        <v>0</v>
      </c>
      <c r="I26" s="19">
        <f>+Enero!I26+Febrero!I26+'Marzo '!I26+'Abril '!I26+'Mayo '!I26+Junio!I26+Julio!I26+Agosto!I26+Septiembre!I26+'Octubre '!I26+Noviembre!I26+'Diciembre '!I26</f>
        <v>0</v>
      </c>
      <c r="J26" s="19">
        <f>+Enero!J26+Febrero!J26+'Marzo '!J26+'Abril '!J26+'Mayo '!J26+Junio!J26+Julio!J26+Agosto!J26+Septiembre!J26+'Octubre '!J26+Noviembre!J26+'Diciembre '!J26</f>
        <v>0</v>
      </c>
      <c r="K26" s="19">
        <f>+Enero!K26+Febrero!K26+'Marzo '!K26+'Abril '!K26+'Mayo '!K26+Junio!K26+Julio!K26+Agosto!K26+Septiembre!K26+'Octubre '!K26+Noviembre!K26+'Diciembre '!K26</f>
        <v>0</v>
      </c>
      <c r="L26" s="138"/>
      <c r="CA26" s="130" t="str">
        <f t="shared" si="3"/>
        <v/>
      </c>
      <c r="CG26" s="130">
        <f t="shared" si="4"/>
        <v>0</v>
      </c>
    </row>
    <row r="27" spans="1:86" ht="26.25" customHeight="1" x14ac:dyDescent="0.2">
      <c r="A27" s="430" t="s">
        <v>53</v>
      </c>
      <c r="B27" s="435"/>
      <c r="C27" s="135">
        <f t="shared" si="0"/>
        <v>0</v>
      </c>
      <c r="D27" s="19">
        <f>+Enero!D27+Febrero!D27+'Marzo '!D27+'Abril '!D27+'Mayo '!D27+Junio!D27+Julio!D27+Agosto!D27+Septiembre!D27+'Octubre '!D27+Noviembre!D27+'Diciembre '!D27</f>
        <v>0</v>
      </c>
      <c r="E27" s="19">
        <f>+Enero!E27+Febrero!E27+'Marzo '!E27+'Abril '!E27+'Mayo '!E27+Junio!E27+Julio!E27+Agosto!E27+Septiembre!E27+'Octubre '!E27+Noviembre!E27+'Diciembre '!E27</f>
        <v>0</v>
      </c>
      <c r="F27" s="19">
        <f>+Enero!F27+Febrero!F27+'Marzo '!F27+'Abril '!F27+'Mayo '!F27+Junio!F27+Julio!F27+Agosto!F27+Septiembre!F27+'Octubre '!F27+Noviembre!F27+'Diciembre '!F27</f>
        <v>0</v>
      </c>
      <c r="G27" s="19">
        <f>+Enero!G27+Febrero!G27+'Marzo '!G27+'Abril '!G27+'Mayo '!G27+Junio!G27+Julio!G27+Agosto!G27+Septiembre!G27+'Octubre '!G27+Noviembre!G27+'Diciembre '!G27</f>
        <v>0</v>
      </c>
      <c r="H27" s="19">
        <f>+Enero!H27+Febrero!H27+'Marzo '!H27+'Abril '!H27+'Mayo '!H27+Junio!H27+Julio!H27+Agosto!H27+Septiembre!H27+'Octubre '!H27+Noviembre!H27+'Diciembre '!H27</f>
        <v>0</v>
      </c>
      <c r="I27" s="19">
        <f>+Enero!I27+Febrero!I27+'Marzo '!I27+'Abril '!I27+'Mayo '!I27+Junio!I27+Julio!I27+Agosto!I27+Septiembre!I27+'Octubre '!I27+Noviembre!I27+'Diciembre '!I27</f>
        <v>0</v>
      </c>
      <c r="J27" s="19">
        <f>+Enero!J27+Febrero!J27+'Marzo '!J27+'Abril '!J27+'Mayo '!J27+Junio!J27+Julio!J27+Agosto!J27+Septiembre!J27+'Octubre '!J27+Noviembre!J27+'Diciembre '!J27</f>
        <v>0</v>
      </c>
      <c r="K27" s="19">
        <f>+Enero!K27+Febrero!K27+'Marzo '!K27+'Abril '!K27+'Mayo '!K27+Junio!K27+Julio!K27+Agosto!K27+Septiembre!K27+'Octubre '!K27+Noviembre!K27+'Diciembre '!K27</f>
        <v>0</v>
      </c>
      <c r="L27" s="138"/>
      <c r="CA27" s="130" t="str">
        <f t="shared" si="3"/>
        <v/>
      </c>
      <c r="CG27" s="130">
        <f t="shared" si="4"/>
        <v>0</v>
      </c>
    </row>
    <row r="28" spans="1:86" ht="24.75" customHeight="1" x14ac:dyDescent="0.2">
      <c r="A28" s="430" t="s">
        <v>54</v>
      </c>
      <c r="B28" s="431"/>
      <c r="C28" s="135">
        <f t="shared" si="0"/>
        <v>0</v>
      </c>
      <c r="D28" s="19">
        <f>+Enero!D28+Febrero!D28+'Marzo '!D28+'Abril '!D28+'Mayo '!D28+Junio!D28+Julio!D28+Agosto!D28+Septiembre!D28+'Octubre '!D28+Noviembre!D28+'Diciembre '!D28</f>
        <v>0</v>
      </c>
      <c r="E28" s="19">
        <f>+Enero!E28+Febrero!E28+'Marzo '!E28+'Abril '!E28+'Mayo '!E28+Junio!E28+Julio!E28+Agosto!E28+Septiembre!E28+'Octubre '!E28+Noviembre!E28+'Diciembre '!E28</f>
        <v>0</v>
      </c>
      <c r="F28" s="19">
        <f>+Enero!F28+Febrero!F28+'Marzo '!F28+'Abril '!F28+'Mayo '!F28+Junio!F28+Julio!F28+Agosto!F28+Septiembre!F28+'Octubre '!F28+Noviembre!F28+'Diciembre '!F28</f>
        <v>0</v>
      </c>
      <c r="G28" s="19">
        <f>+Enero!G28+Febrero!G28+'Marzo '!G28+'Abril '!G28+'Mayo '!G28+Junio!G28+Julio!G28+Agosto!G28+Septiembre!G28+'Octubre '!G28+Noviembre!G28+'Diciembre '!G28</f>
        <v>0</v>
      </c>
      <c r="H28" s="19">
        <f>+Enero!H28+Febrero!H28+'Marzo '!H28+'Abril '!H28+'Mayo '!H28+Junio!H28+Julio!H28+Agosto!H28+Septiembre!H28+'Octubre '!H28+Noviembre!H28+'Diciembre '!H28</f>
        <v>0</v>
      </c>
      <c r="I28" s="19">
        <f>+Enero!I28+Febrero!I28+'Marzo '!I28+'Abril '!I28+'Mayo '!I28+Junio!I28+Julio!I28+Agosto!I28+Septiembre!I28+'Octubre '!I28+Noviembre!I28+'Diciembre '!I28</f>
        <v>0</v>
      </c>
      <c r="J28" s="19">
        <f>+Enero!J28+Febrero!J28+'Marzo '!J28+'Abril '!J28+'Mayo '!J28+Junio!J28+Julio!J28+Agosto!J28+Septiembre!J28+'Octubre '!J28+Noviembre!J28+'Diciembre '!J28</f>
        <v>0</v>
      </c>
      <c r="K28" s="19">
        <f>+Enero!K28+Febrero!K28+'Marzo '!K28+'Abril '!K28+'Mayo '!K28+Junio!K28+Julio!K28+Agosto!K28+Septiembre!K28+'Octubre '!K28+Noviembre!K28+'Diciembre '!K28</f>
        <v>0</v>
      </c>
      <c r="L28" s="138"/>
      <c r="CA28" s="130" t="str">
        <f t="shared" si="3"/>
        <v/>
      </c>
      <c r="CG28" s="130">
        <f t="shared" si="4"/>
        <v>0</v>
      </c>
    </row>
    <row r="29" spans="1:86" ht="17.25" customHeight="1" x14ac:dyDescent="0.2">
      <c r="A29" s="433" t="s">
        <v>55</v>
      </c>
      <c r="B29" s="436"/>
      <c r="C29" s="135">
        <f t="shared" si="0"/>
        <v>0</v>
      </c>
      <c r="D29" s="19">
        <f>+Enero!D29+Febrero!D29+'Marzo '!D29+'Abril '!D29+'Mayo '!D29+Junio!D29+Julio!D29+Agosto!D29+Septiembre!D29+'Octubre '!D29+Noviembre!D29+'Diciembre '!D29</f>
        <v>0</v>
      </c>
      <c r="E29" s="19">
        <f>+Enero!E29+Febrero!E29+'Marzo '!E29+'Abril '!E29+'Mayo '!E29+Junio!E29+Julio!E29+Agosto!E29+Septiembre!E29+'Octubre '!E29+Noviembre!E29+'Diciembre '!E29</f>
        <v>0</v>
      </c>
      <c r="F29" s="19">
        <f>+Enero!F29+Febrero!F29+'Marzo '!F29+'Abril '!F29+'Mayo '!F29+Junio!F29+Julio!F29+Agosto!F29+Septiembre!F29+'Octubre '!F29+Noviembre!F29+'Diciembre '!F29</f>
        <v>0</v>
      </c>
      <c r="G29" s="19">
        <f>+Enero!G29+Febrero!G29+'Marzo '!G29+'Abril '!G29+'Mayo '!G29+Junio!G29+Julio!G29+Agosto!G29+Septiembre!G29+'Octubre '!G29+Noviembre!G29+'Diciembre '!G29</f>
        <v>0</v>
      </c>
      <c r="H29" s="19">
        <f>+Enero!H29+Febrero!H29+'Marzo '!H29+'Abril '!H29+'Mayo '!H29+Junio!H29+Julio!H29+Agosto!H29+Septiembre!H29+'Octubre '!H29+Noviembre!H29+'Diciembre '!H29</f>
        <v>0</v>
      </c>
      <c r="I29" s="19">
        <f>+Enero!I29+Febrero!I29+'Marzo '!I29+'Abril '!I29+'Mayo '!I29+Junio!I29+Julio!I29+Agosto!I29+Septiembre!I29+'Octubre '!I29+Noviembre!I29+'Diciembre '!I29</f>
        <v>0</v>
      </c>
      <c r="J29" s="19">
        <f>+Enero!J29+Febrero!J29+'Marzo '!J29+'Abril '!J29+'Mayo '!J29+Junio!J29+Julio!J29+Agosto!J29+Septiembre!J29+'Octubre '!J29+Noviembre!J29+'Diciembre '!J29</f>
        <v>0</v>
      </c>
      <c r="K29" s="19">
        <f>+Enero!K29+Febrero!K29+'Marzo '!K29+'Abril '!K29+'Mayo '!K29+Junio!K29+Julio!K29+Agosto!K29+Septiembre!K29+'Octubre '!K29+Noviembre!K29+'Diciembre '!K29</f>
        <v>0</v>
      </c>
      <c r="L29" s="138"/>
      <c r="CA29" s="130" t="str">
        <f t="shared" si="3"/>
        <v/>
      </c>
      <c r="CG29" s="130">
        <f t="shared" si="4"/>
        <v>0</v>
      </c>
    </row>
    <row r="30" spans="1:86" ht="17.25" customHeight="1" x14ac:dyDescent="0.2">
      <c r="A30" s="430" t="s">
        <v>56</v>
      </c>
      <c r="B30" s="435"/>
      <c r="C30" s="135">
        <f t="shared" si="0"/>
        <v>0</v>
      </c>
      <c r="D30" s="19">
        <f>+Enero!D30+Febrero!D30+'Marzo '!D30+'Abril '!D30+'Mayo '!D30+Junio!D30+Julio!D30+Agosto!D30+Septiembre!D30+'Octubre '!D30+Noviembre!D30+'Diciembre '!D30</f>
        <v>0</v>
      </c>
      <c r="E30" s="19">
        <f>+Enero!E30+Febrero!E30+'Marzo '!E30+'Abril '!E30+'Mayo '!E30+Junio!E30+Julio!E30+Agosto!E30+Septiembre!E30+'Octubre '!E30+Noviembre!E30+'Diciembre '!E30</f>
        <v>0</v>
      </c>
      <c r="F30" s="19">
        <f>+Enero!F30+Febrero!F30+'Marzo '!F30+'Abril '!F30+'Mayo '!F30+Junio!F30+Julio!F30+Agosto!F30+Septiembre!F30+'Octubre '!F30+Noviembre!F30+'Diciembre '!F30</f>
        <v>0</v>
      </c>
      <c r="G30" s="19">
        <f>+Enero!G30+Febrero!G30+'Marzo '!G30+'Abril '!G30+'Mayo '!G30+Junio!G30+Julio!G30+Agosto!G30+Septiembre!G30+'Octubre '!G30+Noviembre!G30+'Diciembre '!G30</f>
        <v>0</v>
      </c>
      <c r="H30" s="19">
        <f>+Enero!H30+Febrero!H30+'Marzo '!H30+'Abril '!H30+'Mayo '!H30+Junio!H30+Julio!H30+Agosto!H30+Septiembre!H30+'Octubre '!H30+Noviembre!H30+'Diciembre '!H30</f>
        <v>0</v>
      </c>
      <c r="I30" s="19">
        <f>+Enero!I30+Febrero!I30+'Marzo '!I30+'Abril '!I30+'Mayo '!I30+Junio!I30+Julio!I30+Agosto!I30+Septiembre!I30+'Octubre '!I30+Noviembre!I30+'Diciembre '!I30</f>
        <v>0</v>
      </c>
      <c r="J30" s="19">
        <f>+Enero!J30+Febrero!J30+'Marzo '!J30+'Abril '!J30+'Mayo '!J30+Junio!J30+Julio!J30+Agosto!J30+Septiembre!J30+'Octubre '!J30+Noviembre!J30+'Diciembre '!J30</f>
        <v>0</v>
      </c>
      <c r="K30" s="19">
        <f>+Enero!K30+Febrero!K30+'Marzo '!K30+'Abril '!K30+'Mayo '!K30+Junio!K30+Julio!K30+Agosto!K30+Septiembre!K30+'Octubre '!K30+Noviembre!K30+'Diciembre '!K30</f>
        <v>0</v>
      </c>
      <c r="L30" s="138" t="s">
        <v>48</v>
      </c>
      <c r="CA30" s="130" t="str">
        <f t="shared" si="3"/>
        <v/>
      </c>
      <c r="CB30" s="130" t="str">
        <f>IF(J30&lt;=C30,"","Programa de atención Domiciliaria a personas con Dependencia severa debe ser MENOR O IGUAL  al Total")</f>
        <v/>
      </c>
      <c r="CG30" s="130">
        <f t="shared" si="4"/>
        <v>0</v>
      </c>
      <c r="CH30" s="130">
        <f>IF(J30&lt;=C30,0,1)</f>
        <v>0</v>
      </c>
    </row>
    <row r="31" spans="1:86" ht="17.25" customHeight="1" x14ac:dyDescent="0.2">
      <c r="A31" s="430" t="s">
        <v>57</v>
      </c>
      <c r="B31" s="435"/>
      <c r="C31" s="135">
        <f t="shared" si="0"/>
        <v>0</v>
      </c>
      <c r="D31" s="19">
        <f>+Enero!D31+Febrero!D31+'Marzo '!D31+'Abril '!D31+'Mayo '!D31+Junio!D31+Julio!D31+Agosto!D31+Septiembre!D31+'Octubre '!D31+Noviembre!D31+'Diciembre '!D31</f>
        <v>0</v>
      </c>
      <c r="E31" s="19">
        <f>+Enero!E31+Febrero!E31+'Marzo '!E31+'Abril '!E31+'Mayo '!E31+Junio!E31+Julio!E31+Agosto!E31+Septiembre!E31+'Octubre '!E31+Noviembre!E31+'Diciembre '!E31</f>
        <v>0</v>
      </c>
      <c r="F31" s="19">
        <f>+Enero!F31+Febrero!F31+'Marzo '!F31+'Abril '!F31+'Mayo '!F31+Junio!F31+Julio!F31+Agosto!F31+Septiembre!F31+'Octubre '!F31+Noviembre!F31+'Diciembre '!F31</f>
        <v>0</v>
      </c>
      <c r="G31" s="19">
        <f>+Enero!G31+Febrero!G31+'Marzo '!G31+'Abril '!G31+'Mayo '!G31+Junio!G31+Julio!G31+Agosto!G31+Septiembre!G31+'Octubre '!G31+Noviembre!G31+'Diciembre '!G31</f>
        <v>0</v>
      </c>
      <c r="H31" s="19">
        <f>+Enero!H31+Febrero!H31+'Marzo '!H31+'Abril '!H31+'Mayo '!H31+Junio!H31+Julio!H31+Agosto!H31+Septiembre!H31+'Octubre '!H31+Noviembre!H31+'Diciembre '!H31</f>
        <v>0</v>
      </c>
      <c r="I31" s="19">
        <f>+Enero!I31+Febrero!I31+'Marzo '!I31+'Abril '!I31+'Mayo '!I31+Junio!I31+Julio!I31+Agosto!I31+Septiembre!I31+'Octubre '!I31+Noviembre!I31+'Diciembre '!I31</f>
        <v>0</v>
      </c>
      <c r="J31" s="19">
        <f>+Enero!J31+Febrero!J31+'Marzo '!J31+'Abril '!J31+'Mayo '!J31+Junio!J31+Julio!J31+Agosto!J31+Septiembre!J31+'Octubre '!J31+Noviembre!J31+'Diciembre '!J31</f>
        <v>0</v>
      </c>
      <c r="K31" s="19">
        <f>+Enero!K31+Febrero!K31+'Marzo '!K31+'Abril '!K31+'Mayo '!K31+Junio!K31+Julio!K31+Agosto!K31+Septiembre!K31+'Octubre '!K31+Noviembre!K31+'Diciembre '!K31</f>
        <v>0</v>
      </c>
      <c r="L31" s="138" t="s">
        <v>48</v>
      </c>
      <c r="CA31" s="130" t="str">
        <f t="shared" si="3"/>
        <v/>
      </c>
      <c r="CB31" s="130" t="str">
        <f>IF(J31&lt;=C31,"","Programa de atención Domiciliaria a personas con Dependencia severa debe ser MENOR O IGUAL  al Total")</f>
        <v/>
      </c>
      <c r="CG31" s="130">
        <f t="shared" si="4"/>
        <v>0</v>
      </c>
      <c r="CH31" s="130">
        <f>IF(J31&lt;=C31,0,1)</f>
        <v>0</v>
      </c>
    </row>
    <row r="32" spans="1:86" ht="17.25" customHeight="1" x14ac:dyDescent="0.2">
      <c r="A32" s="430" t="s">
        <v>58</v>
      </c>
      <c r="B32" s="435"/>
      <c r="C32" s="135">
        <f t="shared" si="0"/>
        <v>0</v>
      </c>
      <c r="D32" s="19">
        <f>+Enero!D32+Febrero!D32+'Marzo '!D32+'Abril '!D32+'Mayo '!D32+Junio!D32+Julio!D32+Agosto!D32+Septiembre!D32+'Octubre '!D32+Noviembre!D32+'Diciembre '!D32</f>
        <v>0</v>
      </c>
      <c r="E32" s="19">
        <f>+Enero!E32+Febrero!E32+'Marzo '!E32+'Abril '!E32+'Mayo '!E32+Junio!E32+Julio!E32+Agosto!E32+Septiembre!E32+'Octubre '!E32+Noviembre!E32+'Diciembre '!E32</f>
        <v>0</v>
      </c>
      <c r="F32" s="19">
        <f>+Enero!F32+Febrero!F32+'Marzo '!F32+'Abril '!F32+'Mayo '!F32+Junio!F32+Julio!F32+Agosto!F32+Septiembre!F32+'Octubre '!F32+Noviembre!F32+'Diciembre '!F32</f>
        <v>0</v>
      </c>
      <c r="G32" s="19">
        <f>+Enero!G32+Febrero!G32+'Marzo '!G32+'Abril '!G32+'Mayo '!G32+Junio!G32+Julio!G32+Agosto!G32+Septiembre!G32+'Octubre '!G32+Noviembre!G32+'Diciembre '!G32</f>
        <v>0</v>
      </c>
      <c r="H32" s="19">
        <f>+Enero!H32+Febrero!H32+'Marzo '!H32+'Abril '!H32+'Mayo '!H32+Junio!H32+Julio!H32+Agosto!H32+Septiembre!H32+'Octubre '!H32+Noviembre!H32+'Diciembre '!H32</f>
        <v>0</v>
      </c>
      <c r="I32" s="19">
        <f>+Enero!I32+Febrero!I32+'Marzo '!I32+'Abril '!I32+'Mayo '!I32+Junio!I32+Julio!I32+Agosto!I32+Septiembre!I32+'Octubre '!I32+Noviembre!I32+'Diciembre '!I32</f>
        <v>0</v>
      </c>
      <c r="J32" s="19">
        <f>+Enero!J32+Febrero!J32+'Marzo '!J32+'Abril '!J32+'Mayo '!J32+Junio!J32+Julio!J32+Agosto!J32+Septiembre!J32+'Octubre '!J32+Noviembre!J32+'Diciembre '!J32</f>
        <v>0</v>
      </c>
      <c r="K32" s="19">
        <f>+Enero!K32+Febrero!K32+'Marzo '!K32+'Abril '!K32+'Mayo '!K32+Junio!K32+Julio!K32+Agosto!K32+Septiembre!K32+'Octubre '!K32+Noviembre!K32+'Diciembre '!K32</f>
        <v>0</v>
      </c>
      <c r="L32" s="138" t="s">
        <v>48</v>
      </c>
      <c r="CA32" s="130" t="str">
        <f t="shared" si="3"/>
        <v/>
      </c>
      <c r="CB32" s="130" t="str">
        <f>IF(J32&lt;=C32,"","Programa de atención Domiciliaria a personas con Dependencia severa debe ser MENOR O IGUAL  al Total")</f>
        <v/>
      </c>
      <c r="CG32" s="130">
        <f t="shared" si="4"/>
        <v>0</v>
      </c>
      <c r="CH32" s="130">
        <f>IF(J32&lt;=C32,0,1)</f>
        <v>0</v>
      </c>
    </row>
    <row r="33" spans="1:12" ht="17.25" customHeight="1" x14ac:dyDescent="0.2">
      <c r="A33" s="433" t="s">
        <v>59</v>
      </c>
      <c r="B33" s="434"/>
      <c r="C33" s="135">
        <f t="shared" si="0"/>
        <v>0</v>
      </c>
      <c r="D33" s="19">
        <f>+Enero!D33+Febrero!D33+'Marzo '!D33+'Abril '!D33+'Mayo '!D33+Junio!D33+Julio!D33+Agosto!D33+Septiembre!D33+'Octubre '!D33+Noviembre!D33+'Diciembre '!D33</f>
        <v>0</v>
      </c>
      <c r="E33" s="19">
        <f>+Enero!E33+Febrero!E33+'Marzo '!E33+'Abril '!E33+'Mayo '!E33+Junio!E33+Julio!E33+Agosto!E33+Septiembre!E33+'Octubre '!E33+Noviembre!E33+'Diciembre '!E33</f>
        <v>0</v>
      </c>
      <c r="F33" s="19">
        <f>+Enero!F33+Febrero!F33+'Marzo '!F33+'Abril '!F33+'Mayo '!F33+Junio!F33+Julio!F33+Agosto!F33+Septiembre!F33+'Octubre '!F33+Noviembre!F33+'Diciembre '!F33</f>
        <v>0</v>
      </c>
      <c r="G33" s="19">
        <f>+Enero!G33+Febrero!G33+'Marzo '!G33+'Abril '!G33+'Mayo '!G33+Junio!G33+Julio!G33+Agosto!G33+Septiembre!G33+'Octubre '!G33+Noviembre!G33+'Diciembre '!G33</f>
        <v>0</v>
      </c>
      <c r="H33" s="19">
        <f>+Enero!H33+Febrero!H33+'Marzo '!H33+'Abril '!H33+'Mayo '!H33+Junio!H33+Julio!H33+Agosto!H33+Septiembre!H33+'Octubre '!H33+Noviembre!H33+'Diciembre '!H33</f>
        <v>0</v>
      </c>
      <c r="I33" s="19">
        <f>+Enero!I33+Febrero!I33+'Marzo '!I33+'Abril '!I33+'Mayo '!I33+Junio!I33+Julio!I33+Agosto!I33+Septiembre!I33+'Octubre '!I33+Noviembre!I33+'Diciembre '!I33</f>
        <v>0</v>
      </c>
      <c r="J33" s="19">
        <f>+Enero!J33+Febrero!J33+'Marzo '!J33+'Abril '!J33+'Mayo '!J33+Junio!J33+Julio!J33+Agosto!J33+Septiembre!J33+'Octubre '!J33+Noviembre!J33+'Diciembre '!J33</f>
        <v>0</v>
      </c>
      <c r="K33" s="19">
        <f>+Enero!K33+Febrero!K33+'Marzo '!K33+'Abril '!K33+'Mayo '!K33+Junio!K33+Julio!K33+Agosto!K33+Septiembre!K33+'Octubre '!K33+Noviembre!K33+'Diciembre '!K33</f>
        <v>0</v>
      </c>
      <c r="L33" s="138"/>
    </row>
    <row r="34" spans="1:12" ht="17.25" customHeight="1" x14ac:dyDescent="0.2">
      <c r="A34" s="441" t="s">
        <v>60</v>
      </c>
      <c r="B34" s="442"/>
      <c r="C34" s="135">
        <f t="shared" si="0"/>
        <v>0</v>
      </c>
      <c r="D34" s="19">
        <f>+Enero!D34+Febrero!D34+'Marzo '!D34+'Abril '!D34+'Mayo '!D34+Junio!D34+Julio!D34+Agosto!D34+Septiembre!D34+'Octubre '!D34+Noviembre!D34+'Diciembre '!D34</f>
        <v>0</v>
      </c>
      <c r="E34" s="19">
        <f>+Enero!E34+Febrero!E34+'Marzo '!E34+'Abril '!E34+'Mayo '!E34+Junio!E34+Julio!E34+Agosto!E34+Septiembre!E34+'Octubre '!E34+Noviembre!E34+'Diciembre '!E34</f>
        <v>0</v>
      </c>
      <c r="F34" s="19">
        <f>+Enero!F34+Febrero!F34+'Marzo '!F34+'Abril '!F34+'Mayo '!F34+Junio!F34+Julio!F34+Agosto!F34+Septiembre!F34+'Octubre '!F34+Noviembre!F34+'Diciembre '!F34</f>
        <v>0</v>
      </c>
      <c r="G34" s="19">
        <f>+Enero!G34+Febrero!G34+'Marzo '!G34+'Abril '!G34+'Mayo '!G34+Junio!G34+Julio!G34+Agosto!G34+Septiembre!G34+'Octubre '!G34+Noviembre!G34+'Diciembre '!G34</f>
        <v>0</v>
      </c>
      <c r="H34" s="19">
        <f>+Enero!H34+Febrero!H34+'Marzo '!H34+'Abril '!H34+'Mayo '!H34+Junio!H34+Julio!H34+Agosto!H34+Septiembre!H34+'Octubre '!H34+Noviembre!H34+'Diciembre '!H34</f>
        <v>0</v>
      </c>
      <c r="I34" s="19">
        <f>+Enero!I34+Febrero!I34+'Marzo '!I34+'Abril '!I34+'Mayo '!I34+Junio!I34+Julio!I34+Agosto!I34+Septiembre!I34+'Octubre '!I34+Noviembre!I34+'Diciembre '!I34</f>
        <v>0</v>
      </c>
      <c r="J34" s="19">
        <f>+Enero!J34+Febrero!J34+'Marzo '!J34+'Abril '!J34+'Mayo '!J34+Junio!J34+Julio!J34+Agosto!J34+Septiembre!J34+'Octubre '!J34+Noviembre!J34+'Diciembre '!J34</f>
        <v>0</v>
      </c>
      <c r="K34" s="19">
        <f>+Enero!K34+Febrero!K34+'Marzo '!K34+'Abril '!K34+'Mayo '!K34+Junio!K34+Julio!K34+Agosto!K34+Septiembre!K34+'Octubre '!K34+Noviembre!K34+'Diciembre '!K34</f>
        <v>0</v>
      </c>
      <c r="L34" s="138"/>
    </row>
    <row r="35" spans="1:12" x14ac:dyDescent="0.2">
      <c r="A35" s="50" t="s">
        <v>11</v>
      </c>
      <c r="B35" s="51"/>
      <c r="C35" s="51"/>
      <c r="D35" s="52"/>
      <c r="E35" s="53"/>
      <c r="F35" s="53"/>
      <c r="G35" s="54"/>
      <c r="H35" s="55"/>
      <c r="I35" s="12"/>
      <c r="J35" s="5"/>
      <c r="K35" s="5"/>
    </row>
    <row r="36" spans="1:12" ht="42" x14ac:dyDescent="0.2">
      <c r="A36" s="425" t="s">
        <v>3</v>
      </c>
      <c r="B36" s="426"/>
      <c r="C36" s="56" t="s">
        <v>4</v>
      </c>
      <c r="D36" s="56" t="s">
        <v>5</v>
      </c>
      <c r="E36" s="57" t="s">
        <v>12</v>
      </c>
      <c r="F36" s="14" t="s">
        <v>13</v>
      </c>
      <c r="G36" s="123" t="s">
        <v>14</v>
      </c>
      <c r="H36" s="123" t="s">
        <v>33</v>
      </c>
      <c r="I36" s="12"/>
      <c r="J36" s="5"/>
      <c r="K36" s="5"/>
    </row>
    <row r="37" spans="1:12" x14ac:dyDescent="0.2">
      <c r="A37" s="439" t="s">
        <v>61</v>
      </c>
      <c r="B37" s="440"/>
      <c r="C37" s="143">
        <f t="shared" ref="C37:C43" si="5">SUM(D37:F37)</f>
        <v>0</v>
      </c>
      <c r="D37" s="59">
        <f>+Enero!D37+Febrero!D37+'Marzo '!D37+'Abril '!D37+'Mayo '!D37+Junio!D37+Julio!D37+Agosto!D37+Septiembre!D37+'Octubre '!D37+Noviembre!D37+'Diciembre '!D37</f>
        <v>0</v>
      </c>
      <c r="E37" s="59">
        <f>+Enero!E37+Febrero!E37+'Marzo '!E37+'Abril '!E37+'Mayo '!E37+Junio!E37+Julio!E37+Agosto!E37+Septiembre!E37+'Octubre '!E37+Noviembre!E37+'Diciembre '!E37</f>
        <v>0</v>
      </c>
      <c r="F37" s="59">
        <f>+Enero!F37+Febrero!F37+'Marzo '!F37+'Abril '!F37+'Mayo '!F37+Junio!F37+Julio!F37+Agosto!F37+Septiembre!F37+'Octubre '!F37+Noviembre!F37+'Diciembre '!F37</f>
        <v>0</v>
      </c>
      <c r="G37" s="397">
        <f>+Enero!G37+Febrero!G37+'Marzo '!G37+'Abril '!G37+'Mayo '!G37+Junio!G37+Julio!G37+Agosto!G37+Septiembre!G37+'Octubre '!G37+Noviembre!G37+'Diciembre '!G37</f>
        <v>0</v>
      </c>
      <c r="H37" s="59">
        <f>+Enero!H37+Febrero!H37+'Marzo '!H37+'Abril '!H37+'Mayo '!H37+Junio!H37+Julio!H37+Agosto!H37+Septiembre!H37+'Octubre '!H37+Noviembre!H37+'Diciembre '!H37</f>
        <v>0</v>
      </c>
      <c r="I37" s="144"/>
      <c r="J37" s="5"/>
      <c r="K37" s="5"/>
    </row>
    <row r="38" spans="1:12" x14ac:dyDescent="0.2">
      <c r="A38" s="430" t="s">
        <v>62</v>
      </c>
      <c r="B38" s="431"/>
      <c r="C38" s="145">
        <f t="shared" si="5"/>
        <v>0</v>
      </c>
      <c r="D38" s="59">
        <f>+Enero!D38+Febrero!D38+'Marzo '!D38+'Abril '!D38+'Mayo '!D38+Junio!D38+Julio!D38+Agosto!D38+Septiembre!D38+'Octubre '!D38+Noviembre!D38+'Diciembre '!D38</f>
        <v>0</v>
      </c>
      <c r="E38" s="59">
        <f>+Enero!E38+Febrero!E38+'Marzo '!E38+'Abril '!E38+'Mayo '!E38+Junio!E38+Julio!E38+Agosto!E38+Septiembre!E38+'Octubre '!E38+Noviembre!E38+'Diciembre '!E38</f>
        <v>0</v>
      </c>
      <c r="F38" s="59">
        <f>+Enero!F38+Febrero!F38+'Marzo '!F38+'Abril '!F38+'Mayo '!F38+Junio!F38+Julio!F38+Agosto!F38+Septiembre!F38+'Octubre '!F38+Noviembre!F38+'Diciembre '!F38</f>
        <v>0</v>
      </c>
      <c r="G38" s="397">
        <f>+Enero!G38+Febrero!G38+'Marzo '!G38+'Abril '!G38+'Mayo '!G38+Junio!G38+Julio!G38+Agosto!G38+Septiembre!G38+'Octubre '!G38+Noviembre!G38+'Diciembre '!G38</f>
        <v>0</v>
      </c>
      <c r="H38" s="59">
        <f>+Enero!H38+Febrero!H38+'Marzo '!H38+'Abril '!H38+'Mayo '!H38+Junio!H38+Julio!H38+Agosto!H38+Septiembre!H38+'Octubre '!H38+Noviembre!H38+'Diciembre '!H38</f>
        <v>0</v>
      </c>
      <c r="I38" s="144"/>
      <c r="J38" s="5"/>
      <c r="K38" s="5"/>
    </row>
    <row r="39" spans="1:12" ht="14.25" customHeight="1" x14ac:dyDescent="0.2">
      <c r="A39" s="430" t="s">
        <v>63</v>
      </c>
      <c r="B39" s="431"/>
      <c r="C39" s="135">
        <f t="shared" si="5"/>
        <v>0</v>
      </c>
      <c r="D39" s="59">
        <f>+Enero!D39+Febrero!D39+'Marzo '!D39+'Abril '!D39+'Mayo '!D39+Junio!D39+Julio!D39+Agosto!D39+Septiembre!D39+'Octubre '!D39+Noviembre!D39+'Diciembre '!D39</f>
        <v>0</v>
      </c>
      <c r="E39" s="59">
        <f>+Enero!E39+Febrero!E39+'Marzo '!E39+'Abril '!E39+'Mayo '!E39+Junio!E39+Julio!E39+Agosto!E39+Septiembre!E39+'Octubre '!E39+Noviembre!E39+'Diciembre '!E39</f>
        <v>0</v>
      </c>
      <c r="F39" s="59">
        <f>+Enero!F39+Febrero!F39+'Marzo '!F39+'Abril '!F39+'Mayo '!F39+Junio!F39+Julio!F39+Agosto!F39+Septiembre!F39+'Octubre '!F39+Noviembre!F39+'Diciembre '!F39</f>
        <v>0</v>
      </c>
      <c r="G39" s="397">
        <f>+Enero!G39+Febrero!G39+'Marzo '!G39+'Abril '!G39+'Mayo '!G39+Junio!G39+Julio!G39+Agosto!G39+Septiembre!G39+'Octubre '!G39+Noviembre!G39+'Diciembre '!G39</f>
        <v>0</v>
      </c>
      <c r="H39" s="59">
        <f>+Enero!H39+Febrero!H39+'Marzo '!H39+'Abril '!H39+'Mayo '!H39+Junio!H39+Julio!H39+Agosto!H39+Septiembre!H39+'Octubre '!H39+Noviembre!H39+'Diciembre '!H39</f>
        <v>0</v>
      </c>
      <c r="I39" s="144"/>
      <c r="J39" s="5"/>
      <c r="K39" s="5"/>
    </row>
    <row r="40" spans="1:12" x14ac:dyDescent="0.2">
      <c r="A40" s="430" t="s">
        <v>64</v>
      </c>
      <c r="B40" s="431"/>
      <c r="C40" s="135">
        <f t="shared" si="5"/>
        <v>0</v>
      </c>
      <c r="D40" s="59">
        <f>+Enero!D40+Febrero!D40+'Marzo '!D40+'Abril '!D40+'Mayo '!D40+Junio!D40+Julio!D40+Agosto!D40+Septiembre!D40+'Octubre '!D40+Noviembre!D40+'Diciembre '!D40</f>
        <v>0</v>
      </c>
      <c r="E40" s="59">
        <f>+Enero!E40+Febrero!E40+'Marzo '!E40+'Abril '!E40+'Mayo '!E40+Junio!E40+Julio!E40+Agosto!E40+Septiembre!E40+'Octubre '!E40+Noviembre!E40+'Diciembre '!E40</f>
        <v>0</v>
      </c>
      <c r="F40" s="59">
        <f>+Enero!F40+Febrero!F40+'Marzo '!F40+'Abril '!F40+'Mayo '!F40+Junio!F40+Julio!F40+Agosto!F40+Septiembre!F40+'Octubre '!F40+Noviembre!F40+'Diciembre '!F40</f>
        <v>0</v>
      </c>
      <c r="G40" s="397">
        <f>+Enero!G40+Febrero!G40+'Marzo '!G40+'Abril '!G40+'Mayo '!G40+Junio!G40+Julio!G40+Agosto!G40+Septiembre!G40+'Octubre '!G40+Noviembre!G40+'Diciembre '!G40</f>
        <v>0</v>
      </c>
      <c r="H40" s="59">
        <f>+Enero!H40+Febrero!H40+'Marzo '!H40+'Abril '!H40+'Mayo '!H40+Junio!H40+Julio!H40+Agosto!H40+Septiembre!H40+'Octubre '!H40+Noviembre!H40+'Diciembre '!H40</f>
        <v>0</v>
      </c>
      <c r="I40" s="144"/>
      <c r="J40" s="5"/>
      <c r="K40" s="5"/>
    </row>
    <row r="41" spans="1:12" ht="21" x14ac:dyDescent="0.2">
      <c r="A41" s="443" t="s">
        <v>65</v>
      </c>
      <c r="B41" s="68" t="s">
        <v>66</v>
      </c>
      <c r="C41" s="146">
        <f t="shared" si="5"/>
        <v>436</v>
      </c>
      <c r="D41" s="59">
        <f>+Enero!D41+Febrero!D41+'Marzo '!D41+'Abril '!D41+'Mayo '!D41+Junio!D41+Julio!D41+Agosto!D41+Septiembre!D41+'Octubre '!D41+Noviembre!D41+'Diciembre '!D41</f>
        <v>433</v>
      </c>
      <c r="E41" s="59">
        <f>+Enero!E41+Febrero!E41+'Marzo '!E41+'Abril '!E41+'Mayo '!E41+Junio!E41+Julio!E41+Agosto!E41+Septiembre!E41+'Octubre '!E41+Noviembre!E41+'Diciembre '!E41</f>
        <v>0</v>
      </c>
      <c r="F41" s="59">
        <f>+Enero!F41+Febrero!F41+'Marzo '!F41+'Abril '!F41+'Mayo '!F41+Junio!F41+Julio!F41+Agosto!F41+Septiembre!F41+'Octubre '!F41+Noviembre!F41+'Diciembre '!F41</f>
        <v>3</v>
      </c>
      <c r="G41" s="397">
        <f>+Enero!G41+Febrero!G41+'Marzo '!G41+'Abril '!G41+'Mayo '!G41+Junio!G41+Julio!G41+Agosto!G41+Septiembre!G41+'Octubre '!G41+Noviembre!G41+'Diciembre '!G41</f>
        <v>0</v>
      </c>
      <c r="H41" s="59">
        <f>+Enero!H41+Febrero!H41+'Marzo '!H41+'Abril '!H41+'Mayo '!H41+Junio!H41+Julio!H41+Agosto!H41+Septiembre!H41+'Octubre '!H41+Noviembre!H41+'Diciembre '!H41</f>
        <v>0</v>
      </c>
      <c r="I41" s="144"/>
      <c r="J41" s="5"/>
      <c r="K41" s="5"/>
    </row>
    <row r="42" spans="1:12" x14ac:dyDescent="0.2">
      <c r="A42" s="443"/>
      <c r="B42" s="124" t="s">
        <v>67</v>
      </c>
      <c r="C42" s="135">
        <f t="shared" si="5"/>
        <v>0</v>
      </c>
      <c r="D42" s="59">
        <f>+Enero!D42+Febrero!D42+'Marzo '!D42+'Abril '!D42+'Mayo '!D42+Junio!D42+Julio!D42+Agosto!D42+Septiembre!D42+'Octubre '!D42+Noviembre!D42+'Diciembre '!D42</f>
        <v>0</v>
      </c>
      <c r="E42" s="59">
        <f>+Enero!E42+Febrero!E42+'Marzo '!E42+'Abril '!E42+'Mayo '!E42+Junio!E42+Julio!E42+Agosto!E42+Septiembre!E42+'Octubre '!E42+Noviembre!E42+'Diciembre '!E42</f>
        <v>0</v>
      </c>
      <c r="F42" s="59">
        <f>+Enero!F42+Febrero!F42+'Marzo '!F42+'Abril '!F42+'Mayo '!F42+Junio!F42+Julio!F42+Agosto!F42+Septiembre!F42+'Octubre '!F42+Noviembre!F42+'Diciembre '!F42</f>
        <v>0</v>
      </c>
      <c r="G42" s="397">
        <f>+Enero!G42+Febrero!G42+'Marzo '!G42+'Abril '!G42+'Mayo '!G42+Junio!G42+Julio!G42+Agosto!G42+Septiembre!G42+'Octubre '!G42+Noviembre!G42+'Diciembre '!G42</f>
        <v>0</v>
      </c>
      <c r="H42" s="59">
        <f>+Enero!H42+Febrero!H42+'Marzo '!H42+'Abril '!H42+'Mayo '!H42+Junio!H42+Julio!H42+Agosto!H42+Septiembre!H42+'Octubre '!H42+Noviembre!H42+'Diciembre '!H42</f>
        <v>0</v>
      </c>
      <c r="I42" s="144"/>
      <c r="J42" s="5"/>
      <c r="K42" s="5"/>
    </row>
    <row r="43" spans="1:12" ht="21" x14ac:dyDescent="0.2">
      <c r="A43" s="443"/>
      <c r="B43" s="69" t="s">
        <v>68</v>
      </c>
      <c r="C43" s="148">
        <f t="shared" si="5"/>
        <v>0</v>
      </c>
      <c r="D43" s="59">
        <f>+Enero!D43+Febrero!D43+'Marzo '!D43+'Abril '!D43+'Mayo '!D43+Junio!D43+Julio!D43+Agosto!D43+Septiembre!D43+'Octubre '!D43+Noviembre!D43+'Diciembre '!D43</f>
        <v>0</v>
      </c>
      <c r="E43" s="59">
        <f>+Enero!E43+Febrero!E43+'Marzo '!E43+'Abril '!E43+'Mayo '!E43+Junio!E43+Julio!E43+Agosto!E43+Septiembre!E43+'Octubre '!E43+Noviembre!E43+'Diciembre '!E43</f>
        <v>0</v>
      </c>
      <c r="F43" s="59">
        <f>+Enero!F43+Febrero!F43+'Marzo '!F43+'Abril '!F43+'Mayo '!F43+Junio!F43+Julio!F43+Agosto!F43+Septiembre!F43+'Octubre '!F43+Noviembre!F43+'Diciembre '!F43</f>
        <v>0</v>
      </c>
      <c r="G43" s="397">
        <f>+Enero!G43+Febrero!G43+'Marzo '!G43+'Abril '!G43+'Mayo '!G43+Junio!G43+Julio!G43+Agosto!G43+Septiembre!G43+'Octubre '!G43+Noviembre!G43+'Diciembre '!G43</f>
        <v>0</v>
      </c>
      <c r="H43" s="59">
        <f>+Enero!H43+Febrero!H43+'Marzo '!H43+'Abril '!H43+'Mayo '!H43+Junio!H43+Julio!H43+Agosto!H43+Septiembre!H43+'Octubre '!H43+Noviembre!H43+'Diciembre '!H43</f>
        <v>0</v>
      </c>
      <c r="I43" s="144"/>
      <c r="J43" s="5"/>
      <c r="K43" s="5"/>
    </row>
    <row r="44" spans="1:12" x14ac:dyDescent="0.2">
      <c r="A44" s="433" t="s">
        <v>69</v>
      </c>
      <c r="B44" s="434"/>
      <c r="C44" s="146">
        <f>SUM(D44:G44)</f>
        <v>0</v>
      </c>
      <c r="D44" s="59">
        <f>+Enero!D44+Febrero!D44+'Marzo '!D44+'Abril '!D44+'Mayo '!D44+Junio!D44+Julio!D44+Agosto!D44+Septiembre!D44+'Octubre '!D44+Noviembre!D44+'Diciembre '!D44</f>
        <v>0</v>
      </c>
      <c r="E44" s="59">
        <f>+Enero!E44+Febrero!E44+'Marzo '!E44+'Abril '!E44+'Mayo '!E44+Junio!E44+Julio!E44+Agosto!E44+Septiembre!E44+'Octubre '!E44+Noviembre!E44+'Diciembre '!E44</f>
        <v>0</v>
      </c>
      <c r="F44" s="59">
        <f>+Enero!F44+Febrero!F44+'Marzo '!F44+'Abril '!F44+'Mayo '!F44+Junio!F44+Julio!F44+Agosto!F44+Septiembre!F44+'Octubre '!F44+Noviembre!F44+'Diciembre '!F44</f>
        <v>0</v>
      </c>
      <c r="G44" s="59">
        <f>+Enero!G44+Febrero!G44+'Marzo '!G44+'Abril '!G44+'Mayo '!G44+Junio!G44+Julio!G44+Agosto!G44+Septiembre!G44+'Octubre '!G44+Noviembre!G44+'Diciembre '!G44</f>
        <v>0</v>
      </c>
      <c r="H44" s="59">
        <f>+Enero!H44+Febrero!H44+'Marzo '!H44+'Abril '!H44+'Mayo '!H44+Junio!H44+Julio!H44+Agosto!H44+Septiembre!H44+'Octubre '!H44+Noviembre!H44+'Diciembre '!H44</f>
        <v>0</v>
      </c>
      <c r="I44" s="144"/>
      <c r="J44" s="5"/>
      <c r="K44" s="5"/>
    </row>
    <row r="45" spans="1:12" x14ac:dyDescent="0.2">
      <c r="A45" s="437" t="s">
        <v>70</v>
      </c>
      <c r="B45" s="438"/>
      <c r="C45" s="135">
        <f>SUM(D45:G45)</f>
        <v>4467</v>
      </c>
      <c r="D45" s="59">
        <f>+Enero!D45+Febrero!D45+'Marzo '!D45+'Abril '!D45+'Mayo '!D45+Junio!D45+Julio!D45+Agosto!D45+Septiembre!D45+'Octubre '!D45+Noviembre!D45+'Diciembre '!D45</f>
        <v>1206</v>
      </c>
      <c r="E45" s="59">
        <f>+Enero!E45+Febrero!E45+'Marzo '!E45+'Abril '!E45+'Mayo '!E45+Junio!E45+Julio!E45+Agosto!E45+Septiembre!E45+'Octubre '!E45+Noviembre!E45+'Diciembre '!E45</f>
        <v>628</v>
      </c>
      <c r="F45" s="59">
        <f>+Enero!F45+Febrero!F45+'Marzo '!F45+'Abril '!F45+'Mayo '!F45+Junio!F45+Julio!F45+Agosto!F45+Septiembre!F45+'Octubre '!F45+Noviembre!F45+'Diciembre '!F45</f>
        <v>373</v>
      </c>
      <c r="G45" s="59">
        <f>+Enero!G45+Febrero!G45+'Marzo '!G45+'Abril '!G45+'Mayo '!G45+Junio!G45+Julio!G45+Agosto!G45+Septiembre!G45+'Octubre '!G45+Noviembre!G45+'Diciembre '!G45</f>
        <v>2260</v>
      </c>
      <c r="H45" s="59">
        <f>+Enero!H45+Febrero!H45+'Marzo '!H45+'Abril '!H45+'Mayo '!H45+Junio!H45+Julio!H45+Agosto!H45+Septiembre!H45+'Octubre '!H45+Noviembre!H45+'Diciembre '!H45</f>
        <v>0</v>
      </c>
      <c r="I45" s="144"/>
      <c r="J45" s="5"/>
      <c r="K45" s="5"/>
    </row>
    <row r="46" spans="1:12" x14ac:dyDescent="0.2">
      <c r="A46" s="412" t="s">
        <v>4</v>
      </c>
      <c r="B46" s="413"/>
      <c r="C46" s="149">
        <f>SUM(C37:C45)</f>
        <v>4903</v>
      </c>
      <c r="D46" s="149">
        <f>SUM(D37:D45)</f>
        <v>1639</v>
      </c>
      <c r="E46" s="150">
        <f>SUM(E37:E45)</f>
        <v>628</v>
      </c>
      <c r="F46" s="151">
        <f>SUM(F37:F45)</f>
        <v>376</v>
      </c>
      <c r="G46" s="152">
        <f>SUM(G44:G45)</f>
        <v>2260</v>
      </c>
      <c r="H46" s="152">
        <f>SUM(H37:H45)</f>
        <v>0</v>
      </c>
      <c r="I46" s="144"/>
      <c r="J46" s="5"/>
      <c r="K46" s="5"/>
    </row>
    <row r="47" spans="1:12" x14ac:dyDescent="0.2">
      <c r="A47" s="76" t="s">
        <v>15</v>
      </c>
      <c r="B47" s="77"/>
      <c r="C47" s="78"/>
      <c r="D47" s="78"/>
      <c r="E47" s="78"/>
      <c r="F47" s="79"/>
      <c r="G47" s="80"/>
      <c r="H47" s="1"/>
      <c r="I47" s="12"/>
      <c r="J47" s="5"/>
      <c r="K47" s="5"/>
    </row>
    <row r="48" spans="1:12" x14ac:dyDescent="0.2">
      <c r="A48" s="153" t="s">
        <v>16</v>
      </c>
      <c r="B48" s="81"/>
      <c r="C48" s="81"/>
      <c r="D48" s="81"/>
      <c r="E48" s="81"/>
      <c r="F48" s="82"/>
      <c r="G48" s="82"/>
      <c r="H48" s="82"/>
      <c r="I48" s="12"/>
      <c r="J48" s="5"/>
      <c r="K48" s="5"/>
    </row>
    <row r="49" spans="1:80" ht="63" x14ac:dyDescent="0.2">
      <c r="A49" s="425" t="s">
        <v>3</v>
      </c>
      <c r="B49" s="426"/>
      <c r="C49" s="123" t="s">
        <v>4</v>
      </c>
      <c r="D49" s="83" t="s">
        <v>17</v>
      </c>
      <c r="E49" s="15" t="s">
        <v>18</v>
      </c>
      <c r="F49" s="16" t="s">
        <v>10</v>
      </c>
      <c r="G49" s="84"/>
      <c r="H49" s="85"/>
      <c r="I49" s="12"/>
      <c r="J49" s="5"/>
      <c r="K49" s="5"/>
    </row>
    <row r="50" spans="1:80" x14ac:dyDescent="0.2">
      <c r="A50" s="427" t="s">
        <v>19</v>
      </c>
      <c r="B50" s="428"/>
      <c r="C50" s="154">
        <f t="shared" ref="C50:C55" ca="1" si="6">SUM(D50:E50)</f>
        <v>87</v>
      </c>
      <c r="D50" s="87">
        <f ca="1">+Enero!D50+Febrero!D50+'Marzo '!D50+'Abril '!D50+'Mayo '!D50+Junio!D50+Julio!D50+Agosto!D50+Septiembre!D50+'Octubre '!D50+Noviembre!D50+'Diciembre '!D50</f>
        <v>0</v>
      </c>
      <c r="E50" s="87">
        <f>+Enero!E50+Febrero!E50+'Marzo '!E50+'Abril '!E50+'Mayo '!E50+Junio!E50+Julio!E50+Agosto!E50+Septiembre!E50+'Octubre '!E50+Noviembre!E50+'Diciembre '!E50</f>
        <v>224</v>
      </c>
      <c r="F50" s="398">
        <f>+Enero!F50+Febrero!F50+'Marzo '!F50+'Abril '!F50+'Mayo '!F50+Junio!F50+Julio!F50+Agosto!F50+Septiembre!F50+'Octubre '!F50+Noviembre!F50+'Diciembre '!F50</f>
        <v>0</v>
      </c>
      <c r="G50" s="155"/>
      <c r="H50" s="90"/>
      <c r="I50" s="12"/>
      <c r="J50" s="5"/>
      <c r="K50" s="5"/>
    </row>
    <row r="51" spans="1:80" x14ac:dyDescent="0.2">
      <c r="A51" s="414" t="s">
        <v>20</v>
      </c>
      <c r="B51" s="415"/>
      <c r="C51" s="156">
        <f t="shared" si="6"/>
        <v>643</v>
      </c>
      <c r="D51" s="87">
        <f>+Enero!D51+Febrero!D51+'Marzo '!D51+'Abril '!D51+'Mayo '!D51+Junio!D51+Julio!D51+Agosto!D51+Septiembre!D51+'Octubre '!D51+Noviembre!D51+'Diciembre '!D51</f>
        <v>289</v>
      </c>
      <c r="E51" s="87">
        <f>+Enero!E51+Febrero!E51+'Marzo '!E51+'Abril '!E51+'Mayo '!E51+Junio!E51+Julio!E51+Agosto!E51+Septiembre!E51+'Octubre '!E51+Noviembre!E51+'Diciembre '!E51</f>
        <v>354</v>
      </c>
      <c r="F51" s="398">
        <f>+Enero!F51+Febrero!F51+'Marzo '!F51+'Abril '!F51+'Mayo '!F51+Junio!F51+Julio!F51+Agosto!F51+Septiembre!F51+'Octubre '!F51+Noviembre!F51+'Diciembre '!F51</f>
        <v>0</v>
      </c>
      <c r="G51" s="155"/>
      <c r="H51" s="90"/>
      <c r="I51" s="12"/>
      <c r="J51" s="5"/>
      <c r="K51" s="5"/>
    </row>
    <row r="52" spans="1:80" x14ac:dyDescent="0.2">
      <c r="A52" s="416" t="s">
        <v>21</v>
      </c>
      <c r="B52" s="95" t="s">
        <v>22</v>
      </c>
      <c r="C52" s="154">
        <f t="shared" si="6"/>
        <v>173</v>
      </c>
      <c r="D52" s="87">
        <f>+Enero!D52+Febrero!D52+'Marzo '!D52+'Abril '!D52+'Mayo '!D52+Junio!D52+Julio!D52+Agosto!D52+Septiembre!D52+'Octubre '!D52+Noviembre!D52+'Diciembre '!D52</f>
        <v>76</v>
      </c>
      <c r="E52" s="87">
        <f>+Enero!E52+Febrero!E52+'Marzo '!E52+'Abril '!E52+'Mayo '!E52+Junio!E52+Julio!E52+Agosto!E52+Septiembre!E52+'Octubre '!E52+Noviembre!E52+'Diciembre '!E52</f>
        <v>97</v>
      </c>
      <c r="F52" s="87">
        <f>+Enero!F52+Febrero!F52+'Marzo '!F52+'Abril '!F52+'Mayo '!F52+Junio!F52+Julio!F52+Agosto!F52+Septiembre!F52+'Octubre '!F52+Noviembre!F52+'Diciembre '!F52</f>
        <v>14</v>
      </c>
      <c r="G52" s="157" t="s">
        <v>48</v>
      </c>
      <c r="H52" s="90"/>
      <c r="I52" s="12"/>
      <c r="J52" s="5"/>
      <c r="K52" s="5"/>
      <c r="CA52" s="130" t="str">
        <f>IF(F52&lt;=C52,"","Programa de atención Domiciliaria a personas con Dependencia severa debe ser MENOR O IGUAL  al Total")</f>
        <v/>
      </c>
      <c r="CB52" s="130">
        <f>IF(C52=0,"",IF(F52="",IF(C52="","",1),0))</f>
        <v>0</v>
      </c>
    </row>
    <row r="53" spans="1:80" x14ac:dyDescent="0.2">
      <c r="A53" s="417"/>
      <c r="B53" s="97" t="s">
        <v>23</v>
      </c>
      <c r="C53" s="158">
        <f t="shared" si="6"/>
        <v>1121</v>
      </c>
      <c r="D53" s="87">
        <f>+Enero!D53+Febrero!D53+'Marzo '!D53+'Abril '!D53+'Mayo '!D53+Junio!D53+Julio!D53+Agosto!D53+Septiembre!D53+'Octubre '!D53+Noviembre!D53+'Diciembre '!D53</f>
        <v>569</v>
      </c>
      <c r="E53" s="87">
        <f>+Enero!E53+Febrero!E53+'Marzo '!E53+'Abril '!E53+'Mayo '!E53+Junio!E53+Julio!E53+Agosto!E53+Septiembre!E53+'Octubre '!E53+Noviembre!E53+'Diciembre '!E53</f>
        <v>552</v>
      </c>
      <c r="F53" s="87">
        <f>+Enero!F53+Febrero!F53+'Marzo '!F53+'Abril '!F53+'Mayo '!F53+Junio!F53+Julio!F53+Agosto!F53+Septiembre!F53+'Octubre '!F53+Noviembre!F53+'Diciembre '!F53</f>
        <v>62</v>
      </c>
      <c r="G53" s="157" t="s">
        <v>48</v>
      </c>
      <c r="H53" s="90"/>
      <c r="I53" s="12"/>
      <c r="J53" s="5"/>
      <c r="K53" s="5"/>
      <c r="CA53" s="130" t="str">
        <f>IF(F53&lt;=C53,"","Programa de atención Domiciliaria a personas con Dependencia severa debe ser MENOR O IGUAL  al Total")</f>
        <v/>
      </c>
      <c r="CB53" s="130">
        <f>IF(C53=0,"",IF(F53="",IF(C53="","",1),0))</f>
        <v>0</v>
      </c>
    </row>
    <row r="54" spans="1:80" x14ac:dyDescent="0.2">
      <c r="A54" s="429" t="s">
        <v>24</v>
      </c>
      <c r="B54" s="429"/>
      <c r="C54" s="154">
        <f t="shared" si="6"/>
        <v>1337</v>
      </c>
      <c r="D54" s="87">
        <f>+Enero!D54+Febrero!D54+'Marzo '!D54+'Abril '!D54+'Mayo '!D54+Junio!D54+Julio!D54+Agosto!D54+Septiembre!D54+'Octubre '!D54+Noviembre!D54+'Diciembre '!D54</f>
        <v>645</v>
      </c>
      <c r="E54" s="87">
        <f>+Enero!E54+Febrero!E54+'Marzo '!E54+'Abril '!E54+'Mayo '!E54+Junio!E54+Julio!E54+Agosto!E54+Septiembre!E54+'Octubre '!E54+Noviembre!E54+'Diciembre '!E54</f>
        <v>692</v>
      </c>
      <c r="F54" s="398">
        <f>+Enero!F54+Febrero!F54+'Marzo '!F54+'Abril '!F54+'Mayo '!F54+Junio!F54+Julio!F54+Agosto!F54+Septiembre!F54+'Octubre '!F54+Noviembre!F54+'Diciembre '!F54</f>
        <v>0</v>
      </c>
      <c r="G54" s="155"/>
      <c r="H54" s="90"/>
      <c r="I54" s="12"/>
      <c r="J54" s="5"/>
      <c r="K54" s="5"/>
    </row>
    <row r="55" spans="1:80" ht="14.25" customHeight="1" x14ac:dyDescent="0.2">
      <c r="A55" s="452" t="s">
        <v>25</v>
      </c>
      <c r="B55" s="452"/>
      <c r="C55" s="159">
        <f t="shared" si="6"/>
        <v>0</v>
      </c>
      <c r="D55" s="87">
        <f>+Enero!D55+Febrero!D55+'Marzo '!D55+'Abril '!D55+'Mayo '!D55+Junio!D55+Julio!D55+Agosto!D55+Septiembre!D55+'Octubre '!D55+Noviembre!D55+'Diciembre '!D55</f>
        <v>0</v>
      </c>
      <c r="E55" s="87">
        <f>+Enero!E55+Febrero!E55+'Marzo '!E55+'Abril '!E55+'Mayo '!E55+Junio!E55+Julio!E55+Agosto!E55+Septiembre!E55+'Octubre '!E55+Noviembre!E55+'Diciembre '!E55</f>
        <v>0</v>
      </c>
      <c r="F55" s="87">
        <f>+Enero!F55+Febrero!F55+'Marzo '!F55+'Abril '!F55+'Mayo '!F55+Junio!F55+Julio!F55+Agosto!F55+Septiembre!F55+'Octubre '!F55+Noviembre!F55+'Diciembre '!F55</f>
        <v>0</v>
      </c>
      <c r="G55" s="157" t="s">
        <v>48</v>
      </c>
      <c r="H55" s="90"/>
      <c r="I55" s="12"/>
      <c r="J55" s="5"/>
      <c r="K55" s="5"/>
      <c r="CA55" s="130" t="str">
        <f>IF(F55&lt;=C55,"","Programa de atención Domiciliaria a personas con Dependencia severa debe ser MENOR O IGUAL  al Total")</f>
        <v/>
      </c>
      <c r="CB55" s="130" t="str">
        <f>IF(C55=0,"",IF(F55="",IF(C55="","",1),0))</f>
        <v/>
      </c>
    </row>
    <row r="56" spans="1:80" x14ac:dyDescent="0.2">
      <c r="A56" s="453" t="s">
        <v>71</v>
      </c>
      <c r="B56" s="453"/>
      <c r="C56" s="160">
        <f>D56</f>
        <v>0</v>
      </c>
      <c r="D56" s="87">
        <f>+Enero!D56+Febrero!D56+'Marzo '!D56+'Abril '!D56+'Mayo '!D56+Junio!D56+Julio!D56+Agosto!D56+Septiembre!D56+'Octubre '!D56+Noviembre!D56+'Diciembre '!D56</f>
        <v>0</v>
      </c>
      <c r="E56" s="87">
        <f>+Enero!E56+Febrero!E56+'Marzo '!E56+'Abril '!E56+'Mayo '!E56+Junio!E56+Julio!E56+Agosto!E56+Septiembre!E56+'Octubre '!E56+Noviembre!E56+'Diciembre '!E56</f>
        <v>0</v>
      </c>
      <c r="F56" s="87">
        <f>+Enero!F56+Febrero!F56+'Marzo '!F56+'Abril '!F56+'Mayo '!F56+Junio!F56+Julio!F56+Agosto!F56+Septiembre!F56+'Octubre '!F56+Noviembre!F56+'Diciembre '!F56</f>
        <v>0</v>
      </c>
      <c r="G56" s="157" t="s">
        <v>48</v>
      </c>
      <c r="H56" s="90"/>
      <c r="I56" s="12"/>
      <c r="J56" s="5"/>
      <c r="K56" s="5"/>
      <c r="CA56" s="130" t="str">
        <f>IF(F56&lt;=C56,"","Programa de atención Domiciliaria a personas con Dependencia severa debe ser MENOR O IGUAL  al Total")</f>
        <v/>
      </c>
      <c r="CB56" s="130" t="str">
        <f>IF(C56=0,"",IF(F56="",IF(C56="","",1),0))</f>
        <v/>
      </c>
    </row>
    <row r="57" spans="1:80" x14ac:dyDescent="0.2">
      <c r="A57" s="418" t="s">
        <v>26</v>
      </c>
      <c r="B57" s="418"/>
      <c r="C57" s="161">
        <f>D57</f>
        <v>0</v>
      </c>
      <c r="D57" s="87">
        <f>+Enero!D57+Febrero!D57+'Marzo '!D57+'Abril '!D57+'Mayo '!D57+Junio!D57+Julio!D57+Agosto!D57+Septiembre!D57+'Octubre '!D57+Noviembre!D57+'Diciembre '!D57</f>
        <v>0</v>
      </c>
      <c r="E57" s="87">
        <f>+Enero!E57+Febrero!E57+'Marzo '!E57+'Abril '!E57+'Mayo '!E57+Junio!E57+Julio!E57+Agosto!E57+Septiembre!E57+'Octubre '!E57+Noviembre!E57+'Diciembre '!E57</f>
        <v>0</v>
      </c>
      <c r="F57" s="398">
        <f>+Enero!F57+Febrero!F57+'Marzo '!F57+'Abril '!F57+'Mayo '!F57+Junio!F57+Julio!F57+Agosto!F57+Septiembre!F57+'Octubre '!F57+Noviembre!F57+'Diciembre '!F57</f>
        <v>0</v>
      </c>
      <c r="G57" s="162"/>
      <c r="H57" s="12"/>
      <c r="I57" s="5"/>
      <c r="J57" s="5"/>
      <c r="K57" s="5"/>
    </row>
    <row r="58" spans="1:80" x14ac:dyDescent="0.2">
      <c r="A58" s="153" t="s">
        <v>27</v>
      </c>
      <c r="B58" s="81"/>
      <c r="C58" s="81"/>
      <c r="D58" s="81"/>
      <c r="E58" s="81"/>
      <c r="F58" s="81"/>
      <c r="G58" s="81"/>
      <c r="H58" s="163"/>
      <c r="I58" s="12"/>
      <c r="J58" s="5"/>
      <c r="K58" s="5"/>
    </row>
    <row r="59" spans="1:80" x14ac:dyDescent="0.2">
      <c r="A59" s="419" t="s">
        <v>72</v>
      </c>
      <c r="B59" s="420"/>
      <c r="C59" s="444" t="s">
        <v>28</v>
      </c>
      <c r="D59" s="444"/>
      <c r="E59" s="444"/>
      <c r="F59" s="444"/>
      <c r="G59" s="425"/>
      <c r="H59" s="445" t="s">
        <v>29</v>
      </c>
      <c r="I59" s="446"/>
      <c r="J59" s="5"/>
      <c r="K59" s="5"/>
    </row>
    <row r="60" spans="1:80" ht="14.25" customHeight="1" x14ac:dyDescent="0.2">
      <c r="A60" s="421"/>
      <c r="B60" s="422"/>
      <c r="C60" s="419" t="s">
        <v>4</v>
      </c>
      <c r="D60" s="425" t="s">
        <v>30</v>
      </c>
      <c r="E60" s="432"/>
      <c r="F60" s="426"/>
      <c r="G60" s="448" t="s">
        <v>31</v>
      </c>
      <c r="H60" s="447"/>
      <c r="I60" s="446"/>
      <c r="J60" s="5"/>
      <c r="K60" s="5"/>
    </row>
    <row r="61" spans="1:80" ht="21" x14ac:dyDescent="0.2">
      <c r="A61" s="423"/>
      <c r="B61" s="424"/>
      <c r="C61" s="423"/>
      <c r="D61" s="83" t="s">
        <v>73</v>
      </c>
      <c r="E61" s="14" t="s">
        <v>74</v>
      </c>
      <c r="F61" s="164" t="s">
        <v>75</v>
      </c>
      <c r="G61" s="449"/>
      <c r="H61" s="16" t="s">
        <v>76</v>
      </c>
      <c r="I61" s="123" t="s">
        <v>77</v>
      </c>
    </row>
    <row r="62" spans="1:80" x14ac:dyDescent="0.2">
      <c r="A62" s="454" t="s">
        <v>78</v>
      </c>
      <c r="B62" s="455"/>
      <c r="C62" s="165">
        <f t="shared" ref="C62:C67" si="7">SUM(D62:F62)+H62</f>
        <v>0</v>
      </c>
      <c r="D62" s="59">
        <f>+Enero!D62+Febrero!D62+'Marzo '!D62+'Abril '!D62+'Mayo '!D62+Junio!D62+Julio!D62+Agosto!D62+Septiembre!D62+'Octubre '!D62+Noviembre!D62+'Diciembre '!D62</f>
        <v>0</v>
      </c>
      <c r="E62" s="59">
        <f>+Enero!E62+Febrero!E62+'Marzo '!E62+'Abril '!E62+'Mayo '!E62+Junio!E62+Julio!E62+Agosto!E62+Septiembre!E62+'Octubre '!E62+Noviembre!E62+'Diciembre '!E62</f>
        <v>0</v>
      </c>
      <c r="F62" s="59">
        <f>+Enero!F62+Febrero!F62+'Marzo '!F62+'Abril '!F62+'Mayo '!F62+Junio!F62+Julio!F62+Agosto!F62+Septiembre!F62+'Octubre '!F62+Noviembre!F62+'Diciembre '!F62</f>
        <v>0</v>
      </c>
      <c r="G62" s="59">
        <f>+Enero!G62+Febrero!G62+'Marzo '!G62+'Abril '!G62+'Mayo '!G62+Junio!G62+Julio!G62+Agosto!G62+Septiembre!G62+'Octubre '!G62+Noviembre!G62+'Diciembre '!G62</f>
        <v>0</v>
      </c>
      <c r="H62" s="59">
        <f>+Enero!H62+Febrero!H62+'Marzo '!H62+'Abril '!H62+'Mayo '!H62+Junio!H62+Julio!H62+Agosto!H62+Septiembre!H62+'Octubre '!H62+Noviembre!H62+'Diciembre '!H62</f>
        <v>0</v>
      </c>
      <c r="I62" s="59">
        <f>+Enero!I62+Febrero!I62+'Marzo '!I62+'Abril '!I62+'Mayo '!I62+Junio!I62+Julio!I62+Agosto!I62+Septiembre!I62+'Octubre '!I62+Noviembre!I62+'Diciembre '!I62</f>
        <v>0</v>
      </c>
      <c r="J62" s="130"/>
    </row>
    <row r="63" spans="1:80" x14ac:dyDescent="0.2">
      <c r="A63" s="450" t="s">
        <v>79</v>
      </c>
      <c r="B63" s="451"/>
      <c r="C63" s="169">
        <f t="shared" si="7"/>
        <v>0</v>
      </c>
      <c r="D63" s="59">
        <f>+Enero!D63+Febrero!D63+'Marzo '!D63+'Abril '!D63+'Mayo '!D63+Junio!D63+Julio!D63+Agosto!D63+Septiembre!D63+'Octubre '!D63+Noviembre!D63+'Diciembre '!D63</f>
        <v>0</v>
      </c>
      <c r="E63" s="59">
        <f>+Enero!E63+Febrero!E63+'Marzo '!E63+'Abril '!E63+'Mayo '!E63+Junio!E63+Julio!E63+Agosto!E63+Septiembre!E63+'Octubre '!E63+Noviembre!E63+'Diciembre '!E63</f>
        <v>0</v>
      </c>
      <c r="F63" s="59">
        <f>+Enero!F63+Febrero!F63+'Marzo '!F63+'Abril '!F63+'Mayo '!F63+Junio!F63+Julio!F63+Agosto!F63+Septiembre!F63+'Octubre '!F63+Noviembre!F63+'Diciembre '!F63</f>
        <v>0</v>
      </c>
      <c r="G63" s="59">
        <f>+Enero!G63+Febrero!G63+'Marzo '!G63+'Abril '!G63+'Mayo '!G63+Junio!G63+Julio!G63+Agosto!G63+Septiembre!G63+'Octubre '!G63+Noviembre!G63+'Diciembre '!G63</f>
        <v>0</v>
      </c>
      <c r="H63" s="59">
        <f>+Enero!H63+Febrero!H63+'Marzo '!H63+'Abril '!H63+'Mayo '!H63+Junio!H63+Julio!H63+Agosto!H63+Septiembre!H63+'Octubre '!H63+Noviembre!H63+'Diciembre '!H63</f>
        <v>0</v>
      </c>
      <c r="I63" s="59">
        <f>+Enero!I63+Febrero!I63+'Marzo '!I63+'Abril '!I63+'Mayo '!I63+Junio!I63+Julio!I63+Agosto!I63+Septiembre!I63+'Octubre '!I63+Noviembre!I63+'Diciembre '!I63</f>
        <v>0</v>
      </c>
      <c r="J63" s="130"/>
    </row>
    <row r="64" spans="1:80" x14ac:dyDescent="0.2">
      <c r="A64" s="450" t="s">
        <v>80</v>
      </c>
      <c r="B64" s="451"/>
      <c r="C64" s="169">
        <f t="shared" si="7"/>
        <v>0</v>
      </c>
      <c r="D64" s="59">
        <f>+Enero!D64+Febrero!D64+'Marzo '!D64+'Abril '!D64+'Mayo '!D64+Junio!D64+Julio!D64+Agosto!D64+Septiembre!D64+'Octubre '!D64+Noviembre!D64+'Diciembre '!D64</f>
        <v>0</v>
      </c>
      <c r="E64" s="59">
        <f>+Enero!E64+Febrero!E64+'Marzo '!E64+'Abril '!E64+'Mayo '!E64+Junio!E64+Julio!E64+Agosto!E64+Septiembre!E64+'Octubre '!E64+Noviembre!E64+'Diciembre '!E64</f>
        <v>0</v>
      </c>
      <c r="F64" s="59">
        <f>+Enero!F64+Febrero!F64+'Marzo '!F64+'Abril '!F64+'Mayo '!F64+Junio!F64+Julio!F64+Agosto!F64+Septiembre!F64+'Octubre '!F64+Noviembre!F64+'Diciembre '!F64</f>
        <v>0</v>
      </c>
      <c r="G64" s="59">
        <f>+Enero!G64+Febrero!G64+'Marzo '!G64+'Abril '!G64+'Mayo '!G64+Junio!G64+Julio!G64+Agosto!G64+Septiembre!G64+'Octubre '!G64+Noviembre!G64+'Diciembre '!G64</f>
        <v>0</v>
      </c>
      <c r="H64" s="59">
        <f>+Enero!H64+Febrero!H64+'Marzo '!H64+'Abril '!H64+'Mayo '!H64+Junio!H64+Julio!H64+Agosto!H64+Septiembre!H64+'Octubre '!H64+Noviembre!H64+'Diciembre '!H64</f>
        <v>0</v>
      </c>
      <c r="I64" s="59">
        <f>+Enero!I64+Febrero!I64+'Marzo '!I64+'Abril '!I64+'Mayo '!I64+Junio!I64+Julio!I64+Agosto!I64+Septiembre!I64+'Octubre '!I64+Noviembre!I64+'Diciembre '!I64</f>
        <v>0</v>
      </c>
      <c r="J64" s="130"/>
    </row>
    <row r="65" spans="1:10" x14ac:dyDescent="0.2">
      <c r="A65" s="450" t="s">
        <v>81</v>
      </c>
      <c r="B65" s="451"/>
      <c r="C65" s="169">
        <f t="shared" si="7"/>
        <v>0</v>
      </c>
      <c r="D65" s="59">
        <f>+Enero!D65+Febrero!D65+'Marzo '!D65+'Abril '!D65+'Mayo '!D65+Junio!D65+Julio!D65+Agosto!D65+Septiembre!D65+'Octubre '!D65+Noviembre!D65+'Diciembre '!D65</f>
        <v>0</v>
      </c>
      <c r="E65" s="59">
        <f>+Enero!E65+Febrero!E65+'Marzo '!E65+'Abril '!E65+'Mayo '!E65+Junio!E65+Julio!E65+Agosto!E65+Septiembre!E65+'Octubre '!E65+Noviembre!E65+'Diciembre '!E65</f>
        <v>0</v>
      </c>
      <c r="F65" s="59">
        <f>+Enero!F65+Febrero!F65+'Marzo '!F65+'Abril '!F65+'Mayo '!F65+Junio!F65+Julio!F65+Agosto!F65+Septiembre!F65+'Octubre '!F65+Noviembre!F65+'Diciembre '!F65</f>
        <v>0</v>
      </c>
      <c r="G65" s="59">
        <f>+Enero!G65+Febrero!G65+'Marzo '!G65+'Abril '!G65+'Mayo '!G65+Junio!G65+Julio!G65+Agosto!G65+Septiembre!G65+'Octubre '!G65+Noviembre!G65+'Diciembre '!G65</f>
        <v>0</v>
      </c>
      <c r="H65" s="59">
        <f>+Enero!H65+Febrero!H65+'Marzo '!H65+'Abril '!H65+'Mayo '!H65+Junio!H65+Julio!H65+Agosto!H65+Septiembre!H65+'Octubre '!H65+Noviembre!H65+'Diciembre '!H65</f>
        <v>0</v>
      </c>
      <c r="I65" s="59">
        <f>+Enero!I65+Febrero!I65+'Marzo '!I65+'Abril '!I65+'Mayo '!I65+Junio!I65+Julio!I65+Agosto!I65+Septiembre!I65+'Octubre '!I65+Noviembre!I65+'Diciembre '!I65</f>
        <v>0</v>
      </c>
      <c r="J65" s="130"/>
    </row>
    <row r="66" spans="1:10" x14ac:dyDescent="0.2">
      <c r="A66" s="450" t="s">
        <v>82</v>
      </c>
      <c r="B66" s="451"/>
      <c r="C66" s="169">
        <f t="shared" si="7"/>
        <v>0</v>
      </c>
      <c r="D66" s="59">
        <f>+Enero!D66+Febrero!D66+'Marzo '!D66+'Abril '!D66+'Mayo '!D66+Junio!D66+Julio!D66+Agosto!D66+Septiembre!D66+'Octubre '!D66+Noviembre!D66+'Diciembre '!D66</f>
        <v>0</v>
      </c>
      <c r="E66" s="59">
        <f>+Enero!E66+Febrero!E66+'Marzo '!E66+'Abril '!E66+'Mayo '!E66+Junio!E66+Julio!E66+Agosto!E66+Septiembre!E66+'Octubre '!E66+Noviembre!E66+'Diciembre '!E66</f>
        <v>0</v>
      </c>
      <c r="F66" s="59">
        <f>+Enero!F66+Febrero!F66+'Marzo '!F66+'Abril '!F66+'Mayo '!F66+Junio!F66+Julio!F66+Agosto!F66+Septiembre!F66+'Octubre '!F66+Noviembre!F66+'Diciembre '!F66</f>
        <v>0</v>
      </c>
      <c r="G66" s="59">
        <f>+Enero!G66+Febrero!G66+'Marzo '!G66+'Abril '!G66+'Mayo '!G66+Junio!G66+Julio!G66+Agosto!G66+Septiembre!G66+'Octubre '!G66+Noviembre!G66+'Diciembre '!G66</f>
        <v>0</v>
      </c>
      <c r="H66" s="59">
        <f>+Enero!H66+Febrero!H66+'Marzo '!H66+'Abril '!H66+'Mayo '!H66+Junio!H66+Julio!H66+Agosto!H66+Septiembre!H66+'Octubre '!H66+Noviembre!H66+'Diciembre '!H66</f>
        <v>0</v>
      </c>
      <c r="I66" s="59">
        <f>+Enero!I66+Febrero!I66+'Marzo '!I66+'Abril '!I66+'Mayo '!I66+Junio!I66+Julio!I66+Agosto!I66+Septiembre!I66+'Octubre '!I66+Noviembre!I66+'Diciembre '!I66</f>
        <v>0</v>
      </c>
      <c r="J66" s="130"/>
    </row>
    <row r="67" spans="1:10" x14ac:dyDescent="0.2">
      <c r="A67" s="405" t="s">
        <v>83</v>
      </c>
      <c r="B67" s="406"/>
      <c r="C67" s="172">
        <f t="shared" si="7"/>
        <v>0</v>
      </c>
      <c r="D67" s="59">
        <f>+Enero!D67+Febrero!D67+'Marzo '!D67+'Abril '!D67+'Mayo '!D67+Junio!D67+Julio!D67+Agosto!D67+Septiembre!D67+'Octubre '!D67+Noviembre!D67+'Diciembre '!D67</f>
        <v>0</v>
      </c>
      <c r="E67" s="59">
        <f>+Enero!E67+Febrero!E67+'Marzo '!E67+'Abril '!E67+'Mayo '!E67+Junio!E67+Julio!E67+Agosto!E67+Septiembre!E67+'Octubre '!E67+Noviembre!E67+'Diciembre '!E67</f>
        <v>0</v>
      </c>
      <c r="F67" s="59">
        <f>+Enero!F67+Febrero!F67+'Marzo '!F67+'Abril '!F67+'Mayo '!F67+Junio!F67+Julio!F67+Agosto!F67+Septiembre!F67+'Octubre '!F67+Noviembre!F67+'Diciembre '!F67</f>
        <v>0</v>
      </c>
      <c r="G67" s="59">
        <f>+Enero!G67+Febrero!G67+'Marzo '!G67+'Abril '!G67+'Mayo '!G67+Junio!G67+Julio!G67+Agosto!G67+Septiembre!G67+'Octubre '!G67+Noviembre!G67+'Diciembre '!G67</f>
        <v>0</v>
      </c>
      <c r="H67" s="59">
        <f>+Enero!H67+Febrero!H67+'Marzo '!H67+'Abril '!H67+'Mayo '!H67+Junio!H67+Julio!H67+Agosto!H67+Septiembre!H67+'Octubre '!H67+Noviembre!H67+'Diciembre '!H67</f>
        <v>0</v>
      </c>
      <c r="I67" s="59">
        <f>+Enero!I67+Febrero!I67+'Marzo '!I67+'Abril '!I67+'Mayo '!I67+Junio!I67+Julio!I67+Agosto!I67+Septiembre!I67+'Octubre '!I67+Noviembre!I67+'Diciembre '!I67</f>
        <v>0</v>
      </c>
      <c r="J67" s="130"/>
    </row>
    <row r="68" spans="1:10" x14ac:dyDescent="0.2">
      <c r="A68" s="176" t="s">
        <v>32</v>
      </c>
      <c r="B68" s="5"/>
      <c r="C68" s="5"/>
      <c r="D68" s="5"/>
      <c r="E68" s="5"/>
      <c r="F68" s="5"/>
      <c r="G68" s="5"/>
      <c r="H68" s="5"/>
      <c r="I68" s="12"/>
    </row>
    <row r="69" spans="1:10" x14ac:dyDescent="0.2">
      <c r="A69" s="177" t="s">
        <v>84</v>
      </c>
      <c r="B69" s="178"/>
      <c r="C69" s="178"/>
      <c r="D69" s="178"/>
      <c r="E69" s="178"/>
      <c r="F69" s="179"/>
      <c r="G69" s="179"/>
    </row>
    <row r="70" spans="1:10" x14ac:dyDescent="0.2">
      <c r="A70" s="407" t="s">
        <v>85</v>
      </c>
      <c r="B70" s="407" t="s">
        <v>86</v>
      </c>
      <c r="C70" s="409" t="s">
        <v>87</v>
      </c>
      <c r="D70" s="410"/>
      <c r="E70" s="410"/>
      <c r="F70" s="410"/>
      <c r="G70" s="411"/>
    </row>
    <row r="71" spans="1:10" x14ac:dyDescent="0.2">
      <c r="A71" s="408"/>
      <c r="B71" s="408"/>
      <c r="C71" s="180" t="s">
        <v>88</v>
      </c>
      <c r="D71" s="181" t="s">
        <v>89</v>
      </c>
      <c r="E71" s="182" t="s">
        <v>90</v>
      </c>
      <c r="F71" s="182" t="s">
        <v>91</v>
      </c>
      <c r="G71" s="183" t="s">
        <v>92</v>
      </c>
    </row>
    <row r="72" spans="1:10" x14ac:dyDescent="0.2">
      <c r="A72" s="184" t="s">
        <v>93</v>
      </c>
      <c r="B72" s="185">
        <f>SUM(C72:G72)</f>
        <v>0</v>
      </c>
      <c r="C72" s="59">
        <f>+Enero!C72+Febrero!C72+'Marzo '!C72+'Abril '!C72+'Mayo '!C72+Junio!C72+Julio!C72+Agosto!C72+Septiembre!C72+'Octubre '!C72+Noviembre!C72+'Diciembre '!C72</f>
        <v>0</v>
      </c>
      <c r="D72" s="59">
        <f>+Enero!D72+Febrero!D72+'Marzo '!D72+'Abril '!D72+'Mayo '!D72+Junio!D72+Julio!D72+Agosto!D72+Septiembre!D72+'Octubre '!D72+Noviembre!D72+'Diciembre '!D72</f>
        <v>0</v>
      </c>
      <c r="E72" s="59">
        <f>+Enero!E72+Febrero!E72+'Marzo '!E72+'Abril '!E72+'Mayo '!E72+Junio!E72+Julio!E72+Agosto!E72+Septiembre!E72+'Octubre '!E72+Noviembre!E72+'Diciembre '!E72</f>
        <v>0</v>
      </c>
      <c r="F72" s="59">
        <f>+Enero!F72+Febrero!F72+'Marzo '!F72+'Abril '!F72+'Mayo '!F72+Junio!F72+Julio!F72+Agosto!F72+Septiembre!F72+'Octubre '!F72+Noviembre!F72+'Diciembre '!F72</f>
        <v>0</v>
      </c>
      <c r="G72" s="59">
        <f>+Enero!G72+Febrero!G72+'Marzo '!G72+'Abril '!G72+'Mayo '!G72+Junio!G72+Julio!G72+Agosto!G72+Septiembre!G72+'Octubre '!G72+Noviembre!G72+'Diciembre '!G72</f>
        <v>0</v>
      </c>
      <c r="H72" s="130"/>
    </row>
    <row r="73" spans="1:10" x14ac:dyDescent="0.2">
      <c r="A73" s="187" t="s">
        <v>67</v>
      </c>
      <c r="B73" s="188">
        <f>SUM(C73:G73)</f>
        <v>0</v>
      </c>
      <c r="C73" s="59">
        <f>+Enero!C73+Febrero!C73+'Marzo '!C73+'Abril '!C73+'Mayo '!C73+Junio!C73+Julio!C73+Agosto!C73+Septiembre!C73+'Octubre '!C73+Noviembre!C73+'Diciembre '!C73</f>
        <v>0</v>
      </c>
      <c r="D73" s="59">
        <f>+Enero!D73+Febrero!D73+'Marzo '!D73+'Abril '!D73+'Mayo '!D73+Junio!D73+Julio!D73+Agosto!D73+Septiembre!D73+'Octubre '!D73+Noviembre!D73+'Diciembre '!D73</f>
        <v>0</v>
      </c>
      <c r="E73" s="59">
        <f>+Enero!E73+Febrero!E73+'Marzo '!E73+'Abril '!E73+'Mayo '!E73+Junio!E73+Julio!E73+Agosto!E73+Septiembre!E73+'Octubre '!E73+Noviembre!E73+'Diciembre '!E73</f>
        <v>0</v>
      </c>
      <c r="F73" s="59">
        <f>+Enero!F73+Febrero!F73+'Marzo '!F73+'Abril '!F73+'Mayo '!F73+Junio!F73+Julio!F73+Agosto!F73+Septiembre!F73+'Octubre '!F73+Noviembre!F73+'Diciembre '!F73</f>
        <v>0</v>
      </c>
      <c r="G73" s="59">
        <f>+Enero!G73+Febrero!G73+'Marzo '!G73+'Abril '!G73+'Mayo '!G73+Junio!G73+Julio!G73+Agosto!G73+Septiembre!G73+'Octubre '!G73+Noviembre!G73+'Diciembre '!G73</f>
        <v>0</v>
      </c>
      <c r="H73" s="130"/>
    </row>
    <row r="74" spans="1:10" x14ac:dyDescent="0.2">
      <c r="A74" s="177" t="s">
        <v>94</v>
      </c>
      <c r="B74" s="178"/>
      <c r="C74" s="178"/>
      <c r="D74" s="178"/>
      <c r="E74" s="178"/>
      <c r="F74" s="179"/>
      <c r="G74" s="179"/>
    </row>
    <row r="75" spans="1:10" x14ac:dyDescent="0.2">
      <c r="A75" s="407" t="s">
        <v>85</v>
      </c>
      <c r="B75" s="407" t="s">
        <v>95</v>
      </c>
      <c r="C75" s="409" t="s">
        <v>96</v>
      </c>
      <c r="D75" s="410"/>
      <c r="E75" s="410"/>
      <c r="F75" s="410"/>
      <c r="G75" s="411"/>
    </row>
    <row r="76" spans="1:10" x14ac:dyDescent="0.2">
      <c r="A76" s="408"/>
      <c r="B76" s="408"/>
      <c r="C76" s="180" t="s">
        <v>88</v>
      </c>
      <c r="D76" s="181" t="s">
        <v>89</v>
      </c>
      <c r="E76" s="182" t="s">
        <v>90</v>
      </c>
      <c r="F76" s="182" t="s">
        <v>91</v>
      </c>
      <c r="G76" s="183" t="s">
        <v>92</v>
      </c>
    </row>
    <row r="77" spans="1:10" ht="25.5" customHeight="1" x14ac:dyDescent="0.2">
      <c r="A77" s="189" t="s">
        <v>97</v>
      </c>
      <c r="B77" s="190">
        <f>SUM(C77:G77)</f>
        <v>0</v>
      </c>
      <c r="C77" s="191">
        <f>+Enero!C77+Febrero!C77+'Marzo '!C77+'Abril '!C77+'Mayo '!C77+Junio!C77+Julio!C77+Agosto!C77+Septiembre!C77+'Octubre '!C77+Noviembre!C77+'Diciembre '!C77</f>
        <v>0</v>
      </c>
      <c r="D77" s="191">
        <f>+Enero!D77+Febrero!D77+'Marzo '!D77+'Abril '!D77+'Mayo '!D77+Junio!D77+Julio!D77+Agosto!D77+Septiembre!D77+'Octubre '!D77+Noviembre!D77+'Diciembre '!D77</f>
        <v>0</v>
      </c>
      <c r="E77" s="191">
        <f>+Enero!E77+Febrero!E77+'Marzo '!E77+'Abril '!E77+'Mayo '!E77+Junio!E77+Julio!E77+Agosto!E77+Septiembre!E77+'Octubre '!E77+Noviembre!E77+'Diciembre '!E77</f>
        <v>0</v>
      </c>
      <c r="F77" s="191">
        <f>+Enero!F77+Febrero!F77+'Marzo '!F77+'Abril '!F77+'Mayo '!F77+Junio!F77+Julio!F77+Agosto!F77+Septiembre!F77+'Octubre '!F77+Noviembre!F77+'Diciembre '!F77</f>
        <v>0</v>
      </c>
      <c r="G77" s="191">
        <f>+Enero!G77+Febrero!G77+'Marzo '!G77+'Abril '!G77+'Mayo '!G77+Junio!G77+Julio!G77+Agosto!G77+Septiembre!G77+'Octubre '!G77+Noviembre!G77+'Diciembre '!G77</f>
        <v>0</v>
      </c>
      <c r="H77" s="130"/>
    </row>
    <row r="78" spans="1:10" x14ac:dyDescent="0.2">
      <c r="A78" s="113"/>
      <c r="B78" s="194"/>
      <c r="C78" s="113"/>
      <c r="D78" s="194"/>
      <c r="E78" s="195"/>
      <c r="F78" s="194"/>
      <c r="G78" s="195"/>
    </row>
    <row r="195" spans="1:2" hidden="1" x14ac:dyDescent="0.2">
      <c r="A195" s="196">
        <f ca="1">SUM(C10:C34,C46,C50:C57,C62:C67,B72:B73,B77)</f>
        <v>4006</v>
      </c>
      <c r="B195" s="129">
        <f>SUM(CG7:CO78)</f>
        <v>0</v>
      </c>
    </row>
  </sheetData>
  <mergeCells count="61">
    <mergeCell ref="A66:B66"/>
    <mergeCell ref="A55:B55"/>
    <mergeCell ref="A56:B56"/>
    <mergeCell ref="A62:B62"/>
    <mergeCell ref="A63:B63"/>
    <mergeCell ref="A64:B64"/>
    <mergeCell ref="A65:B65"/>
    <mergeCell ref="C59:G59"/>
    <mergeCell ref="H59:I60"/>
    <mergeCell ref="C60:C61"/>
    <mergeCell ref="D60:F60"/>
    <mergeCell ref="G60:G61"/>
    <mergeCell ref="A45:B45"/>
    <mergeCell ref="A31:B31"/>
    <mergeCell ref="A32:B32"/>
    <mergeCell ref="A33:B33"/>
    <mergeCell ref="A36:B36"/>
    <mergeCell ref="A37:B37"/>
    <mergeCell ref="A38:B38"/>
    <mergeCell ref="A39:B39"/>
    <mergeCell ref="A44:B44"/>
    <mergeCell ref="A34:B34"/>
    <mergeCell ref="A40:B40"/>
    <mergeCell ref="A41:A43"/>
    <mergeCell ref="A30:B30"/>
    <mergeCell ref="A19:B19"/>
    <mergeCell ref="A20:B20"/>
    <mergeCell ref="A21:B21"/>
    <mergeCell ref="A22:B22"/>
    <mergeCell ref="A23:B23"/>
    <mergeCell ref="A24:B24"/>
    <mergeCell ref="A25:B25"/>
    <mergeCell ref="A26:B26"/>
    <mergeCell ref="A27:B27"/>
    <mergeCell ref="A28:B28"/>
    <mergeCell ref="A29:B29"/>
    <mergeCell ref="A18:B18"/>
    <mergeCell ref="A9:B9"/>
    <mergeCell ref="A10:B10"/>
    <mergeCell ref="A11:B11"/>
    <mergeCell ref="A12:B12"/>
    <mergeCell ref="A13:B13"/>
    <mergeCell ref="A14:B14"/>
    <mergeCell ref="A15:B15"/>
    <mergeCell ref="A16:B16"/>
    <mergeCell ref="A17:B17"/>
    <mergeCell ref="A46:B46"/>
    <mergeCell ref="A51:B51"/>
    <mergeCell ref="A52:A53"/>
    <mergeCell ref="A57:B57"/>
    <mergeCell ref="A59:B61"/>
    <mergeCell ref="A49:B49"/>
    <mergeCell ref="A50:B50"/>
    <mergeCell ref="A54:B54"/>
    <mergeCell ref="A67:B67"/>
    <mergeCell ref="A70:A71"/>
    <mergeCell ref="B70:B71"/>
    <mergeCell ref="C70:G70"/>
    <mergeCell ref="A75:A76"/>
    <mergeCell ref="B75:B76"/>
    <mergeCell ref="C75:G75"/>
  </mergeCells>
  <dataValidations count="2">
    <dataValidation type="whole" allowBlank="1" showInputMessage="1" showErrorMessage="1" errorTitle="ERROR" error="Por Favor Ingrese solo Números." sqref="L1:XFD1048576 A78:K1048576 G1:G8 H1:K77 G10:G77 A1:F77">
      <formula1>0</formula1>
      <formula2>100000000</formula2>
    </dataValidation>
    <dataValidation allowBlank="1" showInputMessage="1" showErrorMessage="1" errorTitle="ERROR" error="Por Favor Ingrese solo Números." sqref="G9"/>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abSelected="1" workbookViewId="0">
      <selection activeCell="C10" sqref="C10"/>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85" x14ac:dyDescent="0.2">
      <c r="A1" s="224" t="s">
        <v>0</v>
      </c>
    </row>
    <row r="2" spans="1:85" x14ac:dyDescent="0.2">
      <c r="A2" s="224" t="str">
        <f>CONCATENATE("COMUNA: ",[9]NOMBRE!B2," - ","( ",[9]NOMBRE!C2,[9]NOMBRE!D2,[9]NOMBRE!E2,[9]NOMBRE!F2,[9]NOMBRE!G2," )")</f>
        <v>COMUNA: Linares - ( 07401 )</v>
      </c>
    </row>
    <row r="3" spans="1:85" x14ac:dyDescent="0.2">
      <c r="A3" s="224" t="str">
        <f>CONCATENATE("ESTABLECIMIENTO/ESTRATEGIA: ",[9]NOMBRE!B3," - ","( ",[9]NOMBRE!C3,[9]NOMBRE!D3,[9]NOMBRE!E3,[9]NOMBRE!F3,[9]NOMBRE!G3,[9]NOMBRE!H3," )")</f>
        <v>ESTABLECIMIENTO/ESTRATEGIA: Hospital Presidente Carlos Ibañez del Campo - ( 116108 )</v>
      </c>
    </row>
    <row r="4" spans="1:85" x14ac:dyDescent="0.2">
      <c r="A4" s="224" t="str">
        <f>CONCATENATE("MES: ",[9]NOMBRE!B6," - ","( ",[9]NOMBRE!C6,[9]NOMBRE!D6," )")</f>
        <v>MES: SEPTIEMBRE - ( 09 )</v>
      </c>
    </row>
    <row r="5" spans="1:85" x14ac:dyDescent="0.2">
      <c r="A5" s="224" t="str">
        <f>CONCATENATE("AÑO: ",[9]NOMBRE!B7)</f>
        <v>AÑO: 2017</v>
      </c>
    </row>
    <row r="6" spans="1:85" ht="15" customHeight="1" x14ac:dyDescent="0.2">
      <c r="A6" s="227"/>
      <c r="B6" s="227"/>
      <c r="C6" s="228" t="s">
        <v>1</v>
      </c>
      <c r="D6" s="227"/>
      <c r="E6" s="227"/>
      <c r="F6" s="227"/>
      <c r="G6" s="227"/>
      <c r="H6" s="229"/>
      <c r="I6" s="230"/>
      <c r="J6" s="231"/>
      <c r="K6" s="231"/>
    </row>
    <row r="7" spans="1:85" ht="15" x14ac:dyDescent="0.2">
      <c r="A7" s="232"/>
      <c r="B7" s="232"/>
      <c r="C7" s="232"/>
      <c r="D7" s="232"/>
      <c r="E7" s="232"/>
      <c r="F7" s="232"/>
      <c r="G7" s="232"/>
      <c r="H7" s="229"/>
      <c r="I7" s="230"/>
      <c r="J7" s="231"/>
      <c r="K7" s="231"/>
    </row>
    <row r="8" spans="1:85" x14ac:dyDescent="0.2">
      <c r="A8" s="233" t="s">
        <v>2</v>
      </c>
      <c r="B8" s="234"/>
      <c r="C8" s="235"/>
      <c r="D8" s="234"/>
      <c r="E8" s="236"/>
      <c r="F8" s="236"/>
      <c r="G8" s="237"/>
      <c r="H8" s="236"/>
      <c r="I8" s="238"/>
      <c r="J8" s="231"/>
      <c r="K8" s="231"/>
    </row>
    <row r="9" spans="1:85" ht="56.25" customHeight="1" x14ac:dyDescent="0.2">
      <c r="A9" s="463" t="s">
        <v>3</v>
      </c>
      <c r="B9" s="469"/>
      <c r="C9" s="403" t="s">
        <v>4</v>
      </c>
      <c r="D9" s="240" t="s">
        <v>5</v>
      </c>
      <c r="E9" s="241" t="s">
        <v>6</v>
      </c>
      <c r="F9" s="242" t="s">
        <v>7</v>
      </c>
      <c r="G9" s="243" t="s">
        <v>98</v>
      </c>
      <c r="H9" s="244" t="s">
        <v>8</v>
      </c>
      <c r="I9" s="245" t="s">
        <v>9</v>
      </c>
      <c r="J9" s="246" t="s">
        <v>10</v>
      </c>
      <c r="K9" s="247" t="s">
        <v>34</v>
      </c>
    </row>
    <row r="10" spans="1:85" ht="17.25" customHeight="1" x14ac:dyDescent="0.2">
      <c r="A10" s="477" t="s">
        <v>35</v>
      </c>
      <c r="B10" s="478"/>
      <c r="C10" s="248">
        <f t="shared" ref="C10:C34" si="0">SUM(D10:F10)</f>
        <v>0</v>
      </c>
      <c r="D10" s="249"/>
      <c r="E10" s="250"/>
      <c r="F10" s="251"/>
      <c r="G10" s="252"/>
      <c r="H10" s="253"/>
      <c r="I10" s="254"/>
      <c r="J10" s="255"/>
      <c r="K10" s="255"/>
      <c r="L10" s="256"/>
      <c r="CA10" s="226" t="str">
        <f t="shared" ref="CA10:CA21" si="1">IF(SUM(H10:I10)&lt;&gt;C10,"El nº de visitas de primer contacto más la suma de vdi seguimiento deben ser coincidentes con el total","")</f>
        <v/>
      </c>
      <c r="CG10" s="226">
        <f t="shared" ref="CG10:CG21" si="2">IF(SUM(H10:I10)&lt;&gt;C10,1,0)</f>
        <v>0</v>
      </c>
    </row>
    <row r="11" spans="1:85" ht="17.25" customHeight="1" x14ac:dyDescent="0.2">
      <c r="A11" s="475" t="s">
        <v>36</v>
      </c>
      <c r="B11" s="476"/>
      <c r="C11" s="248">
        <f t="shared" si="0"/>
        <v>0</v>
      </c>
      <c r="D11" s="257"/>
      <c r="E11" s="258"/>
      <c r="F11" s="259"/>
      <c r="G11" s="260"/>
      <c r="H11" s="261"/>
      <c r="I11" s="262"/>
      <c r="J11" s="263"/>
      <c r="K11" s="263"/>
      <c r="L11" s="256"/>
      <c r="CA11" s="226" t="str">
        <f t="shared" si="1"/>
        <v/>
      </c>
      <c r="CG11" s="226">
        <f t="shared" si="2"/>
        <v>0</v>
      </c>
    </row>
    <row r="12" spans="1:85" ht="17.25" customHeight="1" x14ac:dyDescent="0.2">
      <c r="A12" s="475" t="s">
        <v>37</v>
      </c>
      <c r="B12" s="476"/>
      <c r="C12" s="248">
        <f t="shared" si="0"/>
        <v>0</v>
      </c>
      <c r="D12" s="257"/>
      <c r="E12" s="258"/>
      <c r="F12" s="259"/>
      <c r="G12" s="260"/>
      <c r="H12" s="261"/>
      <c r="I12" s="262"/>
      <c r="J12" s="263"/>
      <c r="K12" s="263"/>
      <c r="L12" s="256"/>
      <c r="CA12" s="226" t="str">
        <f t="shared" si="1"/>
        <v/>
      </c>
      <c r="CG12" s="226">
        <f t="shared" si="2"/>
        <v>0</v>
      </c>
    </row>
    <row r="13" spans="1:85" ht="17.25" customHeight="1" x14ac:dyDescent="0.2">
      <c r="A13" s="475" t="s">
        <v>38</v>
      </c>
      <c r="B13" s="476"/>
      <c r="C13" s="248">
        <f t="shared" si="0"/>
        <v>0</v>
      </c>
      <c r="D13" s="257"/>
      <c r="E13" s="258"/>
      <c r="F13" s="259"/>
      <c r="G13" s="260"/>
      <c r="H13" s="261"/>
      <c r="I13" s="262"/>
      <c r="J13" s="263"/>
      <c r="K13" s="263"/>
      <c r="L13" s="256"/>
      <c r="CA13" s="226" t="str">
        <f t="shared" si="1"/>
        <v/>
      </c>
      <c r="CG13" s="226">
        <f t="shared" si="2"/>
        <v>0</v>
      </c>
    </row>
    <row r="14" spans="1:85" ht="25.5" customHeight="1" x14ac:dyDescent="0.2">
      <c r="A14" s="475" t="s">
        <v>39</v>
      </c>
      <c r="B14" s="476"/>
      <c r="C14" s="248">
        <f t="shared" si="0"/>
        <v>0</v>
      </c>
      <c r="D14" s="257"/>
      <c r="E14" s="258"/>
      <c r="F14" s="259"/>
      <c r="G14" s="260"/>
      <c r="H14" s="261"/>
      <c r="I14" s="262"/>
      <c r="J14" s="263"/>
      <c r="K14" s="263"/>
      <c r="L14" s="256"/>
      <c r="CA14" s="226" t="str">
        <f t="shared" si="1"/>
        <v/>
      </c>
      <c r="CG14" s="226">
        <f t="shared" si="2"/>
        <v>0</v>
      </c>
    </row>
    <row r="15" spans="1:85" ht="27" customHeight="1" x14ac:dyDescent="0.2">
      <c r="A15" s="475" t="s">
        <v>40</v>
      </c>
      <c r="B15" s="476"/>
      <c r="C15" s="248">
        <f t="shared" si="0"/>
        <v>0</v>
      </c>
      <c r="D15" s="257"/>
      <c r="E15" s="258"/>
      <c r="F15" s="259"/>
      <c r="G15" s="260"/>
      <c r="H15" s="261"/>
      <c r="I15" s="262"/>
      <c r="J15" s="263"/>
      <c r="K15" s="263"/>
      <c r="L15" s="256"/>
      <c r="CA15" s="226" t="str">
        <f t="shared" si="1"/>
        <v/>
      </c>
      <c r="CG15" s="226">
        <f t="shared" si="2"/>
        <v>0</v>
      </c>
    </row>
    <row r="16" spans="1:85" ht="17.25" customHeight="1" x14ac:dyDescent="0.2">
      <c r="A16" s="475" t="s">
        <v>41</v>
      </c>
      <c r="B16" s="476"/>
      <c r="C16" s="248">
        <f t="shared" si="0"/>
        <v>0</v>
      </c>
      <c r="D16" s="257"/>
      <c r="E16" s="258"/>
      <c r="F16" s="259"/>
      <c r="G16" s="260"/>
      <c r="H16" s="261"/>
      <c r="I16" s="262"/>
      <c r="J16" s="263"/>
      <c r="K16" s="263"/>
      <c r="L16" s="256"/>
      <c r="CA16" s="226" t="str">
        <f t="shared" si="1"/>
        <v/>
      </c>
      <c r="CG16" s="226">
        <f t="shared" si="2"/>
        <v>0</v>
      </c>
    </row>
    <row r="17" spans="1:86" ht="17.25" customHeight="1" x14ac:dyDescent="0.2">
      <c r="A17" s="475" t="s">
        <v>42</v>
      </c>
      <c r="B17" s="476"/>
      <c r="C17" s="248">
        <f t="shared" si="0"/>
        <v>0</v>
      </c>
      <c r="D17" s="257"/>
      <c r="E17" s="258"/>
      <c r="F17" s="259"/>
      <c r="G17" s="260"/>
      <c r="H17" s="261"/>
      <c r="I17" s="262"/>
      <c r="J17" s="263"/>
      <c r="K17" s="263"/>
      <c r="L17" s="256"/>
      <c r="CA17" s="226" t="str">
        <f t="shared" si="1"/>
        <v/>
      </c>
      <c r="CG17" s="226">
        <f t="shared" si="2"/>
        <v>0</v>
      </c>
    </row>
    <row r="18" spans="1:86" ht="17.25" customHeight="1" x14ac:dyDescent="0.2">
      <c r="A18" s="475" t="s">
        <v>43</v>
      </c>
      <c r="B18" s="481"/>
      <c r="C18" s="248">
        <f t="shared" si="0"/>
        <v>0</v>
      </c>
      <c r="D18" s="257"/>
      <c r="E18" s="258"/>
      <c r="F18" s="259"/>
      <c r="G18" s="260"/>
      <c r="H18" s="261"/>
      <c r="I18" s="262"/>
      <c r="J18" s="263"/>
      <c r="K18" s="264"/>
      <c r="L18" s="256"/>
      <c r="CA18" s="226" t="str">
        <f t="shared" si="1"/>
        <v/>
      </c>
      <c r="CG18" s="226">
        <f t="shared" si="2"/>
        <v>0</v>
      </c>
    </row>
    <row r="19" spans="1:86" ht="17.25" customHeight="1" x14ac:dyDescent="0.2">
      <c r="A19" s="475" t="s">
        <v>44</v>
      </c>
      <c r="B19" s="476"/>
      <c r="C19" s="248">
        <f t="shared" si="0"/>
        <v>0</v>
      </c>
      <c r="D19" s="257"/>
      <c r="E19" s="258"/>
      <c r="F19" s="259"/>
      <c r="G19" s="260"/>
      <c r="H19" s="261"/>
      <c r="I19" s="262"/>
      <c r="J19" s="263"/>
      <c r="K19" s="264"/>
      <c r="L19" s="256"/>
      <c r="CA19" s="226" t="str">
        <f t="shared" si="1"/>
        <v/>
      </c>
      <c r="CG19" s="226">
        <f t="shared" si="2"/>
        <v>0</v>
      </c>
    </row>
    <row r="20" spans="1:86" ht="17.25" customHeight="1" x14ac:dyDescent="0.2">
      <c r="A20" s="475" t="s">
        <v>45</v>
      </c>
      <c r="B20" s="476"/>
      <c r="C20" s="248">
        <f t="shared" si="0"/>
        <v>0</v>
      </c>
      <c r="D20" s="257"/>
      <c r="E20" s="258"/>
      <c r="F20" s="259"/>
      <c r="G20" s="260"/>
      <c r="H20" s="261"/>
      <c r="I20" s="262"/>
      <c r="J20" s="263"/>
      <c r="K20" s="264"/>
      <c r="L20" s="256"/>
      <c r="CA20" s="226" t="str">
        <f t="shared" si="1"/>
        <v/>
      </c>
      <c r="CG20" s="226">
        <f t="shared" si="2"/>
        <v>0</v>
      </c>
    </row>
    <row r="21" spans="1:86" ht="17.25" customHeight="1" x14ac:dyDescent="0.2">
      <c r="A21" s="475" t="s">
        <v>46</v>
      </c>
      <c r="B21" s="476"/>
      <c r="C21" s="248">
        <f t="shared" si="0"/>
        <v>0</v>
      </c>
      <c r="D21" s="257"/>
      <c r="E21" s="258"/>
      <c r="F21" s="259"/>
      <c r="G21" s="260"/>
      <c r="H21" s="261"/>
      <c r="I21" s="262"/>
      <c r="J21" s="263"/>
      <c r="K21" s="263"/>
      <c r="L21" s="256"/>
      <c r="CA21" s="226" t="str">
        <f t="shared" si="1"/>
        <v/>
      </c>
      <c r="CG21" s="226">
        <f t="shared" si="2"/>
        <v>0</v>
      </c>
    </row>
    <row r="22" spans="1:86" ht="17.25" customHeight="1" x14ac:dyDescent="0.2">
      <c r="A22" s="475" t="s">
        <v>47</v>
      </c>
      <c r="B22" s="476"/>
      <c r="C22" s="248">
        <f t="shared" si="0"/>
        <v>0</v>
      </c>
      <c r="D22" s="257"/>
      <c r="E22" s="258"/>
      <c r="F22" s="259"/>
      <c r="G22" s="260"/>
      <c r="H22" s="261"/>
      <c r="I22" s="262"/>
      <c r="J22" s="264"/>
      <c r="K22" s="263"/>
      <c r="L22" s="256" t="s">
        <v>48</v>
      </c>
      <c r="CA22" s="226" t="str">
        <f>IF(C22=0,"",IF(J22="",IF(C22="",""," No olvide escribir la columna Programa de atención domiciliaria a personas con dependencia severa."),""))</f>
        <v/>
      </c>
      <c r="CB22" s="226" t="str">
        <f>IF(J22&lt;=C22,"","Programa de atención Domiciliaria a personas con Dependencia severa debe ser MENOR O IGUAL  al Total")</f>
        <v/>
      </c>
      <c r="CG22" s="226">
        <f>IF(J22&lt;=C22,0,1)</f>
        <v>0</v>
      </c>
    </row>
    <row r="23" spans="1:86" ht="17.25" customHeight="1" x14ac:dyDescent="0.2">
      <c r="A23" s="475" t="s">
        <v>49</v>
      </c>
      <c r="B23" s="476"/>
      <c r="C23" s="248">
        <f t="shared" si="0"/>
        <v>0</v>
      </c>
      <c r="D23" s="257"/>
      <c r="E23" s="258"/>
      <c r="F23" s="259"/>
      <c r="G23" s="260"/>
      <c r="H23" s="261"/>
      <c r="I23" s="262"/>
      <c r="J23" s="263"/>
      <c r="K23" s="263"/>
      <c r="L23" s="256"/>
      <c r="CA23" s="226" t="str">
        <f t="shared" ref="CA23:CA32" si="3">IF(SUM(H23:I23)&lt;&gt;C23,"El nº de visitas de primer contacto más la suma de vdi seguimiento deben ser coincidentes con el total","")</f>
        <v/>
      </c>
      <c r="CG23" s="226">
        <f t="shared" ref="CG23:CG32" si="4">IF(SUM(H23:I23)&lt;&gt;C23,1,0)</f>
        <v>0</v>
      </c>
    </row>
    <row r="24" spans="1:86" ht="17.25" customHeight="1" x14ac:dyDescent="0.2">
      <c r="A24" s="475" t="s">
        <v>50</v>
      </c>
      <c r="B24" s="476"/>
      <c r="C24" s="248">
        <f t="shared" si="0"/>
        <v>0</v>
      </c>
      <c r="D24" s="257"/>
      <c r="E24" s="258"/>
      <c r="F24" s="259"/>
      <c r="G24" s="260"/>
      <c r="H24" s="261"/>
      <c r="I24" s="262"/>
      <c r="J24" s="263"/>
      <c r="K24" s="264"/>
      <c r="L24" s="256"/>
      <c r="CA24" s="226" t="str">
        <f t="shared" si="3"/>
        <v/>
      </c>
      <c r="CG24" s="226">
        <f t="shared" si="4"/>
        <v>0</v>
      </c>
    </row>
    <row r="25" spans="1:86" ht="17.25" customHeight="1" x14ac:dyDescent="0.2">
      <c r="A25" s="475" t="s">
        <v>51</v>
      </c>
      <c r="B25" s="481"/>
      <c r="C25" s="248">
        <f t="shared" si="0"/>
        <v>0</v>
      </c>
      <c r="D25" s="257"/>
      <c r="E25" s="258"/>
      <c r="F25" s="259"/>
      <c r="G25" s="260"/>
      <c r="H25" s="261"/>
      <c r="I25" s="262"/>
      <c r="J25" s="263"/>
      <c r="K25" s="264"/>
      <c r="L25" s="256"/>
      <c r="CA25" s="226" t="str">
        <f t="shared" si="3"/>
        <v/>
      </c>
      <c r="CG25" s="226">
        <f t="shared" si="4"/>
        <v>0</v>
      </c>
    </row>
    <row r="26" spans="1:86" ht="17.25" customHeight="1" x14ac:dyDescent="0.2">
      <c r="A26" s="475" t="s">
        <v>52</v>
      </c>
      <c r="B26" s="481"/>
      <c r="C26" s="248">
        <f t="shared" si="0"/>
        <v>0</v>
      </c>
      <c r="D26" s="257"/>
      <c r="E26" s="258"/>
      <c r="F26" s="259"/>
      <c r="G26" s="260"/>
      <c r="H26" s="261"/>
      <c r="I26" s="262"/>
      <c r="J26" s="263"/>
      <c r="K26" s="264"/>
      <c r="L26" s="256"/>
      <c r="CA26" s="226" t="str">
        <f t="shared" si="3"/>
        <v/>
      </c>
      <c r="CG26" s="226">
        <f t="shared" si="4"/>
        <v>0</v>
      </c>
    </row>
    <row r="27" spans="1:86" ht="26.25" customHeight="1" x14ac:dyDescent="0.2">
      <c r="A27" s="475" t="s">
        <v>53</v>
      </c>
      <c r="B27" s="476"/>
      <c r="C27" s="248">
        <f t="shared" si="0"/>
        <v>0</v>
      </c>
      <c r="D27" s="257"/>
      <c r="E27" s="258"/>
      <c r="F27" s="259"/>
      <c r="G27" s="260"/>
      <c r="H27" s="261"/>
      <c r="I27" s="262"/>
      <c r="J27" s="263"/>
      <c r="K27" s="263"/>
      <c r="L27" s="256"/>
      <c r="CA27" s="226" t="str">
        <f t="shared" si="3"/>
        <v/>
      </c>
      <c r="CG27" s="226">
        <f t="shared" si="4"/>
        <v>0</v>
      </c>
    </row>
    <row r="28" spans="1:86" ht="24.75" customHeight="1" x14ac:dyDescent="0.2">
      <c r="A28" s="475" t="s">
        <v>54</v>
      </c>
      <c r="B28" s="481"/>
      <c r="C28" s="248">
        <f t="shared" si="0"/>
        <v>0</v>
      </c>
      <c r="D28" s="257"/>
      <c r="E28" s="258"/>
      <c r="F28" s="259"/>
      <c r="G28" s="260"/>
      <c r="H28" s="261"/>
      <c r="I28" s="262"/>
      <c r="J28" s="263"/>
      <c r="K28" s="263"/>
      <c r="L28" s="256"/>
      <c r="CA28" s="226" t="str">
        <f t="shared" si="3"/>
        <v/>
      </c>
      <c r="CG28" s="226">
        <f t="shared" si="4"/>
        <v>0</v>
      </c>
    </row>
    <row r="29" spans="1:86" ht="17.25" customHeight="1" x14ac:dyDescent="0.2">
      <c r="A29" s="477" t="s">
        <v>55</v>
      </c>
      <c r="B29" s="485"/>
      <c r="C29" s="248">
        <f t="shared" si="0"/>
        <v>0</v>
      </c>
      <c r="D29" s="257"/>
      <c r="E29" s="258"/>
      <c r="F29" s="259"/>
      <c r="G29" s="260"/>
      <c r="H29" s="261"/>
      <c r="I29" s="262"/>
      <c r="J29" s="263"/>
      <c r="K29" s="263"/>
      <c r="L29" s="256"/>
      <c r="CA29" s="226" t="str">
        <f t="shared" si="3"/>
        <v/>
      </c>
      <c r="CG29" s="226">
        <f t="shared" si="4"/>
        <v>0</v>
      </c>
    </row>
    <row r="30" spans="1:86" ht="17.25" customHeight="1" x14ac:dyDescent="0.2">
      <c r="A30" s="475" t="s">
        <v>56</v>
      </c>
      <c r="B30" s="476"/>
      <c r="C30" s="248">
        <f t="shared" si="0"/>
        <v>0</v>
      </c>
      <c r="D30" s="257"/>
      <c r="E30" s="258"/>
      <c r="F30" s="259"/>
      <c r="G30" s="260"/>
      <c r="H30" s="261"/>
      <c r="I30" s="262"/>
      <c r="J30" s="264"/>
      <c r="K30" s="264"/>
      <c r="L30" s="256" t="s">
        <v>48</v>
      </c>
      <c r="CA30" s="226" t="str">
        <f t="shared" si="3"/>
        <v/>
      </c>
      <c r="CB30" s="226" t="str">
        <f>IF(J30&lt;=C30,"","Programa de atención Domiciliaria a personas con Dependencia severa debe ser MENOR O IGUAL  al Total")</f>
        <v/>
      </c>
      <c r="CG30" s="226">
        <f t="shared" si="4"/>
        <v>0</v>
      </c>
      <c r="CH30" s="226">
        <f>IF(J30&lt;=C30,0,1)</f>
        <v>0</v>
      </c>
    </row>
    <row r="31" spans="1:86" ht="17.25" customHeight="1" x14ac:dyDescent="0.2">
      <c r="A31" s="475" t="s">
        <v>57</v>
      </c>
      <c r="B31" s="476"/>
      <c r="C31" s="248">
        <f t="shared" si="0"/>
        <v>0</v>
      </c>
      <c r="D31" s="265"/>
      <c r="E31" s="266"/>
      <c r="F31" s="267"/>
      <c r="G31" s="268"/>
      <c r="H31" s="269"/>
      <c r="I31" s="270"/>
      <c r="J31" s="271"/>
      <c r="K31" s="264"/>
      <c r="L31" s="256" t="s">
        <v>48</v>
      </c>
      <c r="CA31" s="226" t="str">
        <f t="shared" si="3"/>
        <v/>
      </c>
      <c r="CB31" s="226" t="str">
        <f>IF(J31&lt;=C31,"","Programa de atención Domiciliaria a personas con Dependencia severa debe ser MENOR O IGUAL  al Total")</f>
        <v/>
      </c>
      <c r="CG31" s="226">
        <f t="shared" si="4"/>
        <v>0</v>
      </c>
      <c r="CH31" s="226">
        <f>IF(J31&lt;=C31,0,1)</f>
        <v>0</v>
      </c>
    </row>
    <row r="32" spans="1:86" ht="17.25" customHeight="1" x14ac:dyDescent="0.2">
      <c r="A32" s="475" t="s">
        <v>58</v>
      </c>
      <c r="B32" s="476"/>
      <c r="C32" s="248">
        <f t="shared" si="0"/>
        <v>0</v>
      </c>
      <c r="D32" s="272"/>
      <c r="E32" s="258"/>
      <c r="F32" s="259"/>
      <c r="G32" s="260"/>
      <c r="H32" s="261"/>
      <c r="I32" s="262"/>
      <c r="J32" s="264"/>
      <c r="K32" s="264"/>
      <c r="L32" s="256" t="s">
        <v>48</v>
      </c>
      <c r="CA32" s="226" t="str">
        <f t="shared" si="3"/>
        <v/>
      </c>
      <c r="CB32" s="226" t="str">
        <f>IF(J32&lt;=C32,"","Programa de atención Domiciliaria a personas con Dependencia severa debe ser MENOR O IGUAL  al Total")</f>
        <v/>
      </c>
      <c r="CG32" s="226">
        <f t="shared" si="4"/>
        <v>0</v>
      </c>
      <c r="CH32" s="226">
        <f>IF(J32&lt;=C32,0,1)</f>
        <v>0</v>
      </c>
    </row>
    <row r="33" spans="1:12" ht="17.25" customHeight="1" x14ac:dyDescent="0.2">
      <c r="A33" s="477" t="s">
        <v>59</v>
      </c>
      <c r="B33" s="478"/>
      <c r="C33" s="248">
        <f t="shared" si="0"/>
        <v>0</v>
      </c>
      <c r="D33" s="257"/>
      <c r="E33" s="258"/>
      <c r="F33" s="259"/>
      <c r="G33" s="260"/>
      <c r="H33" s="261"/>
      <c r="I33" s="262"/>
      <c r="J33" s="263"/>
      <c r="K33" s="264"/>
      <c r="L33" s="256"/>
    </row>
    <row r="34" spans="1:12" ht="17.25" customHeight="1" x14ac:dyDescent="0.2">
      <c r="A34" s="482" t="s">
        <v>60</v>
      </c>
      <c r="B34" s="483"/>
      <c r="C34" s="248">
        <f t="shared" si="0"/>
        <v>0</v>
      </c>
      <c r="D34" s="273"/>
      <c r="E34" s="274"/>
      <c r="F34" s="275"/>
      <c r="G34" s="276"/>
      <c r="H34" s="277"/>
      <c r="I34" s="278"/>
      <c r="J34" s="279"/>
      <c r="K34" s="280"/>
      <c r="L34" s="256"/>
    </row>
    <row r="35" spans="1:12" x14ac:dyDescent="0.2">
      <c r="A35" s="281" t="s">
        <v>11</v>
      </c>
      <c r="B35" s="282"/>
      <c r="C35" s="282"/>
      <c r="D35" s="283"/>
      <c r="E35" s="283"/>
      <c r="F35" s="283"/>
      <c r="G35" s="284"/>
      <c r="H35" s="285"/>
      <c r="I35" s="238"/>
      <c r="J35" s="231"/>
      <c r="K35" s="231"/>
    </row>
    <row r="36" spans="1:12" ht="42" x14ac:dyDescent="0.2">
      <c r="A36" s="463" t="s">
        <v>3</v>
      </c>
      <c r="B36" s="470"/>
      <c r="C36" s="286" t="s">
        <v>4</v>
      </c>
      <c r="D36" s="286" t="s">
        <v>5</v>
      </c>
      <c r="E36" s="287" t="s">
        <v>12</v>
      </c>
      <c r="F36" s="241" t="s">
        <v>13</v>
      </c>
      <c r="G36" s="240" t="s">
        <v>14</v>
      </c>
      <c r="H36" s="243" t="s">
        <v>33</v>
      </c>
      <c r="I36" s="238"/>
      <c r="J36" s="231"/>
      <c r="K36" s="231"/>
    </row>
    <row r="37" spans="1:12" x14ac:dyDescent="0.2">
      <c r="A37" s="479" t="s">
        <v>61</v>
      </c>
      <c r="B37" s="480"/>
      <c r="C37" s="288">
        <f t="shared" ref="C37:C43" si="5">SUM(D37:F37)</f>
        <v>0</v>
      </c>
      <c r="D37" s="289"/>
      <c r="E37" s="290"/>
      <c r="F37" s="291"/>
      <c r="G37" s="292"/>
      <c r="H37" s="293"/>
      <c r="I37" s="294"/>
      <c r="J37" s="231"/>
      <c r="K37" s="231"/>
    </row>
    <row r="38" spans="1:12" x14ac:dyDescent="0.2">
      <c r="A38" s="475" t="s">
        <v>62</v>
      </c>
      <c r="B38" s="481"/>
      <c r="C38" s="295">
        <f t="shared" si="5"/>
        <v>0</v>
      </c>
      <c r="D38" s="272"/>
      <c r="E38" s="296"/>
      <c r="F38" s="297"/>
      <c r="G38" s="298"/>
      <c r="H38" s="293"/>
      <c r="I38" s="294"/>
      <c r="J38" s="231"/>
      <c r="K38" s="231"/>
    </row>
    <row r="39" spans="1:12" x14ac:dyDescent="0.2">
      <c r="A39" s="475" t="s">
        <v>63</v>
      </c>
      <c r="B39" s="481"/>
      <c r="C39" s="248">
        <f t="shared" si="5"/>
        <v>0</v>
      </c>
      <c r="D39" s="272"/>
      <c r="E39" s="296"/>
      <c r="F39" s="297"/>
      <c r="G39" s="298"/>
      <c r="H39" s="293"/>
      <c r="I39" s="294"/>
      <c r="J39" s="231"/>
      <c r="K39" s="231"/>
    </row>
    <row r="40" spans="1:12" x14ac:dyDescent="0.2">
      <c r="A40" s="475" t="s">
        <v>64</v>
      </c>
      <c r="B40" s="481"/>
      <c r="C40" s="248">
        <f t="shared" si="5"/>
        <v>0</v>
      </c>
      <c r="D40" s="272"/>
      <c r="E40" s="266"/>
      <c r="F40" s="297"/>
      <c r="G40" s="299"/>
      <c r="H40" s="300"/>
      <c r="I40" s="294"/>
      <c r="J40" s="231"/>
      <c r="K40" s="231"/>
    </row>
    <row r="41" spans="1:12" ht="21" x14ac:dyDescent="0.2">
      <c r="A41" s="484" t="s">
        <v>65</v>
      </c>
      <c r="B41" s="301" t="s">
        <v>66</v>
      </c>
      <c r="C41" s="302">
        <f t="shared" si="5"/>
        <v>67</v>
      </c>
      <c r="D41" s="289">
        <v>67</v>
      </c>
      <c r="E41" s="290"/>
      <c r="F41" s="291"/>
      <c r="G41" s="292"/>
      <c r="H41" s="303"/>
      <c r="I41" s="294"/>
      <c r="J41" s="231"/>
      <c r="K41" s="231"/>
    </row>
    <row r="42" spans="1:12" x14ac:dyDescent="0.2">
      <c r="A42" s="484"/>
      <c r="B42" s="404" t="s">
        <v>67</v>
      </c>
      <c r="C42" s="248">
        <f t="shared" si="5"/>
        <v>0</v>
      </c>
      <c r="D42" s="272"/>
      <c r="E42" s="296"/>
      <c r="F42" s="297"/>
      <c r="G42" s="298"/>
      <c r="H42" s="303"/>
      <c r="I42" s="294"/>
      <c r="J42" s="231"/>
      <c r="K42" s="231"/>
    </row>
    <row r="43" spans="1:12" ht="21" x14ac:dyDescent="0.2">
      <c r="A43" s="484"/>
      <c r="B43" s="305" t="s">
        <v>68</v>
      </c>
      <c r="C43" s="306">
        <f t="shared" si="5"/>
        <v>0</v>
      </c>
      <c r="D43" s="307"/>
      <c r="E43" s="308"/>
      <c r="F43" s="309"/>
      <c r="G43" s="310"/>
      <c r="H43" s="293"/>
      <c r="I43" s="294"/>
      <c r="J43" s="231"/>
      <c r="K43" s="231"/>
    </row>
    <row r="44" spans="1:12" x14ac:dyDescent="0.2">
      <c r="A44" s="477" t="s">
        <v>69</v>
      </c>
      <c r="B44" s="478"/>
      <c r="C44" s="302">
        <f>SUM(D44:G44)</f>
        <v>0</v>
      </c>
      <c r="D44" s="289"/>
      <c r="E44" s="290"/>
      <c r="F44" s="291"/>
      <c r="G44" s="311"/>
      <c r="H44" s="312"/>
      <c r="I44" s="294"/>
      <c r="J44" s="231"/>
      <c r="K44" s="231"/>
    </row>
    <row r="45" spans="1:12" x14ac:dyDescent="0.2">
      <c r="A45" s="473" t="s">
        <v>70</v>
      </c>
      <c r="B45" s="474"/>
      <c r="C45" s="248">
        <f>SUM(D45:G45)</f>
        <v>480</v>
      </c>
      <c r="D45" s="272">
        <v>30</v>
      </c>
      <c r="E45" s="296">
        <v>130</v>
      </c>
      <c r="F45" s="297">
        <v>27</v>
      </c>
      <c r="G45" s="313">
        <v>293</v>
      </c>
      <c r="H45" s="300"/>
      <c r="I45" s="294"/>
      <c r="J45" s="231"/>
      <c r="K45" s="231"/>
    </row>
    <row r="46" spans="1:12" x14ac:dyDescent="0.2">
      <c r="A46" s="486" t="s">
        <v>4</v>
      </c>
      <c r="B46" s="487"/>
      <c r="C46" s="314">
        <f>SUM(C37:C45)</f>
        <v>547</v>
      </c>
      <c r="D46" s="314">
        <f>SUM(D37:D45)</f>
        <v>97</v>
      </c>
      <c r="E46" s="315">
        <f>SUM(E37:E45)</f>
        <v>130</v>
      </c>
      <c r="F46" s="316">
        <f>SUM(F37:F45)</f>
        <v>27</v>
      </c>
      <c r="G46" s="317">
        <f>SUM(G44:G45)</f>
        <v>293</v>
      </c>
      <c r="H46" s="317">
        <f>SUM(H37:H45)</f>
        <v>0</v>
      </c>
      <c r="I46" s="294"/>
      <c r="J46" s="231"/>
      <c r="K46" s="231"/>
    </row>
    <row r="47" spans="1:12" x14ac:dyDescent="0.2">
      <c r="A47" s="318" t="s">
        <v>15</v>
      </c>
      <c r="B47" s="319"/>
      <c r="C47" s="320"/>
      <c r="D47" s="320"/>
      <c r="E47" s="320"/>
      <c r="F47" s="321"/>
      <c r="G47" s="321"/>
      <c r="H47" s="322"/>
      <c r="I47" s="238"/>
      <c r="J47" s="231"/>
      <c r="K47" s="231"/>
    </row>
    <row r="48" spans="1:12" x14ac:dyDescent="0.2">
      <c r="A48" s="323" t="s">
        <v>16</v>
      </c>
      <c r="B48" s="324"/>
      <c r="C48" s="324"/>
      <c r="D48" s="324"/>
      <c r="E48" s="324"/>
      <c r="F48" s="325"/>
      <c r="G48" s="325"/>
      <c r="H48" s="325"/>
      <c r="I48" s="238"/>
      <c r="J48" s="231"/>
      <c r="K48" s="231"/>
    </row>
    <row r="49" spans="1:80" ht="63" x14ac:dyDescent="0.2">
      <c r="A49" s="463" t="s">
        <v>3</v>
      </c>
      <c r="B49" s="470"/>
      <c r="C49" s="403" t="s">
        <v>4</v>
      </c>
      <c r="D49" s="326" t="s">
        <v>17</v>
      </c>
      <c r="E49" s="242" t="s">
        <v>18</v>
      </c>
      <c r="F49" s="247" t="s">
        <v>10</v>
      </c>
      <c r="G49" s="327"/>
      <c r="H49" s="328"/>
      <c r="I49" s="238"/>
      <c r="J49" s="231"/>
      <c r="K49" s="231"/>
    </row>
    <row r="50" spans="1:80" x14ac:dyDescent="0.2">
      <c r="A50" s="497" t="s">
        <v>19</v>
      </c>
      <c r="B50" s="498"/>
      <c r="C50" s="329">
        <f t="shared" ref="C50:C55" si="6">SUM(D50:E50)</f>
        <v>90</v>
      </c>
      <c r="D50" s="330">
        <v>35</v>
      </c>
      <c r="E50" s="331">
        <v>55</v>
      </c>
      <c r="F50" s="332"/>
      <c r="G50" s="333"/>
      <c r="H50" s="334"/>
      <c r="I50" s="238"/>
      <c r="J50" s="231"/>
      <c r="K50" s="231"/>
    </row>
    <row r="51" spans="1:80" x14ac:dyDescent="0.2">
      <c r="A51" s="488" t="s">
        <v>20</v>
      </c>
      <c r="B51" s="489"/>
      <c r="C51" s="335">
        <f t="shared" si="6"/>
        <v>113</v>
      </c>
      <c r="D51" s="336">
        <v>40</v>
      </c>
      <c r="E51" s="337">
        <v>73</v>
      </c>
      <c r="F51" s="338"/>
      <c r="G51" s="333"/>
      <c r="H51" s="334"/>
      <c r="I51" s="238"/>
      <c r="J51" s="231"/>
      <c r="K51" s="231"/>
    </row>
    <row r="52" spans="1:80" x14ac:dyDescent="0.2">
      <c r="A52" s="490" t="s">
        <v>21</v>
      </c>
      <c r="B52" s="339" t="s">
        <v>22</v>
      </c>
      <c r="C52" s="329">
        <f t="shared" si="6"/>
        <v>53</v>
      </c>
      <c r="D52" s="330">
        <v>18</v>
      </c>
      <c r="E52" s="331">
        <v>35</v>
      </c>
      <c r="F52" s="340">
        <v>3</v>
      </c>
      <c r="G52" s="341" t="s">
        <v>48</v>
      </c>
      <c r="H52" s="334"/>
      <c r="I52" s="238"/>
      <c r="J52" s="231"/>
      <c r="K52" s="231"/>
      <c r="CA52" s="226" t="str">
        <f>IF(F52&lt;=C52,"","Programa de atención Domiciliaria a personas con Dependencia severa debe ser MENOR O IGUAL  al Total")</f>
        <v/>
      </c>
      <c r="CB52" s="226">
        <f>IF(C52=0,"",IF(F52="",IF(C52="","",1),0))</f>
        <v>0</v>
      </c>
    </row>
    <row r="53" spans="1:80" x14ac:dyDescent="0.2">
      <c r="A53" s="491"/>
      <c r="B53" s="342" t="s">
        <v>23</v>
      </c>
      <c r="C53" s="343">
        <f t="shared" si="6"/>
        <v>56</v>
      </c>
      <c r="D53" s="344">
        <v>20</v>
      </c>
      <c r="E53" s="345">
        <v>36</v>
      </c>
      <c r="F53" s="346">
        <v>6</v>
      </c>
      <c r="G53" s="341" t="s">
        <v>48</v>
      </c>
      <c r="H53" s="334"/>
      <c r="I53" s="238"/>
      <c r="J53" s="231"/>
      <c r="K53" s="231"/>
      <c r="CA53" s="226" t="str">
        <f>IF(F53&lt;=C53,"","Programa de atención Domiciliaria a personas con Dependencia severa debe ser MENOR O IGUAL  al Total")</f>
        <v/>
      </c>
      <c r="CB53" s="226">
        <f>IF(C53=0,"",IF(F53="",IF(C53="","",1),0))</f>
        <v>0</v>
      </c>
    </row>
    <row r="54" spans="1:80" x14ac:dyDescent="0.2">
      <c r="A54" s="499" t="s">
        <v>24</v>
      </c>
      <c r="B54" s="499"/>
      <c r="C54" s="329">
        <f t="shared" si="6"/>
        <v>168</v>
      </c>
      <c r="D54" s="330">
        <v>75</v>
      </c>
      <c r="E54" s="347">
        <v>93</v>
      </c>
      <c r="F54" s="332"/>
      <c r="G54" s="333"/>
      <c r="H54" s="334"/>
      <c r="I54" s="238"/>
      <c r="J54" s="231"/>
      <c r="K54" s="231"/>
    </row>
    <row r="55" spans="1:80" x14ac:dyDescent="0.2">
      <c r="A55" s="458" t="s">
        <v>25</v>
      </c>
      <c r="B55" s="458"/>
      <c r="C55" s="348">
        <f t="shared" si="6"/>
        <v>0</v>
      </c>
      <c r="D55" s="349"/>
      <c r="E55" s="350"/>
      <c r="F55" s="351"/>
      <c r="G55" s="341" t="s">
        <v>48</v>
      </c>
      <c r="H55" s="334"/>
      <c r="I55" s="238"/>
      <c r="J55" s="231"/>
      <c r="K55" s="231"/>
      <c r="CA55" s="226" t="str">
        <f>IF(F55&lt;=C55,"","Programa de atención Domiciliaria a personas con Dependencia severa debe ser MENOR O IGUAL  al Total")</f>
        <v/>
      </c>
      <c r="CB55" s="226" t="str">
        <f>IF(C55=0,"",IF(F55="",IF(C55="","",1),0))</f>
        <v/>
      </c>
    </row>
    <row r="56" spans="1:80" x14ac:dyDescent="0.2">
      <c r="A56" s="459" t="s">
        <v>71</v>
      </c>
      <c r="B56" s="459"/>
      <c r="C56" s="352">
        <f>D56</f>
        <v>0</v>
      </c>
      <c r="D56" s="272"/>
      <c r="E56" s="353"/>
      <c r="F56" s="354"/>
      <c r="G56" s="341" t="s">
        <v>48</v>
      </c>
      <c r="H56" s="334"/>
      <c r="I56" s="238"/>
      <c r="J56" s="231"/>
      <c r="K56" s="231"/>
      <c r="CA56" s="226" t="str">
        <f>IF(F56&lt;=C56,"","Programa de atención Domiciliaria a personas con Dependencia severa debe ser MENOR O IGUAL  al Total")</f>
        <v/>
      </c>
      <c r="CB56" s="226" t="str">
        <f>IF(C56=0,"",IF(F56="",IF(C56="","",1),0))</f>
        <v/>
      </c>
    </row>
    <row r="57" spans="1:80" x14ac:dyDescent="0.2">
      <c r="A57" s="492" t="s">
        <v>26</v>
      </c>
      <c r="B57" s="492"/>
      <c r="C57" s="355">
        <f>D57</f>
        <v>0</v>
      </c>
      <c r="D57" s="307"/>
      <c r="E57" s="356"/>
      <c r="F57" s="357"/>
      <c r="G57" s="358"/>
      <c r="H57" s="238"/>
      <c r="I57" s="231"/>
      <c r="J57" s="231"/>
      <c r="K57" s="231"/>
    </row>
    <row r="58" spans="1:80" x14ac:dyDescent="0.2">
      <c r="A58" s="323" t="s">
        <v>27</v>
      </c>
      <c r="B58" s="324"/>
      <c r="C58" s="324"/>
      <c r="D58" s="324"/>
      <c r="E58" s="324"/>
      <c r="F58" s="324"/>
      <c r="G58" s="324"/>
      <c r="H58" s="359"/>
      <c r="I58" s="238"/>
      <c r="J58" s="231"/>
      <c r="K58" s="231"/>
    </row>
    <row r="59" spans="1:80" x14ac:dyDescent="0.2">
      <c r="A59" s="467" t="s">
        <v>72</v>
      </c>
      <c r="B59" s="493"/>
      <c r="C59" s="462" t="s">
        <v>28</v>
      </c>
      <c r="D59" s="462"/>
      <c r="E59" s="462"/>
      <c r="F59" s="462"/>
      <c r="G59" s="463"/>
      <c r="H59" s="464" t="s">
        <v>29</v>
      </c>
      <c r="I59" s="465"/>
      <c r="J59" s="231"/>
      <c r="K59" s="231"/>
    </row>
    <row r="60" spans="1:80" x14ac:dyDescent="0.2">
      <c r="A60" s="494"/>
      <c r="B60" s="495"/>
      <c r="C60" s="467" t="s">
        <v>4</v>
      </c>
      <c r="D60" s="463" t="s">
        <v>30</v>
      </c>
      <c r="E60" s="469"/>
      <c r="F60" s="470"/>
      <c r="G60" s="471" t="s">
        <v>31</v>
      </c>
      <c r="H60" s="466"/>
      <c r="I60" s="465"/>
      <c r="J60" s="231"/>
      <c r="K60" s="231"/>
    </row>
    <row r="61" spans="1:80" ht="21" x14ac:dyDescent="0.2">
      <c r="A61" s="468"/>
      <c r="B61" s="496"/>
      <c r="C61" s="468"/>
      <c r="D61" s="326" t="s">
        <v>73</v>
      </c>
      <c r="E61" s="241" t="s">
        <v>74</v>
      </c>
      <c r="F61" s="360" t="s">
        <v>75</v>
      </c>
      <c r="G61" s="472"/>
      <c r="H61" s="247" t="s">
        <v>76</v>
      </c>
      <c r="I61" s="403" t="s">
        <v>77</v>
      </c>
    </row>
    <row r="62" spans="1:80" x14ac:dyDescent="0.2">
      <c r="A62" s="460" t="s">
        <v>78</v>
      </c>
      <c r="B62" s="461"/>
      <c r="C62" s="361">
        <f t="shared" ref="C62:C67" si="7">SUM(D62:F62)+H62</f>
        <v>0</v>
      </c>
      <c r="D62" s="289"/>
      <c r="E62" s="290"/>
      <c r="F62" s="362"/>
      <c r="G62" s="311"/>
      <c r="H62" s="363"/>
      <c r="I62" s="364"/>
      <c r="J62" s="226"/>
    </row>
    <row r="63" spans="1:80" x14ac:dyDescent="0.2">
      <c r="A63" s="456" t="s">
        <v>79</v>
      </c>
      <c r="B63" s="457"/>
      <c r="C63" s="365">
        <f t="shared" si="7"/>
        <v>0</v>
      </c>
      <c r="D63" s="272"/>
      <c r="E63" s="296"/>
      <c r="F63" s="366"/>
      <c r="G63" s="313"/>
      <c r="H63" s="354"/>
      <c r="I63" s="367"/>
      <c r="J63" s="226"/>
    </row>
    <row r="64" spans="1:80" x14ac:dyDescent="0.2">
      <c r="A64" s="456" t="s">
        <v>80</v>
      </c>
      <c r="B64" s="457"/>
      <c r="C64" s="365">
        <f t="shared" si="7"/>
        <v>0</v>
      </c>
      <c r="D64" s="272"/>
      <c r="E64" s="296"/>
      <c r="F64" s="366"/>
      <c r="G64" s="313"/>
      <c r="H64" s="354"/>
      <c r="I64" s="367"/>
      <c r="J64" s="226"/>
    </row>
    <row r="65" spans="1:10" x14ac:dyDescent="0.2">
      <c r="A65" s="456" t="s">
        <v>81</v>
      </c>
      <c r="B65" s="457"/>
      <c r="C65" s="365">
        <f t="shared" si="7"/>
        <v>0</v>
      </c>
      <c r="D65" s="272"/>
      <c r="E65" s="296"/>
      <c r="F65" s="366"/>
      <c r="G65" s="313"/>
      <c r="H65" s="354"/>
      <c r="I65" s="367"/>
      <c r="J65" s="226"/>
    </row>
    <row r="66" spans="1:10" x14ac:dyDescent="0.2">
      <c r="A66" s="456" t="s">
        <v>82</v>
      </c>
      <c r="B66" s="457"/>
      <c r="C66" s="365">
        <f t="shared" si="7"/>
        <v>0</v>
      </c>
      <c r="D66" s="272"/>
      <c r="E66" s="296"/>
      <c r="F66" s="366"/>
      <c r="G66" s="313"/>
      <c r="H66" s="354"/>
      <c r="I66" s="367"/>
      <c r="J66" s="226"/>
    </row>
    <row r="67" spans="1:10" x14ac:dyDescent="0.2">
      <c r="A67" s="500" t="s">
        <v>83</v>
      </c>
      <c r="B67" s="501"/>
      <c r="C67" s="368">
        <f t="shared" si="7"/>
        <v>0</v>
      </c>
      <c r="D67" s="307"/>
      <c r="E67" s="308"/>
      <c r="F67" s="369"/>
      <c r="G67" s="370"/>
      <c r="H67" s="371"/>
      <c r="I67" s="372"/>
      <c r="J67" s="226"/>
    </row>
    <row r="68" spans="1:10" x14ac:dyDescent="0.2">
      <c r="A68" s="373" t="s">
        <v>32</v>
      </c>
      <c r="B68" s="231"/>
      <c r="C68" s="231"/>
      <c r="D68" s="231"/>
      <c r="E68" s="231"/>
      <c r="F68" s="231"/>
      <c r="G68" s="231"/>
      <c r="H68" s="231"/>
      <c r="I68" s="238"/>
    </row>
    <row r="69" spans="1:10" x14ac:dyDescent="0.2">
      <c r="A69" s="374" t="s">
        <v>84</v>
      </c>
      <c r="B69" s="375"/>
      <c r="C69" s="375"/>
      <c r="D69" s="375"/>
      <c r="E69" s="375"/>
      <c r="F69" s="376"/>
      <c r="G69" s="376"/>
    </row>
    <row r="70" spans="1:10" x14ac:dyDescent="0.2">
      <c r="A70" s="502" t="s">
        <v>85</v>
      </c>
      <c r="B70" s="502" t="s">
        <v>86</v>
      </c>
      <c r="C70" s="504" t="s">
        <v>87</v>
      </c>
      <c r="D70" s="505"/>
      <c r="E70" s="505"/>
      <c r="F70" s="505"/>
      <c r="G70" s="506"/>
    </row>
    <row r="71" spans="1:10" x14ac:dyDescent="0.2">
      <c r="A71" s="503"/>
      <c r="B71" s="503"/>
      <c r="C71" s="326" t="s">
        <v>88</v>
      </c>
      <c r="D71" s="377" t="s">
        <v>89</v>
      </c>
      <c r="E71" s="241" t="s">
        <v>90</v>
      </c>
      <c r="F71" s="241" t="s">
        <v>91</v>
      </c>
      <c r="G71" s="360" t="s">
        <v>92</v>
      </c>
    </row>
    <row r="72" spans="1:10" x14ac:dyDescent="0.2">
      <c r="A72" s="378" t="s">
        <v>93</v>
      </c>
      <c r="B72" s="379">
        <f>SUM(C72:G72)</f>
        <v>0</v>
      </c>
      <c r="C72" s="289"/>
      <c r="D72" s="380"/>
      <c r="E72" s="380"/>
      <c r="F72" s="380"/>
      <c r="G72" s="381"/>
      <c r="H72" s="226"/>
    </row>
    <row r="73" spans="1:10" x14ac:dyDescent="0.2">
      <c r="A73" s="382" t="s">
        <v>67</v>
      </c>
      <c r="B73" s="383">
        <f>SUM(C73:G73)</f>
        <v>0</v>
      </c>
      <c r="C73" s="307"/>
      <c r="D73" s="309"/>
      <c r="E73" s="309"/>
      <c r="F73" s="309"/>
      <c r="G73" s="384"/>
      <c r="H73" s="226"/>
    </row>
    <row r="74" spans="1:10" x14ac:dyDescent="0.2">
      <c r="A74" s="374" t="s">
        <v>94</v>
      </c>
      <c r="B74" s="375"/>
      <c r="C74" s="375"/>
      <c r="D74" s="375"/>
      <c r="E74" s="375"/>
      <c r="F74" s="376"/>
      <c r="G74" s="376"/>
    </row>
    <row r="75" spans="1:10" x14ac:dyDescent="0.2">
      <c r="A75" s="502" t="s">
        <v>85</v>
      </c>
      <c r="B75" s="502" t="s">
        <v>95</v>
      </c>
      <c r="C75" s="504" t="s">
        <v>96</v>
      </c>
      <c r="D75" s="505"/>
      <c r="E75" s="505"/>
      <c r="F75" s="505"/>
      <c r="G75" s="506"/>
    </row>
    <row r="76" spans="1:10" x14ac:dyDescent="0.2">
      <c r="A76" s="503"/>
      <c r="B76" s="503"/>
      <c r="C76" s="326" t="s">
        <v>88</v>
      </c>
      <c r="D76" s="377" t="s">
        <v>89</v>
      </c>
      <c r="E76" s="241" t="s">
        <v>90</v>
      </c>
      <c r="F76" s="241" t="s">
        <v>91</v>
      </c>
      <c r="G76" s="360" t="s">
        <v>92</v>
      </c>
    </row>
    <row r="77" spans="1:10" ht="25.5" customHeight="1" x14ac:dyDescent="0.2">
      <c r="A77" s="385" t="s">
        <v>97</v>
      </c>
      <c r="B77" s="386">
        <f>SUM(C77:G77)</f>
        <v>0</v>
      </c>
      <c r="C77" s="387"/>
      <c r="D77" s="388"/>
      <c r="E77" s="388"/>
      <c r="F77" s="388"/>
      <c r="G77" s="389"/>
      <c r="H77" s="226"/>
    </row>
    <row r="78" spans="1:10" x14ac:dyDescent="0.2">
      <c r="A78" s="390"/>
      <c r="B78" s="391"/>
      <c r="C78" s="390"/>
      <c r="D78" s="391"/>
      <c r="E78" s="392"/>
      <c r="F78" s="391"/>
      <c r="G78" s="392"/>
    </row>
    <row r="195" spans="1:2" hidden="1" x14ac:dyDescent="0.2">
      <c r="A195" s="225">
        <f>SUM(C10:C34,C46,C50:C57,C62:C67,B72:B73,B77)</f>
        <v>1027</v>
      </c>
      <c r="B195" s="225">
        <f>SUM(CG7:CO78)</f>
        <v>0</v>
      </c>
    </row>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A59" workbookViewId="0">
      <selection activeCell="D10" sqref="D10"/>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12" x14ac:dyDescent="0.2">
      <c r="A1" s="224"/>
    </row>
    <row r="2" spans="1:12" x14ac:dyDescent="0.2">
      <c r="A2" s="224"/>
    </row>
    <row r="3" spans="1:12" x14ac:dyDescent="0.2">
      <c r="A3" s="224"/>
    </row>
    <row r="4" spans="1:12" x14ac:dyDescent="0.2">
      <c r="A4" s="224"/>
    </row>
    <row r="5" spans="1:12" x14ac:dyDescent="0.2">
      <c r="A5" s="224"/>
    </row>
    <row r="6" spans="1:12" ht="15" customHeight="1" x14ac:dyDescent="0.2">
      <c r="A6" s="227"/>
      <c r="B6" s="227"/>
      <c r="C6" s="228"/>
      <c r="D6" s="227"/>
      <c r="E6" s="227"/>
      <c r="F6" s="227"/>
      <c r="G6" s="227"/>
      <c r="H6" s="229"/>
      <c r="I6" s="230"/>
      <c r="J6" s="231"/>
      <c r="K6" s="231"/>
    </row>
    <row r="7" spans="1:12" ht="15" x14ac:dyDescent="0.2">
      <c r="A7" s="232"/>
      <c r="B7" s="232"/>
      <c r="C7" s="232"/>
      <c r="D7" s="232"/>
      <c r="E7" s="232"/>
      <c r="F7" s="232"/>
      <c r="G7" s="232"/>
      <c r="H7" s="229"/>
      <c r="I7" s="230"/>
      <c r="J7" s="231"/>
      <c r="K7" s="231"/>
    </row>
    <row r="8" spans="1:12" x14ac:dyDescent="0.2">
      <c r="A8" s="233"/>
      <c r="B8" s="234"/>
      <c r="C8" s="235"/>
      <c r="D8" s="234"/>
      <c r="E8" s="236"/>
      <c r="F8" s="236"/>
      <c r="G8" s="237"/>
      <c r="H8" s="236"/>
      <c r="I8" s="238"/>
      <c r="J8" s="231"/>
      <c r="K8" s="231"/>
    </row>
    <row r="9" spans="1:12" ht="56.25" customHeight="1" x14ac:dyDescent="0.2">
      <c r="A9" s="463"/>
      <c r="B9" s="469"/>
      <c r="C9" s="394"/>
      <c r="D9" s="240"/>
      <c r="E9" s="241"/>
      <c r="F9" s="242"/>
      <c r="G9" s="243"/>
      <c r="H9" s="244"/>
      <c r="I9" s="245"/>
      <c r="J9" s="246"/>
      <c r="K9" s="247"/>
    </row>
    <row r="10" spans="1:12" ht="17.25" customHeight="1" x14ac:dyDescent="0.2">
      <c r="A10" s="477"/>
      <c r="B10" s="478"/>
      <c r="C10" s="248"/>
      <c r="D10" s="249"/>
      <c r="E10" s="250"/>
      <c r="F10" s="251"/>
      <c r="G10" s="252"/>
      <c r="H10" s="253"/>
      <c r="I10" s="254"/>
      <c r="J10" s="255"/>
      <c r="K10" s="255"/>
      <c r="L10" s="256"/>
    </row>
    <row r="11" spans="1:12" ht="17.25" customHeight="1" x14ac:dyDescent="0.2">
      <c r="A11" s="475"/>
      <c r="B11" s="476"/>
      <c r="C11" s="248"/>
      <c r="D11" s="257"/>
      <c r="E11" s="258"/>
      <c r="F11" s="259"/>
      <c r="G11" s="260"/>
      <c r="H11" s="261"/>
      <c r="I11" s="262"/>
      <c r="J11" s="263"/>
      <c r="K11" s="263"/>
      <c r="L11" s="256"/>
    </row>
    <row r="12" spans="1:12" ht="17.25" customHeight="1" x14ac:dyDescent="0.2">
      <c r="A12" s="475"/>
      <c r="B12" s="476"/>
      <c r="C12" s="248"/>
      <c r="D12" s="257"/>
      <c r="E12" s="258"/>
      <c r="F12" s="259"/>
      <c r="G12" s="260"/>
      <c r="H12" s="261"/>
      <c r="I12" s="262"/>
      <c r="J12" s="263"/>
      <c r="K12" s="263"/>
      <c r="L12" s="256"/>
    </row>
    <row r="13" spans="1:12" ht="17.25" customHeight="1" x14ac:dyDescent="0.2">
      <c r="A13" s="475"/>
      <c r="B13" s="476"/>
      <c r="C13" s="248"/>
      <c r="D13" s="257"/>
      <c r="E13" s="258"/>
      <c r="F13" s="259"/>
      <c r="G13" s="260"/>
      <c r="H13" s="261"/>
      <c r="I13" s="262"/>
      <c r="J13" s="263"/>
      <c r="K13" s="263"/>
      <c r="L13" s="256"/>
    </row>
    <row r="14" spans="1:12" ht="25.5" customHeight="1" x14ac:dyDescent="0.2">
      <c r="A14" s="475"/>
      <c r="B14" s="476"/>
      <c r="C14" s="248"/>
      <c r="D14" s="257"/>
      <c r="E14" s="258"/>
      <c r="F14" s="259"/>
      <c r="G14" s="260"/>
      <c r="H14" s="261"/>
      <c r="I14" s="262"/>
      <c r="J14" s="263"/>
      <c r="K14" s="263"/>
      <c r="L14" s="256"/>
    </row>
    <row r="15" spans="1:12" ht="27" customHeight="1" x14ac:dyDescent="0.2">
      <c r="A15" s="475"/>
      <c r="B15" s="476"/>
      <c r="C15" s="248"/>
      <c r="D15" s="257"/>
      <c r="E15" s="258"/>
      <c r="F15" s="259"/>
      <c r="G15" s="260"/>
      <c r="H15" s="261"/>
      <c r="I15" s="262"/>
      <c r="J15" s="263"/>
      <c r="K15" s="263"/>
      <c r="L15" s="256"/>
    </row>
    <row r="16" spans="1:12" ht="17.25" customHeight="1" x14ac:dyDescent="0.2">
      <c r="A16" s="475"/>
      <c r="B16" s="476"/>
      <c r="C16" s="248"/>
      <c r="D16" s="257"/>
      <c r="E16" s="258"/>
      <c r="F16" s="259"/>
      <c r="G16" s="260"/>
      <c r="H16" s="261"/>
      <c r="I16" s="262"/>
      <c r="J16" s="263"/>
      <c r="K16" s="263"/>
      <c r="L16" s="256"/>
    </row>
    <row r="17" spans="1:12" ht="17.25" customHeight="1" x14ac:dyDescent="0.2">
      <c r="A17" s="475"/>
      <c r="B17" s="476"/>
      <c r="C17" s="248"/>
      <c r="D17" s="257"/>
      <c r="E17" s="258"/>
      <c r="F17" s="259"/>
      <c r="G17" s="260"/>
      <c r="H17" s="261"/>
      <c r="I17" s="262"/>
      <c r="J17" s="263"/>
      <c r="K17" s="263"/>
      <c r="L17" s="256"/>
    </row>
    <row r="18" spans="1:12" ht="17.25" customHeight="1" x14ac:dyDescent="0.2">
      <c r="A18" s="475"/>
      <c r="B18" s="481"/>
      <c r="C18" s="248"/>
      <c r="D18" s="257"/>
      <c r="E18" s="258"/>
      <c r="F18" s="259"/>
      <c r="G18" s="260"/>
      <c r="H18" s="261"/>
      <c r="I18" s="262"/>
      <c r="J18" s="263"/>
      <c r="K18" s="264"/>
      <c r="L18" s="256"/>
    </row>
    <row r="19" spans="1:12" ht="17.25" customHeight="1" x14ac:dyDescent="0.2">
      <c r="A19" s="475"/>
      <c r="B19" s="476"/>
      <c r="C19" s="248"/>
      <c r="D19" s="257"/>
      <c r="E19" s="258"/>
      <c r="F19" s="259"/>
      <c r="G19" s="260"/>
      <c r="H19" s="261"/>
      <c r="I19" s="262"/>
      <c r="J19" s="263"/>
      <c r="K19" s="264"/>
      <c r="L19" s="256"/>
    </row>
    <row r="20" spans="1:12" ht="17.25" customHeight="1" x14ac:dyDescent="0.2">
      <c r="A20" s="475"/>
      <c r="B20" s="476"/>
      <c r="C20" s="248"/>
      <c r="D20" s="257"/>
      <c r="E20" s="258"/>
      <c r="F20" s="259"/>
      <c r="G20" s="260"/>
      <c r="H20" s="261"/>
      <c r="I20" s="262"/>
      <c r="J20" s="263"/>
      <c r="K20" s="264"/>
      <c r="L20" s="256"/>
    </row>
    <row r="21" spans="1:12" ht="17.25" customHeight="1" x14ac:dyDescent="0.2">
      <c r="A21" s="475"/>
      <c r="B21" s="476"/>
      <c r="C21" s="248"/>
      <c r="D21" s="257"/>
      <c r="E21" s="258"/>
      <c r="F21" s="259"/>
      <c r="G21" s="260"/>
      <c r="H21" s="261"/>
      <c r="I21" s="262"/>
      <c r="J21" s="263"/>
      <c r="K21" s="263"/>
      <c r="L21" s="256"/>
    </row>
    <row r="22" spans="1:12" ht="17.25" customHeight="1" x14ac:dyDescent="0.2">
      <c r="A22" s="475"/>
      <c r="B22" s="476"/>
      <c r="C22" s="248"/>
      <c r="D22" s="257"/>
      <c r="E22" s="258"/>
      <c r="F22" s="259"/>
      <c r="G22" s="260"/>
      <c r="H22" s="261"/>
      <c r="I22" s="262"/>
      <c r="J22" s="264"/>
      <c r="K22" s="263"/>
      <c r="L22" s="256"/>
    </row>
    <row r="23" spans="1:12" ht="17.25" customHeight="1" x14ac:dyDescent="0.2">
      <c r="A23" s="475"/>
      <c r="B23" s="476"/>
      <c r="C23" s="248"/>
      <c r="D23" s="257"/>
      <c r="E23" s="258"/>
      <c r="F23" s="259"/>
      <c r="G23" s="260"/>
      <c r="H23" s="261"/>
      <c r="I23" s="262"/>
      <c r="J23" s="263"/>
      <c r="K23" s="263"/>
      <c r="L23" s="256"/>
    </row>
    <row r="24" spans="1:12" ht="17.25" customHeight="1" x14ac:dyDescent="0.2">
      <c r="A24" s="475"/>
      <c r="B24" s="476"/>
      <c r="C24" s="248"/>
      <c r="D24" s="257"/>
      <c r="E24" s="258"/>
      <c r="F24" s="259"/>
      <c r="G24" s="260"/>
      <c r="H24" s="261"/>
      <c r="I24" s="262"/>
      <c r="J24" s="263"/>
      <c r="K24" s="264"/>
      <c r="L24" s="256"/>
    </row>
    <row r="25" spans="1:12" ht="17.25" customHeight="1" x14ac:dyDescent="0.2">
      <c r="A25" s="475"/>
      <c r="B25" s="481"/>
      <c r="C25" s="248"/>
      <c r="D25" s="257"/>
      <c r="E25" s="258"/>
      <c r="F25" s="259"/>
      <c r="G25" s="260"/>
      <c r="H25" s="261"/>
      <c r="I25" s="262"/>
      <c r="J25" s="263"/>
      <c r="K25" s="264"/>
      <c r="L25" s="256"/>
    </row>
    <row r="26" spans="1:12" ht="17.25" customHeight="1" x14ac:dyDescent="0.2">
      <c r="A26" s="475"/>
      <c r="B26" s="481"/>
      <c r="C26" s="248"/>
      <c r="D26" s="257"/>
      <c r="E26" s="258"/>
      <c r="F26" s="259"/>
      <c r="G26" s="260"/>
      <c r="H26" s="261"/>
      <c r="I26" s="262"/>
      <c r="J26" s="263"/>
      <c r="K26" s="264"/>
      <c r="L26" s="256"/>
    </row>
    <row r="27" spans="1:12" ht="26.25" customHeight="1" x14ac:dyDescent="0.2">
      <c r="A27" s="475"/>
      <c r="B27" s="476"/>
      <c r="C27" s="248"/>
      <c r="D27" s="257"/>
      <c r="E27" s="258"/>
      <c r="F27" s="259"/>
      <c r="G27" s="260"/>
      <c r="H27" s="261"/>
      <c r="I27" s="262"/>
      <c r="J27" s="263"/>
      <c r="K27" s="263"/>
      <c r="L27" s="256"/>
    </row>
    <row r="28" spans="1:12" ht="24.75" customHeight="1" x14ac:dyDescent="0.2">
      <c r="A28" s="475"/>
      <c r="B28" s="481"/>
      <c r="C28" s="248"/>
      <c r="D28" s="257"/>
      <c r="E28" s="258"/>
      <c r="F28" s="259"/>
      <c r="G28" s="260"/>
      <c r="H28" s="261"/>
      <c r="I28" s="262"/>
      <c r="J28" s="263"/>
      <c r="K28" s="263"/>
      <c r="L28" s="256"/>
    </row>
    <row r="29" spans="1:12" ht="17.25" customHeight="1" x14ac:dyDescent="0.2">
      <c r="A29" s="477"/>
      <c r="B29" s="485"/>
      <c r="C29" s="248"/>
      <c r="D29" s="257"/>
      <c r="E29" s="258"/>
      <c r="F29" s="259"/>
      <c r="G29" s="260"/>
      <c r="H29" s="261"/>
      <c r="I29" s="262"/>
      <c r="J29" s="263"/>
      <c r="K29" s="263"/>
      <c r="L29" s="256"/>
    </row>
    <row r="30" spans="1:12" ht="17.25" customHeight="1" x14ac:dyDescent="0.2">
      <c r="A30" s="475"/>
      <c r="B30" s="476"/>
      <c r="C30" s="248"/>
      <c r="D30" s="257"/>
      <c r="E30" s="258"/>
      <c r="F30" s="259"/>
      <c r="G30" s="260"/>
      <c r="H30" s="261"/>
      <c r="I30" s="262"/>
      <c r="J30" s="264"/>
      <c r="K30" s="264"/>
      <c r="L30" s="256"/>
    </row>
    <row r="31" spans="1:12" ht="17.25" customHeight="1" x14ac:dyDescent="0.2">
      <c r="A31" s="475"/>
      <c r="B31" s="476"/>
      <c r="C31" s="248"/>
      <c r="D31" s="265"/>
      <c r="E31" s="266"/>
      <c r="F31" s="267"/>
      <c r="G31" s="268"/>
      <c r="H31" s="269"/>
      <c r="I31" s="270"/>
      <c r="J31" s="271"/>
      <c r="K31" s="264"/>
      <c r="L31" s="256"/>
    </row>
    <row r="32" spans="1:12" ht="17.25" customHeight="1" x14ac:dyDescent="0.2">
      <c r="A32" s="475"/>
      <c r="B32" s="476"/>
      <c r="C32" s="248"/>
      <c r="D32" s="272"/>
      <c r="E32" s="258"/>
      <c r="F32" s="259"/>
      <c r="G32" s="260"/>
      <c r="H32" s="261"/>
      <c r="I32" s="262"/>
      <c r="J32" s="264"/>
      <c r="K32" s="264"/>
      <c r="L32" s="256"/>
    </row>
    <row r="33" spans="1:12" ht="17.25" customHeight="1" x14ac:dyDescent="0.2">
      <c r="A33" s="477"/>
      <c r="B33" s="478"/>
      <c r="C33" s="248"/>
      <c r="D33" s="257"/>
      <c r="E33" s="258"/>
      <c r="F33" s="259"/>
      <c r="G33" s="260"/>
      <c r="H33" s="261"/>
      <c r="I33" s="262"/>
      <c r="J33" s="263"/>
      <c r="K33" s="264"/>
      <c r="L33" s="256"/>
    </row>
    <row r="34" spans="1:12" ht="17.25" customHeight="1" x14ac:dyDescent="0.2">
      <c r="A34" s="482"/>
      <c r="B34" s="483"/>
      <c r="C34" s="248"/>
      <c r="D34" s="273"/>
      <c r="E34" s="274"/>
      <c r="F34" s="275"/>
      <c r="G34" s="276"/>
      <c r="H34" s="277"/>
      <c r="I34" s="278"/>
      <c r="J34" s="279"/>
      <c r="K34" s="280"/>
      <c r="L34" s="256"/>
    </row>
    <row r="35" spans="1:12" x14ac:dyDescent="0.2">
      <c r="A35" s="281"/>
      <c r="B35" s="282"/>
      <c r="C35" s="282"/>
      <c r="D35" s="283"/>
      <c r="E35" s="283"/>
      <c r="F35" s="283"/>
      <c r="G35" s="284"/>
      <c r="H35" s="285"/>
      <c r="I35" s="238"/>
      <c r="J35" s="231"/>
      <c r="K35" s="231"/>
    </row>
    <row r="36" spans="1:12" x14ac:dyDescent="0.2">
      <c r="A36" s="463"/>
      <c r="B36" s="470"/>
      <c r="C36" s="286"/>
      <c r="D36" s="286"/>
      <c r="E36" s="287"/>
      <c r="F36" s="241"/>
      <c r="G36" s="240"/>
      <c r="H36" s="243"/>
      <c r="I36" s="238"/>
      <c r="J36" s="231"/>
      <c r="K36" s="231"/>
    </row>
    <row r="37" spans="1:12" x14ac:dyDescent="0.2">
      <c r="A37" s="479"/>
      <c r="B37" s="480"/>
      <c r="C37" s="288"/>
      <c r="D37" s="289"/>
      <c r="E37" s="290"/>
      <c r="F37" s="291"/>
      <c r="G37" s="292"/>
      <c r="H37" s="293"/>
      <c r="I37" s="294"/>
      <c r="J37" s="231"/>
      <c r="K37" s="231"/>
    </row>
    <row r="38" spans="1:12" x14ac:dyDescent="0.2">
      <c r="A38" s="475"/>
      <c r="B38" s="481"/>
      <c r="C38" s="295"/>
      <c r="D38" s="272"/>
      <c r="E38" s="296"/>
      <c r="F38" s="297"/>
      <c r="G38" s="298"/>
      <c r="H38" s="293"/>
      <c r="I38" s="294"/>
      <c r="J38" s="231"/>
      <c r="K38" s="231"/>
    </row>
    <row r="39" spans="1:12" x14ac:dyDescent="0.2">
      <c r="A39" s="475"/>
      <c r="B39" s="481"/>
      <c r="C39" s="248"/>
      <c r="D39" s="272"/>
      <c r="E39" s="296"/>
      <c r="F39" s="297"/>
      <c r="G39" s="298"/>
      <c r="H39" s="293"/>
      <c r="I39" s="294"/>
      <c r="J39" s="231"/>
      <c r="K39" s="231"/>
    </row>
    <row r="40" spans="1:12" x14ac:dyDescent="0.2">
      <c r="A40" s="475"/>
      <c r="B40" s="481"/>
      <c r="C40" s="248"/>
      <c r="D40" s="272"/>
      <c r="E40" s="266"/>
      <c r="F40" s="297"/>
      <c r="G40" s="299"/>
      <c r="H40" s="300"/>
      <c r="I40" s="294"/>
      <c r="J40" s="231"/>
      <c r="K40" s="231"/>
    </row>
    <row r="41" spans="1:12" x14ac:dyDescent="0.2">
      <c r="A41" s="484"/>
      <c r="B41" s="301"/>
      <c r="C41" s="302"/>
      <c r="D41" s="289"/>
      <c r="E41" s="290"/>
      <c r="F41" s="291"/>
      <c r="G41" s="292"/>
      <c r="H41" s="303"/>
      <c r="I41" s="294"/>
      <c r="J41" s="231"/>
      <c r="K41" s="231"/>
    </row>
    <row r="42" spans="1:12" x14ac:dyDescent="0.2">
      <c r="A42" s="484"/>
      <c r="B42" s="393"/>
      <c r="C42" s="248"/>
      <c r="D42" s="272"/>
      <c r="E42" s="296"/>
      <c r="F42" s="297"/>
      <c r="G42" s="298"/>
      <c r="H42" s="303"/>
      <c r="I42" s="294"/>
      <c r="J42" s="231"/>
      <c r="K42" s="231"/>
    </row>
    <row r="43" spans="1:12" x14ac:dyDescent="0.2">
      <c r="A43" s="484"/>
      <c r="B43" s="305"/>
      <c r="C43" s="306"/>
      <c r="D43" s="307"/>
      <c r="E43" s="308"/>
      <c r="F43" s="309"/>
      <c r="G43" s="310"/>
      <c r="H43" s="293"/>
      <c r="I43" s="294"/>
      <c r="J43" s="231"/>
      <c r="K43" s="231"/>
    </row>
    <row r="44" spans="1:12" x14ac:dyDescent="0.2">
      <c r="A44" s="477"/>
      <c r="B44" s="478"/>
      <c r="C44" s="302"/>
      <c r="D44" s="289"/>
      <c r="E44" s="290"/>
      <c r="F44" s="291"/>
      <c r="G44" s="311"/>
      <c r="H44" s="312"/>
      <c r="I44" s="294"/>
      <c r="J44" s="231"/>
      <c r="K44" s="231"/>
    </row>
    <row r="45" spans="1:12" x14ac:dyDescent="0.2">
      <c r="A45" s="473"/>
      <c r="B45" s="474"/>
      <c r="C45" s="248"/>
      <c r="D45" s="272"/>
      <c r="E45" s="296"/>
      <c r="F45" s="297"/>
      <c r="G45" s="313"/>
      <c r="H45" s="300"/>
      <c r="I45" s="294"/>
      <c r="J45" s="231"/>
      <c r="K45" s="231"/>
    </row>
    <row r="46" spans="1:12" x14ac:dyDescent="0.2">
      <c r="A46" s="486"/>
      <c r="B46" s="487"/>
      <c r="C46" s="314"/>
      <c r="D46" s="314"/>
      <c r="E46" s="315"/>
      <c r="F46" s="316"/>
      <c r="G46" s="317"/>
      <c r="H46" s="317"/>
      <c r="I46" s="294"/>
      <c r="J46" s="231"/>
      <c r="K46" s="231"/>
    </row>
    <row r="47" spans="1:12" x14ac:dyDescent="0.2">
      <c r="A47" s="318"/>
      <c r="B47" s="319"/>
      <c r="C47" s="320"/>
      <c r="D47" s="320"/>
      <c r="E47" s="320"/>
      <c r="F47" s="321"/>
      <c r="G47" s="321"/>
      <c r="H47" s="322"/>
      <c r="I47" s="238"/>
      <c r="J47" s="231"/>
      <c r="K47" s="231"/>
    </row>
    <row r="48" spans="1:12" x14ac:dyDescent="0.2">
      <c r="A48" s="323"/>
      <c r="B48" s="324"/>
      <c r="C48" s="324"/>
      <c r="D48" s="324"/>
      <c r="E48" s="324"/>
      <c r="F48" s="325"/>
      <c r="G48" s="325"/>
      <c r="H48" s="325"/>
      <c r="I48" s="238"/>
      <c r="J48" s="231"/>
      <c r="K48" s="231"/>
    </row>
    <row r="49" spans="1:11" x14ac:dyDescent="0.2">
      <c r="A49" s="463"/>
      <c r="B49" s="470"/>
      <c r="C49" s="394"/>
      <c r="D49" s="326"/>
      <c r="E49" s="242"/>
      <c r="F49" s="247"/>
      <c r="G49" s="327"/>
      <c r="H49" s="328"/>
      <c r="I49" s="238"/>
      <c r="J49" s="231"/>
      <c r="K49" s="231"/>
    </row>
    <row r="50" spans="1:11" x14ac:dyDescent="0.2">
      <c r="A50" s="497"/>
      <c r="B50" s="498"/>
      <c r="C50" s="329"/>
      <c r="D50" s="330"/>
      <c r="E50" s="331"/>
      <c r="F50" s="332"/>
      <c r="G50" s="333"/>
      <c r="H50" s="334"/>
      <c r="I50" s="238"/>
      <c r="J50" s="231"/>
      <c r="K50" s="231"/>
    </row>
    <row r="51" spans="1:11" x14ac:dyDescent="0.2">
      <c r="A51" s="488"/>
      <c r="B51" s="489"/>
      <c r="C51" s="335"/>
      <c r="D51" s="336"/>
      <c r="E51" s="337"/>
      <c r="F51" s="338"/>
      <c r="G51" s="333"/>
      <c r="H51" s="334"/>
      <c r="I51" s="238"/>
      <c r="J51" s="231"/>
      <c r="K51" s="231"/>
    </row>
    <row r="52" spans="1:11" x14ac:dyDescent="0.2">
      <c r="A52" s="490"/>
      <c r="B52" s="339"/>
      <c r="C52" s="329"/>
      <c r="D52" s="330"/>
      <c r="E52" s="331"/>
      <c r="F52" s="340"/>
      <c r="G52" s="341"/>
      <c r="H52" s="334"/>
      <c r="I52" s="238"/>
      <c r="J52" s="231"/>
      <c r="K52" s="231"/>
    </row>
    <row r="53" spans="1:11" x14ac:dyDescent="0.2">
      <c r="A53" s="491"/>
      <c r="B53" s="342"/>
      <c r="C53" s="343"/>
      <c r="D53" s="344"/>
      <c r="E53" s="345"/>
      <c r="F53" s="346"/>
      <c r="G53" s="341"/>
      <c r="H53" s="334"/>
      <c r="I53" s="238"/>
      <c r="J53" s="231"/>
      <c r="K53" s="231"/>
    </row>
    <row r="54" spans="1:11" x14ac:dyDescent="0.2">
      <c r="A54" s="499"/>
      <c r="B54" s="499"/>
      <c r="C54" s="329"/>
      <c r="D54" s="330"/>
      <c r="E54" s="347"/>
      <c r="F54" s="332"/>
      <c r="G54" s="333"/>
      <c r="H54" s="334"/>
      <c r="I54" s="238"/>
      <c r="J54" s="231"/>
      <c r="K54" s="231"/>
    </row>
    <row r="55" spans="1:11" x14ac:dyDescent="0.2">
      <c r="A55" s="458"/>
      <c r="B55" s="458"/>
      <c r="C55" s="348"/>
      <c r="D55" s="349"/>
      <c r="E55" s="350"/>
      <c r="F55" s="351"/>
      <c r="G55" s="341"/>
      <c r="H55" s="334"/>
      <c r="I55" s="238"/>
      <c r="J55" s="231"/>
      <c r="K55" s="231"/>
    </row>
    <row r="56" spans="1:11" x14ac:dyDescent="0.2">
      <c r="A56" s="459"/>
      <c r="B56" s="459"/>
      <c r="C56" s="352"/>
      <c r="D56" s="272"/>
      <c r="E56" s="353"/>
      <c r="F56" s="354"/>
      <c r="G56" s="341"/>
      <c r="H56" s="334"/>
      <c r="I56" s="238"/>
      <c r="J56" s="231"/>
      <c r="K56" s="231"/>
    </row>
    <row r="57" spans="1:11" x14ac:dyDescent="0.2">
      <c r="A57" s="492"/>
      <c r="B57" s="492"/>
      <c r="C57" s="355"/>
      <c r="D57" s="307"/>
      <c r="E57" s="356"/>
      <c r="F57" s="357"/>
      <c r="G57" s="358"/>
      <c r="H57" s="238"/>
      <c r="I57" s="231"/>
      <c r="J57" s="231"/>
      <c r="K57" s="231"/>
    </row>
    <row r="58" spans="1:11" x14ac:dyDescent="0.2">
      <c r="A58" s="323"/>
      <c r="B58" s="324"/>
      <c r="C58" s="324"/>
      <c r="D58" s="324"/>
      <c r="E58" s="324"/>
      <c r="F58" s="324"/>
      <c r="G58" s="324"/>
      <c r="H58" s="359"/>
      <c r="I58" s="238"/>
      <c r="J58" s="231"/>
      <c r="K58" s="231"/>
    </row>
    <row r="59" spans="1:11" x14ac:dyDescent="0.2">
      <c r="A59" s="467"/>
      <c r="B59" s="493"/>
      <c r="C59" s="462"/>
      <c r="D59" s="462"/>
      <c r="E59" s="462"/>
      <c r="F59" s="462"/>
      <c r="G59" s="463"/>
      <c r="H59" s="464"/>
      <c r="I59" s="465"/>
      <c r="J59" s="231"/>
      <c r="K59" s="231"/>
    </row>
    <row r="60" spans="1:11" x14ac:dyDescent="0.2">
      <c r="A60" s="494"/>
      <c r="B60" s="495"/>
      <c r="C60" s="467"/>
      <c r="D60" s="463"/>
      <c r="E60" s="469"/>
      <c r="F60" s="470"/>
      <c r="G60" s="471"/>
      <c r="H60" s="466"/>
      <c r="I60" s="465"/>
      <c r="J60" s="231"/>
      <c r="K60" s="231"/>
    </row>
    <row r="61" spans="1:11" x14ac:dyDescent="0.2">
      <c r="A61" s="468"/>
      <c r="B61" s="496"/>
      <c r="C61" s="468"/>
      <c r="D61" s="326"/>
      <c r="E61" s="241"/>
      <c r="F61" s="360"/>
      <c r="G61" s="472"/>
      <c r="H61" s="247"/>
      <c r="I61" s="394"/>
    </row>
    <row r="62" spans="1:11" x14ac:dyDescent="0.2">
      <c r="A62" s="460"/>
      <c r="B62" s="461"/>
      <c r="C62" s="361"/>
      <c r="D62" s="289"/>
      <c r="E62" s="290"/>
      <c r="F62" s="362"/>
      <c r="G62" s="311"/>
      <c r="H62" s="363"/>
      <c r="I62" s="364"/>
      <c r="J62" s="226"/>
    </row>
    <row r="63" spans="1:11" x14ac:dyDescent="0.2">
      <c r="A63" s="456"/>
      <c r="B63" s="457"/>
      <c r="C63" s="365"/>
      <c r="D63" s="272"/>
      <c r="E63" s="296"/>
      <c r="F63" s="366"/>
      <c r="G63" s="313"/>
      <c r="H63" s="354"/>
      <c r="I63" s="367"/>
      <c r="J63" s="226"/>
    </row>
    <row r="64" spans="1:11" x14ac:dyDescent="0.2">
      <c r="A64" s="456"/>
      <c r="B64" s="457"/>
      <c r="C64" s="365"/>
      <c r="D64" s="272"/>
      <c r="E64" s="296"/>
      <c r="F64" s="366"/>
      <c r="G64" s="313"/>
      <c r="H64" s="354"/>
      <c r="I64" s="367"/>
      <c r="J64" s="226"/>
    </row>
    <row r="65" spans="1:10" x14ac:dyDescent="0.2">
      <c r="A65" s="456"/>
      <c r="B65" s="457"/>
      <c r="C65" s="365"/>
      <c r="D65" s="272"/>
      <c r="E65" s="296"/>
      <c r="F65" s="366"/>
      <c r="G65" s="313"/>
      <c r="H65" s="354"/>
      <c r="I65" s="367"/>
      <c r="J65" s="226"/>
    </row>
    <row r="66" spans="1:10" x14ac:dyDescent="0.2">
      <c r="A66" s="456"/>
      <c r="B66" s="457"/>
      <c r="C66" s="365"/>
      <c r="D66" s="272"/>
      <c r="E66" s="296"/>
      <c r="F66" s="366"/>
      <c r="G66" s="313"/>
      <c r="H66" s="354"/>
      <c r="I66" s="367"/>
      <c r="J66" s="226"/>
    </row>
    <row r="67" spans="1:10" x14ac:dyDescent="0.2">
      <c r="A67" s="500"/>
      <c r="B67" s="501"/>
      <c r="C67" s="368"/>
      <c r="D67" s="307"/>
      <c r="E67" s="308"/>
      <c r="F67" s="369"/>
      <c r="G67" s="370"/>
      <c r="H67" s="371"/>
      <c r="I67" s="372"/>
      <c r="J67" s="226"/>
    </row>
    <row r="68" spans="1:10" x14ac:dyDescent="0.2">
      <c r="A68" s="373"/>
      <c r="B68" s="231"/>
      <c r="C68" s="231"/>
      <c r="D68" s="231"/>
      <c r="E68" s="231"/>
      <c r="F68" s="231"/>
      <c r="G68" s="231"/>
      <c r="H68" s="231"/>
      <c r="I68" s="238"/>
    </row>
    <row r="69" spans="1:10" x14ac:dyDescent="0.2">
      <c r="A69" s="374"/>
      <c r="B69" s="375"/>
      <c r="C69" s="375"/>
      <c r="D69" s="375"/>
      <c r="E69" s="375"/>
      <c r="F69" s="376"/>
      <c r="G69" s="376"/>
    </row>
    <row r="70" spans="1:10" x14ac:dyDescent="0.2">
      <c r="A70" s="502"/>
      <c r="B70" s="502"/>
      <c r="C70" s="504"/>
      <c r="D70" s="505"/>
      <c r="E70" s="505"/>
      <c r="F70" s="505"/>
      <c r="G70" s="506"/>
    </row>
    <row r="71" spans="1:10" x14ac:dyDescent="0.2">
      <c r="A71" s="503"/>
      <c r="B71" s="503"/>
      <c r="C71" s="326"/>
      <c r="D71" s="377"/>
      <c r="E71" s="241"/>
      <c r="F71" s="241"/>
      <c r="G71" s="360"/>
    </row>
    <row r="72" spans="1:10" x14ac:dyDescent="0.2">
      <c r="A72" s="378"/>
      <c r="B72" s="379"/>
      <c r="C72" s="289"/>
      <c r="D72" s="380"/>
      <c r="E72" s="380"/>
      <c r="F72" s="380"/>
      <c r="G72" s="381"/>
      <c r="H72" s="226"/>
    </row>
    <row r="73" spans="1:10" x14ac:dyDescent="0.2">
      <c r="A73" s="382"/>
      <c r="B73" s="383"/>
      <c r="C73" s="307"/>
      <c r="D73" s="309"/>
      <c r="E73" s="309"/>
      <c r="F73" s="309"/>
      <c r="G73" s="384"/>
      <c r="H73" s="226"/>
    </row>
    <row r="74" spans="1:10" x14ac:dyDescent="0.2">
      <c r="A74" s="374"/>
      <c r="B74" s="375"/>
      <c r="C74" s="375"/>
      <c r="D74" s="375"/>
      <c r="E74" s="375"/>
      <c r="F74" s="376"/>
      <c r="G74" s="376"/>
    </row>
    <row r="75" spans="1:10" x14ac:dyDescent="0.2">
      <c r="A75" s="502"/>
      <c r="B75" s="502"/>
      <c r="C75" s="504"/>
      <c r="D75" s="505"/>
      <c r="E75" s="505"/>
      <c r="F75" s="505"/>
      <c r="G75" s="506"/>
    </row>
    <row r="76" spans="1:10" x14ac:dyDescent="0.2">
      <c r="A76" s="503"/>
      <c r="B76" s="503"/>
      <c r="C76" s="326"/>
      <c r="D76" s="377"/>
      <c r="E76" s="241"/>
      <c r="F76" s="241"/>
      <c r="G76" s="360"/>
    </row>
    <row r="77" spans="1:10" ht="25.5" customHeight="1" x14ac:dyDescent="0.2">
      <c r="A77" s="385"/>
      <c r="B77" s="386"/>
      <c r="C77" s="387"/>
      <c r="D77" s="388"/>
      <c r="E77" s="388"/>
      <c r="F77" s="388"/>
      <c r="G77" s="389"/>
      <c r="H77" s="226"/>
    </row>
    <row r="78" spans="1:10" x14ac:dyDescent="0.2">
      <c r="A78" s="390"/>
      <c r="B78" s="391"/>
      <c r="C78" s="390"/>
      <c r="D78" s="391"/>
      <c r="E78" s="392"/>
      <c r="F78" s="391"/>
      <c r="G78" s="392"/>
    </row>
    <row r="195" hidden="1" x14ac:dyDescent="0.2"/>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A62" workbookViewId="0">
      <selection sqref="A1:XFD1048576"/>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12" x14ac:dyDescent="0.2">
      <c r="A1" s="224"/>
    </row>
    <row r="2" spans="1:12" x14ac:dyDescent="0.2">
      <c r="A2" s="224"/>
    </row>
    <row r="3" spans="1:12" x14ac:dyDescent="0.2">
      <c r="A3" s="224"/>
    </row>
    <row r="4" spans="1:12" x14ac:dyDescent="0.2">
      <c r="A4" s="224"/>
    </row>
    <row r="5" spans="1:12" x14ac:dyDescent="0.2">
      <c r="A5" s="224"/>
    </row>
    <row r="6" spans="1:12" ht="15" customHeight="1" x14ac:dyDescent="0.2">
      <c r="A6" s="227"/>
      <c r="B6" s="227"/>
      <c r="C6" s="228"/>
      <c r="D6" s="227"/>
      <c r="E6" s="227"/>
      <c r="F6" s="227"/>
      <c r="G6" s="227"/>
      <c r="H6" s="229"/>
      <c r="I6" s="230"/>
      <c r="J6" s="231"/>
      <c r="K6" s="231"/>
    </row>
    <row r="7" spans="1:12" ht="15" x14ac:dyDescent="0.2">
      <c r="A7" s="232"/>
      <c r="B7" s="232"/>
      <c r="C7" s="232"/>
      <c r="D7" s="232"/>
      <c r="E7" s="232"/>
      <c r="F7" s="232"/>
      <c r="G7" s="232"/>
      <c r="H7" s="229"/>
      <c r="I7" s="230"/>
      <c r="J7" s="231"/>
      <c r="K7" s="231"/>
    </row>
    <row r="8" spans="1:12" x14ac:dyDescent="0.2">
      <c r="A8" s="233"/>
      <c r="B8" s="234"/>
      <c r="C8" s="235"/>
      <c r="D8" s="234"/>
      <c r="E8" s="236"/>
      <c r="F8" s="236"/>
      <c r="G8" s="237"/>
      <c r="H8" s="236"/>
      <c r="I8" s="238"/>
      <c r="J8" s="231"/>
      <c r="K8" s="231"/>
    </row>
    <row r="9" spans="1:12" ht="56.25" customHeight="1" x14ac:dyDescent="0.2">
      <c r="A9" s="463"/>
      <c r="B9" s="469"/>
      <c r="C9" s="394"/>
      <c r="D9" s="240"/>
      <c r="E9" s="241"/>
      <c r="F9" s="242"/>
      <c r="G9" s="243"/>
      <c r="H9" s="244"/>
      <c r="I9" s="245"/>
      <c r="J9" s="246"/>
      <c r="K9" s="247"/>
    </row>
    <row r="10" spans="1:12" ht="17.25" customHeight="1" x14ac:dyDescent="0.2">
      <c r="A10" s="477"/>
      <c r="B10" s="478"/>
      <c r="C10" s="248"/>
      <c r="D10" s="249"/>
      <c r="E10" s="250"/>
      <c r="F10" s="251"/>
      <c r="G10" s="252"/>
      <c r="H10" s="253"/>
      <c r="I10" s="254"/>
      <c r="J10" s="255"/>
      <c r="K10" s="255"/>
      <c r="L10" s="256"/>
    </row>
    <row r="11" spans="1:12" ht="17.25" customHeight="1" x14ac:dyDescent="0.2">
      <c r="A11" s="475"/>
      <c r="B11" s="476"/>
      <c r="C11" s="248"/>
      <c r="D11" s="257"/>
      <c r="E11" s="258"/>
      <c r="F11" s="259"/>
      <c r="G11" s="260"/>
      <c r="H11" s="261"/>
      <c r="I11" s="262"/>
      <c r="J11" s="263"/>
      <c r="K11" s="263"/>
      <c r="L11" s="256"/>
    </row>
    <row r="12" spans="1:12" ht="17.25" customHeight="1" x14ac:dyDescent="0.2">
      <c r="A12" s="475"/>
      <c r="B12" s="476"/>
      <c r="C12" s="248"/>
      <c r="D12" s="257"/>
      <c r="E12" s="258"/>
      <c r="F12" s="259"/>
      <c r="G12" s="260"/>
      <c r="H12" s="261"/>
      <c r="I12" s="262"/>
      <c r="J12" s="263"/>
      <c r="K12" s="263"/>
      <c r="L12" s="256"/>
    </row>
    <row r="13" spans="1:12" ht="17.25" customHeight="1" x14ac:dyDescent="0.2">
      <c r="A13" s="475"/>
      <c r="B13" s="476"/>
      <c r="C13" s="248"/>
      <c r="D13" s="257"/>
      <c r="E13" s="258"/>
      <c r="F13" s="259"/>
      <c r="G13" s="260"/>
      <c r="H13" s="261"/>
      <c r="I13" s="262"/>
      <c r="J13" s="263"/>
      <c r="K13" s="263"/>
      <c r="L13" s="256"/>
    </row>
    <row r="14" spans="1:12" ht="25.5" customHeight="1" x14ac:dyDescent="0.2">
      <c r="A14" s="475"/>
      <c r="B14" s="476"/>
      <c r="C14" s="248"/>
      <c r="D14" s="257"/>
      <c r="E14" s="258"/>
      <c r="F14" s="259"/>
      <c r="G14" s="260"/>
      <c r="H14" s="261"/>
      <c r="I14" s="262"/>
      <c r="J14" s="263"/>
      <c r="K14" s="263"/>
      <c r="L14" s="256"/>
    </row>
    <row r="15" spans="1:12" ht="27" customHeight="1" x14ac:dyDescent="0.2">
      <c r="A15" s="475"/>
      <c r="B15" s="476"/>
      <c r="C15" s="248"/>
      <c r="D15" s="257"/>
      <c r="E15" s="258"/>
      <c r="F15" s="259"/>
      <c r="G15" s="260"/>
      <c r="H15" s="261"/>
      <c r="I15" s="262"/>
      <c r="J15" s="263"/>
      <c r="K15" s="263"/>
      <c r="L15" s="256"/>
    </row>
    <row r="16" spans="1:12" ht="17.25" customHeight="1" x14ac:dyDescent="0.2">
      <c r="A16" s="475"/>
      <c r="B16" s="476"/>
      <c r="C16" s="248"/>
      <c r="D16" s="257"/>
      <c r="E16" s="258"/>
      <c r="F16" s="259"/>
      <c r="G16" s="260"/>
      <c r="H16" s="261"/>
      <c r="I16" s="262"/>
      <c r="J16" s="263"/>
      <c r="K16" s="263"/>
      <c r="L16" s="256"/>
    </row>
    <row r="17" spans="1:12" ht="17.25" customHeight="1" x14ac:dyDescent="0.2">
      <c r="A17" s="475"/>
      <c r="B17" s="476"/>
      <c r="C17" s="248"/>
      <c r="D17" s="257"/>
      <c r="E17" s="258"/>
      <c r="F17" s="259"/>
      <c r="G17" s="260"/>
      <c r="H17" s="261"/>
      <c r="I17" s="262"/>
      <c r="J17" s="263"/>
      <c r="K17" s="263"/>
      <c r="L17" s="256"/>
    </row>
    <row r="18" spans="1:12" ht="17.25" customHeight="1" x14ac:dyDescent="0.2">
      <c r="A18" s="475"/>
      <c r="B18" s="481"/>
      <c r="C18" s="248"/>
      <c r="D18" s="257"/>
      <c r="E18" s="258"/>
      <c r="F18" s="259"/>
      <c r="G18" s="260"/>
      <c r="H18" s="261"/>
      <c r="I18" s="262"/>
      <c r="J18" s="263"/>
      <c r="K18" s="264"/>
      <c r="L18" s="256"/>
    </row>
    <row r="19" spans="1:12" ht="17.25" customHeight="1" x14ac:dyDescent="0.2">
      <c r="A19" s="475"/>
      <c r="B19" s="476"/>
      <c r="C19" s="248"/>
      <c r="D19" s="257"/>
      <c r="E19" s="258"/>
      <c r="F19" s="259"/>
      <c r="G19" s="260"/>
      <c r="H19" s="261"/>
      <c r="I19" s="262"/>
      <c r="J19" s="263"/>
      <c r="K19" s="264"/>
      <c r="L19" s="256"/>
    </row>
    <row r="20" spans="1:12" ht="17.25" customHeight="1" x14ac:dyDescent="0.2">
      <c r="A20" s="475"/>
      <c r="B20" s="476"/>
      <c r="C20" s="248"/>
      <c r="D20" s="257"/>
      <c r="E20" s="258"/>
      <c r="F20" s="259"/>
      <c r="G20" s="260"/>
      <c r="H20" s="261"/>
      <c r="I20" s="262"/>
      <c r="J20" s="263"/>
      <c r="K20" s="264"/>
      <c r="L20" s="256"/>
    </row>
    <row r="21" spans="1:12" ht="17.25" customHeight="1" x14ac:dyDescent="0.2">
      <c r="A21" s="475"/>
      <c r="B21" s="476"/>
      <c r="C21" s="248"/>
      <c r="D21" s="257"/>
      <c r="E21" s="258"/>
      <c r="F21" s="259"/>
      <c r="G21" s="260"/>
      <c r="H21" s="261"/>
      <c r="I21" s="262"/>
      <c r="J21" s="263"/>
      <c r="K21" s="263"/>
      <c r="L21" s="256"/>
    </row>
    <row r="22" spans="1:12" ht="17.25" customHeight="1" x14ac:dyDescent="0.2">
      <c r="A22" s="475"/>
      <c r="B22" s="476"/>
      <c r="C22" s="248"/>
      <c r="D22" s="257"/>
      <c r="E22" s="258"/>
      <c r="F22" s="259"/>
      <c r="G22" s="260"/>
      <c r="H22" s="261"/>
      <c r="I22" s="262"/>
      <c r="J22" s="264"/>
      <c r="K22" s="263"/>
      <c r="L22" s="256"/>
    </row>
    <row r="23" spans="1:12" ht="17.25" customHeight="1" x14ac:dyDescent="0.2">
      <c r="A23" s="475"/>
      <c r="B23" s="476"/>
      <c r="C23" s="248"/>
      <c r="D23" s="257"/>
      <c r="E23" s="258"/>
      <c r="F23" s="259"/>
      <c r="G23" s="260"/>
      <c r="H23" s="261"/>
      <c r="I23" s="262"/>
      <c r="J23" s="263"/>
      <c r="K23" s="263"/>
      <c r="L23" s="256"/>
    </row>
    <row r="24" spans="1:12" ht="17.25" customHeight="1" x14ac:dyDescent="0.2">
      <c r="A24" s="475"/>
      <c r="B24" s="476"/>
      <c r="C24" s="248"/>
      <c r="D24" s="257"/>
      <c r="E24" s="258"/>
      <c r="F24" s="259"/>
      <c r="G24" s="260"/>
      <c r="H24" s="261"/>
      <c r="I24" s="262"/>
      <c r="J24" s="263"/>
      <c r="K24" s="264"/>
      <c r="L24" s="256"/>
    </row>
    <row r="25" spans="1:12" ht="17.25" customHeight="1" x14ac:dyDescent="0.2">
      <c r="A25" s="475"/>
      <c r="B25" s="481"/>
      <c r="C25" s="248"/>
      <c r="D25" s="257"/>
      <c r="E25" s="258"/>
      <c r="F25" s="259"/>
      <c r="G25" s="260"/>
      <c r="H25" s="261"/>
      <c r="I25" s="262"/>
      <c r="J25" s="263"/>
      <c r="K25" s="264"/>
      <c r="L25" s="256"/>
    </row>
    <row r="26" spans="1:12" ht="17.25" customHeight="1" x14ac:dyDescent="0.2">
      <c r="A26" s="475"/>
      <c r="B26" s="481"/>
      <c r="C26" s="248"/>
      <c r="D26" s="257"/>
      <c r="E26" s="258"/>
      <c r="F26" s="259"/>
      <c r="G26" s="260"/>
      <c r="H26" s="261"/>
      <c r="I26" s="262"/>
      <c r="J26" s="263"/>
      <c r="K26" s="264"/>
      <c r="L26" s="256"/>
    </row>
    <row r="27" spans="1:12" ht="26.25" customHeight="1" x14ac:dyDescent="0.2">
      <c r="A27" s="475"/>
      <c r="B27" s="476"/>
      <c r="C27" s="248"/>
      <c r="D27" s="257"/>
      <c r="E27" s="258"/>
      <c r="F27" s="259"/>
      <c r="G27" s="260"/>
      <c r="H27" s="261"/>
      <c r="I27" s="262"/>
      <c r="J27" s="263"/>
      <c r="K27" s="263"/>
      <c r="L27" s="256"/>
    </row>
    <row r="28" spans="1:12" ht="24.75" customHeight="1" x14ac:dyDescent="0.2">
      <c r="A28" s="475"/>
      <c r="B28" s="481"/>
      <c r="C28" s="248"/>
      <c r="D28" s="257"/>
      <c r="E28" s="258"/>
      <c r="F28" s="259"/>
      <c r="G28" s="260"/>
      <c r="H28" s="261"/>
      <c r="I28" s="262"/>
      <c r="J28" s="263"/>
      <c r="K28" s="263"/>
      <c r="L28" s="256"/>
    </row>
    <row r="29" spans="1:12" ht="17.25" customHeight="1" x14ac:dyDescent="0.2">
      <c r="A29" s="477"/>
      <c r="B29" s="485"/>
      <c r="C29" s="248"/>
      <c r="D29" s="257"/>
      <c r="E29" s="258"/>
      <c r="F29" s="259"/>
      <c r="G29" s="260"/>
      <c r="H29" s="261"/>
      <c r="I29" s="262"/>
      <c r="J29" s="263"/>
      <c r="K29" s="263"/>
      <c r="L29" s="256"/>
    </row>
    <row r="30" spans="1:12" ht="17.25" customHeight="1" x14ac:dyDescent="0.2">
      <c r="A30" s="475"/>
      <c r="B30" s="476"/>
      <c r="C30" s="248"/>
      <c r="D30" s="257"/>
      <c r="E30" s="258"/>
      <c r="F30" s="259"/>
      <c r="G30" s="260"/>
      <c r="H30" s="261"/>
      <c r="I30" s="262"/>
      <c r="J30" s="264"/>
      <c r="K30" s="264"/>
      <c r="L30" s="256"/>
    </row>
    <row r="31" spans="1:12" ht="17.25" customHeight="1" x14ac:dyDescent="0.2">
      <c r="A31" s="475"/>
      <c r="B31" s="476"/>
      <c r="C31" s="248"/>
      <c r="D31" s="265"/>
      <c r="E31" s="266"/>
      <c r="F31" s="267"/>
      <c r="G31" s="268"/>
      <c r="H31" s="269"/>
      <c r="I31" s="270"/>
      <c r="J31" s="271"/>
      <c r="K31" s="264"/>
      <c r="L31" s="256"/>
    </row>
    <row r="32" spans="1:12" ht="17.25" customHeight="1" x14ac:dyDescent="0.2">
      <c r="A32" s="475"/>
      <c r="B32" s="476"/>
      <c r="C32" s="248"/>
      <c r="D32" s="272"/>
      <c r="E32" s="258"/>
      <c r="F32" s="259"/>
      <c r="G32" s="260"/>
      <c r="H32" s="261"/>
      <c r="I32" s="262"/>
      <c r="J32" s="264"/>
      <c r="K32" s="264"/>
      <c r="L32" s="256"/>
    </row>
    <row r="33" spans="1:12" ht="17.25" customHeight="1" x14ac:dyDescent="0.2">
      <c r="A33" s="477"/>
      <c r="B33" s="478"/>
      <c r="C33" s="248"/>
      <c r="D33" s="257"/>
      <c r="E33" s="258"/>
      <c r="F33" s="259"/>
      <c r="G33" s="260"/>
      <c r="H33" s="261"/>
      <c r="I33" s="262"/>
      <c r="J33" s="263"/>
      <c r="K33" s="264"/>
      <c r="L33" s="256"/>
    </row>
    <row r="34" spans="1:12" ht="17.25" customHeight="1" x14ac:dyDescent="0.2">
      <c r="A34" s="482"/>
      <c r="B34" s="483"/>
      <c r="C34" s="248"/>
      <c r="D34" s="273"/>
      <c r="E34" s="274"/>
      <c r="F34" s="275"/>
      <c r="G34" s="276"/>
      <c r="H34" s="277"/>
      <c r="I34" s="278"/>
      <c r="J34" s="279"/>
      <c r="K34" s="280"/>
      <c r="L34" s="256"/>
    </row>
    <row r="35" spans="1:12" x14ac:dyDescent="0.2">
      <c r="A35" s="281"/>
      <c r="B35" s="282"/>
      <c r="C35" s="282"/>
      <c r="D35" s="283"/>
      <c r="E35" s="283"/>
      <c r="F35" s="283"/>
      <c r="G35" s="284"/>
      <c r="H35" s="285"/>
      <c r="I35" s="238"/>
      <c r="J35" s="231"/>
      <c r="K35" s="231"/>
    </row>
    <row r="36" spans="1:12" x14ac:dyDescent="0.2">
      <c r="A36" s="463"/>
      <c r="B36" s="470"/>
      <c r="C36" s="286"/>
      <c r="D36" s="286"/>
      <c r="E36" s="287"/>
      <c r="F36" s="241"/>
      <c r="G36" s="240"/>
      <c r="H36" s="243"/>
      <c r="I36" s="238"/>
      <c r="J36" s="231"/>
      <c r="K36" s="231"/>
    </row>
    <row r="37" spans="1:12" x14ac:dyDescent="0.2">
      <c r="A37" s="479"/>
      <c r="B37" s="480"/>
      <c r="C37" s="288"/>
      <c r="D37" s="289"/>
      <c r="E37" s="290"/>
      <c r="F37" s="291"/>
      <c r="G37" s="292"/>
      <c r="H37" s="293"/>
      <c r="I37" s="294"/>
      <c r="J37" s="231"/>
      <c r="K37" s="231"/>
    </row>
    <row r="38" spans="1:12" x14ac:dyDescent="0.2">
      <c r="A38" s="475"/>
      <c r="B38" s="481"/>
      <c r="C38" s="295"/>
      <c r="D38" s="272"/>
      <c r="E38" s="296"/>
      <c r="F38" s="297"/>
      <c r="G38" s="298"/>
      <c r="H38" s="293"/>
      <c r="I38" s="294"/>
      <c r="J38" s="231"/>
      <c r="K38" s="231"/>
    </row>
    <row r="39" spans="1:12" x14ac:dyDescent="0.2">
      <c r="A39" s="475"/>
      <c r="B39" s="481"/>
      <c r="C39" s="248"/>
      <c r="D39" s="272"/>
      <c r="E39" s="296"/>
      <c r="F39" s="297"/>
      <c r="G39" s="298"/>
      <c r="H39" s="293"/>
      <c r="I39" s="294"/>
      <c r="J39" s="231"/>
      <c r="K39" s="231"/>
    </row>
    <row r="40" spans="1:12" x14ac:dyDescent="0.2">
      <c r="A40" s="475"/>
      <c r="B40" s="481"/>
      <c r="C40" s="248"/>
      <c r="D40" s="272"/>
      <c r="E40" s="266"/>
      <c r="F40" s="297"/>
      <c r="G40" s="299"/>
      <c r="H40" s="300"/>
      <c r="I40" s="294"/>
      <c r="J40" s="231"/>
      <c r="K40" s="231"/>
    </row>
    <row r="41" spans="1:12" x14ac:dyDescent="0.2">
      <c r="A41" s="484"/>
      <c r="B41" s="301"/>
      <c r="C41" s="302"/>
      <c r="D41" s="289"/>
      <c r="E41" s="290"/>
      <c r="F41" s="291"/>
      <c r="G41" s="292"/>
      <c r="H41" s="303"/>
      <c r="I41" s="294"/>
      <c r="J41" s="231"/>
      <c r="K41" s="231"/>
    </row>
    <row r="42" spans="1:12" x14ac:dyDescent="0.2">
      <c r="A42" s="484"/>
      <c r="B42" s="393"/>
      <c r="C42" s="248"/>
      <c r="D42" s="272"/>
      <c r="E42" s="296"/>
      <c r="F42" s="297"/>
      <c r="G42" s="298"/>
      <c r="H42" s="303"/>
      <c r="I42" s="294"/>
      <c r="J42" s="231"/>
      <c r="K42" s="231"/>
    </row>
    <row r="43" spans="1:12" x14ac:dyDescent="0.2">
      <c r="A43" s="484"/>
      <c r="B43" s="305"/>
      <c r="C43" s="306"/>
      <c r="D43" s="307"/>
      <c r="E43" s="308"/>
      <c r="F43" s="309"/>
      <c r="G43" s="310"/>
      <c r="H43" s="293"/>
      <c r="I43" s="294"/>
      <c r="J43" s="231"/>
      <c r="K43" s="231"/>
    </row>
    <row r="44" spans="1:12" x14ac:dyDescent="0.2">
      <c r="A44" s="477"/>
      <c r="B44" s="478"/>
      <c r="C44" s="302"/>
      <c r="D44" s="289"/>
      <c r="E44" s="290"/>
      <c r="F44" s="291"/>
      <c r="G44" s="311"/>
      <c r="H44" s="312"/>
      <c r="I44" s="294"/>
      <c r="J44" s="231"/>
      <c r="K44" s="231"/>
    </row>
    <row r="45" spans="1:12" x14ac:dyDescent="0.2">
      <c r="A45" s="473"/>
      <c r="B45" s="474"/>
      <c r="C45" s="248"/>
      <c r="D45" s="272"/>
      <c r="E45" s="296"/>
      <c r="F45" s="297"/>
      <c r="G45" s="313"/>
      <c r="H45" s="300"/>
      <c r="I45" s="294"/>
      <c r="J45" s="231"/>
      <c r="K45" s="231"/>
    </row>
    <row r="46" spans="1:12" x14ac:dyDescent="0.2">
      <c r="A46" s="486"/>
      <c r="B46" s="487"/>
      <c r="C46" s="314"/>
      <c r="D46" s="314"/>
      <c r="E46" s="315"/>
      <c r="F46" s="316"/>
      <c r="G46" s="317"/>
      <c r="H46" s="317"/>
      <c r="I46" s="294"/>
      <c r="J46" s="231"/>
      <c r="K46" s="231"/>
    </row>
    <row r="47" spans="1:12" x14ac:dyDescent="0.2">
      <c r="A47" s="318"/>
      <c r="B47" s="319"/>
      <c r="C47" s="320"/>
      <c r="D47" s="320"/>
      <c r="E47" s="320"/>
      <c r="F47" s="321"/>
      <c r="G47" s="321"/>
      <c r="H47" s="322"/>
      <c r="I47" s="238"/>
      <c r="J47" s="231"/>
      <c r="K47" s="231"/>
    </row>
    <row r="48" spans="1:12" x14ac:dyDescent="0.2">
      <c r="A48" s="323"/>
      <c r="B48" s="324"/>
      <c r="C48" s="324"/>
      <c r="D48" s="324"/>
      <c r="E48" s="324"/>
      <c r="F48" s="325"/>
      <c r="G48" s="325"/>
      <c r="H48" s="325"/>
      <c r="I48" s="238"/>
      <c r="J48" s="231"/>
      <c r="K48" s="231"/>
    </row>
    <row r="49" spans="1:11" x14ac:dyDescent="0.2">
      <c r="A49" s="463"/>
      <c r="B49" s="470"/>
      <c r="C49" s="394"/>
      <c r="D49" s="326"/>
      <c r="E49" s="242"/>
      <c r="F49" s="247"/>
      <c r="G49" s="327"/>
      <c r="H49" s="328"/>
      <c r="I49" s="238"/>
      <c r="J49" s="231"/>
      <c r="K49" s="231"/>
    </row>
    <row r="50" spans="1:11" x14ac:dyDescent="0.2">
      <c r="A50" s="497"/>
      <c r="B50" s="498"/>
      <c r="C50" s="329"/>
      <c r="D50" s="330"/>
      <c r="E50" s="331"/>
      <c r="F50" s="332"/>
      <c r="G50" s="333"/>
      <c r="H50" s="334"/>
      <c r="I50" s="238"/>
      <c r="J50" s="231"/>
      <c r="K50" s="231"/>
    </row>
    <row r="51" spans="1:11" x14ac:dyDescent="0.2">
      <c r="A51" s="488"/>
      <c r="B51" s="489"/>
      <c r="C51" s="335"/>
      <c r="D51" s="336"/>
      <c r="E51" s="337"/>
      <c r="F51" s="338"/>
      <c r="G51" s="333"/>
      <c r="H51" s="334"/>
      <c r="I51" s="238"/>
      <c r="J51" s="231"/>
      <c r="K51" s="231"/>
    </row>
    <row r="52" spans="1:11" x14ac:dyDescent="0.2">
      <c r="A52" s="490"/>
      <c r="B52" s="339"/>
      <c r="C52" s="329"/>
      <c r="D52" s="330"/>
      <c r="E52" s="331"/>
      <c r="F52" s="340"/>
      <c r="G52" s="341"/>
      <c r="H52" s="334"/>
      <c r="I52" s="238"/>
      <c r="J52" s="231"/>
      <c r="K52" s="231"/>
    </row>
    <row r="53" spans="1:11" x14ac:dyDescent="0.2">
      <c r="A53" s="491"/>
      <c r="B53" s="342"/>
      <c r="C53" s="343"/>
      <c r="D53" s="344"/>
      <c r="E53" s="345"/>
      <c r="F53" s="346"/>
      <c r="G53" s="341"/>
      <c r="H53" s="334"/>
      <c r="I53" s="238"/>
      <c r="J53" s="231"/>
      <c r="K53" s="231"/>
    </row>
    <row r="54" spans="1:11" x14ac:dyDescent="0.2">
      <c r="A54" s="499"/>
      <c r="B54" s="499"/>
      <c r="C54" s="329"/>
      <c r="D54" s="330"/>
      <c r="E54" s="347"/>
      <c r="F54" s="332"/>
      <c r="G54" s="333"/>
      <c r="H54" s="334"/>
      <c r="I54" s="238"/>
      <c r="J54" s="231"/>
      <c r="K54" s="231"/>
    </row>
    <row r="55" spans="1:11" x14ac:dyDescent="0.2">
      <c r="A55" s="458"/>
      <c r="B55" s="458"/>
      <c r="C55" s="348"/>
      <c r="D55" s="349"/>
      <c r="E55" s="350"/>
      <c r="F55" s="351"/>
      <c r="G55" s="341"/>
      <c r="H55" s="334"/>
      <c r="I55" s="238"/>
      <c r="J55" s="231"/>
      <c r="K55" s="231"/>
    </row>
    <row r="56" spans="1:11" x14ac:dyDescent="0.2">
      <c r="A56" s="459"/>
      <c r="B56" s="459"/>
      <c r="C56" s="352"/>
      <c r="D56" s="272"/>
      <c r="E56" s="353"/>
      <c r="F56" s="354"/>
      <c r="G56" s="341"/>
      <c r="H56" s="334"/>
      <c r="I56" s="238"/>
      <c r="J56" s="231"/>
      <c r="K56" s="231"/>
    </row>
    <row r="57" spans="1:11" x14ac:dyDescent="0.2">
      <c r="A57" s="492"/>
      <c r="B57" s="492"/>
      <c r="C57" s="355"/>
      <c r="D57" s="307"/>
      <c r="E57" s="356"/>
      <c r="F57" s="357"/>
      <c r="G57" s="358"/>
      <c r="H57" s="238"/>
      <c r="I57" s="231"/>
      <c r="J57" s="231"/>
      <c r="K57" s="231"/>
    </row>
    <row r="58" spans="1:11" x14ac:dyDescent="0.2">
      <c r="A58" s="323"/>
      <c r="B58" s="324"/>
      <c r="C58" s="324"/>
      <c r="D58" s="324"/>
      <c r="E58" s="324"/>
      <c r="F58" s="324"/>
      <c r="G58" s="324"/>
      <c r="H58" s="359"/>
      <c r="I58" s="238"/>
      <c r="J58" s="231"/>
      <c r="K58" s="231"/>
    </row>
    <row r="59" spans="1:11" x14ac:dyDescent="0.2">
      <c r="A59" s="467"/>
      <c r="B59" s="493"/>
      <c r="C59" s="462"/>
      <c r="D59" s="462"/>
      <c r="E59" s="462"/>
      <c r="F59" s="462"/>
      <c r="G59" s="463"/>
      <c r="H59" s="464"/>
      <c r="I59" s="465"/>
      <c r="J59" s="231"/>
      <c r="K59" s="231"/>
    </row>
    <row r="60" spans="1:11" x14ac:dyDescent="0.2">
      <c r="A60" s="494"/>
      <c r="B60" s="495"/>
      <c r="C60" s="467"/>
      <c r="D60" s="463"/>
      <c r="E60" s="469"/>
      <c r="F60" s="470"/>
      <c r="G60" s="471"/>
      <c r="H60" s="466"/>
      <c r="I60" s="465"/>
      <c r="J60" s="231"/>
      <c r="K60" s="231"/>
    </row>
    <row r="61" spans="1:11" x14ac:dyDescent="0.2">
      <c r="A61" s="468"/>
      <c r="B61" s="496"/>
      <c r="C61" s="468"/>
      <c r="D61" s="326"/>
      <c r="E61" s="241"/>
      <c r="F61" s="360"/>
      <c r="G61" s="472"/>
      <c r="H61" s="247"/>
      <c r="I61" s="394"/>
    </row>
    <row r="62" spans="1:11" x14ac:dyDescent="0.2">
      <c r="A62" s="460"/>
      <c r="B62" s="461"/>
      <c r="C62" s="361"/>
      <c r="D62" s="289"/>
      <c r="E62" s="290"/>
      <c r="F62" s="362"/>
      <c r="G62" s="311"/>
      <c r="H62" s="363"/>
      <c r="I62" s="364"/>
      <c r="J62" s="226"/>
    </row>
    <row r="63" spans="1:11" x14ac:dyDescent="0.2">
      <c r="A63" s="456"/>
      <c r="B63" s="457"/>
      <c r="C63" s="365"/>
      <c r="D63" s="272"/>
      <c r="E63" s="296"/>
      <c r="F63" s="366"/>
      <c r="G63" s="313"/>
      <c r="H63" s="354"/>
      <c r="I63" s="367"/>
      <c r="J63" s="226"/>
    </row>
    <row r="64" spans="1:11" x14ac:dyDescent="0.2">
      <c r="A64" s="456"/>
      <c r="B64" s="457"/>
      <c r="C64" s="365"/>
      <c r="D64" s="272"/>
      <c r="E64" s="296"/>
      <c r="F64" s="366"/>
      <c r="G64" s="313"/>
      <c r="H64" s="354"/>
      <c r="I64" s="367"/>
      <c r="J64" s="226"/>
    </row>
    <row r="65" spans="1:10" x14ac:dyDescent="0.2">
      <c r="A65" s="456"/>
      <c r="B65" s="457"/>
      <c r="C65" s="365"/>
      <c r="D65" s="272"/>
      <c r="E65" s="296"/>
      <c r="F65" s="366"/>
      <c r="G65" s="313"/>
      <c r="H65" s="354"/>
      <c r="I65" s="367"/>
      <c r="J65" s="226"/>
    </row>
    <row r="66" spans="1:10" x14ac:dyDescent="0.2">
      <c r="A66" s="456"/>
      <c r="B66" s="457"/>
      <c r="C66" s="365"/>
      <c r="D66" s="272"/>
      <c r="E66" s="296"/>
      <c r="F66" s="366"/>
      <c r="G66" s="313"/>
      <c r="H66" s="354"/>
      <c r="I66" s="367"/>
      <c r="J66" s="226"/>
    </row>
    <row r="67" spans="1:10" x14ac:dyDescent="0.2">
      <c r="A67" s="500"/>
      <c r="B67" s="501"/>
      <c r="C67" s="368"/>
      <c r="D67" s="307"/>
      <c r="E67" s="308"/>
      <c r="F67" s="369"/>
      <c r="G67" s="370"/>
      <c r="H67" s="371"/>
      <c r="I67" s="372"/>
      <c r="J67" s="226"/>
    </row>
    <row r="68" spans="1:10" x14ac:dyDescent="0.2">
      <c r="A68" s="373"/>
      <c r="B68" s="231"/>
      <c r="C68" s="231"/>
      <c r="D68" s="231"/>
      <c r="E68" s="231"/>
      <c r="F68" s="231"/>
      <c r="G68" s="231"/>
      <c r="H68" s="231"/>
      <c r="I68" s="238"/>
    </row>
    <row r="69" spans="1:10" x14ac:dyDescent="0.2">
      <c r="A69" s="374"/>
      <c r="B69" s="375"/>
      <c r="C69" s="375"/>
      <c r="D69" s="375"/>
      <c r="E69" s="375"/>
      <c r="F69" s="376"/>
      <c r="G69" s="376"/>
    </row>
    <row r="70" spans="1:10" x14ac:dyDescent="0.2">
      <c r="A70" s="502"/>
      <c r="B70" s="502"/>
      <c r="C70" s="504"/>
      <c r="D70" s="505"/>
      <c r="E70" s="505"/>
      <c r="F70" s="505"/>
      <c r="G70" s="506"/>
    </row>
    <row r="71" spans="1:10" x14ac:dyDescent="0.2">
      <c r="A71" s="503"/>
      <c r="B71" s="503"/>
      <c r="C71" s="326"/>
      <c r="D71" s="377"/>
      <c r="E71" s="241"/>
      <c r="F71" s="241"/>
      <c r="G71" s="360"/>
    </row>
    <row r="72" spans="1:10" x14ac:dyDescent="0.2">
      <c r="A72" s="378"/>
      <c r="B72" s="379"/>
      <c r="C72" s="289"/>
      <c r="D72" s="380"/>
      <c r="E72" s="380"/>
      <c r="F72" s="380"/>
      <c r="G72" s="381"/>
      <c r="H72" s="226"/>
    </row>
    <row r="73" spans="1:10" x14ac:dyDescent="0.2">
      <c r="A73" s="382"/>
      <c r="B73" s="383"/>
      <c r="C73" s="307"/>
      <c r="D73" s="309"/>
      <c r="E73" s="309"/>
      <c r="F73" s="309"/>
      <c r="G73" s="384"/>
      <c r="H73" s="226"/>
    </row>
    <row r="74" spans="1:10" x14ac:dyDescent="0.2">
      <c r="A74" s="374"/>
      <c r="B74" s="375"/>
      <c r="C74" s="375"/>
      <c r="D74" s="375"/>
      <c r="E74" s="375"/>
      <c r="F74" s="376"/>
      <c r="G74" s="376"/>
    </row>
    <row r="75" spans="1:10" x14ac:dyDescent="0.2">
      <c r="A75" s="502"/>
      <c r="B75" s="502"/>
      <c r="C75" s="504"/>
      <c r="D75" s="505"/>
      <c r="E75" s="505"/>
      <c r="F75" s="505"/>
      <c r="G75" s="506"/>
    </row>
    <row r="76" spans="1:10" x14ac:dyDescent="0.2">
      <c r="A76" s="503"/>
      <c r="B76" s="503"/>
      <c r="C76" s="326"/>
      <c r="D76" s="377"/>
      <c r="E76" s="241"/>
      <c r="F76" s="241"/>
      <c r="G76" s="360"/>
    </row>
    <row r="77" spans="1:10" ht="25.5" customHeight="1" x14ac:dyDescent="0.2">
      <c r="A77" s="385"/>
      <c r="B77" s="386"/>
      <c r="C77" s="387"/>
      <c r="D77" s="388"/>
      <c r="E77" s="388"/>
      <c r="F77" s="388"/>
      <c r="G77" s="389"/>
      <c r="H77" s="226"/>
    </row>
    <row r="78" spans="1:10" x14ac:dyDescent="0.2">
      <c r="A78" s="390"/>
      <c r="B78" s="391"/>
      <c r="C78" s="390"/>
      <c r="D78" s="391"/>
      <c r="E78" s="392"/>
      <c r="F78" s="391"/>
      <c r="G78" s="392"/>
    </row>
    <row r="195" hidden="1" x14ac:dyDescent="0.2"/>
  </sheetData>
  <mergeCells count="61">
    <mergeCell ref="A66:B66"/>
    <mergeCell ref="A55:B55"/>
    <mergeCell ref="A56:B56"/>
    <mergeCell ref="A62:B62"/>
    <mergeCell ref="A63:B63"/>
    <mergeCell ref="A64:B64"/>
    <mergeCell ref="A65:B65"/>
    <mergeCell ref="C59:G59"/>
    <mergeCell ref="H59:I60"/>
    <mergeCell ref="C60:C61"/>
    <mergeCell ref="D60:F60"/>
    <mergeCell ref="G60:G61"/>
    <mergeCell ref="A45:B45"/>
    <mergeCell ref="A31:B31"/>
    <mergeCell ref="A32:B32"/>
    <mergeCell ref="A33:B33"/>
    <mergeCell ref="A36:B36"/>
    <mergeCell ref="A37:B37"/>
    <mergeCell ref="A38:B38"/>
    <mergeCell ref="A39:B39"/>
    <mergeCell ref="A44:B44"/>
    <mergeCell ref="A34:B34"/>
    <mergeCell ref="A40:B40"/>
    <mergeCell ref="A41:A43"/>
    <mergeCell ref="A30:B30"/>
    <mergeCell ref="A19:B19"/>
    <mergeCell ref="A20:B20"/>
    <mergeCell ref="A21:B21"/>
    <mergeCell ref="A22:B22"/>
    <mergeCell ref="A23:B23"/>
    <mergeCell ref="A24:B24"/>
    <mergeCell ref="A25:B25"/>
    <mergeCell ref="A26:B26"/>
    <mergeCell ref="A27:B27"/>
    <mergeCell ref="A28:B28"/>
    <mergeCell ref="A29:B29"/>
    <mergeCell ref="A18:B18"/>
    <mergeCell ref="A9:B9"/>
    <mergeCell ref="A10:B10"/>
    <mergeCell ref="A11:B11"/>
    <mergeCell ref="A12:B12"/>
    <mergeCell ref="A13:B13"/>
    <mergeCell ref="A14:B14"/>
    <mergeCell ref="A15:B15"/>
    <mergeCell ref="A16:B16"/>
    <mergeCell ref="A17:B17"/>
    <mergeCell ref="A46:B46"/>
    <mergeCell ref="A51:B51"/>
    <mergeCell ref="A52:A53"/>
    <mergeCell ref="A57:B57"/>
    <mergeCell ref="A59:B61"/>
    <mergeCell ref="A49:B49"/>
    <mergeCell ref="A50:B50"/>
    <mergeCell ref="A54:B54"/>
    <mergeCell ref="A67:B67"/>
    <mergeCell ref="A70:A71"/>
    <mergeCell ref="B70:B71"/>
    <mergeCell ref="C70:G70"/>
    <mergeCell ref="A75:A76"/>
    <mergeCell ref="B75:B76"/>
    <mergeCell ref="C75:G7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A62" workbookViewId="0">
      <selection activeCell="D10" sqref="D10"/>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12" x14ac:dyDescent="0.2">
      <c r="A1" s="224"/>
    </row>
    <row r="2" spans="1:12" x14ac:dyDescent="0.2">
      <c r="A2" s="224"/>
    </row>
    <row r="3" spans="1:12" x14ac:dyDescent="0.2">
      <c r="A3" s="224"/>
    </row>
    <row r="4" spans="1:12" x14ac:dyDescent="0.2">
      <c r="A4" s="224"/>
    </row>
    <row r="5" spans="1:12" x14ac:dyDescent="0.2">
      <c r="A5" s="224"/>
    </row>
    <row r="6" spans="1:12" ht="15" customHeight="1" x14ac:dyDescent="0.2">
      <c r="A6" s="227"/>
      <c r="B6" s="227"/>
      <c r="C6" s="228"/>
      <c r="D6" s="227"/>
      <c r="E6" s="227"/>
      <c r="F6" s="227"/>
      <c r="G6" s="227"/>
      <c r="H6" s="229"/>
      <c r="I6" s="230"/>
      <c r="J6" s="231"/>
      <c r="K6" s="231"/>
    </row>
    <row r="7" spans="1:12" ht="15" x14ac:dyDescent="0.2">
      <c r="A7" s="232"/>
      <c r="B7" s="232"/>
      <c r="C7" s="232"/>
      <c r="D7" s="232"/>
      <c r="E7" s="232"/>
      <c r="F7" s="232"/>
      <c r="G7" s="232"/>
      <c r="H7" s="229"/>
      <c r="I7" s="230"/>
      <c r="J7" s="231"/>
      <c r="K7" s="231"/>
    </row>
    <row r="8" spans="1:12" x14ac:dyDescent="0.2">
      <c r="A8" s="233"/>
      <c r="B8" s="234"/>
      <c r="C8" s="235"/>
      <c r="D8" s="234"/>
      <c r="E8" s="236"/>
      <c r="F8" s="236"/>
      <c r="G8" s="237"/>
      <c r="H8" s="236"/>
      <c r="I8" s="238"/>
      <c r="J8" s="231"/>
      <c r="K8" s="231"/>
    </row>
    <row r="9" spans="1:12" ht="56.25" customHeight="1" x14ac:dyDescent="0.2">
      <c r="A9" s="463"/>
      <c r="B9" s="469"/>
      <c r="C9" s="395"/>
      <c r="D9" s="240"/>
      <c r="E9" s="241"/>
      <c r="F9" s="242"/>
      <c r="G9" s="243"/>
      <c r="H9" s="244"/>
      <c r="I9" s="245"/>
      <c r="J9" s="246"/>
      <c r="K9" s="247"/>
    </row>
    <row r="10" spans="1:12" ht="17.25" customHeight="1" x14ac:dyDescent="0.2">
      <c r="A10" s="477"/>
      <c r="B10" s="478"/>
      <c r="C10" s="248"/>
      <c r="D10" s="249"/>
      <c r="E10" s="250"/>
      <c r="F10" s="251"/>
      <c r="G10" s="252"/>
      <c r="H10" s="253"/>
      <c r="I10" s="254"/>
      <c r="J10" s="255"/>
      <c r="K10" s="255"/>
      <c r="L10" s="256"/>
    </row>
    <row r="11" spans="1:12" ht="17.25" customHeight="1" x14ac:dyDescent="0.2">
      <c r="A11" s="475"/>
      <c r="B11" s="476"/>
      <c r="C11" s="248"/>
      <c r="D11" s="257"/>
      <c r="E11" s="258"/>
      <c r="F11" s="259"/>
      <c r="G11" s="260"/>
      <c r="H11" s="261"/>
      <c r="I11" s="262"/>
      <c r="J11" s="263"/>
      <c r="K11" s="263"/>
      <c r="L11" s="256"/>
    </row>
    <row r="12" spans="1:12" ht="17.25" customHeight="1" x14ac:dyDescent="0.2">
      <c r="A12" s="475"/>
      <c r="B12" s="476"/>
      <c r="C12" s="248"/>
      <c r="D12" s="257"/>
      <c r="E12" s="258"/>
      <c r="F12" s="259"/>
      <c r="G12" s="260"/>
      <c r="H12" s="261"/>
      <c r="I12" s="262"/>
      <c r="J12" s="263"/>
      <c r="K12" s="263"/>
      <c r="L12" s="256"/>
    </row>
    <row r="13" spans="1:12" ht="17.25" customHeight="1" x14ac:dyDescent="0.2">
      <c r="A13" s="475"/>
      <c r="B13" s="476"/>
      <c r="C13" s="248"/>
      <c r="D13" s="257"/>
      <c r="E13" s="258"/>
      <c r="F13" s="259"/>
      <c r="G13" s="260"/>
      <c r="H13" s="261"/>
      <c r="I13" s="262"/>
      <c r="J13" s="263"/>
      <c r="K13" s="263"/>
      <c r="L13" s="256"/>
    </row>
    <row r="14" spans="1:12" ht="25.5" customHeight="1" x14ac:dyDescent="0.2">
      <c r="A14" s="475"/>
      <c r="B14" s="476"/>
      <c r="C14" s="248"/>
      <c r="D14" s="257"/>
      <c r="E14" s="258"/>
      <c r="F14" s="259"/>
      <c r="G14" s="260"/>
      <c r="H14" s="261"/>
      <c r="I14" s="262"/>
      <c r="J14" s="263"/>
      <c r="K14" s="263"/>
      <c r="L14" s="256"/>
    </row>
    <row r="15" spans="1:12" ht="27" customHeight="1" x14ac:dyDescent="0.2">
      <c r="A15" s="475"/>
      <c r="B15" s="476"/>
      <c r="C15" s="248"/>
      <c r="D15" s="257"/>
      <c r="E15" s="258"/>
      <c r="F15" s="259"/>
      <c r="G15" s="260"/>
      <c r="H15" s="261"/>
      <c r="I15" s="262"/>
      <c r="J15" s="263"/>
      <c r="K15" s="263"/>
      <c r="L15" s="256"/>
    </row>
    <row r="16" spans="1:12" ht="17.25" customHeight="1" x14ac:dyDescent="0.2">
      <c r="A16" s="475"/>
      <c r="B16" s="476"/>
      <c r="C16" s="248"/>
      <c r="D16" s="257"/>
      <c r="E16" s="258"/>
      <c r="F16" s="259"/>
      <c r="G16" s="260"/>
      <c r="H16" s="261"/>
      <c r="I16" s="262"/>
      <c r="J16" s="263"/>
      <c r="K16" s="263"/>
      <c r="L16" s="256"/>
    </row>
    <row r="17" spans="1:12" ht="17.25" customHeight="1" x14ac:dyDescent="0.2">
      <c r="A17" s="475"/>
      <c r="B17" s="476"/>
      <c r="C17" s="248"/>
      <c r="D17" s="257"/>
      <c r="E17" s="258"/>
      <c r="F17" s="259"/>
      <c r="G17" s="260"/>
      <c r="H17" s="261"/>
      <c r="I17" s="262"/>
      <c r="J17" s="263"/>
      <c r="K17" s="263"/>
      <c r="L17" s="256"/>
    </row>
    <row r="18" spans="1:12" ht="17.25" customHeight="1" x14ac:dyDescent="0.2">
      <c r="A18" s="475"/>
      <c r="B18" s="481"/>
      <c r="C18" s="248"/>
      <c r="D18" s="257"/>
      <c r="E18" s="258"/>
      <c r="F18" s="259"/>
      <c r="G18" s="260"/>
      <c r="H18" s="261"/>
      <c r="I18" s="262"/>
      <c r="J18" s="263"/>
      <c r="K18" s="264"/>
      <c r="L18" s="256"/>
    </row>
    <row r="19" spans="1:12" ht="17.25" customHeight="1" x14ac:dyDescent="0.2">
      <c r="A19" s="475"/>
      <c r="B19" s="476"/>
      <c r="C19" s="248"/>
      <c r="D19" s="257"/>
      <c r="E19" s="258"/>
      <c r="F19" s="259"/>
      <c r="G19" s="260"/>
      <c r="H19" s="261"/>
      <c r="I19" s="262"/>
      <c r="J19" s="263"/>
      <c r="K19" s="264"/>
      <c r="L19" s="256"/>
    </row>
    <row r="20" spans="1:12" ht="17.25" customHeight="1" x14ac:dyDescent="0.2">
      <c r="A20" s="475"/>
      <c r="B20" s="476"/>
      <c r="C20" s="248"/>
      <c r="D20" s="257"/>
      <c r="E20" s="258"/>
      <c r="F20" s="259"/>
      <c r="G20" s="260"/>
      <c r="H20" s="261"/>
      <c r="I20" s="262"/>
      <c r="J20" s="263"/>
      <c r="K20" s="264"/>
      <c r="L20" s="256"/>
    </row>
    <row r="21" spans="1:12" ht="17.25" customHeight="1" x14ac:dyDescent="0.2">
      <c r="A21" s="475"/>
      <c r="B21" s="476"/>
      <c r="C21" s="248"/>
      <c r="D21" s="257"/>
      <c r="E21" s="258"/>
      <c r="F21" s="259"/>
      <c r="G21" s="260"/>
      <c r="H21" s="261"/>
      <c r="I21" s="262"/>
      <c r="J21" s="263"/>
      <c r="K21" s="263"/>
      <c r="L21" s="256"/>
    </row>
    <row r="22" spans="1:12" ht="17.25" customHeight="1" x14ac:dyDescent="0.2">
      <c r="A22" s="475"/>
      <c r="B22" s="476"/>
      <c r="C22" s="248"/>
      <c r="D22" s="257"/>
      <c r="E22" s="258"/>
      <c r="F22" s="259"/>
      <c r="G22" s="260"/>
      <c r="H22" s="261"/>
      <c r="I22" s="262"/>
      <c r="J22" s="264"/>
      <c r="K22" s="263"/>
      <c r="L22" s="256"/>
    </row>
    <row r="23" spans="1:12" ht="17.25" customHeight="1" x14ac:dyDescent="0.2">
      <c r="A23" s="475"/>
      <c r="B23" s="476"/>
      <c r="C23" s="248"/>
      <c r="D23" s="257"/>
      <c r="E23" s="258"/>
      <c r="F23" s="259"/>
      <c r="G23" s="260"/>
      <c r="H23" s="261"/>
      <c r="I23" s="262"/>
      <c r="J23" s="263"/>
      <c r="K23" s="263"/>
      <c r="L23" s="256"/>
    </row>
    <row r="24" spans="1:12" ht="17.25" customHeight="1" x14ac:dyDescent="0.2">
      <c r="A24" s="475"/>
      <c r="B24" s="476"/>
      <c r="C24" s="248"/>
      <c r="D24" s="257"/>
      <c r="E24" s="258"/>
      <c r="F24" s="259"/>
      <c r="G24" s="260"/>
      <c r="H24" s="261"/>
      <c r="I24" s="262"/>
      <c r="J24" s="263"/>
      <c r="K24" s="264"/>
      <c r="L24" s="256"/>
    </row>
    <row r="25" spans="1:12" ht="17.25" customHeight="1" x14ac:dyDescent="0.2">
      <c r="A25" s="475"/>
      <c r="B25" s="481"/>
      <c r="C25" s="248"/>
      <c r="D25" s="257"/>
      <c r="E25" s="258"/>
      <c r="F25" s="259"/>
      <c r="G25" s="260"/>
      <c r="H25" s="261"/>
      <c r="I25" s="262"/>
      <c r="J25" s="263"/>
      <c r="K25" s="264"/>
      <c r="L25" s="256"/>
    </row>
    <row r="26" spans="1:12" ht="17.25" customHeight="1" x14ac:dyDescent="0.2">
      <c r="A26" s="475"/>
      <c r="B26" s="481"/>
      <c r="C26" s="248"/>
      <c r="D26" s="257"/>
      <c r="E26" s="258"/>
      <c r="F26" s="259"/>
      <c r="G26" s="260"/>
      <c r="H26" s="261"/>
      <c r="I26" s="262"/>
      <c r="J26" s="263"/>
      <c r="K26" s="264"/>
      <c r="L26" s="256"/>
    </row>
    <row r="27" spans="1:12" ht="26.25" customHeight="1" x14ac:dyDescent="0.2">
      <c r="A27" s="475"/>
      <c r="B27" s="476"/>
      <c r="C27" s="248"/>
      <c r="D27" s="257"/>
      <c r="E27" s="258"/>
      <c r="F27" s="259"/>
      <c r="G27" s="260"/>
      <c r="H27" s="261"/>
      <c r="I27" s="262"/>
      <c r="J27" s="263"/>
      <c r="K27" s="263"/>
      <c r="L27" s="256"/>
    </row>
    <row r="28" spans="1:12" ht="24.75" customHeight="1" x14ac:dyDescent="0.2">
      <c r="A28" s="475"/>
      <c r="B28" s="481"/>
      <c r="C28" s="248"/>
      <c r="D28" s="257"/>
      <c r="E28" s="258"/>
      <c r="F28" s="259"/>
      <c r="G28" s="260"/>
      <c r="H28" s="261"/>
      <c r="I28" s="262"/>
      <c r="J28" s="263"/>
      <c r="K28" s="263"/>
      <c r="L28" s="256"/>
    </row>
    <row r="29" spans="1:12" ht="17.25" customHeight="1" x14ac:dyDescent="0.2">
      <c r="A29" s="477"/>
      <c r="B29" s="485"/>
      <c r="C29" s="248"/>
      <c r="D29" s="257"/>
      <c r="E29" s="258"/>
      <c r="F29" s="259"/>
      <c r="G29" s="260"/>
      <c r="H29" s="261"/>
      <c r="I29" s="262"/>
      <c r="J29" s="263"/>
      <c r="K29" s="263"/>
      <c r="L29" s="256"/>
    </row>
    <row r="30" spans="1:12" ht="17.25" customHeight="1" x14ac:dyDescent="0.2">
      <c r="A30" s="475"/>
      <c r="B30" s="476"/>
      <c r="C30" s="248"/>
      <c r="D30" s="257"/>
      <c r="E30" s="258"/>
      <c r="F30" s="259"/>
      <c r="G30" s="260"/>
      <c r="H30" s="261"/>
      <c r="I30" s="262"/>
      <c r="J30" s="264"/>
      <c r="K30" s="264"/>
      <c r="L30" s="256"/>
    </row>
    <row r="31" spans="1:12" ht="17.25" customHeight="1" x14ac:dyDescent="0.2">
      <c r="A31" s="475"/>
      <c r="B31" s="476"/>
      <c r="C31" s="248"/>
      <c r="D31" s="265"/>
      <c r="E31" s="266"/>
      <c r="F31" s="267"/>
      <c r="G31" s="268"/>
      <c r="H31" s="269"/>
      <c r="I31" s="270"/>
      <c r="J31" s="271"/>
      <c r="K31" s="264"/>
      <c r="L31" s="256"/>
    </row>
    <row r="32" spans="1:12" ht="17.25" customHeight="1" x14ac:dyDescent="0.2">
      <c r="A32" s="475"/>
      <c r="B32" s="476"/>
      <c r="C32" s="248"/>
      <c r="D32" s="272"/>
      <c r="E32" s="258"/>
      <c r="F32" s="259"/>
      <c r="G32" s="260"/>
      <c r="H32" s="261"/>
      <c r="I32" s="262"/>
      <c r="J32" s="264"/>
      <c r="K32" s="264"/>
      <c r="L32" s="256"/>
    </row>
    <row r="33" spans="1:12" ht="17.25" customHeight="1" x14ac:dyDescent="0.2">
      <c r="A33" s="477"/>
      <c r="B33" s="478"/>
      <c r="C33" s="248"/>
      <c r="D33" s="257"/>
      <c r="E33" s="258"/>
      <c r="F33" s="259"/>
      <c r="G33" s="260"/>
      <c r="H33" s="261"/>
      <c r="I33" s="262"/>
      <c r="J33" s="263"/>
      <c r="K33" s="264"/>
      <c r="L33" s="256"/>
    </row>
    <row r="34" spans="1:12" ht="17.25" customHeight="1" x14ac:dyDescent="0.2">
      <c r="A34" s="482"/>
      <c r="B34" s="483"/>
      <c r="C34" s="248"/>
      <c r="D34" s="273"/>
      <c r="E34" s="274"/>
      <c r="F34" s="275"/>
      <c r="G34" s="276"/>
      <c r="H34" s="277"/>
      <c r="I34" s="278"/>
      <c r="J34" s="279"/>
      <c r="K34" s="280"/>
      <c r="L34" s="256"/>
    </row>
    <row r="35" spans="1:12" x14ac:dyDescent="0.2">
      <c r="A35" s="281"/>
      <c r="B35" s="282"/>
      <c r="C35" s="282"/>
      <c r="D35" s="283"/>
      <c r="E35" s="283"/>
      <c r="F35" s="283"/>
      <c r="G35" s="284"/>
      <c r="H35" s="285"/>
      <c r="I35" s="238"/>
      <c r="J35" s="231"/>
      <c r="K35" s="231"/>
    </row>
    <row r="36" spans="1:12" x14ac:dyDescent="0.2">
      <c r="A36" s="463"/>
      <c r="B36" s="470"/>
      <c r="C36" s="286"/>
      <c r="D36" s="286"/>
      <c r="E36" s="287"/>
      <c r="F36" s="241"/>
      <c r="G36" s="240"/>
      <c r="H36" s="243"/>
      <c r="I36" s="238"/>
      <c r="J36" s="231"/>
      <c r="K36" s="231"/>
    </row>
    <row r="37" spans="1:12" x14ac:dyDescent="0.2">
      <c r="A37" s="479"/>
      <c r="B37" s="480"/>
      <c r="C37" s="288"/>
      <c r="D37" s="289"/>
      <c r="E37" s="290"/>
      <c r="F37" s="291"/>
      <c r="G37" s="292"/>
      <c r="H37" s="293"/>
      <c r="I37" s="294"/>
      <c r="J37" s="231"/>
      <c r="K37" s="231"/>
    </row>
    <row r="38" spans="1:12" x14ac:dyDescent="0.2">
      <c r="A38" s="475"/>
      <c r="B38" s="481"/>
      <c r="C38" s="295"/>
      <c r="D38" s="272"/>
      <c r="E38" s="296"/>
      <c r="F38" s="297"/>
      <c r="G38" s="298"/>
      <c r="H38" s="293"/>
      <c r="I38" s="294"/>
      <c r="J38" s="231"/>
      <c r="K38" s="231"/>
    </row>
    <row r="39" spans="1:12" x14ac:dyDescent="0.2">
      <c r="A39" s="475"/>
      <c r="B39" s="481"/>
      <c r="C39" s="248"/>
      <c r="D39" s="272"/>
      <c r="E39" s="296"/>
      <c r="F39" s="297"/>
      <c r="G39" s="298"/>
      <c r="H39" s="293"/>
      <c r="I39" s="294"/>
      <c r="J39" s="231"/>
      <c r="K39" s="231"/>
    </row>
    <row r="40" spans="1:12" x14ac:dyDescent="0.2">
      <c r="A40" s="475"/>
      <c r="B40" s="481"/>
      <c r="C40" s="248"/>
      <c r="D40" s="272"/>
      <c r="E40" s="266"/>
      <c r="F40" s="297"/>
      <c r="G40" s="299"/>
      <c r="H40" s="300"/>
      <c r="I40" s="294"/>
      <c r="J40" s="231"/>
      <c r="K40" s="231"/>
    </row>
    <row r="41" spans="1:12" x14ac:dyDescent="0.2">
      <c r="A41" s="484"/>
      <c r="B41" s="301"/>
      <c r="C41" s="302"/>
      <c r="D41" s="289"/>
      <c r="E41" s="290"/>
      <c r="F41" s="291"/>
      <c r="G41" s="292"/>
      <c r="H41" s="303"/>
      <c r="I41" s="294"/>
      <c r="J41" s="231"/>
      <c r="K41" s="231"/>
    </row>
    <row r="42" spans="1:12" x14ac:dyDescent="0.2">
      <c r="A42" s="484"/>
      <c r="B42" s="396"/>
      <c r="C42" s="248"/>
      <c r="D42" s="272"/>
      <c r="E42" s="296"/>
      <c r="F42" s="297"/>
      <c r="G42" s="298"/>
      <c r="H42" s="303"/>
      <c r="I42" s="294"/>
      <c r="J42" s="231"/>
      <c r="K42" s="231"/>
    </row>
    <row r="43" spans="1:12" x14ac:dyDescent="0.2">
      <c r="A43" s="484"/>
      <c r="B43" s="305"/>
      <c r="C43" s="306"/>
      <c r="D43" s="307"/>
      <c r="E43" s="308"/>
      <c r="F43" s="309"/>
      <c r="G43" s="310"/>
      <c r="H43" s="293"/>
      <c r="I43" s="294"/>
      <c r="J43" s="231"/>
      <c r="K43" s="231"/>
    </row>
    <row r="44" spans="1:12" x14ac:dyDescent="0.2">
      <c r="A44" s="477"/>
      <c r="B44" s="478"/>
      <c r="C44" s="302"/>
      <c r="D44" s="289"/>
      <c r="E44" s="290"/>
      <c r="F44" s="291"/>
      <c r="G44" s="311"/>
      <c r="H44" s="312"/>
      <c r="I44" s="294"/>
      <c r="J44" s="231"/>
      <c r="K44" s="231"/>
    </row>
    <row r="45" spans="1:12" x14ac:dyDescent="0.2">
      <c r="A45" s="473"/>
      <c r="B45" s="474"/>
      <c r="C45" s="248"/>
      <c r="D45" s="272"/>
      <c r="E45" s="296"/>
      <c r="F45" s="297"/>
      <c r="G45" s="313"/>
      <c r="H45" s="300"/>
      <c r="I45" s="294"/>
      <c r="J45" s="231"/>
      <c r="K45" s="231"/>
    </row>
    <row r="46" spans="1:12" x14ac:dyDescent="0.2">
      <c r="A46" s="486"/>
      <c r="B46" s="487"/>
      <c r="C46" s="314"/>
      <c r="D46" s="314"/>
      <c r="E46" s="315"/>
      <c r="F46" s="316"/>
      <c r="G46" s="317"/>
      <c r="H46" s="317"/>
      <c r="I46" s="294"/>
      <c r="J46" s="231"/>
      <c r="K46" s="231"/>
    </row>
    <row r="47" spans="1:12" x14ac:dyDescent="0.2">
      <c r="A47" s="318"/>
      <c r="B47" s="319"/>
      <c r="C47" s="320"/>
      <c r="D47" s="320"/>
      <c r="E47" s="320"/>
      <c r="F47" s="321"/>
      <c r="G47" s="321"/>
      <c r="H47" s="322"/>
      <c r="I47" s="238"/>
      <c r="J47" s="231"/>
      <c r="K47" s="231"/>
    </row>
    <row r="48" spans="1:12" x14ac:dyDescent="0.2">
      <c r="A48" s="323"/>
      <c r="B48" s="324"/>
      <c r="C48" s="324"/>
      <c r="D48" s="324"/>
      <c r="E48" s="324"/>
      <c r="F48" s="325"/>
      <c r="G48" s="325"/>
      <c r="H48" s="325"/>
      <c r="I48" s="238"/>
      <c r="J48" s="231"/>
      <c r="K48" s="231"/>
    </row>
    <row r="49" spans="1:11" x14ac:dyDescent="0.2">
      <c r="A49" s="463"/>
      <c r="B49" s="470"/>
      <c r="C49" s="395"/>
      <c r="D49" s="326"/>
      <c r="E49" s="242"/>
      <c r="F49" s="247"/>
      <c r="G49" s="327"/>
      <c r="H49" s="328"/>
      <c r="I49" s="238"/>
      <c r="J49" s="231"/>
      <c r="K49" s="231"/>
    </row>
    <row r="50" spans="1:11" x14ac:dyDescent="0.2">
      <c r="A50" s="497"/>
      <c r="B50" s="498"/>
      <c r="C50" s="329"/>
      <c r="D50" s="330"/>
      <c r="E50" s="331"/>
      <c r="F50" s="332"/>
      <c r="G50" s="333"/>
      <c r="H50" s="334"/>
      <c r="I50" s="238"/>
      <c r="J50" s="231"/>
      <c r="K50" s="231"/>
    </row>
    <row r="51" spans="1:11" x14ac:dyDescent="0.2">
      <c r="A51" s="488"/>
      <c r="B51" s="489"/>
      <c r="C51" s="335"/>
      <c r="D51" s="336"/>
      <c r="E51" s="337"/>
      <c r="F51" s="338"/>
      <c r="G51" s="333"/>
      <c r="H51" s="334"/>
      <c r="I51" s="238"/>
      <c r="J51" s="231"/>
      <c r="K51" s="231"/>
    </row>
    <row r="52" spans="1:11" x14ac:dyDescent="0.2">
      <c r="A52" s="490"/>
      <c r="B52" s="339"/>
      <c r="C52" s="329"/>
      <c r="D52" s="330"/>
      <c r="E52" s="331"/>
      <c r="F52" s="340"/>
      <c r="G52" s="341"/>
      <c r="H52" s="334"/>
      <c r="I52" s="238"/>
      <c r="J52" s="231"/>
      <c r="K52" s="231"/>
    </row>
    <row r="53" spans="1:11" x14ac:dyDescent="0.2">
      <c r="A53" s="491"/>
      <c r="B53" s="342"/>
      <c r="C53" s="343"/>
      <c r="D53" s="344"/>
      <c r="E53" s="345"/>
      <c r="F53" s="346"/>
      <c r="G53" s="341"/>
      <c r="H53" s="334"/>
      <c r="I53" s="238"/>
      <c r="J53" s="231"/>
      <c r="K53" s="231"/>
    </row>
    <row r="54" spans="1:11" x14ac:dyDescent="0.2">
      <c r="A54" s="499"/>
      <c r="B54" s="499"/>
      <c r="C54" s="329"/>
      <c r="D54" s="330"/>
      <c r="E54" s="347"/>
      <c r="F54" s="332"/>
      <c r="G54" s="333"/>
      <c r="H54" s="334"/>
      <c r="I54" s="238"/>
      <c r="J54" s="231"/>
      <c r="K54" s="231"/>
    </row>
    <row r="55" spans="1:11" x14ac:dyDescent="0.2">
      <c r="A55" s="458"/>
      <c r="B55" s="458"/>
      <c r="C55" s="348"/>
      <c r="D55" s="349"/>
      <c r="E55" s="350"/>
      <c r="F55" s="351"/>
      <c r="G55" s="341"/>
      <c r="H55" s="334"/>
      <c r="I55" s="238"/>
      <c r="J55" s="231"/>
      <c r="K55" s="231"/>
    </row>
    <row r="56" spans="1:11" x14ac:dyDescent="0.2">
      <c r="A56" s="459"/>
      <c r="B56" s="459"/>
      <c r="C56" s="352"/>
      <c r="D56" s="272"/>
      <c r="E56" s="353"/>
      <c r="F56" s="354"/>
      <c r="G56" s="341"/>
      <c r="H56" s="334"/>
      <c r="I56" s="238"/>
      <c r="J56" s="231"/>
      <c r="K56" s="231"/>
    </row>
    <row r="57" spans="1:11" x14ac:dyDescent="0.2">
      <c r="A57" s="492"/>
      <c r="B57" s="492"/>
      <c r="C57" s="355"/>
      <c r="D57" s="307"/>
      <c r="E57" s="356"/>
      <c r="F57" s="357"/>
      <c r="G57" s="358"/>
      <c r="H57" s="238"/>
      <c r="I57" s="231"/>
      <c r="J57" s="231"/>
      <c r="K57" s="231"/>
    </row>
    <row r="58" spans="1:11" x14ac:dyDescent="0.2">
      <c r="A58" s="323"/>
      <c r="B58" s="324"/>
      <c r="C58" s="324"/>
      <c r="D58" s="324"/>
      <c r="E58" s="324"/>
      <c r="F58" s="324"/>
      <c r="G58" s="324"/>
      <c r="H58" s="359"/>
      <c r="I58" s="238"/>
      <c r="J58" s="231"/>
      <c r="K58" s="231"/>
    </row>
    <row r="59" spans="1:11" x14ac:dyDescent="0.2">
      <c r="A59" s="467"/>
      <c r="B59" s="493"/>
      <c r="C59" s="462"/>
      <c r="D59" s="462"/>
      <c r="E59" s="462"/>
      <c r="F59" s="462"/>
      <c r="G59" s="463"/>
      <c r="H59" s="464"/>
      <c r="I59" s="465"/>
      <c r="J59" s="231"/>
      <c r="K59" s="231"/>
    </row>
    <row r="60" spans="1:11" x14ac:dyDescent="0.2">
      <c r="A60" s="494"/>
      <c r="B60" s="495"/>
      <c r="C60" s="467"/>
      <c r="D60" s="463"/>
      <c r="E60" s="469"/>
      <c r="F60" s="470"/>
      <c r="G60" s="471"/>
      <c r="H60" s="466"/>
      <c r="I60" s="465"/>
      <c r="J60" s="231"/>
      <c r="K60" s="231"/>
    </row>
    <row r="61" spans="1:11" x14ac:dyDescent="0.2">
      <c r="A61" s="468"/>
      <c r="B61" s="496"/>
      <c r="C61" s="468"/>
      <c r="D61" s="326"/>
      <c r="E61" s="241"/>
      <c r="F61" s="360"/>
      <c r="G61" s="472"/>
      <c r="H61" s="247"/>
      <c r="I61" s="395"/>
    </row>
    <row r="62" spans="1:11" x14ac:dyDescent="0.2">
      <c r="A62" s="460"/>
      <c r="B62" s="461"/>
      <c r="C62" s="361"/>
      <c r="D62" s="289"/>
      <c r="E62" s="290"/>
      <c r="F62" s="362"/>
      <c r="G62" s="311"/>
      <c r="H62" s="363"/>
      <c r="I62" s="364"/>
      <c r="J62" s="226"/>
    </row>
    <row r="63" spans="1:11" x14ac:dyDescent="0.2">
      <c r="A63" s="456"/>
      <c r="B63" s="457"/>
      <c r="C63" s="365"/>
      <c r="D63" s="272"/>
      <c r="E63" s="296"/>
      <c r="F63" s="366"/>
      <c r="G63" s="313"/>
      <c r="H63" s="354"/>
      <c r="I63" s="367"/>
      <c r="J63" s="226"/>
    </row>
    <row r="64" spans="1:11" x14ac:dyDescent="0.2">
      <c r="A64" s="456"/>
      <c r="B64" s="457"/>
      <c r="C64" s="365"/>
      <c r="D64" s="272"/>
      <c r="E64" s="296"/>
      <c r="F64" s="366"/>
      <c r="G64" s="313"/>
      <c r="H64" s="354"/>
      <c r="I64" s="367"/>
      <c r="J64" s="226"/>
    </row>
    <row r="65" spans="1:10" x14ac:dyDescent="0.2">
      <c r="A65" s="456"/>
      <c r="B65" s="457"/>
      <c r="C65" s="365"/>
      <c r="D65" s="272"/>
      <c r="E65" s="296"/>
      <c r="F65" s="366"/>
      <c r="G65" s="313"/>
      <c r="H65" s="354"/>
      <c r="I65" s="367"/>
      <c r="J65" s="226"/>
    </row>
    <row r="66" spans="1:10" x14ac:dyDescent="0.2">
      <c r="A66" s="456"/>
      <c r="B66" s="457"/>
      <c r="C66" s="365"/>
      <c r="D66" s="272"/>
      <c r="E66" s="296"/>
      <c r="F66" s="366"/>
      <c r="G66" s="313"/>
      <c r="H66" s="354"/>
      <c r="I66" s="367"/>
      <c r="J66" s="226"/>
    </row>
    <row r="67" spans="1:10" x14ac:dyDescent="0.2">
      <c r="A67" s="500"/>
      <c r="B67" s="501"/>
      <c r="C67" s="368"/>
      <c r="D67" s="307"/>
      <c r="E67" s="308"/>
      <c r="F67" s="369"/>
      <c r="G67" s="370"/>
      <c r="H67" s="371"/>
      <c r="I67" s="372"/>
      <c r="J67" s="226"/>
    </row>
    <row r="68" spans="1:10" x14ac:dyDescent="0.2">
      <c r="A68" s="373"/>
      <c r="B68" s="231"/>
      <c r="C68" s="231"/>
      <c r="D68" s="231"/>
      <c r="E68" s="231"/>
      <c r="F68" s="231"/>
      <c r="G68" s="231"/>
      <c r="H68" s="231"/>
      <c r="I68" s="238"/>
    </row>
    <row r="69" spans="1:10" x14ac:dyDescent="0.2">
      <c r="A69" s="374"/>
      <c r="B69" s="375"/>
      <c r="C69" s="375"/>
      <c r="D69" s="375"/>
      <c r="E69" s="375"/>
      <c r="F69" s="376"/>
      <c r="G69" s="376"/>
    </row>
    <row r="70" spans="1:10" x14ac:dyDescent="0.2">
      <c r="A70" s="502"/>
      <c r="B70" s="502"/>
      <c r="C70" s="504"/>
      <c r="D70" s="505"/>
      <c r="E70" s="505"/>
      <c r="F70" s="505"/>
      <c r="G70" s="506"/>
    </row>
    <row r="71" spans="1:10" x14ac:dyDescent="0.2">
      <c r="A71" s="503"/>
      <c r="B71" s="503"/>
      <c r="C71" s="326"/>
      <c r="D71" s="377"/>
      <c r="E71" s="241"/>
      <c r="F71" s="241"/>
      <c r="G71" s="360"/>
    </row>
    <row r="72" spans="1:10" x14ac:dyDescent="0.2">
      <c r="A72" s="378"/>
      <c r="B72" s="379"/>
      <c r="C72" s="289"/>
      <c r="D72" s="380"/>
      <c r="E72" s="380"/>
      <c r="F72" s="380"/>
      <c r="G72" s="381"/>
      <c r="H72" s="226"/>
    </row>
    <row r="73" spans="1:10" x14ac:dyDescent="0.2">
      <c r="A73" s="382"/>
      <c r="B73" s="383"/>
      <c r="C73" s="307"/>
      <c r="D73" s="309"/>
      <c r="E73" s="309"/>
      <c r="F73" s="309"/>
      <c r="G73" s="384"/>
      <c r="H73" s="226"/>
    </row>
    <row r="74" spans="1:10" x14ac:dyDescent="0.2">
      <c r="A74" s="374"/>
      <c r="B74" s="375"/>
      <c r="C74" s="375"/>
      <c r="D74" s="375"/>
      <c r="E74" s="375"/>
      <c r="F74" s="376"/>
      <c r="G74" s="376"/>
    </row>
    <row r="75" spans="1:10" x14ac:dyDescent="0.2">
      <c r="A75" s="502"/>
      <c r="B75" s="502"/>
      <c r="C75" s="504"/>
      <c r="D75" s="505"/>
      <c r="E75" s="505"/>
      <c r="F75" s="505"/>
      <c r="G75" s="506"/>
    </row>
    <row r="76" spans="1:10" x14ac:dyDescent="0.2">
      <c r="A76" s="503"/>
      <c r="B76" s="503"/>
      <c r="C76" s="326"/>
      <c r="D76" s="377"/>
      <c r="E76" s="241"/>
      <c r="F76" s="241"/>
      <c r="G76" s="360"/>
    </row>
    <row r="77" spans="1:10" ht="25.5" customHeight="1" x14ac:dyDescent="0.2">
      <c r="A77" s="385"/>
      <c r="B77" s="386"/>
      <c r="C77" s="387"/>
      <c r="D77" s="388"/>
      <c r="E77" s="388"/>
      <c r="F77" s="388"/>
      <c r="G77" s="389"/>
      <c r="H77" s="226"/>
    </row>
    <row r="78" spans="1:10" x14ac:dyDescent="0.2">
      <c r="A78" s="390"/>
      <c r="B78" s="391"/>
      <c r="C78" s="390"/>
      <c r="D78" s="391"/>
      <c r="E78" s="392"/>
      <c r="F78" s="391"/>
      <c r="G78" s="392"/>
    </row>
    <row r="195" hidden="1" x14ac:dyDescent="0.2"/>
  </sheetData>
  <mergeCells count="61">
    <mergeCell ref="A67:B67"/>
    <mergeCell ref="A70:A71"/>
    <mergeCell ref="B70:B71"/>
    <mergeCell ref="C70:G70"/>
    <mergeCell ref="A75:A76"/>
    <mergeCell ref="B75:B76"/>
    <mergeCell ref="C75:G75"/>
    <mergeCell ref="A46:B46"/>
    <mergeCell ref="A51:B51"/>
    <mergeCell ref="A52:A53"/>
    <mergeCell ref="A57:B57"/>
    <mergeCell ref="A59:B61"/>
    <mergeCell ref="A49:B49"/>
    <mergeCell ref="A50:B50"/>
    <mergeCell ref="A54:B54"/>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6:B36"/>
    <mergeCell ref="A37:B37"/>
    <mergeCell ref="A38:B38"/>
    <mergeCell ref="A39:B39"/>
    <mergeCell ref="A44:B44"/>
    <mergeCell ref="A34:B34"/>
    <mergeCell ref="A40:B40"/>
    <mergeCell ref="A41:A43"/>
    <mergeCell ref="C59:G59"/>
    <mergeCell ref="H59:I60"/>
    <mergeCell ref="C60:C61"/>
    <mergeCell ref="D60:F60"/>
    <mergeCell ref="G60:G61"/>
    <mergeCell ref="A66:B66"/>
    <mergeCell ref="A55:B55"/>
    <mergeCell ref="A56:B56"/>
    <mergeCell ref="A62:B62"/>
    <mergeCell ref="A63:B63"/>
    <mergeCell ref="A64:B64"/>
    <mergeCell ref="A65:B65"/>
  </mergeCells>
  <dataValidations count="2">
    <dataValidation type="whole" allowBlank="1" showInputMessage="1" showErrorMessage="1" errorTitle="ERROR" error="Por Favor Ingrese solo Números." sqref="A1:F1048576 H1:XFD1048576 G1:G8 G10:G1048576">
      <formula1>0</formula1>
      <formula2>100000000</formula2>
    </dataValidation>
    <dataValidation allowBlank="1" showInputMessage="1" showErrorMessage="1" errorTitle="ERROR" error="Por Favor Ingrese solo Números." sqref="G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workbookViewId="0">
      <selection activeCell="A11" sqref="A11:B11"/>
    </sheetView>
  </sheetViews>
  <sheetFormatPr baseColWidth="10" defaultRowHeight="14.25" x14ac:dyDescent="0.2"/>
  <cols>
    <col min="1" max="1" width="40.42578125" style="129" customWidth="1"/>
    <col min="2" max="2" width="30.140625" style="129" customWidth="1"/>
    <col min="3" max="10" width="16" style="129" customWidth="1"/>
    <col min="11" max="11" width="18.42578125" style="129" customWidth="1"/>
    <col min="12" max="74" width="11.42578125" style="129"/>
    <col min="75" max="77" width="11.42578125" style="130"/>
    <col min="78" max="96" width="0" style="130" hidden="1" customWidth="1"/>
    <col min="97" max="102" width="11.42578125" style="130"/>
    <col min="103" max="16384" width="11.42578125" style="129"/>
  </cols>
  <sheetData>
    <row r="1" spans="1:85" x14ac:dyDescent="0.2">
      <c r="A1" s="128" t="s">
        <v>0</v>
      </c>
    </row>
    <row r="2" spans="1:85" x14ac:dyDescent="0.2">
      <c r="A2" s="128" t="str">
        <f>CONCATENATE("COMUNA: ",[2]NOMBRE!B2," - ","( ",[2]NOMBRE!C2,[2]NOMBRE!D2,[2]NOMBRE!E2,[2]NOMBRE!F2,[2]NOMBRE!G2," )")</f>
        <v>COMUNA: Linares - ( 07401 )</v>
      </c>
    </row>
    <row r="3" spans="1:85" x14ac:dyDescent="0.2">
      <c r="A3" s="128" t="str">
        <f>CONCATENATE("ESTABLECIMIENTO/ESTRATEGIA: ",[2]NOMBRE!B3," - ","( ",[2]NOMBRE!C3,[2]NOMBRE!D3,[2]NOMBRE!E3,[2]NOMBRE!F3,[2]NOMBRE!G3,[2]NOMBRE!H3," )")</f>
        <v>ESTABLECIMIENTO/ESTRATEGIA: Hospital Presidente Carlos Ibáñez del Campo - ( 116108 )</v>
      </c>
    </row>
    <row r="4" spans="1:85" x14ac:dyDescent="0.2">
      <c r="A4" s="128" t="str">
        <f>CONCATENATE("MES: ",[2]NOMBRE!B6," - ","( ",[2]NOMBRE!C6,[2]NOMBRE!D6," )")</f>
        <v>MES: ENERO - ( 01 )</v>
      </c>
    </row>
    <row r="5" spans="1:85" x14ac:dyDescent="0.2">
      <c r="A5" s="128" t="str">
        <f>CONCATENATE("AÑO: ",[2]NOMBRE!B7)</f>
        <v>AÑO: 2017</v>
      </c>
    </row>
    <row r="6" spans="1:85" ht="15" customHeight="1" x14ac:dyDescent="0.2">
      <c r="A6" s="131"/>
      <c r="B6" s="131"/>
      <c r="C6" s="132" t="s">
        <v>1</v>
      </c>
      <c r="D6" s="131"/>
      <c r="E6" s="131"/>
      <c r="F6" s="131"/>
      <c r="G6" s="131"/>
      <c r="H6" s="3"/>
      <c r="I6" s="4"/>
      <c r="J6" s="5"/>
      <c r="K6" s="5"/>
    </row>
    <row r="7" spans="1:85" ht="15" x14ac:dyDescent="0.2">
      <c r="A7" s="122"/>
      <c r="B7" s="122"/>
      <c r="C7" s="122"/>
      <c r="D7" s="122"/>
      <c r="E7" s="122"/>
      <c r="F7" s="122"/>
      <c r="G7" s="122"/>
      <c r="H7" s="3"/>
      <c r="I7" s="4"/>
      <c r="J7" s="5"/>
      <c r="K7" s="5"/>
    </row>
    <row r="8" spans="1:85" x14ac:dyDescent="0.2">
      <c r="A8" s="7" t="s">
        <v>2</v>
      </c>
      <c r="B8" s="8"/>
      <c r="C8" s="9"/>
      <c r="D8" s="8"/>
      <c r="E8" s="10"/>
      <c r="F8" s="10"/>
      <c r="G8" s="11"/>
      <c r="H8" s="10"/>
      <c r="I8" s="12"/>
      <c r="J8" s="5"/>
      <c r="K8" s="5"/>
    </row>
    <row r="9" spans="1:85" ht="56.25" customHeight="1" x14ac:dyDescent="0.2">
      <c r="A9" s="425" t="s">
        <v>3</v>
      </c>
      <c r="B9" s="432"/>
      <c r="C9" s="123" t="s">
        <v>4</v>
      </c>
      <c r="D9" s="13" t="s">
        <v>5</v>
      </c>
      <c r="E9" s="14" t="s">
        <v>6</v>
      </c>
      <c r="F9" s="14" t="s">
        <v>7</v>
      </c>
      <c r="G9" s="133" t="s">
        <v>33</v>
      </c>
      <c r="H9" s="117" t="s">
        <v>8</v>
      </c>
      <c r="I9" s="118" t="s">
        <v>9</v>
      </c>
      <c r="J9" s="134" t="s">
        <v>10</v>
      </c>
      <c r="K9" s="16" t="s">
        <v>34</v>
      </c>
    </row>
    <row r="10" spans="1:85" ht="17.25" customHeight="1" x14ac:dyDescent="0.2">
      <c r="A10" s="433" t="s">
        <v>35</v>
      </c>
      <c r="B10" s="434"/>
      <c r="C10" s="135">
        <f t="shared" ref="C10:C34" si="0">SUM(D10:F10)</f>
        <v>0</v>
      </c>
      <c r="D10" s="19"/>
      <c r="E10" s="20"/>
      <c r="F10" s="136"/>
      <c r="G10" s="137"/>
      <c r="H10" s="21"/>
      <c r="I10" s="22"/>
      <c r="J10" s="23"/>
      <c r="K10" s="23"/>
      <c r="L10" s="138"/>
      <c r="CA10" s="130" t="str">
        <f t="shared" ref="CA10:CA21" si="1">IF(SUM(H10:I10)&lt;&gt;C10,"El nº de visitas de primer contacto más la suma de vdi seguimiento deben ser coincidentes con el total","")</f>
        <v/>
      </c>
      <c r="CG10" s="130">
        <f t="shared" ref="CG10:CG21" si="2">IF(SUM(H10:I10)&lt;&gt;C10,1,0)</f>
        <v>0</v>
      </c>
    </row>
    <row r="11" spans="1:85" ht="17.25" customHeight="1" x14ac:dyDescent="0.2">
      <c r="A11" s="430" t="s">
        <v>36</v>
      </c>
      <c r="B11" s="435"/>
      <c r="C11" s="135">
        <f t="shared" si="0"/>
        <v>0</v>
      </c>
      <c r="D11" s="26"/>
      <c r="E11" s="27"/>
      <c r="F11" s="27"/>
      <c r="G11" s="139"/>
      <c r="H11" s="29"/>
      <c r="I11" s="30"/>
      <c r="J11" s="31"/>
      <c r="K11" s="31"/>
      <c r="L11" s="138"/>
      <c r="CA11" s="130" t="str">
        <f t="shared" si="1"/>
        <v/>
      </c>
      <c r="CG11" s="130">
        <f t="shared" si="2"/>
        <v>0</v>
      </c>
    </row>
    <row r="12" spans="1:85" ht="17.25" customHeight="1" x14ac:dyDescent="0.2">
      <c r="A12" s="430" t="s">
        <v>37</v>
      </c>
      <c r="B12" s="435"/>
      <c r="C12" s="135">
        <f t="shared" si="0"/>
        <v>0</v>
      </c>
      <c r="D12" s="26"/>
      <c r="E12" s="27"/>
      <c r="F12" s="27"/>
      <c r="G12" s="139"/>
      <c r="H12" s="29"/>
      <c r="I12" s="30"/>
      <c r="J12" s="31"/>
      <c r="K12" s="31"/>
      <c r="L12" s="138"/>
      <c r="CA12" s="130" t="str">
        <f t="shared" si="1"/>
        <v/>
      </c>
      <c r="CG12" s="130">
        <f t="shared" si="2"/>
        <v>0</v>
      </c>
    </row>
    <row r="13" spans="1:85" ht="17.25" customHeight="1" x14ac:dyDescent="0.2">
      <c r="A13" s="430" t="s">
        <v>38</v>
      </c>
      <c r="B13" s="435"/>
      <c r="C13" s="135">
        <f t="shared" si="0"/>
        <v>0</v>
      </c>
      <c r="D13" s="26"/>
      <c r="E13" s="27"/>
      <c r="F13" s="27"/>
      <c r="G13" s="139"/>
      <c r="H13" s="29"/>
      <c r="I13" s="30"/>
      <c r="J13" s="31"/>
      <c r="K13" s="31"/>
      <c r="L13" s="138"/>
      <c r="CA13" s="130" t="str">
        <f t="shared" si="1"/>
        <v/>
      </c>
      <c r="CG13" s="130">
        <f t="shared" si="2"/>
        <v>0</v>
      </c>
    </row>
    <row r="14" spans="1:85" ht="25.5" customHeight="1" x14ac:dyDescent="0.2">
      <c r="A14" s="430" t="s">
        <v>39</v>
      </c>
      <c r="B14" s="435"/>
      <c r="C14" s="135">
        <f t="shared" si="0"/>
        <v>0</v>
      </c>
      <c r="D14" s="26"/>
      <c r="E14" s="27"/>
      <c r="F14" s="27"/>
      <c r="G14" s="139"/>
      <c r="H14" s="29"/>
      <c r="I14" s="30"/>
      <c r="J14" s="31"/>
      <c r="K14" s="31"/>
      <c r="L14" s="138"/>
      <c r="CA14" s="130" t="str">
        <f t="shared" si="1"/>
        <v/>
      </c>
      <c r="CG14" s="130">
        <f t="shared" si="2"/>
        <v>0</v>
      </c>
    </row>
    <row r="15" spans="1:85" ht="27" customHeight="1" x14ac:dyDescent="0.2">
      <c r="A15" s="430" t="s">
        <v>40</v>
      </c>
      <c r="B15" s="435"/>
      <c r="C15" s="135">
        <f t="shared" si="0"/>
        <v>0</v>
      </c>
      <c r="D15" s="26"/>
      <c r="E15" s="27"/>
      <c r="F15" s="27"/>
      <c r="G15" s="139"/>
      <c r="H15" s="29"/>
      <c r="I15" s="30"/>
      <c r="J15" s="31"/>
      <c r="K15" s="31"/>
      <c r="L15" s="138"/>
      <c r="CA15" s="130" t="str">
        <f t="shared" si="1"/>
        <v/>
      </c>
      <c r="CG15" s="130">
        <f t="shared" si="2"/>
        <v>0</v>
      </c>
    </row>
    <row r="16" spans="1:85" ht="17.25" customHeight="1" x14ac:dyDescent="0.2">
      <c r="A16" s="430" t="s">
        <v>41</v>
      </c>
      <c r="B16" s="435"/>
      <c r="C16" s="135">
        <f t="shared" si="0"/>
        <v>0</v>
      </c>
      <c r="D16" s="26"/>
      <c r="E16" s="27"/>
      <c r="F16" s="27"/>
      <c r="G16" s="139"/>
      <c r="H16" s="29"/>
      <c r="I16" s="30"/>
      <c r="J16" s="31"/>
      <c r="K16" s="31"/>
      <c r="L16" s="138"/>
      <c r="CA16" s="130" t="str">
        <f t="shared" si="1"/>
        <v/>
      </c>
      <c r="CG16" s="130">
        <f t="shared" si="2"/>
        <v>0</v>
      </c>
    </row>
    <row r="17" spans="1:86" ht="17.25" customHeight="1" x14ac:dyDescent="0.2">
      <c r="A17" s="430" t="s">
        <v>42</v>
      </c>
      <c r="B17" s="435"/>
      <c r="C17" s="135">
        <f t="shared" si="0"/>
        <v>0</v>
      </c>
      <c r="D17" s="26"/>
      <c r="E17" s="27"/>
      <c r="F17" s="27"/>
      <c r="G17" s="139"/>
      <c r="H17" s="29"/>
      <c r="I17" s="30"/>
      <c r="J17" s="31"/>
      <c r="K17" s="31"/>
      <c r="L17" s="138"/>
      <c r="CA17" s="130" t="str">
        <f t="shared" si="1"/>
        <v/>
      </c>
      <c r="CG17" s="130">
        <f t="shared" si="2"/>
        <v>0</v>
      </c>
    </row>
    <row r="18" spans="1:86" ht="17.25" customHeight="1" x14ac:dyDescent="0.2">
      <c r="A18" s="430" t="s">
        <v>43</v>
      </c>
      <c r="B18" s="431"/>
      <c r="C18" s="135">
        <f t="shared" si="0"/>
        <v>0</v>
      </c>
      <c r="D18" s="26"/>
      <c r="E18" s="27"/>
      <c r="F18" s="27"/>
      <c r="G18" s="139"/>
      <c r="H18" s="29"/>
      <c r="I18" s="30"/>
      <c r="J18" s="31"/>
      <c r="K18" s="32"/>
      <c r="L18" s="138"/>
      <c r="CA18" s="130" t="str">
        <f t="shared" si="1"/>
        <v/>
      </c>
      <c r="CG18" s="130">
        <f t="shared" si="2"/>
        <v>0</v>
      </c>
    </row>
    <row r="19" spans="1:86" ht="17.25" customHeight="1" x14ac:dyDescent="0.2">
      <c r="A19" s="430" t="s">
        <v>44</v>
      </c>
      <c r="B19" s="435"/>
      <c r="C19" s="135">
        <f t="shared" si="0"/>
        <v>0</v>
      </c>
      <c r="D19" s="26"/>
      <c r="E19" s="27"/>
      <c r="F19" s="27"/>
      <c r="G19" s="139"/>
      <c r="H19" s="29"/>
      <c r="I19" s="30"/>
      <c r="J19" s="31"/>
      <c r="K19" s="32"/>
      <c r="L19" s="138"/>
      <c r="CA19" s="130" t="str">
        <f t="shared" si="1"/>
        <v/>
      </c>
      <c r="CG19" s="130">
        <f t="shared" si="2"/>
        <v>0</v>
      </c>
    </row>
    <row r="20" spans="1:86" ht="17.25" customHeight="1" x14ac:dyDescent="0.2">
      <c r="A20" s="430" t="s">
        <v>45</v>
      </c>
      <c r="B20" s="435"/>
      <c r="C20" s="135">
        <f t="shared" si="0"/>
        <v>0</v>
      </c>
      <c r="D20" s="26"/>
      <c r="E20" s="27"/>
      <c r="F20" s="27"/>
      <c r="G20" s="139"/>
      <c r="H20" s="29"/>
      <c r="I20" s="30"/>
      <c r="J20" s="31"/>
      <c r="K20" s="32"/>
      <c r="L20" s="138"/>
      <c r="CA20" s="130" t="str">
        <f t="shared" si="1"/>
        <v/>
      </c>
      <c r="CG20" s="130">
        <f t="shared" si="2"/>
        <v>0</v>
      </c>
    </row>
    <row r="21" spans="1:86" ht="17.25" customHeight="1" x14ac:dyDescent="0.2">
      <c r="A21" s="430" t="s">
        <v>46</v>
      </c>
      <c r="B21" s="435"/>
      <c r="C21" s="135">
        <f t="shared" si="0"/>
        <v>0</v>
      </c>
      <c r="D21" s="26"/>
      <c r="E21" s="27"/>
      <c r="F21" s="27"/>
      <c r="G21" s="139"/>
      <c r="H21" s="29"/>
      <c r="I21" s="30"/>
      <c r="J21" s="31"/>
      <c r="K21" s="31"/>
      <c r="L21" s="138"/>
      <c r="CA21" s="130" t="str">
        <f t="shared" si="1"/>
        <v/>
      </c>
      <c r="CG21" s="130">
        <f t="shared" si="2"/>
        <v>0</v>
      </c>
    </row>
    <row r="22" spans="1:86" ht="17.25" customHeight="1" x14ac:dyDescent="0.2">
      <c r="A22" s="430" t="s">
        <v>47</v>
      </c>
      <c r="B22" s="435"/>
      <c r="C22" s="135">
        <f t="shared" si="0"/>
        <v>0</v>
      </c>
      <c r="D22" s="26"/>
      <c r="E22" s="27"/>
      <c r="F22" s="27"/>
      <c r="G22" s="139"/>
      <c r="H22" s="29"/>
      <c r="I22" s="30"/>
      <c r="J22" s="32"/>
      <c r="K22" s="31"/>
      <c r="L22" s="138" t="s">
        <v>48</v>
      </c>
      <c r="CA22" s="130" t="str">
        <f>IF(C22=0,"",IF(J22="",IF(C22="",""," No olvide escribir la columna Programa de atención domiciliaria a personas con dependencia severa."),""))</f>
        <v/>
      </c>
      <c r="CB22" s="130" t="str">
        <f>IF(J22&lt;=C22,"","Programa de atención Domiciliaria a personas con Dependencia severa debe ser MENOR O IGUAL  al Total")</f>
        <v/>
      </c>
      <c r="CG22" s="130">
        <f>IF(J22&lt;=C22,0,1)</f>
        <v>0</v>
      </c>
    </row>
    <row r="23" spans="1:86" ht="17.25" customHeight="1" x14ac:dyDescent="0.2">
      <c r="A23" s="430" t="s">
        <v>49</v>
      </c>
      <c r="B23" s="435"/>
      <c r="C23" s="135">
        <f t="shared" si="0"/>
        <v>0</v>
      </c>
      <c r="D23" s="26"/>
      <c r="E23" s="27"/>
      <c r="F23" s="27"/>
      <c r="G23" s="139"/>
      <c r="H23" s="29"/>
      <c r="I23" s="30"/>
      <c r="J23" s="31"/>
      <c r="K23" s="31"/>
      <c r="L23" s="138"/>
      <c r="CA23" s="130" t="str">
        <f t="shared" ref="CA23:CA32" si="3">IF(SUM(H23:I23)&lt;&gt;C23,"El nº de visitas de primer contacto más la suma de vdi seguimiento deben ser coincidentes con el total","")</f>
        <v/>
      </c>
      <c r="CG23" s="130">
        <f t="shared" ref="CG23:CG32" si="4">IF(SUM(H23:I23)&lt;&gt;C23,1,0)</f>
        <v>0</v>
      </c>
    </row>
    <row r="24" spans="1:86" ht="17.25" customHeight="1" x14ac:dyDescent="0.2">
      <c r="A24" s="430" t="s">
        <v>50</v>
      </c>
      <c r="B24" s="435"/>
      <c r="C24" s="135">
        <f t="shared" si="0"/>
        <v>0</v>
      </c>
      <c r="D24" s="26"/>
      <c r="E24" s="27"/>
      <c r="F24" s="27"/>
      <c r="G24" s="139"/>
      <c r="H24" s="29"/>
      <c r="I24" s="30"/>
      <c r="J24" s="31"/>
      <c r="K24" s="32"/>
      <c r="L24" s="138"/>
      <c r="CA24" s="130" t="str">
        <f t="shared" si="3"/>
        <v/>
      </c>
      <c r="CG24" s="130">
        <f t="shared" si="4"/>
        <v>0</v>
      </c>
    </row>
    <row r="25" spans="1:86" ht="17.25" customHeight="1" x14ac:dyDescent="0.2">
      <c r="A25" s="430" t="s">
        <v>51</v>
      </c>
      <c r="B25" s="431"/>
      <c r="C25" s="135">
        <f t="shared" si="0"/>
        <v>0</v>
      </c>
      <c r="D25" s="26"/>
      <c r="E25" s="27"/>
      <c r="F25" s="27"/>
      <c r="G25" s="139"/>
      <c r="H25" s="29"/>
      <c r="I25" s="30"/>
      <c r="J25" s="31"/>
      <c r="K25" s="32"/>
      <c r="L25" s="138"/>
      <c r="CA25" s="130" t="str">
        <f t="shared" si="3"/>
        <v/>
      </c>
      <c r="CG25" s="130">
        <f t="shared" si="4"/>
        <v>0</v>
      </c>
    </row>
    <row r="26" spans="1:86" ht="17.25" customHeight="1" x14ac:dyDescent="0.2">
      <c r="A26" s="430" t="s">
        <v>52</v>
      </c>
      <c r="B26" s="431"/>
      <c r="C26" s="135">
        <f t="shared" si="0"/>
        <v>0</v>
      </c>
      <c r="D26" s="26"/>
      <c r="E26" s="27"/>
      <c r="F26" s="27"/>
      <c r="G26" s="139"/>
      <c r="H26" s="29"/>
      <c r="I26" s="30"/>
      <c r="J26" s="31"/>
      <c r="K26" s="32"/>
      <c r="L26" s="138"/>
      <c r="CA26" s="130" t="str">
        <f t="shared" si="3"/>
        <v/>
      </c>
      <c r="CG26" s="130">
        <f t="shared" si="4"/>
        <v>0</v>
      </c>
    </row>
    <row r="27" spans="1:86" ht="26.25" customHeight="1" x14ac:dyDescent="0.2">
      <c r="A27" s="430" t="s">
        <v>53</v>
      </c>
      <c r="B27" s="435"/>
      <c r="C27" s="135">
        <f t="shared" si="0"/>
        <v>0</v>
      </c>
      <c r="D27" s="26"/>
      <c r="E27" s="27"/>
      <c r="F27" s="27"/>
      <c r="G27" s="139"/>
      <c r="H27" s="29"/>
      <c r="I27" s="30"/>
      <c r="J27" s="31"/>
      <c r="K27" s="31"/>
      <c r="L27" s="138"/>
      <c r="CA27" s="130" t="str">
        <f t="shared" si="3"/>
        <v/>
      </c>
      <c r="CG27" s="130">
        <f t="shared" si="4"/>
        <v>0</v>
      </c>
    </row>
    <row r="28" spans="1:86" ht="24.75" customHeight="1" x14ac:dyDescent="0.2">
      <c r="A28" s="430" t="s">
        <v>54</v>
      </c>
      <c r="B28" s="431"/>
      <c r="C28" s="135">
        <f t="shared" si="0"/>
        <v>0</v>
      </c>
      <c r="D28" s="26"/>
      <c r="E28" s="27"/>
      <c r="F28" s="27"/>
      <c r="G28" s="139"/>
      <c r="H28" s="29"/>
      <c r="I28" s="30"/>
      <c r="J28" s="31"/>
      <c r="K28" s="31"/>
      <c r="L28" s="138"/>
      <c r="CA28" s="130" t="str">
        <f t="shared" si="3"/>
        <v/>
      </c>
      <c r="CG28" s="130">
        <f t="shared" si="4"/>
        <v>0</v>
      </c>
    </row>
    <row r="29" spans="1:86" ht="17.25" customHeight="1" x14ac:dyDescent="0.2">
      <c r="A29" s="433" t="s">
        <v>55</v>
      </c>
      <c r="B29" s="436"/>
      <c r="C29" s="135">
        <f t="shared" si="0"/>
        <v>0</v>
      </c>
      <c r="D29" s="26"/>
      <c r="E29" s="27"/>
      <c r="F29" s="27"/>
      <c r="G29" s="139"/>
      <c r="H29" s="29"/>
      <c r="I29" s="30"/>
      <c r="J29" s="31"/>
      <c r="K29" s="31"/>
      <c r="L29" s="138"/>
      <c r="CA29" s="130" t="str">
        <f t="shared" si="3"/>
        <v/>
      </c>
      <c r="CG29" s="130">
        <f t="shared" si="4"/>
        <v>0</v>
      </c>
    </row>
    <row r="30" spans="1:86" ht="17.25" customHeight="1" x14ac:dyDescent="0.2">
      <c r="A30" s="430" t="s">
        <v>56</v>
      </c>
      <c r="B30" s="435"/>
      <c r="C30" s="135">
        <f t="shared" si="0"/>
        <v>0</v>
      </c>
      <c r="D30" s="26"/>
      <c r="E30" s="27"/>
      <c r="F30" s="27"/>
      <c r="G30" s="139"/>
      <c r="H30" s="29"/>
      <c r="I30" s="30"/>
      <c r="J30" s="32"/>
      <c r="K30" s="32"/>
      <c r="L30" s="138" t="s">
        <v>48</v>
      </c>
      <c r="CA30" s="130" t="str">
        <f t="shared" si="3"/>
        <v/>
      </c>
      <c r="CB30" s="130" t="str">
        <f>IF(J30&lt;=C30,"","Programa de atención Domiciliaria a personas con Dependencia severa debe ser MENOR O IGUAL  al Total")</f>
        <v/>
      </c>
      <c r="CG30" s="130">
        <f t="shared" si="4"/>
        <v>0</v>
      </c>
      <c r="CH30" s="130">
        <f>IF(J30&lt;=C30,0,1)</f>
        <v>0</v>
      </c>
    </row>
    <row r="31" spans="1:86" ht="17.25" customHeight="1" x14ac:dyDescent="0.2">
      <c r="A31" s="430" t="s">
        <v>57</v>
      </c>
      <c r="B31" s="435"/>
      <c r="C31" s="135">
        <f t="shared" si="0"/>
        <v>0</v>
      </c>
      <c r="D31" s="37"/>
      <c r="E31" s="38"/>
      <c r="F31" s="38"/>
      <c r="G31" s="140"/>
      <c r="H31" s="40"/>
      <c r="I31" s="41"/>
      <c r="J31" s="42"/>
      <c r="K31" s="32"/>
      <c r="L31" s="138" t="s">
        <v>48</v>
      </c>
      <c r="CA31" s="130" t="str">
        <f t="shared" si="3"/>
        <v/>
      </c>
      <c r="CB31" s="130" t="str">
        <f>IF(J31&lt;=C31,"","Programa de atención Domiciliaria a personas con Dependencia severa debe ser MENOR O IGUAL  al Total")</f>
        <v/>
      </c>
      <c r="CG31" s="130">
        <f t="shared" si="4"/>
        <v>0</v>
      </c>
      <c r="CH31" s="130">
        <f>IF(J31&lt;=C31,0,1)</f>
        <v>0</v>
      </c>
    </row>
    <row r="32" spans="1:86" ht="17.25" customHeight="1" x14ac:dyDescent="0.2">
      <c r="A32" s="430" t="s">
        <v>58</v>
      </c>
      <c r="B32" s="435"/>
      <c r="C32" s="135">
        <f t="shared" si="0"/>
        <v>0</v>
      </c>
      <c r="D32" s="43"/>
      <c r="E32" s="27"/>
      <c r="F32" s="27"/>
      <c r="G32" s="139"/>
      <c r="H32" s="29"/>
      <c r="I32" s="30"/>
      <c r="J32" s="32"/>
      <c r="K32" s="32"/>
      <c r="L32" s="138" t="s">
        <v>48</v>
      </c>
      <c r="CA32" s="130" t="str">
        <f t="shared" si="3"/>
        <v/>
      </c>
      <c r="CB32" s="130" t="str">
        <f>IF(J32&lt;=C32,"","Programa de atención Domiciliaria a personas con Dependencia severa debe ser MENOR O IGUAL  al Total")</f>
        <v/>
      </c>
      <c r="CG32" s="130">
        <f t="shared" si="4"/>
        <v>0</v>
      </c>
      <c r="CH32" s="130">
        <f>IF(J32&lt;=C32,0,1)</f>
        <v>0</v>
      </c>
    </row>
    <row r="33" spans="1:12" ht="17.25" customHeight="1" x14ac:dyDescent="0.2">
      <c r="A33" s="433" t="s">
        <v>59</v>
      </c>
      <c r="B33" s="434"/>
      <c r="C33" s="135">
        <f t="shared" si="0"/>
        <v>0</v>
      </c>
      <c r="D33" s="26"/>
      <c r="E33" s="27"/>
      <c r="F33" s="27"/>
      <c r="G33" s="139"/>
      <c r="H33" s="29"/>
      <c r="I33" s="30"/>
      <c r="J33" s="31"/>
      <c r="K33" s="32"/>
      <c r="L33" s="138"/>
    </row>
    <row r="34" spans="1:12" ht="17.25" customHeight="1" x14ac:dyDescent="0.2">
      <c r="A34" s="441" t="s">
        <v>60</v>
      </c>
      <c r="B34" s="442"/>
      <c r="C34" s="135">
        <f t="shared" si="0"/>
        <v>0</v>
      </c>
      <c r="D34" s="44"/>
      <c r="E34" s="45"/>
      <c r="F34" s="45"/>
      <c r="G34" s="141"/>
      <c r="H34" s="47"/>
      <c r="I34" s="48"/>
      <c r="J34" s="49"/>
      <c r="K34" s="142"/>
      <c r="L34" s="138"/>
    </row>
    <row r="35" spans="1:12" x14ac:dyDescent="0.2">
      <c r="A35" s="50" t="s">
        <v>11</v>
      </c>
      <c r="B35" s="51"/>
      <c r="C35" s="51"/>
      <c r="D35" s="52"/>
      <c r="E35" s="53"/>
      <c r="F35" s="53"/>
      <c r="G35" s="54"/>
      <c r="H35" s="55"/>
      <c r="I35" s="12"/>
      <c r="J35" s="5"/>
      <c r="K35" s="5"/>
    </row>
    <row r="36" spans="1:12" ht="42" x14ac:dyDescent="0.2">
      <c r="A36" s="425" t="s">
        <v>3</v>
      </c>
      <c r="B36" s="426"/>
      <c r="C36" s="56" t="s">
        <v>4</v>
      </c>
      <c r="D36" s="56" t="s">
        <v>5</v>
      </c>
      <c r="E36" s="57" t="s">
        <v>12</v>
      </c>
      <c r="F36" s="14" t="s">
        <v>13</v>
      </c>
      <c r="G36" s="123" t="s">
        <v>14</v>
      </c>
      <c r="H36" s="123" t="s">
        <v>33</v>
      </c>
      <c r="I36" s="12"/>
      <c r="J36" s="5"/>
      <c r="K36" s="5"/>
    </row>
    <row r="37" spans="1:12" x14ac:dyDescent="0.2">
      <c r="A37" s="439" t="s">
        <v>61</v>
      </c>
      <c r="B37" s="440"/>
      <c r="C37" s="143">
        <f t="shared" ref="C37:C43" si="5">SUM(D37:F37)</f>
        <v>0</v>
      </c>
      <c r="D37" s="59"/>
      <c r="E37" s="60"/>
      <c r="F37" s="61"/>
      <c r="G37" s="62"/>
      <c r="H37" s="75"/>
      <c r="I37" s="144"/>
      <c r="J37" s="5"/>
      <c r="K37" s="5"/>
    </row>
    <row r="38" spans="1:12" x14ac:dyDescent="0.2">
      <c r="A38" s="430" t="s">
        <v>62</v>
      </c>
      <c r="B38" s="431"/>
      <c r="C38" s="145">
        <f t="shared" si="5"/>
        <v>0</v>
      </c>
      <c r="D38" s="43"/>
      <c r="E38" s="64"/>
      <c r="F38" s="65"/>
      <c r="G38" s="66"/>
      <c r="H38" s="75"/>
      <c r="I38" s="144"/>
      <c r="J38" s="5"/>
      <c r="K38" s="5"/>
    </row>
    <row r="39" spans="1:12" x14ac:dyDescent="0.2">
      <c r="A39" s="430" t="s">
        <v>63</v>
      </c>
      <c r="B39" s="431"/>
      <c r="C39" s="135">
        <f t="shared" si="5"/>
        <v>0</v>
      </c>
      <c r="D39" s="43"/>
      <c r="E39" s="64"/>
      <c r="F39" s="65"/>
      <c r="G39" s="66"/>
      <c r="H39" s="75"/>
      <c r="I39" s="144"/>
      <c r="J39" s="5"/>
      <c r="K39" s="5"/>
    </row>
    <row r="40" spans="1:12" x14ac:dyDescent="0.2">
      <c r="A40" s="430" t="s">
        <v>64</v>
      </c>
      <c r="B40" s="431"/>
      <c r="C40" s="135">
        <f t="shared" si="5"/>
        <v>0</v>
      </c>
      <c r="D40" s="43"/>
      <c r="E40" s="38"/>
      <c r="F40" s="65"/>
      <c r="G40" s="67"/>
      <c r="H40" s="110"/>
      <c r="I40" s="144"/>
      <c r="J40" s="5"/>
      <c r="K40" s="5"/>
    </row>
    <row r="41" spans="1:12" ht="21" x14ac:dyDescent="0.2">
      <c r="A41" s="443" t="s">
        <v>65</v>
      </c>
      <c r="B41" s="68" t="s">
        <v>66</v>
      </c>
      <c r="C41" s="146">
        <f t="shared" si="5"/>
        <v>22</v>
      </c>
      <c r="D41" s="59">
        <v>22</v>
      </c>
      <c r="E41" s="60"/>
      <c r="F41" s="61"/>
      <c r="G41" s="62"/>
      <c r="H41" s="147"/>
      <c r="I41" s="144"/>
      <c r="J41" s="5"/>
      <c r="K41" s="5"/>
    </row>
    <row r="42" spans="1:12" x14ac:dyDescent="0.2">
      <c r="A42" s="443"/>
      <c r="B42" s="124" t="s">
        <v>67</v>
      </c>
      <c r="C42" s="135">
        <f t="shared" si="5"/>
        <v>0</v>
      </c>
      <c r="D42" s="43"/>
      <c r="E42" s="64"/>
      <c r="F42" s="65"/>
      <c r="G42" s="66"/>
      <c r="H42" s="147"/>
      <c r="I42" s="144"/>
      <c r="J42" s="5"/>
      <c r="K42" s="5"/>
    </row>
    <row r="43" spans="1:12" ht="21" x14ac:dyDescent="0.2">
      <c r="A43" s="443"/>
      <c r="B43" s="69" t="s">
        <v>68</v>
      </c>
      <c r="C43" s="148">
        <f t="shared" si="5"/>
        <v>0</v>
      </c>
      <c r="D43" s="70"/>
      <c r="E43" s="71"/>
      <c r="F43" s="72"/>
      <c r="G43" s="73"/>
      <c r="H43" s="75"/>
      <c r="I43" s="144"/>
      <c r="J43" s="5"/>
      <c r="K43" s="5"/>
    </row>
    <row r="44" spans="1:12" x14ac:dyDescent="0.2">
      <c r="A44" s="433" t="s">
        <v>69</v>
      </c>
      <c r="B44" s="434"/>
      <c r="C44" s="146">
        <f>SUM(D44:G44)</f>
        <v>0</v>
      </c>
      <c r="D44" s="59"/>
      <c r="E44" s="60"/>
      <c r="F44" s="61"/>
      <c r="G44" s="74"/>
      <c r="H44" s="74"/>
      <c r="I44" s="144"/>
      <c r="J44" s="5"/>
      <c r="K44" s="5"/>
    </row>
    <row r="45" spans="1:12" x14ac:dyDescent="0.2">
      <c r="A45" s="437" t="s">
        <v>70</v>
      </c>
      <c r="B45" s="438"/>
      <c r="C45" s="135">
        <f>SUM(D45:G45)</f>
        <v>755</v>
      </c>
      <c r="D45" s="43">
        <v>393</v>
      </c>
      <c r="E45" s="64"/>
      <c r="F45" s="65"/>
      <c r="G45" s="75">
        <v>362</v>
      </c>
      <c r="H45" s="75"/>
      <c r="I45" s="144"/>
      <c r="J45" s="5"/>
      <c r="K45" s="5"/>
    </row>
    <row r="46" spans="1:12" x14ac:dyDescent="0.2">
      <c r="A46" s="412" t="s">
        <v>4</v>
      </c>
      <c r="B46" s="413"/>
      <c r="C46" s="149">
        <f>SUM(C37:C45)</f>
        <v>777</v>
      </c>
      <c r="D46" s="149">
        <f>SUM(D37:D45)</f>
        <v>415</v>
      </c>
      <c r="E46" s="150">
        <f>SUM(E37:E45)</f>
        <v>0</v>
      </c>
      <c r="F46" s="151">
        <f>SUM(F37:F45)</f>
        <v>0</v>
      </c>
      <c r="G46" s="152">
        <f>SUM(G44:G45)</f>
        <v>362</v>
      </c>
      <c r="H46" s="152">
        <f>SUM(H37:H45)</f>
        <v>0</v>
      </c>
      <c r="I46" s="144"/>
      <c r="J46" s="5"/>
      <c r="K46" s="5"/>
    </row>
    <row r="47" spans="1:12" x14ac:dyDescent="0.2">
      <c r="A47" s="76" t="s">
        <v>15</v>
      </c>
      <c r="B47" s="77"/>
      <c r="C47" s="78"/>
      <c r="D47" s="78"/>
      <c r="E47" s="78"/>
      <c r="F47" s="79"/>
      <c r="G47" s="80"/>
      <c r="H47" s="1"/>
      <c r="I47" s="12"/>
      <c r="J47" s="5"/>
      <c r="K47" s="5"/>
    </row>
    <row r="48" spans="1:12" x14ac:dyDescent="0.2">
      <c r="A48" s="153" t="s">
        <v>16</v>
      </c>
      <c r="B48" s="81"/>
      <c r="C48" s="81"/>
      <c r="D48" s="81"/>
      <c r="E48" s="81"/>
      <c r="F48" s="82"/>
      <c r="G48" s="82"/>
      <c r="H48" s="82"/>
      <c r="I48" s="12"/>
      <c r="J48" s="5"/>
      <c r="K48" s="5"/>
    </row>
    <row r="49" spans="1:80" ht="63" x14ac:dyDescent="0.2">
      <c r="A49" s="425" t="s">
        <v>3</v>
      </c>
      <c r="B49" s="426"/>
      <c r="C49" s="123" t="s">
        <v>4</v>
      </c>
      <c r="D49" s="83" t="s">
        <v>17</v>
      </c>
      <c r="E49" s="15" t="s">
        <v>18</v>
      </c>
      <c r="F49" s="16" t="s">
        <v>10</v>
      </c>
      <c r="G49" s="84"/>
      <c r="H49" s="85"/>
      <c r="I49" s="12"/>
      <c r="J49" s="5"/>
      <c r="K49" s="5"/>
    </row>
    <row r="50" spans="1:80" x14ac:dyDescent="0.2">
      <c r="A50" s="427" t="s">
        <v>19</v>
      </c>
      <c r="B50" s="428"/>
      <c r="C50" s="154">
        <f t="shared" ref="C50:C55" si="6">SUM(D50:E50)</f>
        <v>73</v>
      </c>
      <c r="D50" s="87">
        <v>26</v>
      </c>
      <c r="E50" s="88">
        <v>47</v>
      </c>
      <c r="F50" s="89"/>
      <c r="G50" s="155"/>
      <c r="H50" s="90"/>
      <c r="I50" s="12"/>
      <c r="J50" s="5"/>
      <c r="K50" s="5"/>
    </row>
    <row r="51" spans="1:80" x14ac:dyDescent="0.2">
      <c r="A51" s="414" t="s">
        <v>20</v>
      </c>
      <c r="B51" s="415"/>
      <c r="C51" s="156">
        <f t="shared" si="6"/>
        <v>32</v>
      </c>
      <c r="D51" s="92">
        <v>13</v>
      </c>
      <c r="E51" s="93">
        <v>19</v>
      </c>
      <c r="F51" s="94"/>
      <c r="G51" s="155"/>
      <c r="H51" s="90"/>
      <c r="I51" s="12"/>
      <c r="J51" s="5"/>
      <c r="K51" s="5"/>
    </row>
    <row r="52" spans="1:80" x14ac:dyDescent="0.2">
      <c r="A52" s="416" t="s">
        <v>21</v>
      </c>
      <c r="B52" s="95" t="s">
        <v>22</v>
      </c>
      <c r="C52" s="154">
        <f t="shared" si="6"/>
        <v>27</v>
      </c>
      <c r="D52" s="87">
        <v>10</v>
      </c>
      <c r="E52" s="88">
        <v>17</v>
      </c>
      <c r="F52" s="96">
        <v>1</v>
      </c>
      <c r="G52" s="157" t="s">
        <v>48</v>
      </c>
      <c r="H52" s="90"/>
      <c r="I52" s="12"/>
      <c r="J52" s="5"/>
      <c r="K52" s="5"/>
      <c r="CA52" s="130" t="str">
        <f>IF(F52&lt;=C52,"","Programa de atención Domiciliaria a personas con Dependencia severa debe ser MENOR O IGUAL  al Total")</f>
        <v/>
      </c>
      <c r="CB52" s="130">
        <f>IF(C52=0,"",IF(F52="",IF(C52="","",1),0))</f>
        <v>0</v>
      </c>
    </row>
    <row r="53" spans="1:80" x14ac:dyDescent="0.2">
      <c r="A53" s="417"/>
      <c r="B53" s="97" t="s">
        <v>23</v>
      </c>
      <c r="C53" s="158">
        <f t="shared" si="6"/>
        <v>159</v>
      </c>
      <c r="D53" s="99">
        <v>60</v>
      </c>
      <c r="E53" s="100">
        <v>99</v>
      </c>
      <c r="F53" s="101">
        <v>9</v>
      </c>
      <c r="G53" s="157" t="s">
        <v>48</v>
      </c>
      <c r="H53" s="90"/>
      <c r="I53" s="12"/>
      <c r="J53" s="5"/>
      <c r="K53" s="5"/>
      <c r="CA53" s="130" t="str">
        <f>IF(F53&lt;=C53,"","Programa de atención Domiciliaria a personas con Dependencia severa debe ser MENOR O IGUAL  al Total")</f>
        <v/>
      </c>
      <c r="CB53" s="130">
        <f>IF(C53=0,"",IF(F53="",IF(C53="","",1),0))</f>
        <v>0</v>
      </c>
    </row>
    <row r="54" spans="1:80" x14ac:dyDescent="0.2">
      <c r="A54" s="429" t="s">
        <v>24</v>
      </c>
      <c r="B54" s="429"/>
      <c r="C54" s="154">
        <f t="shared" si="6"/>
        <v>114</v>
      </c>
      <c r="D54" s="87">
        <v>49</v>
      </c>
      <c r="E54" s="102">
        <v>65</v>
      </c>
      <c r="F54" s="89"/>
      <c r="G54" s="155"/>
      <c r="H54" s="90"/>
      <c r="I54" s="12"/>
      <c r="J54" s="5"/>
      <c r="K54" s="5"/>
    </row>
    <row r="55" spans="1:80" x14ac:dyDescent="0.2">
      <c r="A55" s="452" t="s">
        <v>25</v>
      </c>
      <c r="B55" s="452"/>
      <c r="C55" s="159">
        <f t="shared" si="6"/>
        <v>0</v>
      </c>
      <c r="D55" s="104"/>
      <c r="E55" s="105"/>
      <c r="F55" s="106"/>
      <c r="G55" s="157" t="s">
        <v>48</v>
      </c>
      <c r="H55" s="90"/>
      <c r="I55" s="12"/>
      <c r="J55" s="5"/>
      <c r="K55" s="5"/>
      <c r="CA55" s="130" t="str">
        <f>IF(F55&lt;=C55,"","Programa de atención Domiciliaria a personas con Dependencia severa debe ser MENOR O IGUAL  al Total")</f>
        <v/>
      </c>
      <c r="CB55" s="130" t="str">
        <f>IF(C55=0,"",IF(F55="",IF(C55="","",1),0))</f>
        <v/>
      </c>
    </row>
    <row r="56" spans="1:80" x14ac:dyDescent="0.2">
      <c r="A56" s="453" t="s">
        <v>71</v>
      </c>
      <c r="B56" s="453"/>
      <c r="C56" s="160">
        <f>D56</f>
        <v>0</v>
      </c>
      <c r="D56" s="43"/>
      <c r="E56" s="119"/>
      <c r="F56" s="107"/>
      <c r="G56" s="157" t="s">
        <v>48</v>
      </c>
      <c r="H56" s="90"/>
      <c r="I56" s="12"/>
      <c r="J56" s="5"/>
      <c r="K56" s="5"/>
      <c r="CA56" s="130" t="str">
        <f>IF(F56&lt;=C56,"","Programa de atención Domiciliaria a personas con Dependencia severa debe ser MENOR O IGUAL  al Total")</f>
        <v/>
      </c>
      <c r="CB56" s="130" t="str">
        <f>IF(C56=0,"",IF(F56="",IF(C56="","",1),0))</f>
        <v/>
      </c>
    </row>
    <row r="57" spans="1:80" x14ac:dyDescent="0.2">
      <c r="A57" s="418" t="s">
        <v>26</v>
      </c>
      <c r="B57" s="418"/>
      <c r="C57" s="161">
        <f>D57</f>
        <v>0</v>
      </c>
      <c r="D57" s="70"/>
      <c r="E57" s="120"/>
      <c r="F57" s="121"/>
      <c r="G57" s="162"/>
      <c r="H57" s="12"/>
      <c r="I57" s="5"/>
      <c r="J57" s="5"/>
      <c r="K57" s="5"/>
    </row>
    <row r="58" spans="1:80" x14ac:dyDescent="0.2">
      <c r="A58" s="153" t="s">
        <v>27</v>
      </c>
      <c r="B58" s="81"/>
      <c r="C58" s="81"/>
      <c r="D58" s="81"/>
      <c r="E58" s="81"/>
      <c r="F58" s="81"/>
      <c r="G58" s="81"/>
      <c r="H58" s="163"/>
      <c r="I58" s="12"/>
      <c r="J58" s="5"/>
      <c r="K58" s="5"/>
    </row>
    <row r="59" spans="1:80" x14ac:dyDescent="0.2">
      <c r="A59" s="419" t="s">
        <v>72</v>
      </c>
      <c r="B59" s="420"/>
      <c r="C59" s="444" t="s">
        <v>28</v>
      </c>
      <c r="D59" s="444"/>
      <c r="E59" s="444"/>
      <c r="F59" s="444"/>
      <c r="G59" s="425"/>
      <c r="H59" s="445" t="s">
        <v>29</v>
      </c>
      <c r="I59" s="446"/>
      <c r="J59" s="5"/>
      <c r="K59" s="5"/>
    </row>
    <row r="60" spans="1:80" x14ac:dyDescent="0.2">
      <c r="A60" s="421"/>
      <c r="B60" s="422"/>
      <c r="C60" s="419" t="s">
        <v>4</v>
      </c>
      <c r="D60" s="425" t="s">
        <v>30</v>
      </c>
      <c r="E60" s="432"/>
      <c r="F60" s="426"/>
      <c r="G60" s="448" t="s">
        <v>31</v>
      </c>
      <c r="H60" s="447"/>
      <c r="I60" s="446"/>
      <c r="J60" s="5"/>
      <c r="K60" s="5"/>
    </row>
    <row r="61" spans="1:80" ht="21" x14ac:dyDescent="0.2">
      <c r="A61" s="423"/>
      <c r="B61" s="424"/>
      <c r="C61" s="423"/>
      <c r="D61" s="83" t="s">
        <v>73</v>
      </c>
      <c r="E61" s="14" t="s">
        <v>74</v>
      </c>
      <c r="F61" s="164" t="s">
        <v>75</v>
      </c>
      <c r="G61" s="449"/>
      <c r="H61" s="16" t="s">
        <v>76</v>
      </c>
      <c r="I61" s="123" t="s">
        <v>77</v>
      </c>
    </row>
    <row r="62" spans="1:80" x14ac:dyDescent="0.2">
      <c r="A62" s="454" t="s">
        <v>78</v>
      </c>
      <c r="B62" s="455"/>
      <c r="C62" s="165">
        <f t="shared" ref="C62:C67" si="7">SUM(D62:F62)+H62</f>
        <v>0</v>
      </c>
      <c r="D62" s="59"/>
      <c r="E62" s="60"/>
      <c r="F62" s="166"/>
      <c r="G62" s="167"/>
      <c r="H62" s="168"/>
      <c r="I62" s="74"/>
      <c r="J62" s="130"/>
    </row>
    <row r="63" spans="1:80" x14ac:dyDescent="0.2">
      <c r="A63" s="450" t="s">
        <v>79</v>
      </c>
      <c r="B63" s="451"/>
      <c r="C63" s="169">
        <f t="shared" si="7"/>
        <v>0</v>
      </c>
      <c r="D63" s="43"/>
      <c r="E63" s="64"/>
      <c r="F63" s="170"/>
      <c r="G63" s="171"/>
      <c r="H63" s="107"/>
      <c r="I63" s="75"/>
      <c r="J63" s="130"/>
    </row>
    <row r="64" spans="1:80" x14ac:dyDescent="0.2">
      <c r="A64" s="450" t="s">
        <v>80</v>
      </c>
      <c r="B64" s="451"/>
      <c r="C64" s="169">
        <f t="shared" si="7"/>
        <v>0</v>
      </c>
      <c r="D64" s="43"/>
      <c r="E64" s="64"/>
      <c r="F64" s="170"/>
      <c r="G64" s="171"/>
      <c r="H64" s="107"/>
      <c r="I64" s="75"/>
      <c r="J64" s="130"/>
    </row>
    <row r="65" spans="1:10" x14ac:dyDescent="0.2">
      <c r="A65" s="450" t="s">
        <v>81</v>
      </c>
      <c r="B65" s="451"/>
      <c r="C65" s="169">
        <f t="shared" si="7"/>
        <v>0</v>
      </c>
      <c r="D65" s="43"/>
      <c r="E65" s="64"/>
      <c r="F65" s="170"/>
      <c r="G65" s="171"/>
      <c r="H65" s="107"/>
      <c r="I65" s="75"/>
      <c r="J65" s="130"/>
    </row>
    <row r="66" spans="1:10" x14ac:dyDescent="0.2">
      <c r="A66" s="450" t="s">
        <v>82</v>
      </c>
      <c r="B66" s="451"/>
      <c r="C66" s="169">
        <f t="shared" si="7"/>
        <v>0</v>
      </c>
      <c r="D66" s="43"/>
      <c r="E66" s="64"/>
      <c r="F66" s="170"/>
      <c r="G66" s="171"/>
      <c r="H66" s="107"/>
      <c r="I66" s="75"/>
      <c r="J66" s="130"/>
    </row>
    <row r="67" spans="1:10" x14ac:dyDescent="0.2">
      <c r="A67" s="405" t="s">
        <v>83</v>
      </c>
      <c r="B67" s="406"/>
      <c r="C67" s="172">
        <f t="shared" si="7"/>
        <v>0</v>
      </c>
      <c r="D67" s="70"/>
      <c r="E67" s="71"/>
      <c r="F67" s="173"/>
      <c r="G67" s="174"/>
      <c r="H67" s="175"/>
      <c r="I67" s="110"/>
      <c r="J67" s="130"/>
    </row>
    <row r="68" spans="1:10" x14ac:dyDescent="0.2">
      <c r="A68" s="176" t="s">
        <v>32</v>
      </c>
      <c r="B68" s="5"/>
      <c r="C68" s="5"/>
      <c r="D68" s="5"/>
      <c r="E68" s="5"/>
      <c r="F68" s="5"/>
      <c r="G68" s="5"/>
      <c r="H68" s="5"/>
      <c r="I68" s="12"/>
    </row>
    <row r="69" spans="1:10" x14ac:dyDescent="0.2">
      <c r="A69" s="177" t="s">
        <v>84</v>
      </c>
      <c r="B69" s="178"/>
      <c r="C69" s="178"/>
      <c r="D69" s="178"/>
      <c r="E69" s="178"/>
      <c r="F69" s="179"/>
      <c r="G69" s="179"/>
    </row>
    <row r="70" spans="1:10" x14ac:dyDescent="0.2">
      <c r="A70" s="407" t="s">
        <v>85</v>
      </c>
      <c r="B70" s="407" t="s">
        <v>86</v>
      </c>
      <c r="C70" s="409" t="s">
        <v>87</v>
      </c>
      <c r="D70" s="410"/>
      <c r="E70" s="410"/>
      <c r="F70" s="410"/>
      <c r="G70" s="411"/>
    </row>
    <row r="71" spans="1:10" x14ac:dyDescent="0.2">
      <c r="A71" s="408"/>
      <c r="B71" s="408"/>
      <c r="C71" s="180" t="s">
        <v>88</v>
      </c>
      <c r="D71" s="181" t="s">
        <v>89</v>
      </c>
      <c r="E71" s="182" t="s">
        <v>90</v>
      </c>
      <c r="F71" s="182" t="s">
        <v>91</v>
      </c>
      <c r="G71" s="183" t="s">
        <v>92</v>
      </c>
    </row>
    <row r="72" spans="1:10" x14ac:dyDescent="0.2">
      <c r="A72" s="184" t="s">
        <v>93</v>
      </c>
      <c r="B72" s="185">
        <f>SUM(C72:G72)</f>
        <v>0</v>
      </c>
      <c r="C72" s="59"/>
      <c r="D72" s="186"/>
      <c r="E72" s="186"/>
      <c r="F72" s="186"/>
      <c r="G72" s="108"/>
      <c r="H72" s="130"/>
    </row>
    <row r="73" spans="1:10" x14ac:dyDescent="0.2">
      <c r="A73" s="187" t="s">
        <v>67</v>
      </c>
      <c r="B73" s="188">
        <f>SUM(C73:G73)</f>
        <v>0</v>
      </c>
      <c r="C73" s="70"/>
      <c r="D73" s="72"/>
      <c r="E73" s="72"/>
      <c r="F73" s="72"/>
      <c r="G73" s="111"/>
      <c r="H73" s="130"/>
    </row>
    <row r="74" spans="1:10" x14ac:dyDescent="0.2">
      <c r="A74" s="177" t="s">
        <v>94</v>
      </c>
      <c r="B74" s="178"/>
      <c r="C74" s="178"/>
      <c r="D74" s="178"/>
      <c r="E74" s="178"/>
      <c r="F74" s="179"/>
      <c r="G74" s="179"/>
    </row>
    <row r="75" spans="1:10" x14ac:dyDescent="0.2">
      <c r="A75" s="407" t="s">
        <v>85</v>
      </c>
      <c r="B75" s="407" t="s">
        <v>95</v>
      </c>
      <c r="C75" s="409" t="s">
        <v>96</v>
      </c>
      <c r="D75" s="410"/>
      <c r="E75" s="410"/>
      <c r="F75" s="410"/>
      <c r="G75" s="411"/>
    </row>
    <row r="76" spans="1:10" x14ac:dyDescent="0.2">
      <c r="A76" s="408"/>
      <c r="B76" s="408"/>
      <c r="C76" s="180" t="s">
        <v>88</v>
      </c>
      <c r="D76" s="181" t="s">
        <v>89</v>
      </c>
      <c r="E76" s="182" t="s">
        <v>90</v>
      </c>
      <c r="F76" s="182" t="s">
        <v>91</v>
      </c>
      <c r="G76" s="183" t="s">
        <v>92</v>
      </c>
    </row>
    <row r="77" spans="1:10" ht="25.5" customHeight="1" x14ac:dyDescent="0.2">
      <c r="A77" s="189" t="s">
        <v>97</v>
      </c>
      <c r="B77" s="190">
        <f>SUM(C77:G77)</f>
        <v>0</v>
      </c>
      <c r="C77" s="191"/>
      <c r="D77" s="192"/>
      <c r="E77" s="192"/>
      <c r="F77" s="192"/>
      <c r="G77" s="193"/>
      <c r="H77" s="130"/>
    </row>
    <row r="78" spans="1:10" x14ac:dyDescent="0.2">
      <c r="A78" s="113"/>
      <c r="B78" s="194"/>
      <c r="C78" s="113"/>
      <c r="D78" s="194"/>
      <c r="E78" s="195"/>
      <c r="F78" s="194"/>
      <c r="G78" s="195"/>
    </row>
    <row r="195" spans="1:2" hidden="1" x14ac:dyDescent="0.2">
      <c r="A195" s="196">
        <f>SUM(C10:C34,C46,C50:C57,C62:C67,B72:B73,B77)</f>
        <v>1182</v>
      </c>
      <c r="B195" s="129">
        <f>SUM(CG7:CO78)</f>
        <v>0</v>
      </c>
    </row>
  </sheetData>
  <mergeCells count="61">
    <mergeCell ref="A66:B66"/>
    <mergeCell ref="A55:B55"/>
    <mergeCell ref="A56:B56"/>
    <mergeCell ref="A62:B62"/>
    <mergeCell ref="A63:B63"/>
    <mergeCell ref="A64:B64"/>
    <mergeCell ref="A65:B65"/>
    <mergeCell ref="C59:G59"/>
    <mergeCell ref="H59:I60"/>
    <mergeCell ref="C60:C61"/>
    <mergeCell ref="D60:F60"/>
    <mergeCell ref="G60:G61"/>
    <mergeCell ref="A45:B45"/>
    <mergeCell ref="A31:B31"/>
    <mergeCell ref="A32:B32"/>
    <mergeCell ref="A33:B33"/>
    <mergeCell ref="A36:B36"/>
    <mergeCell ref="A37:B37"/>
    <mergeCell ref="A38:B38"/>
    <mergeCell ref="A39:B39"/>
    <mergeCell ref="A44:B44"/>
    <mergeCell ref="A34:B34"/>
    <mergeCell ref="A40:B40"/>
    <mergeCell ref="A41:A43"/>
    <mergeCell ref="A30:B30"/>
    <mergeCell ref="A19:B19"/>
    <mergeCell ref="A20:B20"/>
    <mergeCell ref="A21:B21"/>
    <mergeCell ref="A22:B22"/>
    <mergeCell ref="A23:B23"/>
    <mergeCell ref="A24:B24"/>
    <mergeCell ref="A25:B25"/>
    <mergeCell ref="A26:B26"/>
    <mergeCell ref="A27:B27"/>
    <mergeCell ref="A28:B28"/>
    <mergeCell ref="A29:B29"/>
    <mergeCell ref="A18:B18"/>
    <mergeCell ref="A9:B9"/>
    <mergeCell ref="A10:B10"/>
    <mergeCell ref="A11:B11"/>
    <mergeCell ref="A12:B12"/>
    <mergeCell ref="A13:B13"/>
    <mergeCell ref="A14:B14"/>
    <mergeCell ref="A15:B15"/>
    <mergeCell ref="A16:B16"/>
    <mergeCell ref="A17:B17"/>
    <mergeCell ref="A46:B46"/>
    <mergeCell ref="A51:B51"/>
    <mergeCell ref="A52:A53"/>
    <mergeCell ref="A57:B57"/>
    <mergeCell ref="A59:B61"/>
    <mergeCell ref="A49:B49"/>
    <mergeCell ref="A50:B50"/>
    <mergeCell ref="A54:B54"/>
    <mergeCell ref="A67:B67"/>
    <mergeCell ref="A70:A71"/>
    <mergeCell ref="B70:B71"/>
    <mergeCell ref="C70:G70"/>
    <mergeCell ref="A75:A76"/>
    <mergeCell ref="B75:B76"/>
    <mergeCell ref="C75:G75"/>
  </mergeCells>
  <dataValidations count="1">
    <dataValidation type="whole" allowBlank="1" showInputMessage="1" showErrorMessage="1" errorTitle="ERROR" error="Por Favor Ingrese solo Números." sqref="A1:XFD1048576">
      <formula1>0</formula1>
      <formula2>100000000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workbookViewId="0">
      <selection activeCell="G12" sqref="G12"/>
    </sheetView>
  </sheetViews>
  <sheetFormatPr baseColWidth="10" defaultRowHeight="14.25" x14ac:dyDescent="0.2"/>
  <cols>
    <col min="1" max="1" width="40.42578125" style="129" customWidth="1"/>
    <col min="2" max="2" width="30.140625" style="129" customWidth="1"/>
    <col min="3" max="10" width="16" style="129" customWidth="1"/>
    <col min="11" max="11" width="18.42578125" style="129" customWidth="1"/>
    <col min="12" max="74" width="11.42578125" style="129"/>
    <col min="75" max="77" width="11.42578125" style="130"/>
    <col min="78" max="96" width="0" style="130" hidden="1" customWidth="1"/>
    <col min="97" max="102" width="11.42578125" style="130"/>
    <col min="103" max="16384" width="11.42578125" style="129"/>
  </cols>
  <sheetData>
    <row r="1" spans="1:85" x14ac:dyDescent="0.2">
      <c r="A1" s="128" t="s">
        <v>0</v>
      </c>
    </row>
    <row r="2" spans="1:85" x14ac:dyDescent="0.2">
      <c r="A2" s="128" t="str">
        <f>CONCATENATE("COMUNA: ",[3]NOMBRE!B2," - ","( ",[3]NOMBRE!C2,[3]NOMBRE!D2,[3]NOMBRE!E2,[3]NOMBRE!F2,[3]NOMBRE!G2," )")</f>
        <v>COMUNA: Linares - ( 07401 )</v>
      </c>
    </row>
    <row r="3" spans="1:85" x14ac:dyDescent="0.2">
      <c r="A3" s="128" t="str">
        <f>CONCATENATE("ESTABLECIMIENTO/ESTRATEGIA: ",[3]NOMBRE!B3," - ","( ",[3]NOMBRE!C3,[3]NOMBRE!D3,[3]NOMBRE!E3,[3]NOMBRE!F3,[3]NOMBRE!G3,[3]NOMBRE!H3," )")</f>
        <v>ESTABLECIMIENTO/ESTRATEGIA: Hospital Presidente Carlos Ibáñez del Campo - ( 116108 )</v>
      </c>
    </row>
    <row r="4" spans="1:85" x14ac:dyDescent="0.2">
      <c r="A4" s="128" t="str">
        <f>CONCATENATE("MES: ",[3]NOMBRE!B6," - ","( ",[3]NOMBRE!C6,[3]NOMBRE!D6," )")</f>
        <v>MES: FEBRERO - ( 02 )</v>
      </c>
    </row>
    <row r="5" spans="1:85" x14ac:dyDescent="0.2">
      <c r="A5" s="128" t="str">
        <f>CONCATENATE("AÑO: ",[3]NOMBRE!B7)</f>
        <v>AÑO: 2017</v>
      </c>
    </row>
    <row r="6" spans="1:85" ht="15" customHeight="1" x14ac:dyDescent="0.2">
      <c r="A6" s="131"/>
      <c r="B6" s="131"/>
      <c r="C6" s="132" t="s">
        <v>1</v>
      </c>
      <c r="D6" s="131"/>
      <c r="E6" s="131"/>
      <c r="F6" s="131"/>
      <c r="G6" s="131"/>
      <c r="H6" s="3"/>
      <c r="I6" s="4"/>
      <c r="J6" s="5"/>
      <c r="K6" s="5"/>
    </row>
    <row r="7" spans="1:85" ht="15" x14ac:dyDescent="0.2">
      <c r="A7" s="122"/>
      <c r="B7" s="122"/>
      <c r="C7" s="122"/>
      <c r="D7" s="122"/>
      <c r="E7" s="122"/>
      <c r="F7" s="122"/>
      <c r="G7" s="122"/>
      <c r="H7" s="3"/>
      <c r="I7" s="4"/>
      <c r="J7" s="5"/>
      <c r="K7" s="5"/>
    </row>
    <row r="8" spans="1:85" x14ac:dyDescent="0.2">
      <c r="A8" s="7" t="s">
        <v>2</v>
      </c>
      <c r="B8" s="8"/>
      <c r="C8" s="9"/>
      <c r="D8" s="8"/>
      <c r="E8" s="10"/>
      <c r="F8" s="10"/>
      <c r="G8" s="11"/>
      <c r="H8" s="10"/>
      <c r="I8" s="12"/>
      <c r="J8" s="5"/>
      <c r="K8" s="5"/>
    </row>
    <row r="9" spans="1:85" ht="56.25" customHeight="1" x14ac:dyDescent="0.2">
      <c r="A9" s="425" t="s">
        <v>3</v>
      </c>
      <c r="B9" s="432"/>
      <c r="C9" s="123" t="s">
        <v>4</v>
      </c>
      <c r="D9" s="13" t="s">
        <v>5</v>
      </c>
      <c r="E9" s="14" t="s">
        <v>6</v>
      </c>
      <c r="F9" s="14" t="s">
        <v>7</v>
      </c>
      <c r="G9" s="133" t="s">
        <v>33</v>
      </c>
      <c r="H9" s="117" t="s">
        <v>8</v>
      </c>
      <c r="I9" s="118" t="s">
        <v>9</v>
      </c>
      <c r="J9" s="134" t="s">
        <v>10</v>
      </c>
      <c r="K9" s="16" t="s">
        <v>34</v>
      </c>
    </row>
    <row r="10" spans="1:85" ht="17.25" customHeight="1" x14ac:dyDescent="0.2">
      <c r="A10" s="433" t="s">
        <v>35</v>
      </c>
      <c r="B10" s="434"/>
      <c r="C10" s="135">
        <f t="shared" ref="C10:C34" si="0">SUM(D10:F10)</f>
        <v>0</v>
      </c>
      <c r="D10" s="19"/>
      <c r="E10" s="20"/>
      <c r="F10" s="136"/>
      <c r="G10" s="137"/>
      <c r="H10" s="21"/>
      <c r="I10" s="22"/>
      <c r="J10" s="23"/>
      <c r="K10" s="23"/>
      <c r="L10" s="138"/>
      <c r="CA10" s="130" t="str">
        <f t="shared" ref="CA10:CA21" si="1">IF(SUM(H10:I10)&lt;&gt;C10,"El nº de visitas de primer contacto más la suma de vdi seguimiento deben ser coincidentes con el total","")</f>
        <v/>
      </c>
      <c r="CG10" s="130">
        <f t="shared" ref="CG10:CG21" si="2">IF(SUM(H10:I10)&lt;&gt;C10,1,0)</f>
        <v>0</v>
      </c>
    </row>
    <row r="11" spans="1:85" ht="17.25" customHeight="1" x14ac:dyDescent="0.2">
      <c r="A11" s="430" t="s">
        <v>36</v>
      </c>
      <c r="B11" s="435"/>
      <c r="C11" s="135">
        <f t="shared" si="0"/>
        <v>0</v>
      </c>
      <c r="D11" s="26"/>
      <c r="E11" s="27"/>
      <c r="F11" s="27"/>
      <c r="G11" s="139"/>
      <c r="H11" s="29"/>
      <c r="I11" s="30"/>
      <c r="J11" s="31"/>
      <c r="K11" s="31"/>
      <c r="L11" s="138"/>
      <c r="CA11" s="130" t="str">
        <f t="shared" si="1"/>
        <v/>
      </c>
      <c r="CG11" s="130">
        <f t="shared" si="2"/>
        <v>0</v>
      </c>
    </row>
    <row r="12" spans="1:85" ht="17.25" customHeight="1" x14ac:dyDescent="0.2">
      <c r="A12" s="430" t="s">
        <v>37</v>
      </c>
      <c r="B12" s="435"/>
      <c r="C12" s="135">
        <f t="shared" si="0"/>
        <v>0</v>
      </c>
      <c r="D12" s="26"/>
      <c r="E12" s="27"/>
      <c r="F12" s="27"/>
      <c r="G12" s="139"/>
      <c r="H12" s="29"/>
      <c r="I12" s="30"/>
      <c r="J12" s="31"/>
      <c r="K12" s="31"/>
      <c r="L12" s="138"/>
      <c r="CA12" s="130" t="str">
        <f t="shared" si="1"/>
        <v/>
      </c>
      <c r="CG12" s="130">
        <f t="shared" si="2"/>
        <v>0</v>
      </c>
    </row>
    <row r="13" spans="1:85" ht="17.25" customHeight="1" x14ac:dyDescent="0.2">
      <c r="A13" s="430" t="s">
        <v>38</v>
      </c>
      <c r="B13" s="435"/>
      <c r="C13" s="135">
        <f t="shared" si="0"/>
        <v>0</v>
      </c>
      <c r="D13" s="26"/>
      <c r="E13" s="27"/>
      <c r="F13" s="27"/>
      <c r="G13" s="139"/>
      <c r="H13" s="29"/>
      <c r="I13" s="30"/>
      <c r="J13" s="31"/>
      <c r="K13" s="31"/>
      <c r="L13" s="138"/>
      <c r="CA13" s="130" t="str">
        <f t="shared" si="1"/>
        <v/>
      </c>
      <c r="CG13" s="130">
        <f t="shared" si="2"/>
        <v>0</v>
      </c>
    </row>
    <row r="14" spans="1:85" ht="25.5" customHeight="1" x14ac:dyDescent="0.2">
      <c r="A14" s="430" t="s">
        <v>39</v>
      </c>
      <c r="B14" s="435"/>
      <c r="C14" s="135">
        <f t="shared" si="0"/>
        <v>0</v>
      </c>
      <c r="D14" s="26"/>
      <c r="E14" s="27"/>
      <c r="F14" s="27"/>
      <c r="G14" s="139"/>
      <c r="H14" s="29"/>
      <c r="I14" s="30"/>
      <c r="J14" s="31"/>
      <c r="K14" s="31"/>
      <c r="L14" s="138"/>
      <c r="CA14" s="130" t="str">
        <f t="shared" si="1"/>
        <v/>
      </c>
      <c r="CG14" s="130">
        <f t="shared" si="2"/>
        <v>0</v>
      </c>
    </row>
    <row r="15" spans="1:85" ht="27" customHeight="1" x14ac:dyDescent="0.2">
      <c r="A15" s="430" t="s">
        <v>40</v>
      </c>
      <c r="B15" s="435"/>
      <c r="C15" s="135">
        <f t="shared" si="0"/>
        <v>0</v>
      </c>
      <c r="D15" s="26"/>
      <c r="E15" s="27"/>
      <c r="F15" s="27"/>
      <c r="G15" s="139"/>
      <c r="H15" s="29"/>
      <c r="I15" s="30"/>
      <c r="J15" s="31"/>
      <c r="K15" s="31"/>
      <c r="L15" s="138"/>
      <c r="CA15" s="130" t="str">
        <f t="shared" si="1"/>
        <v/>
      </c>
      <c r="CG15" s="130">
        <f t="shared" si="2"/>
        <v>0</v>
      </c>
    </row>
    <row r="16" spans="1:85" ht="17.25" customHeight="1" x14ac:dyDescent="0.2">
      <c r="A16" s="430" t="s">
        <v>41</v>
      </c>
      <c r="B16" s="435"/>
      <c r="C16" s="135">
        <f t="shared" si="0"/>
        <v>0</v>
      </c>
      <c r="D16" s="26"/>
      <c r="E16" s="27"/>
      <c r="F16" s="27"/>
      <c r="G16" s="139"/>
      <c r="H16" s="29"/>
      <c r="I16" s="30"/>
      <c r="J16" s="31"/>
      <c r="K16" s="31"/>
      <c r="L16" s="138"/>
      <c r="CA16" s="130" t="str">
        <f t="shared" si="1"/>
        <v/>
      </c>
      <c r="CG16" s="130">
        <f t="shared" si="2"/>
        <v>0</v>
      </c>
    </row>
    <row r="17" spans="1:86" ht="17.25" customHeight="1" x14ac:dyDescent="0.2">
      <c r="A17" s="430" t="s">
        <v>42</v>
      </c>
      <c r="B17" s="435"/>
      <c r="C17" s="135">
        <f t="shared" si="0"/>
        <v>0</v>
      </c>
      <c r="D17" s="26"/>
      <c r="E17" s="27"/>
      <c r="F17" s="27"/>
      <c r="G17" s="139"/>
      <c r="H17" s="29"/>
      <c r="I17" s="30"/>
      <c r="J17" s="31"/>
      <c r="K17" s="31"/>
      <c r="L17" s="138"/>
      <c r="CA17" s="130" t="str">
        <f t="shared" si="1"/>
        <v/>
      </c>
      <c r="CG17" s="130">
        <f t="shared" si="2"/>
        <v>0</v>
      </c>
    </row>
    <row r="18" spans="1:86" ht="17.25" customHeight="1" x14ac:dyDescent="0.2">
      <c r="A18" s="430" t="s">
        <v>43</v>
      </c>
      <c r="B18" s="431"/>
      <c r="C18" s="135">
        <f t="shared" si="0"/>
        <v>0</v>
      </c>
      <c r="D18" s="26"/>
      <c r="E18" s="27"/>
      <c r="F18" s="27"/>
      <c r="G18" s="139"/>
      <c r="H18" s="29"/>
      <c r="I18" s="30"/>
      <c r="J18" s="31"/>
      <c r="K18" s="32"/>
      <c r="L18" s="138"/>
      <c r="CA18" s="130" t="str">
        <f t="shared" si="1"/>
        <v/>
      </c>
      <c r="CG18" s="130">
        <f t="shared" si="2"/>
        <v>0</v>
      </c>
    </row>
    <row r="19" spans="1:86" ht="17.25" customHeight="1" x14ac:dyDescent="0.2">
      <c r="A19" s="430" t="s">
        <v>44</v>
      </c>
      <c r="B19" s="435"/>
      <c r="C19" s="135">
        <f t="shared" si="0"/>
        <v>0</v>
      </c>
      <c r="D19" s="26"/>
      <c r="E19" s="27"/>
      <c r="F19" s="27"/>
      <c r="G19" s="139"/>
      <c r="H19" s="29"/>
      <c r="I19" s="30"/>
      <c r="J19" s="31"/>
      <c r="K19" s="32"/>
      <c r="L19" s="138"/>
      <c r="CA19" s="130" t="str">
        <f t="shared" si="1"/>
        <v/>
      </c>
      <c r="CG19" s="130">
        <f t="shared" si="2"/>
        <v>0</v>
      </c>
    </row>
    <row r="20" spans="1:86" ht="17.25" customHeight="1" x14ac:dyDescent="0.2">
      <c r="A20" s="430" t="s">
        <v>45</v>
      </c>
      <c r="B20" s="435"/>
      <c r="C20" s="135">
        <f t="shared" si="0"/>
        <v>0</v>
      </c>
      <c r="D20" s="26"/>
      <c r="E20" s="27"/>
      <c r="F20" s="27"/>
      <c r="G20" s="139"/>
      <c r="H20" s="29"/>
      <c r="I20" s="30"/>
      <c r="J20" s="31"/>
      <c r="K20" s="32"/>
      <c r="L20" s="138"/>
      <c r="CA20" s="130" t="str">
        <f t="shared" si="1"/>
        <v/>
      </c>
      <c r="CG20" s="130">
        <f t="shared" si="2"/>
        <v>0</v>
      </c>
    </row>
    <row r="21" spans="1:86" ht="17.25" customHeight="1" x14ac:dyDescent="0.2">
      <c r="A21" s="430" t="s">
        <v>46</v>
      </c>
      <c r="B21" s="435"/>
      <c r="C21" s="135">
        <f t="shared" si="0"/>
        <v>0</v>
      </c>
      <c r="D21" s="26"/>
      <c r="E21" s="27"/>
      <c r="F21" s="27"/>
      <c r="G21" s="139"/>
      <c r="H21" s="29"/>
      <c r="I21" s="30"/>
      <c r="J21" s="31"/>
      <c r="K21" s="31"/>
      <c r="L21" s="138"/>
      <c r="CA21" s="130" t="str">
        <f t="shared" si="1"/>
        <v/>
      </c>
      <c r="CG21" s="130">
        <f t="shared" si="2"/>
        <v>0</v>
      </c>
    </row>
    <row r="22" spans="1:86" ht="17.25" customHeight="1" x14ac:dyDescent="0.2">
      <c r="A22" s="430" t="s">
        <v>47</v>
      </c>
      <c r="B22" s="435"/>
      <c r="C22" s="135">
        <f t="shared" si="0"/>
        <v>0</v>
      </c>
      <c r="D22" s="26"/>
      <c r="E22" s="27"/>
      <c r="F22" s="27"/>
      <c r="G22" s="139"/>
      <c r="H22" s="29"/>
      <c r="I22" s="30"/>
      <c r="J22" s="32"/>
      <c r="K22" s="31"/>
      <c r="L22" s="138" t="s">
        <v>48</v>
      </c>
      <c r="CA22" s="130" t="str">
        <f>IF(C22=0,"",IF(J22="",IF(C22="",""," No olvide escribir la columna Programa de atención domiciliaria a personas con dependencia severa."),""))</f>
        <v/>
      </c>
      <c r="CB22" s="130" t="str">
        <f>IF(J22&lt;=C22,"","Programa de atención Domiciliaria a personas con Dependencia severa debe ser MENOR O IGUAL  al Total")</f>
        <v/>
      </c>
      <c r="CG22" s="130">
        <f>IF(J22&lt;=C22,0,1)</f>
        <v>0</v>
      </c>
    </row>
    <row r="23" spans="1:86" ht="17.25" customHeight="1" x14ac:dyDescent="0.2">
      <c r="A23" s="430" t="s">
        <v>49</v>
      </c>
      <c r="B23" s="435"/>
      <c r="C23" s="135">
        <f t="shared" si="0"/>
        <v>0</v>
      </c>
      <c r="D23" s="26"/>
      <c r="E23" s="27"/>
      <c r="F23" s="27"/>
      <c r="G23" s="139"/>
      <c r="H23" s="29"/>
      <c r="I23" s="30"/>
      <c r="J23" s="31"/>
      <c r="K23" s="31"/>
      <c r="L23" s="138"/>
      <c r="CA23" s="130" t="str">
        <f t="shared" ref="CA23:CA32" si="3">IF(SUM(H23:I23)&lt;&gt;C23,"El nº de visitas de primer contacto más la suma de vdi seguimiento deben ser coincidentes con el total","")</f>
        <v/>
      </c>
      <c r="CG23" s="130">
        <f t="shared" ref="CG23:CG32" si="4">IF(SUM(H23:I23)&lt;&gt;C23,1,0)</f>
        <v>0</v>
      </c>
    </row>
    <row r="24" spans="1:86" ht="17.25" customHeight="1" x14ac:dyDescent="0.2">
      <c r="A24" s="430" t="s">
        <v>50</v>
      </c>
      <c r="B24" s="435"/>
      <c r="C24" s="135">
        <f t="shared" si="0"/>
        <v>0</v>
      </c>
      <c r="D24" s="26"/>
      <c r="E24" s="27"/>
      <c r="F24" s="27"/>
      <c r="G24" s="139"/>
      <c r="H24" s="29"/>
      <c r="I24" s="30"/>
      <c r="J24" s="31"/>
      <c r="K24" s="32"/>
      <c r="L24" s="138"/>
      <c r="CA24" s="130" t="str">
        <f t="shared" si="3"/>
        <v/>
      </c>
      <c r="CG24" s="130">
        <f t="shared" si="4"/>
        <v>0</v>
      </c>
    </row>
    <row r="25" spans="1:86" ht="17.25" customHeight="1" x14ac:dyDescent="0.2">
      <c r="A25" s="430" t="s">
        <v>51</v>
      </c>
      <c r="B25" s="431"/>
      <c r="C25" s="135">
        <f t="shared" si="0"/>
        <v>0</v>
      </c>
      <c r="D25" s="26"/>
      <c r="E25" s="27"/>
      <c r="F25" s="27"/>
      <c r="G25" s="139"/>
      <c r="H25" s="29"/>
      <c r="I25" s="30"/>
      <c r="J25" s="31"/>
      <c r="K25" s="32"/>
      <c r="L25" s="138"/>
      <c r="CA25" s="130" t="str">
        <f t="shared" si="3"/>
        <v/>
      </c>
      <c r="CG25" s="130">
        <f t="shared" si="4"/>
        <v>0</v>
      </c>
    </row>
    <row r="26" spans="1:86" ht="17.25" customHeight="1" x14ac:dyDescent="0.2">
      <c r="A26" s="430" t="s">
        <v>52</v>
      </c>
      <c r="B26" s="431"/>
      <c r="C26" s="135">
        <f t="shared" si="0"/>
        <v>0</v>
      </c>
      <c r="D26" s="26"/>
      <c r="E26" s="27"/>
      <c r="F26" s="27"/>
      <c r="G26" s="139"/>
      <c r="H26" s="29"/>
      <c r="I26" s="30"/>
      <c r="J26" s="31"/>
      <c r="K26" s="32"/>
      <c r="L26" s="138"/>
      <c r="CA26" s="130" t="str">
        <f t="shared" si="3"/>
        <v/>
      </c>
      <c r="CG26" s="130">
        <f t="shared" si="4"/>
        <v>0</v>
      </c>
    </row>
    <row r="27" spans="1:86" ht="26.25" customHeight="1" x14ac:dyDescent="0.2">
      <c r="A27" s="430" t="s">
        <v>53</v>
      </c>
      <c r="B27" s="435"/>
      <c r="C27" s="135">
        <f t="shared" si="0"/>
        <v>0</v>
      </c>
      <c r="D27" s="26"/>
      <c r="E27" s="27"/>
      <c r="F27" s="27"/>
      <c r="G27" s="139"/>
      <c r="H27" s="29"/>
      <c r="I27" s="30"/>
      <c r="J27" s="31"/>
      <c r="K27" s="31"/>
      <c r="L27" s="138"/>
      <c r="CA27" s="130" t="str">
        <f t="shared" si="3"/>
        <v/>
      </c>
      <c r="CG27" s="130">
        <f t="shared" si="4"/>
        <v>0</v>
      </c>
    </row>
    <row r="28" spans="1:86" ht="24.75" customHeight="1" x14ac:dyDescent="0.2">
      <c r="A28" s="430" t="s">
        <v>54</v>
      </c>
      <c r="B28" s="431"/>
      <c r="C28" s="135">
        <f t="shared" si="0"/>
        <v>0</v>
      </c>
      <c r="D28" s="26"/>
      <c r="E28" s="27"/>
      <c r="F28" s="27"/>
      <c r="G28" s="139"/>
      <c r="H28" s="29"/>
      <c r="I28" s="30"/>
      <c r="J28" s="31"/>
      <c r="K28" s="31"/>
      <c r="L28" s="138"/>
      <c r="CA28" s="130" t="str">
        <f t="shared" si="3"/>
        <v/>
      </c>
      <c r="CG28" s="130">
        <f t="shared" si="4"/>
        <v>0</v>
      </c>
    </row>
    <row r="29" spans="1:86" ht="17.25" customHeight="1" x14ac:dyDescent="0.2">
      <c r="A29" s="433" t="s">
        <v>55</v>
      </c>
      <c r="B29" s="436"/>
      <c r="C29" s="135">
        <f t="shared" si="0"/>
        <v>0</v>
      </c>
      <c r="D29" s="26"/>
      <c r="E29" s="27"/>
      <c r="F29" s="27"/>
      <c r="G29" s="139"/>
      <c r="H29" s="29"/>
      <c r="I29" s="30"/>
      <c r="J29" s="31"/>
      <c r="K29" s="31"/>
      <c r="L29" s="138"/>
      <c r="CA29" s="130" t="str">
        <f t="shared" si="3"/>
        <v/>
      </c>
      <c r="CG29" s="130">
        <f t="shared" si="4"/>
        <v>0</v>
      </c>
    </row>
    <row r="30" spans="1:86" ht="17.25" customHeight="1" x14ac:dyDescent="0.2">
      <c r="A30" s="430" t="s">
        <v>56</v>
      </c>
      <c r="B30" s="435"/>
      <c r="C30" s="135">
        <f t="shared" si="0"/>
        <v>0</v>
      </c>
      <c r="D30" s="26"/>
      <c r="E30" s="27"/>
      <c r="F30" s="27"/>
      <c r="G30" s="139"/>
      <c r="H30" s="29"/>
      <c r="I30" s="30"/>
      <c r="J30" s="32"/>
      <c r="K30" s="32"/>
      <c r="L30" s="138" t="s">
        <v>48</v>
      </c>
      <c r="CA30" s="130" t="str">
        <f t="shared" si="3"/>
        <v/>
      </c>
      <c r="CB30" s="130" t="str">
        <f>IF(J30&lt;=C30,"","Programa de atención Domiciliaria a personas con Dependencia severa debe ser MENOR O IGUAL  al Total")</f>
        <v/>
      </c>
      <c r="CG30" s="130">
        <f t="shared" si="4"/>
        <v>0</v>
      </c>
      <c r="CH30" s="130">
        <f>IF(J30&lt;=C30,0,1)</f>
        <v>0</v>
      </c>
    </row>
    <row r="31" spans="1:86" ht="17.25" customHeight="1" x14ac:dyDescent="0.2">
      <c r="A31" s="430" t="s">
        <v>57</v>
      </c>
      <c r="B31" s="435"/>
      <c r="C31" s="135">
        <f t="shared" si="0"/>
        <v>0</v>
      </c>
      <c r="D31" s="37"/>
      <c r="E31" s="38"/>
      <c r="F31" s="38"/>
      <c r="G31" s="140"/>
      <c r="H31" s="40"/>
      <c r="I31" s="41"/>
      <c r="J31" s="42"/>
      <c r="K31" s="32"/>
      <c r="L31" s="138" t="s">
        <v>48</v>
      </c>
      <c r="CA31" s="130" t="str">
        <f t="shared" si="3"/>
        <v/>
      </c>
      <c r="CB31" s="130" t="str">
        <f>IF(J31&lt;=C31,"","Programa de atención Domiciliaria a personas con Dependencia severa debe ser MENOR O IGUAL  al Total")</f>
        <v/>
      </c>
      <c r="CG31" s="130">
        <f t="shared" si="4"/>
        <v>0</v>
      </c>
      <c r="CH31" s="130">
        <f>IF(J31&lt;=C31,0,1)</f>
        <v>0</v>
      </c>
    </row>
    <row r="32" spans="1:86" ht="17.25" customHeight="1" x14ac:dyDescent="0.2">
      <c r="A32" s="430" t="s">
        <v>58</v>
      </c>
      <c r="B32" s="435"/>
      <c r="C32" s="135">
        <f t="shared" si="0"/>
        <v>0</v>
      </c>
      <c r="D32" s="43"/>
      <c r="E32" s="27"/>
      <c r="F32" s="27"/>
      <c r="G32" s="139"/>
      <c r="H32" s="29"/>
      <c r="I32" s="30"/>
      <c r="J32" s="32"/>
      <c r="K32" s="32"/>
      <c r="L32" s="138" t="s">
        <v>48</v>
      </c>
      <c r="CA32" s="130" t="str">
        <f t="shared" si="3"/>
        <v/>
      </c>
      <c r="CB32" s="130" t="str">
        <f>IF(J32&lt;=C32,"","Programa de atención Domiciliaria a personas con Dependencia severa debe ser MENOR O IGUAL  al Total")</f>
        <v/>
      </c>
      <c r="CG32" s="130">
        <f t="shared" si="4"/>
        <v>0</v>
      </c>
      <c r="CH32" s="130">
        <f>IF(J32&lt;=C32,0,1)</f>
        <v>0</v>
      </c>
    </row>
    <row r="33" spans="1:12" ht="17.25" customHeight="1" x14ac:dyDescent="0.2">
      <c r="A33" s="433" t="s">
        <v>59</v>
      </c>
      <c r="B33" s="434"/>
      <c r="C33" s="135">
        <f t="shared" si="0"/>
        <v>0</v>
      </c>
      <c r="D33" s="26"/>
      <c r="E33" s="27"/>
      <c r="F33" s="27"/>
      <c r="G33" s="139"/>
      <c r="H33" s="29"/>
      <c r="I33" s="30"/>
      <c r="J33" s="31"/>
      <c r="K33" s="32"/>
      <c r="L33" s="138"/>
    </row>
    <row r="34" spans="1:12" ht="17.25" customHeight="1" x14ac:dyDescent="0.2">
      <c r="A34" s="441" t="s">
        <v>60</v>
      </c>
      <c r="B34" s="442"/>
      <c r="C34" s="135">
        <f t="shared" si="0"/>
        <v>0</v>
      </c>
      <c r="D34" s="44"/>
      <c r="E34" s="45"/>
      <c r="F34" s="45"/>
      <c r="G34" s="141"/>
      <c r="H34" s="47"/>
      <c r="I34" s="48"/>
      <c r="J34" s="49"/>
      <c r="K34" s="142"/>
      <c r="L34" s="138"/>
    </row>
    <row r="35" spans="1:12" x14ac:dyDescent="0.2">
      <c r="A35" s="50" t="s">
        <v>11</v>
      </c>
      <c r="B35" s="51"/>
      <c r="C35" s="51"/>
      <c r="D35" s="52"/>
      <c r="E35" s="53"/>
      <c r="F35" s="53"/>
      <c r="G35" s="54"/>
      <c r="H35" s="55"/>
      <c r="I35" s="12"/>
      <c r="J35" s="5"/>
      <c r="K35" s="5"/>
    </row>
    <row r="36" spans="1:12" ht="42" x14ac:dyDescent="0.2">
      <c r="A36" s="425" t="s">
        <v>3</v>
      </c>
      <c r="B36" s="426"/>
      <c r="C36" s="56" t="s">
        <v>4</v>
      </c>
      <c r="D36" s="56" t="s">
        <v>5</v>
      </c>
      <c r="E36" s="57" t="s">
        <v>12</v>
      </c>
      <c r="F36" s="14" t="s">
        <v>13</v>
      </c>
      <c r="G36" s="123" t="s">
        <v>14</v>
      </c>
      <c r="H36" s="123" t="s">
        <v>33</v>
      </c>
      <c r="I36" s="12"/>
      <c r="J36" s="5"/>
      <c r="K36" s="5"/>
    </row>
    <row r="37" spans="1:12" x14ac:dyDescent="0.2">
      <c r="A37" s="439" t="s">
        <v>61</v>
      </c>
      <c r="B37" s="440"/>
      <c r="C37" s="143">
        <f t="shared" ref="C37:C43" si="5">SUM(D37:F37)</f>
        <v>0</v>
      </c>
      <c r="D37" s="59"/>
      <c r="E37" s="60"/>
      <c r="F37" s="61"/>
      <c r="G37" s="62"/>
      <c r="H37" s="75"/>
      <c r="I37" s="144"/>
      <c r="J37" s="5"/>
      <c r="K37" s="5"/>
    </row>
    <row r="38" spans="1:12" x14ac:dyDescent="0.2">
      <c r="A38" s="430" t="s">
        <v>62</v>
      </c>
      <c r="B38" s="431"/>
      <c r="C38" s="145">
        <f t="shared" si="5"/>
        <v>0</v>
      </c>
      <c r="D38" s="43"/>
      <c r="E38" s="64"/>
      <c r="F38" s="65"/>
      <c r="G38" s="66"/>
      <c r="H38" s="75"/>
      <c r="I38" s="144"/>
      <c r="J38" s="5"/>
      <c r="K38" s="5"/>
    </row>
    <row r="39" spans="1:12" x14ac:dyDescent="0.2">
      <c r="A39" s="430" t="s">
        <v>63</v>
      </c>
      <c r="B39" s="431"/>
      <c r="C39" s="135">
        <f t="shared" si="5"/>
        <v>0</v>
      </c>
      <c r="D39" s="43"/>
      <c r="E39" s="64"/>
      <c r="F39" s="65"/>
      <c r="G39" s="66"/>
      <c r="H39" s="75"/>
      <c r="I39" s="144"/>
      <c r="J39" s="5"/>
      <c r="K39" s="5"/>
    </row>
    <row r="40" spans="1:12" x14ac:dyDescent="0.2">
      <c r="A40" s="430" t="s">
        <v>64</v>
      </c>
      <c r="B40" s="431"/>
      <c r="C40" s="135">
        <f t="shared" si="5"/>
        <v>0</v>
      </c>
      <c r="D40" s="43"/>
      <c r="E40" s="38"/>
      <c r="F40" s="65"/>
      <c r="G40" s="67"/>
      <c r="H40" s="110"/>
      <c r="I40" s="144"/>
      <c r="J40" s="5"/>
      <c r="K40" s="5"/>
    </row>
    <row r="41" spans="1:12" ht="21" x14ac:dyDescent="0.2">
      <c r="A41" s="443" t="s">
        <v>65</v>
      </c>
      <c r="B41" s="68" t="s">
        <v>66</v>
      </c>
      <c r="C41" s="146">
        <f t="shared" si="5"/>
        <v>75</v>
      </c>
      <c r="D41" s="59">
        <v>75</v>
      </c>
      <c r="E41" s="60"/>
      <c r="F41" s="61"/>
      <c r="G41" s="62"/>
      <c r="H41" s="147"/>
      <c r="I41" s="144"/>
      <c r="J41" s="5"/>
      <c r="K41" s="5"/>
    </row>
    <row r="42" spans="1:12" x14ac:dyDescent="0.2">
      <c r="A42" s="443"/>
      <c r="B42" s="124" t="s">
        <v>67</v>
      </c>
      <c r="C42" s="135">
        <f t="shared" si="5"/>
        <v>0</v>
      </c>
      <c r="D42" s="43"/>
      <c r="E42" s="64"/>
      <c r="F42" s="65"/>
      <c r="G42" s="66"/>
      <c r="H42" s="147"/>
      <c r="I42" s="144"/>
      <c r="J42" s="5"/>
      <c r="K42" s="5"/>
    </row>
    <row r="43" spans="1:12" ht="21" x14ac:dyDescent="0.2">
      <c r="A43" s="443"/>
      <c r="B43" s="69" t="s">
        <v>68</v>
      </c>
      <c r="C43" s="148">
        <f t="shared" si="5"/>
        <v>0</v>
      </c>
      <c r="D43" s="70"/>
      <c r="E43" s="71"/>
      <c r="F43" s="72"/>
      <c r="G43" s="73"/>
      <c r="H43" s="75"/>
      <c r="I43" s="144"/>
      <c r="J43" s="5"/>
      <c r="K43" s="5"/>
    </row>
    <row r="44" spans="1:12" x14ac:dyDescent="0.2">
      <c r="A44" s="433" t="s">
        <v>69</v>
      </c>
      <c r="B44" s="434"/>
      <c r="C44" s="146">
        <f>SUM(D44:G44)</f>
        <v>0</v>
      </c>
      <c r="D44" s="59"/>
      <c r="E44" s="60"/>
      <c r="F44" s="61"/>
      <c r="G44" s="74"/>
      <c r="H44" s="74"/>
      <c r="I44" s="144"/>
      <c r="J44" s="5"/>
      <c r="K44" s="5"/>
    </row>
    <row r="45" spans="1:12" x14ac:dyDescent="0.2">
      <c r="A45" s="437" t="s">
        <v>70</v>
      </c>
      <c r="B45" s="438"/>
      <c r="C45" s="135">
        <f>SUM(D45:G45)</f>
        <v>106</v>
      </c>
      <c r="D45" s="43">
        <v>52</v>
      </c>
      <c r="E45" s="64"/>
      <c r="F45" s="65"/>
      <c r="G45" s="75">
        <v>54</v>
      </c>
      <c r="H45" s="75"/>
      <c r="I45" s="144"/>
      <c r="J45" s="5"/>
      <c r="K45" s="5"/>
    </row>
    <row r="46" spans="1:12" x14ac:dyDescent="0.2">
      <c r="A46" s="412" t="s">
        <v>4</v>
      </c>
      <c r="B46" s="413"/>
      <c r="C46" s="149">
        <f>SUM(C37:C45)</f>
        <v>181</v>
      </c>
      <c r="D46" s="149">
        <f>SUM(D37:D45)</f>
        <v>127</v>
      </c>
      <c r="E46" s="150">
        <f>SUM(E37:E45)</f>
        <v>0</v>
      </c>
      <c r="F46" s="151">
        <f>SUM(F37:F45)</f>
        <v>0</v>
      </c>
      <c r="G46" s="152">
        <f>SUM(G44:G45)</f>
        <v>54</v>
      </c>
      <c r="H46" s="152">
        <f>SUM(H37:H45)</f>
        <v>0</v>
      </c>
      <c r="I46" s="144"/>
      <c r="J46" s="5"/>
      <c r="K46" s="5"/>
    </row>
    <row r="47" spans="1:12" x14ac:dyDescent="0.2">
      <c r="A47" s="76" t="s">
        <v>15</v>
      </c>
      <c r="B47" s="77"/>
      <c r="C47" s="78"/>
      <c r="D47" s="78"/>
      <c r="E47" s="78"/>
      <c r="F47" s="79"/>
      <c r="G47" s="80"/>
      <c r="H47" s="1"/>
      <c r="I47" s="12"/>
      <c r="J47" s="5"/>
      <c r="K47" s="5"/>
    </row>
    <row r="48" spans="1:12" x14ac:dyDescent="0.2">
      <c r="A48" s="153" t="s">
        <v>16</v>
      </c>
      <c r="B48" s="81"/>
      <c r="C48" s="81"/>
      <c r="D48" s="81"/>
      <c r="E48" s="81"/>
      <c r="F48" s="82"/>
      <c r="G48" s="82"/>
      <c r="H48" s="82"/>
      <c r="I48" s="12"/>
      <c r="J48" s="5"/>
      <c r="K48" s="5"/>
    </row>
    <row r="49" spans="1:80" ht="63" x14ac:dyDescent="0.2">
      <c r="A49" s="425" t="s">
        <v>3</v>
      </c>
      <c r="B49" s="426"/>
      <c r="C49" s="123" t="s">
        <v>4</v>
      </c>
      <c r="D49" s="83" t="s">
        <v>17</v>
      </c>
      <c r="E49" s="15" t="s">
        <v>18</v>
      </c>
      <c r="F49" s="16" t="s">
        <v>10</v>
      </c>
      <c r="G49" s="84"/>
      <c r="H49" s="85"/>
      <c r="I49" s="12"/>
      <c r="J49" s="5"/>
      <c r="K49" s="5"/>
    </row>
    <row r="50" spans="1:80" x14ac:dyDescent="0.2">
      <c r="A50" s="427" t="s">
        <v>19</v>
      </c>
      <c r="B50" s="428"/>
      <c r="C50" s="154">
        <f t="shared" ref="C50:C55" si="6">SUM(D50:E50)</f>
        <v>0</v>
      </c>
      <c r="D50" s="87"/>
      <c r="E50" s="88"/>
      <c r="F50" s="89"/>
      <c r="G50" s="155"/>
      <c r="H50" s="90"/>
      <c r="I50" s="12"/>
      <c r="J50" s="5"/>
      <c r="K50" s="5"/>
    </row>
    <row r="51" spans="1:80" x14ac:dyDescent="0.2">
      <c r="A51" s="414" t="s">
        <v>20</v>
      </c>
      <c r="B51" s="415"/>
      <c r="C51" s="156">
        <f t="shared" si="6"/>
        <v>0</v>
      </c>
      <c r="D51" s="92"/>
      <c r="E51" s="93"/>
      <c r="F51" s="94"/>
      <c r="G51" s="155"/>
      <c r="H51" s="90"/>
      <c r="I51" s="12"/>
      <c r="J51" s="5"/>
      <c r="K51" s="5"/>
    </row>
    <row r="52" spans="1:80" x14ac:dyDescent="0.2">
      <c r="A52" s="416" t="s">
        <v>21</v>
      </c>
      <c r="B52" s="95" t="s">
        <v>22</v>
      </c>
      <c r="C52" s="154">
        <f t="shared" si="6"/>
        <v>20</v>
      </c>
      <c r="D52" s="87">
        <v>14</v>
      </c>
      <c r="E52" s="88">
        <v>6</v>
      </c>
      <c r="F52" s="96">
        <v>4</v>
      </c>
      <c r="G52" s="157" t="s">
        <v>48</v>
      </c>
      <c r="H52" s="90"/>
      <c r="I52" s="12"/>
      <c r="J52" s="5"/>
      <c r="K52" s="5"/>
      <c r="CA52" s="130" t="str">
        <f>IF(F52&lt;=C52,"","Programa de atención Domiciliaria a personas con Dependencia severa debe ser MENOR O IGUAL  al Total")</f>
        <v/>
      </c>
      <c r="CB52" s="130">
        <f>IF(C52=0,"",IF(F52="",IF(C52="","",1),0))</f>
        <v>0</v>
      </c>
    </row>
    <row r="53" spans="1:80" x14ac:dyDescent="0.2">
      <c r="A53" s="417"/>
      <c r="B53" s="97" t="s">
        <v>23</v>
      </c>
      <c r="C53" s="158">
        <f t="shared" si="6"/>
        <v>41</v>
      </c>
      <c r="D53" s="99">
        <v>19</v>
      </c>
      <c r="E53" s="100">
        <v>22</v>
      </c>
      <c r="F53" s="101"/>
      <c r="G53" s="157" t="s">
        <v>48</v>
      </c>
      <c r="H53" s="90"/>
      <c r="I53" s="12"/>
      <c r="J53" s="5"/>
      <c r="K53" s="5"/>
      <c r="CA53" s="130" t="str">
        <f>IF(F53&lt;=C53,"","Programa de atención Domiciliaria a personas con Dependencia severa debe ser MENOR O IGUAL  al Total")</f>
        <v/>
      </c>
      <c r="CB53" s="130">
        <f>IF(C53=0,"",IF(F53="",IF(C53="","",1),0))</f>
        <v>1</v>
      </c>
    </row>
    <row r="54" spans="1:80" x14ac:dyDescent="0.2">
      <c r="A54" s="429" t="s">
        <v>24</v>
      </c>
      <c r="B54" s="429"/>
      <c r="C54" s="154">
        <f t="shared" si="6"/>
        <v>0</v>
      </c>
      <c r="D54" s="87"/>
      <c r="E54" s="102"/>
      <c r="F54" s="89"/>
      <c r="G54" s="155"/>
      <c r="H54" s="90"/>
      <c r="I54" s="12"/>
      <c r="J54" s="5"/>
      <c r="K54" s="5"/>
    </row>
    <row r="55" spans="1:80" x14ac:dyDescent="0.2">
      <c r="A55" s="452" t="s">
        <v>25</v>
      </c>
      <c r="B55" s="452"/>
      <c r="C55" s="159">
        <f t="shared" si="6"/>
        <v>0</v>
      </c>
      <c r="D55" s="104"/>
      <c r="E55" s="105"/>
      <c r="F55" s="106"/>
      <c r="G55" s="157" t="s">
        <v>48</v>
      </c>
      <c r="H55" s="90"/>
      <c r="I55" s="12"/>
      <c r="J55" s="5"/>
      <c r="K55" s="5"/>
      <c r="CA55" s="130" t="str">
        <f>IF(F55&lt;=C55,"","Programa de atención Domiciliaria a personas con Dependencia severa debe ser MENOR O IGUAL  al Total")</f>
        <v/>
      </c>
      <c r="CB55" s="130" t="str">
        <f>IF(C55=0,"",IF(F55="",IF(C55="","",1),0))</f>
        <v/>
      </c>
    </row>
    <row r="56" spans="1:80" x14ac:dyDescent="0.2">
      <c r="A56" s="453" t="s">
        <v>71</v>
      </c>
      <c r="B56" s="453"/>
      <c r="C56" s="160">
        <f>D56</f>
        <v>0</v>
      </c>
      <c r="D56" s="43"/>
      <c r="E56" s="119"/>
      <c r="F56" s="107"/>
      <c r="G56" s="157" t="s">
        <v>48</v>
      </c>
      <c r="H56" s="90"/>
      <c r="I56" s="12"/>
      <c r="J56" s="5"/>
      <c r="K56" s="5"/>
      <c r="CA56" s="130" t="str">
        <f>IF(F56&lt;=C56,"","Programa de atención Domiciliaria a personas con Dependencia severa debe ser MENOR O IGUAL  al Total")</f>
        <v/>
      </c>
      <c r="CB56" s="130" t="str">
        <f>IF(C56=0,"",IF(F56="",IF(C56="","",1),0))</f>
        <v/>
      </c>
    </row>
    <row r="57" spans="1:80" x14ac:dyDescent="0.2">
      <c r="A57" s="418" t="s">
        <v>26</v>
      </c>
      <c r="B57" s="418"/>
      <c r="C57" s="161">
        <f>D57</f>
        <v>0</v>
      </c>
      <c r="D57" s="70"/>
      <c r="E57" s="120"/>
      <c r="F57" s="121"/>
      <c r="G57" s="162"/>
      <c r="H57" s="12"/>
      <c r="I57" s="5"/>
      <c r="J57" s="5"/>
      <c r="K57" s="5"/>
    </row>
    <row r="58" spans="1:80" x14ac:dyDescent="0.2">
      <c r="A58" s="153" t="s">
        <v>27</v>
      </c>
      <c r="B58" s="81"/>
      <c r="C58" s="81"/>
      <c r="D58" s="81"/>
      <c r="E58" s="81"/>
      <c r="F58" s="81"/>
      <c r="G58" s="81"/>
      <c r="H58" s="163"/>
      <c r="I58" s="12"/>
      <c r="J58" s="5"/>
      <c r="K58" s="5"/>
    </row>
    <row r="59" spans="1:80" x14ac:dyDescent="0.2">
      <c r="A59" s="419" t="s">
        <v>72</v>
      </c>
      <c r="B59" s="420"/>
      <c r="C59" s="444" t="s">
        <v>28</v>
      </c>
      <c r="D59" s="444"/>
      <c r="E59" s="444"/>
      <c r="F59" s="444"/>
      <c r="G59" s="425"/>
      <c r="H59" s="445" t="s">
        <v>29</v>
      </c>
      <c r="I59" s="446"/>
      <c r="J59" s="5"/>
      <c r="K59" s="5"/>
    </row>
    <row r="60" spans="1:80" x14ac:dyDescent="0.2">
      <c r="A60" s="421"/>
      <c r="B60" s="422"/>
      <c r="C60" s="419" t="s">
        <v>4</v>
      </c>
      <c r="D60" s="425" t="s">
        <v>30</v>
      </c>
      <c r="E60" s="432"/>
      <c r="F60" s="426"/>
      <c r="G60" s="448" t="s">
        <v>31</v>
      </c>
      <c r="H60" s="447"/>
      <c r="I60" s="446"/>
      <c r="J60" s="5"/>
      <c r="K60" s="5"/>
    </row>
    <row r="61" spans="1:80" ht="21" x14ac:dyDescent="0.2">
      <c r="A61" s="423"/>
      <c r="B61" s="424"/>
      <c r="C61" s="423"/>
      <c r="D61" s="83" t="s">
        <v>73</v>
      </c>
      <c r="E61" s="14" t="s">
        <v>74</v>
      </c>
      <c r="F61" s="164" t="s">
        <v>75</v>
      </c>
      <c r="G61" s="449"/>
      <c r="H61" s="16" t="s">
        <v>76</v>
      </c>
      <c r="I61" s="123" t="s">
        <v>77</v>
      </c>
    </row>
    <row r="62" spans="1:80" x14ac:dyDescent="0.2">
      <c r="A62" s="454" t="s">
        <v>78</v>
      </c>
      <c r="B62" s="455"/>
      <c r="C62" s="165">
        <f t="shared" ref="C62:C67" si="7">SUM(D62:F62)+H62</f>
        <v>0</v>
      </c>
      <c r="D62" s="59"/>
      <c r="E62" s="60"/>
      <c r="F62" s="166"/>
      <c r="G62" s="167"/>
      <c r="H62" s="168"/>
      <c r="I62" s="74"/>
      <c r="J62" s="130"/>
    </row>
    <row r="63" spans="1:80" x14ac:dyDescent="0.2">
      <c r="A63" s="450" t="s">
        <v>79</v>
      </c>
      <c r="B63" s="451"/>
      <c r="C63" s="169">
        <f t="shared" si="7"/>
        <v>0</v>
      </c>
      <c r="D63" s="43"/>
      <c r="E63" s="64"/>
      <c r="F63" s="170"/>
      <c r="G63" s="171"/>
      <c r="H63" s="107"/>
      <c r="I63" s="75"/>
      <c r="J63" s="130"/>
    </row>
    <row r="64" spans="1:80" x14ac:dyDescent="0.2">
      <c r="A64" s="450" t="s">
        <v>80</v>
      </c>
      <c r="B64" s="451"/>
      <c r="C64" s="169">
        <f t="shared" si="7"/>
        <v>0</v>
      </c>
      <c r="D64" s="43"/>
      <c r="E64" s="64"/>
      <c r="F64" s="170"/>
      <c r="G64" s="171"/>
      <c r="H64" s="107"/>
      <c r="I64" s="75"/>
      <c r="J64" s="130"/>
    </row>
    <row r="65" spans="1:10" x14ac:dyDescent="0.2">
      <c r="A65" s="450" t="s">
        <v>81</v>
      </c>
      <c r="B65" s="451"/>
      <c r="C65" s="169">
        <f t="shared" si="7"/>
        <v>0</v>
      </c>
      <c r="D65" s="43"/>
      <c r="E65" s="64"/>
      <c r="F65" s="170"/>
      <c r="G65" s="171"/>
      <c r="H65" s="107"/>
      <c r="I65" s="75"/>
      <c r="J65" s="130"/>
    </row>
    <row r="66" spans="1:10" x14ac:dyDescent="0.2">
      <c r="A66" s="450" t="s">
        <v>82</v>
      </c>
      <c r="B66" s="451"/>
      <c r="C66" s="169">
        <f t="shared" si="7"/>
        <v>0</v>
      </c>
      <c r="D66" s="43"/>
      <c r="E66" s="64"/>
      <c r="F66" s="170"/>
      <c r="G66" s="171"/>
      <c r="H66" s="107"/>
      <c r="I66" s="75"/>
      <c r="J66" s="130"/>
    </row>
    <row r="67" spans="1:10" x14ac:dyDescent="0.2">
      <c r="A67" s="405" t="s">
        <v>83</v>
      </c>
      <c r="B67" s="406"/>
      <c r="C67" s="172">
        <f t="shared" si="7"/>
        <v>0</v>
      </c>
      <c r="D67" s="70"/>
      <c r="E67" s="71"/>
      <c r="F67" s="173"/>
      <c r="G67" s="174"/>
      <c r="H67" s="175"/>
      <c r="I67" s="110"/>
      <c r="J67" s="130"/>
    </row>
    <row r="68" spans="1:10" x14ac:dyDescent="0.2">
      <c r="A68" s="176" t="s">
        <v>32</v>
      </c>
      <c r="B68" s="5"/>
      <c r="C68" s="5"/>
      <c r="D68" s="5"/>
      <c r="E68" s="5"/>
      <c r="F68" s="5"/>
      <c r="G68" s="5"/>
      <c r="H68" s="5"/>
      <c r="I68" s="12"/>
    </row>
    <row r="69" spans="1:10" x14ac:dyDescent="0.2">
      <c r="A69" s="177" t="s">
        <v>84</v>
      </c>
      <c r="B69" s="178"/>
      <c r="C69" s="178"/>
      <c r="D69" s="178"/>
      <c r="E69" s="178"/>
      <c r="F69" s="179"/>
      <c r="G69" s="179"/>
    </row>
    <row r="70" spans="1:10" x14ac:dyDescent="0.2">
      <c r="A70" s="407" t="s">
        <v>85</v>
      </c>
      <c r="B70" s="407" t="s">
        <v>86</v>
      </c>
      <c r="C70" s="409" t="s">
        <v>87</v>
      </c>
      <c r="D70" s="410"/>
      <c r="E70" s="410"/>
      <c r="F70" s="410"/>
      <c r="G70" s="411"/>
    </row>
    <row r="71" spans="1:10" x14ac:dyDescent="0.2">
      <c r="A71" s="408"/>
      <c r="B71" s="408"/>
      <c r="C71" s="180" t="s">
        <v>88</v>
      </c>
      <c r="D71" s="181" t="s">
        <v>89</v>
      </c>
      <c r="E71" s="182" t="s">
        <v>90</v>
      </c>
      <c r="F71" s="182" t="s">
        <v>91</v>
      </c>
      <c r="G71" s="183" t="s">
        <v>92</v>
      </c>
    </row>
    <row r="72" spans="1:10" x14ac:dyDescent="0.2">
      <c r="A72" s="184" t="s">
        <v>93</v>
      </c>
      <c r="B72" s="185">
        <f>SUM(C72:G72)</f>
        <v>0</v>
      </c>
      <c r="C72" s="59"/>
      <c r="D72" s="186"/>
      <c r="E72" s="186"/>
      <c r="F72" s="186"/>
      <c r="G72" s="108"/>
      <c r="H72" s="130"/>
    </row>
    <row r="73" spans="1:10" x14ac:dyDescent="0.2">
      <c r="A73" s="187" t="s">
        <v>67</v>
      </c>
      <c r="B73" s="188">
        <f>SUM(C73:G73)</f>
        <v>0</v>
      </c>
      <c r="C73" s="70"/>
      <c r="D73" s="72"/>
      <c r="E73" s="72"/>
      <c r="F73" s="72"/>
      <c r="G73" s="111"/>
      <c r="H73" s="130"/>
    </row>
    <row r="74" spans="1:10" x14ac:dyDescent="0.2">
      <c r="A74" s="177" t="s">
        <v>94</v>
      </c>
      <c r="B74" s="178"/>
      <c r="C74" s="178"/>
      <c r="D74" s="178"/>
      <c r="E74" s="178"/>
      <c r="F74" s="179"/>
      <c r="G74" s="179"/>
    </row>
    <row r="75" spans="1:10" x14ac:dyDescent="0.2">
      <c r="A75" s="407" t="s">
        <v>85</v>
      </c>
      <c r="B75" s="407" t="s">
        <v>95</v>
      </c>
      <c r="C75" s="409" t="s">
        <v>96</v>
      </c>
      <c r="D75" s="410"/>
      <c r="E75" s="410"/>
      <c r="F75" s="410"/>
      <c r="G75" s="411"/>
    </row>
    <row r="76" spans="1:10" x14ac:dyDescent="0.2">
      <c r="A76" s="408"/>
      <c r="B76" s="408"/>
      <c r="C76" s="180" t="s">
        <v>88</v>
      </c>
      <c r="D76" s="181" t="s">
        <v>89</v>
      </c>
      <c r="E76" s="182" t="s">
        <v>90</v>
      </c>
      <c r="F76" s="182" t="s">
        <v>91</v>
      </c>
      <c r="G76" s="183" t="s">
        <v>92</v>
      </c>
    </row>
    <row r="77" spans="1:10" ht="25.5" customHeight="1" x14ac:dyDescent="0.2">
      <c r="A77" s="189" t="s">
        <v>97</v>
      </c>
      <c r="B77" s="190">
        <f>SUM(C77:G77)</f>
        <v>0</v>
      </c>
      <c r="C77" s="191"/>
      <c r="D77" s="192"/>
      <c r="E77" s="192"/>
      <c r="F77" s="192"/>
      <c r="G77" s="193"/>
      <c r="H77" s="130"/>
    </row>
    <row r="78" spans="1:10" x14ac:dyDescent="0.2">
      <c r="A78" s="113"/>
      <c r="B78" s="194"/>
      <c r="C78" s="113"/>
      <c r="D78" s="194"/>
      <c r="E78" s="195"/>
      <c r="F78" s="194"/>
      <c r="G78" s="195"/>
    </row>
    <row r="195" spans="1:2" hidden="1" x14ac:dyDescent="0.2">
      <c r="A195" s="196">
        <f>SUM(C10:C34,C46,C50:C57,C62:C67,B72:B73,B77)</f>
        <v>242</v>
      </c>
      <c r="B195" s="129">
        <f>SUM(CG7:CO78)</f>
        <v>0</v>
      </c>
    </row>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1">
    <dataValidation type="whole" allowBlank="1" showInputMessage="1" showErrorMessage="1" errorTitle="ERROR" error="Por Favor Ingrese solo Números." sqref="A1:XFD1048576">
      <formula1>0</formula1>
      <formula2>100000000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28"/>
  <sheetViews>
    <sheetView workbookViewId="0">
      <selection activeCell="C14" sqref="C14"/>
    </sheetView>
  </sheetViews>
  <sheetFormatPr baseColWidth="10" defaultRowHeight="11.25" x14ac:dyDescent="0.15"/>
  <cols>
    <col min="1" max="1" width="22.42578125" style="113" customWidth="1"/>
    <col min="2" max="2" width="30.42578125" style="113" customWidth="1"/>
    <col min="3" max="3" width="15.42578125" style="113" customWidth="1"/>
    <col min="4" max="5" width="15.7109375" style="113" customWidth="1"/>
    <col min="6" max="6" width="18.140625" style="113" customWidth="1"/>
    <col min="7" max="7" width="15.7109375" style="113" customWidth="1"/>
    <col min="8" max="8" width="16.7109375" style="113" customWidth="1"/>
    <col min="9" max="9" width="17.28515625" style="113" customWidth="1"/>
    <col min="10" max="15" width="9.7109375" style="112" customWidth="1"/>
    <col min="16" max="43" width="9.7109375" style="114" customWidth="1"/>
    <col min="44" max="46" width="10.85546875" style="114" customWidth="1"/>
    <col min="47" max="54" width="12" style="114" customWidth="1"/>
    <col min="55" max="60" width="12" style="114" hidden="1" customWidth="1"/>
    <col min="61" max="90" width="12" style="114" customWidth="1"/>
    <col min="91" max="91" width="10.85546875" style="114" customWidth="1"/>
    <col min="92" max="256" width="11.42578125" style="114"/>
    <col min="257" max="257" width="22.42578125" style="114" customWidth="1"/>
    <col min="258" max="258" width="30.42578125" style="114" customWidth="1"/>
    <col min="259" max="259" width="15.42578125" style="114" customWidth="1"/>
    <col min="260" max="261" width="15.7109375" style="114" customWidth="1"/>
    <col min="262" max="262" width="18.140625" style="114" customWidth="1"/>
    <col min="263" max="263" width="15.7109375" style="114" customWidth="1"/>
    <col min="264" max="264" width="16.7109375" style="114" customWidth="1"/>
    <col min="265" max="265" width="17.28515625" style="114" customWidth="1"/>
    <col min="266" max="299" width="9.7109375" style="114" customWidth="1"/>
    <col min="300" max="302" width="10.85546875" style="114" customWidth="1"/>
    <col min="303" max="310" width="12" style="114" customWidth="1"/>
    <col min="311" max="316" width="0" style="114" hidden="1" customWidth="1"/>
    <col min="317" max="346" width="12" style="114" customWidth="1"/>
    <col min="347" max="347" width="10.85546875" style="114" customWidth="1"/>
    <col min="348" max="512" width="11.42578125" style="114"/>
    <col min="513" max="513" width="22.42578125" style="114" customWidth="1"/>
    <col min="514" max="514" width="30.42578125" style="114" customWidth="1"/>
    <col min="515" max="515" width="15.42578125" style="114" customWidth="1"/>
    <col min="516" max="517" width="15.7109375" style="114" customWidth="1"/>
    <col min="518" max="518" width="18.140625" style="114" customWidth="1"/>
    <col min="519" max="519" width="15.7109375" style="114" customWidth="1"/>
    <col min="520" max="520" width="16.7109375" style="114" customWidth="1"/>
    <col min="521" max="521" width="17.28515625" style="114" customWidth="1"/>
    <col min="522" max="555" width="9.7109375" style="114" customWidth="1"/>
    <col min="556" max="558" width="10.85546875" style="114" customWidth="1"/>
    <col min="559" max="566" width="12" style="114" customWidth="1"/>
    <col min="567" max="572" width="0" style="114" hidden="1" customWidth="1"/>
    <col min="573" max="602" width="12" style="114" customWidth="1"/>
    <col min="603" max="603" width="10.85546875" style="114" customWidth="1"/>
    <col min="604" max="768" width="11.42578125" style="114"/>
    <col min="769" max="769" width="22.42578125" style="114" customWidth="1"/>
    <col min="770" max="770" width="30.42578125" style="114" customWidth="1"/>
    <col min="771" max="771" width="15.42578125" style="114" customWidth="1"/>
    <col min="772" max="773" width="15.7109375" style="114" customWidth="1"/>
    <col min="774" max="774" width="18.140625" style="114" customWidth="1"/>
    <col min="775" max="775" width="15.7109375" style="114" customWidth="1"/>
    <col min="776" max="776" width="16.7109375" style="114" customWidth="1"/>
    <col min="777" max="777" width="17.28515625" style="114" customWidth="1"/>
    <col min="778" max="811" width="9.7109375" style="114" customWidth="1"/>
    <col min="812" max="814" width="10.85546875" style="114" customWidth="1"/>
    <col min="815" max="822" width="12" style="114" customWidth="1"/>
    <col min="823" max="828" width="0" style="114" hidden="1" customWidth="1"/>
    <col min="829" max="858" width="12" style="114" customWidth="1"/>
    <col min="859" max="859" width="10.85546875" style="114" customWidth="1"/>
    <col min="860" max="1024" width="11.42578125" style="114"/>
    <col min="1025" max="1025" width="22.42578125" style="114" customWidth="1"/>
    <col min="1026" max="1026" width="30.42578125" style="114" customWidth="1"/>
    <col min="1027" max="1027" width="15.42578125" style="114" customWidth="1"/>
    <col min="1028" max="1029" width="15.7109375" style="114" customWidth="1"/>
    <col min="1030" max="1030" width="18.140625" style="114" customWidth="1"/>
    <col min="1031" max="1031" width="15.7109375" style="114" customWidth="1"/>
    <col min="1032" max="1032" width="16.7109375" style="114" customWidth="1"/>
    <col min="1033" max="1033" width="17.28515625" style="114" customWidth="1"/>
    <col min="1034" max="1067" width="9.7109375" style="114" customWidth="1"/>
    <col min="1068" max="1070" width="10.85546875" style="114" customWidth="1"/>
    <col min="1071" max="1078" width="12" style="114" customWidth="1"/>
    <col min="1079" max="1084" width="0" style="114" hidden="1" customWidth="1"/>
    <col min="1085" max="1114" width="12" style="114" customWidth="1"/>
    <col min="1115" max="1115" width="10.85546875" style="114" customWidth="1"/>
    <col min="1116" max="1280" width="11.42578125" style="114"/>
    <col min="1281" max="1281" width="22.42578125" style="114" customWidth="1"/>
    <col min="1282" max="1282" width="30.42578125" style="114" customWidth="1"/>
    <col min="1283" max="1283" width="15.42578125" style="114" customWidth="1"/>
    <col min="1284" max="1285" width="15.7109375" style="114" customWidth="1"/>
    <col min="1286" max="1286" width="18.140625" style="114" customWidth="1"/>
    <col min="1287" max="1287" width="15.7109375" style="114" customWidth="1"/>
    <col min="1288" max="1288" width="16.7109375" style="114" customWidth="1"/>
    <col min="1289" max="1289" width="17.28515625" style="114" customWidth="1"/>
    <col min="1290" max="1323" width="9.7109375" style="114" customWidth="1"/>
    <col min="1324" max="1326" width="10.85546875" style="114" customWidth="1"/>
    <col min="1327" max="1334" width="12" style="114" customWidth="1"/>
    <col min="1335" max="1340" width="0" style="114" hidden="1" customWidth="1"/>
    <col min="1341" max="1370" width="12" style="114" customWidth="1"/>
    <col min="1371" max="1371" width="10.85546875" style="114" customWidth="1"/>
    <col min="1372" max="1536" width="11.42578125" style="114"/>
    <col min="1537" max="1537" width="22.42578125" style="114" customWidth="1"/>
    <col min="1538" max="1538" width="30.42578125" style="114" customWidth="1"/>
    <col min="1539" max="1539" width="15.42578125" style="114" customWidth="1"/>
    <col min="1540" max="1541" width="15.7109375" style="114" customWidth="1"/>
    <col min="1542" max="1542" width="18.140625" style="114" customWidth="1"/>
    <col min="1543" max="1543" width="15.7109375" style="114" customWidth="1"/>
    <col min="1544" max="1544" width="16.7109375" style="114" customWidth="1"/>
    <col min="1545" max="1545" width="17.28515625" style="114" customWidth="1"/>
    <col min="1546" max="1579" width="9.7109375" style="114" customWidth="1"/>
    <col min="1580" max="1582" width="10.85546875" style="114" customWidth="1"/>
    <col min="1583" max="1590" width="12" style="114" customWidth="1"/>
    <col min="1591" max="1596" width="0" style="114" hidden="1" customWidth="1"/>
    <col min="1597" max="1626" width="12" style="114" customWidth="1"/>
    <col min="1627" max="1627" width="10.85546875" style="114" customWidth="1"/>
    <col min="1628" max="1792" width="11.42578125" style="114"/>
    <col min="1793" max="1793" width="22.42578125" style="114" customWidth="1"/>
    <col min="1794" max="1794" width="30.42578125" style="114" customWidth="1"/>
    <col min="1795" max="1795" width="15.42578125" style="114" customWidth="1"/>
    <col min="1796" max="1797" width="15.7109375" style="114" customWidth="1"/>
    <col min="1798" max="1798" width="18.140625" style="114" customWidth="1"/>
    <col min="1799" max="1799" width="15.7109375" style="114" customWidth="1"/>
    <col min="1800" max="1800" width="16.7109375" style="114" customWidth="1"/>
    <col min="1801" max="1801" width="17.28515625" style="114" customWidth="1"/>
    <col min="1802" max="1835" width="9.7109375" style="114" customWidth="1"/>
    <col min="1836" max="1838" width="10.85546875" style="114" customWidth="1"/>
    <col min="1839" max="1846" width="12" style="114" customWidth="1"/>
    <col min="1847" max="1852" width="0" style="114" hidden="1" customWidth="1"/>
    <col min="1853" max="1882" width="12" style="114" customWidth="1"/>
    <col min="1883" max="1883" width="10.85546875" style="114" customWidth="1"/>
    <col min="1884" max="2048" width="11.42578125" style="114"/>
    <col min="2049" max="2049" width="22.42578125" style="114" customWidth="1"/>
    <col min="2050" max="2050" width="30.42578125" style="114" customWidth="1"/>
    <col min="2051" max="2051" width="15.42578125" style="114" customWidth="1"/>
    <col min="2052" max="2053" width="15.7109375" style="114" customWidth="1"/>
    <col min="2054" max="2054" width="18.140625" style="114" customWidth="1"/>
    <col min="2055" max="2055" width="15.7109375" style="114" customWidth="1"/>
    <col min="2056" max="2056" width="16.7109375" style="114" customWidth="1"/>
    <col min="2057" max="2057" width="17.28515625" style="114" customWidth="1"/>
    <col min="2058" max="2091" width="9.7109375" style="114" customWidth="1"/>
    <col min="2092" max="2094" width="10.85546875" style="114" customWidth="1"/>
    <col min="2095" max="2102" width="12" style="114" customWidth="1"/>
    <col min="2103" max="2108" width="0" style="114" hidden="1" customWidth="1"/>
    <col min="2109" max="2138" width="12" style="114" customWidth="1"/>
    <col min="2139" max="2139" width="10.85546875" style="114" customWidth="1"/>
    <col min="2140" max="2304" width="11.42578125" style="114"/>
    <col min="2305" max="2305" width="22.42578125" style="114" customWidth="1"/>
    <col min="2306" max="2306" width="30.42578125" style="114" customWidth="1"/>
    <col min="2307" max="2307" width="15.42578125" style="114" customWidth="1"/>
    <col min="2308" max="2309" width="15.7109375" style="114" customWidth="1"/>
    <col min="2310" max="2310" width="18.140625" style="114" customWidth="1"/>
    <col min="2311" max="2311" width="15.7109375" style="114" customWidth="1"/>
    <col min="2312" max="2312" width="16.7109375" style="114" customWidth="1"/>
    <col min="2313" max="2313" width="17.28515625" style="114" customWidth="1"/>
    <col min="2314" max="2347" width="9.7109375" style="114" customWidth="1"/>
    <col min="2348" max="2350" width="10.85546875" style="114" customWidth="1"/>
    <col min="2351" max="2358" width="12" style="114" customWidth="1"/>
    <col min="2359" max="2364" width="0" style="114" hidden="1" customWidth="1"/>
    <col min="2365" max="2394" width="12" style="114" customWidth="1"/>
    <col min="2395" max="2395" width="10.85546875" style="114" customWidth="1"/>
    <col min="2396" max="2560" width="11.42578125" style="114"/>
    <col min="2561" max="2561" width="22.42578125" style="114" customWidth="1"/>
    <col min="2562" max="2562" width="30.42578125" style="114" customWidth="1"/>
    <col min="2563" max="2563" width="15.42578125" style="114" customWidth="1"/>
    <col min="2564" max="2565" width="15.7109375" style="114" customWidth="1"/>
    <col min="2566" max="2566" width="18.140625" style="114" customWidth="1"/>
    <col min="2567" max="2567" width="15.7109375" style="114" customWidth="1"/>
    <col min="2568" max="2568" width="16.7109375" style="114" customWidth="1"/>
    <col min="2569" max="2569" width="17.28515625" style="114" customWidth="1"/>
    <col min="2570" max="2603" width="9.7109375" style="114" customWidth="1"/>
    <col min="2604" max="2606" width="10.85546875" style="114" customWidth="1"/>
    <col min="2607" max="2614" width="12" style="114" customWidth="1"/>
    <col min="2615" max="2620" width="0" style="114" hidden="1" customWidth="1"/>
    <col min="2621" max="2650" width="12" style="114" customWidth="1"/>
    <col min="2651" max="2651" width="10.85546875" style="114" customWidth="1"/>
    <col min="2652" max="2816" width="11.42578125" style="114"/>
    <col min="2817" max="2817" width="22.42578125" style="114" customWidth="1"/>
    <col min="2818" max="2818" width="30.42578125" style="114" customWidth="1"/>
    <col min="2819" max="2819" width="15.42578125" style="114" customWidth="1"/>
    <col min="2820" max="2821" width="15.7109375" style="114" customWidth="1"/>
    <col min="2822" max="2822" width="18.140625" style="114" customWidth="1"/>
    <col min="2823" max="2823" width="15.7109375" style="114" customWidth="1"/>
    <col min="2824" max="2824" width="16.7109375" style="114" customWidth="1"/>
    <col min="2825" max="2825" width="17.28515625" style="114" customWidth="1"/>
    <col min="2826" max="2859" width="9.7109375" style="114" customWidth="1"/>
    <col min="2860" max="2862" width="10.85546875" style="114" customWidth="1"/>
    <col min="2863" max="2870" width="12" style="114" customWidth="1"/>
    <col min="2871" max="2876" width="0" style="114" hidden="1" customWidth="1"/>
    <col min="2877" max="2906" width="12" style="114" customWidth="1"/>
    <col min="2907" max="2907" width="10.85546875" style="114" customWidth="1"/>
    <col min="2908" max="3072" width="11.42578125" style="114"/>
    <col min="3073" max="3073" width="22.42578125" style="114" customWidth="1"/>
    <col min="3074" max="3074" width="30.42578125" style="114" customWidth="1"/>
    <col min="3075" max="3075" width="15.42578125" style="114" customWidth="1"/>
    <col min="3076" max="3077" width="15.7109375" style="114" customWidth="1"/>
    <col min="3078" max="3078" width="18.140625" style="114" customWidth="1"/>
    <col min="3079" max="3079" width="15.7109375" style="114" customWidth="1"/>
    <col min="3080" max="3080" width="16.7109375" style="114" customWidth="1"/>
    <col min="3081" max="3081" width="17.28515625" style="114" customWidth="1"/>
    <col min="3082" max="3115" width="9.7109375" style="114" customWidth="1"/>
    <col min="3116" max="3118" width="10.85546875" style="114" customWidth="1"/>
    <col min="3119" max="3126" width="12" style="114" customWidth="1"/>
    <col min="3127" max="3132" width="0" style="114" hidden="1" customWidth="1"/>
    <col min="3133" max="3162" width="12" style="114" customWidth="1"/>
    <col min="3163" max="3163" width="10.85546875" style="114" customWidth="1"/>
    <col min="3164" max="3328" width="11.42578125" style="114"/>
    <col min="3329" max="3329" width="22.42578125" style="114" customWidth="1"/>
    <col min="3330" max="3330" width="30.42578125" style="114" customWidth="1"/>
    <col min="3331" max="3331" width="15.42578125" style="114" customWidth="1"/>
    <col min="3332" max="3333" width="15.7109375" style="114" customWidth="1"/>
    <col min="3334" max="3334" width="18.140625" style="114" customWidth="1"/>
    <col min="3335" max="3335" width="15.7109375" style="114" customWidth="1"/>
    <col min="3336" max="3336" width="16.7109375" style="114" customWidth="1"/>
    <col min="3337" max="3337" width="17.28515625" style="114" customWidth="1"/>
    <col min="3338" max="3371" width="9.7109375" style="114" customWidth="1"/>
    <col min="3372" max="3374" width="10.85546875" style="114" customWidth="1"/>
    <col min="3375" max="3382" width="12" style="114" customWidth="1"/>
    <col min="3383" max="3388" width="0" style="114" hidden="1" customWidth="1"/>
    <col min="3389" max="3418" width="12" style="114" customWidth="1"/>
    <col min="3419" max="3419" width="10.85546875" style="114" customWidth="1"/>
    <col min="3420" max="3584" width="11.42578125" style="114"/>
    <col min="3585" max="3585" width="22.42578125" style="114" customWidth="1"/>
    <col min="3586" max="3586" width="30.42578125" style="114" customWidth="1"/>
    <col min="3587" max="3587" width="15.42578125" style="114" customWidth="1"/>
    <col min="3588" max="3589" width="15.7109375" style="114" customWidth="1"/>
    <col min="3590" max="3590" width="18.140625" style="114" customWidth="1"/>
    <col min="3591" max="3591" width="15.7109375" style="114" customWidth="1"/>
    <col min="3592" max="3592" width="16.7109375" style="114" customWidth="1"/>
    <col min="3593" max="3593" width="17.28515625" style="114" customWidth="1"/>
    <col min="3594" max="3627" width="9.7109375" style="114" customWidth="1"/>
    <col min="3628" max="3630" width="10.85546875" style="114" customWidth="1"/>
    <col min="3631" max="3638" width="12" style="114" customWidth="1"/>
    <col min="3639" max="3644" width="0" style="114" hidden="1" customWidth="1"/>
    <col min="3645" max="3674" width="12" style="114" customWidth="1"/>
    <col min="3675" max="3675" width="10.85546875" style="114" customWidth="1"/>
    <col min="3676" max="3840" width="11.42578125" style="114"/>
    <col min="3841" max="3841" width="22.42578125" style="114" customWidth="1"/>
    <col min="3842" max="3842" width="30.42578125" style="114" customWidth="1"/>
    <col min="3843" max="3843" width="15.42578125" style="114" customWidth="1"/>
    <col min="3844" max="3845" width="15.7109375" style="114" customWidth="1"/>
    <col min="3846" max="3846" width="18.140625" style="114" customWidth="1"/>
    <col min="3847" max="3847" width="15.7109375" style="114" customWidth="1"/>
    <col min="3848" max="3848" width="16.7109375" style="114" customWidth="1"/>
    <col min="3849" max="3849" width="17.28515625" style="114" customWidth="1"/>
    <col min="3850" max="3883" width="9.7109375" style="114" customWidth="1"/>
    <col min="3884" max="3886" width="10.85546875" style="114" customWidth="1"/>
    <col min="3887" max="3894" width="12" style="114" customWidth="1"/>
    <col min="3895" max="3900" width="0" style="114" hidden="1" customWidth="1"/>
    <col min="3901" max="3930" width="12" style="114" customWidth="1"/>
    <col min="3931" max="3931" width="10.85546875" style="114" customWidth="1"/>
    <col min="3932" max="4096" width="11.42578125" style="114"/>
    <col min="4097" max="4097" width="22.42578125" style="114" customWidth="1"/>
    <col min="4098" max="4098" width="30.42578125" style="114" customWidth="1"/>
    <col min="4099" max="4099" width="15.42578125" style="114" customWidth="1"/>
    <col min="4100" max="4101" width="15.7109375" style="114" customWidth="1"/>
    <col min="4102" max="4102" width="18.140625" style="114" customWidth="1"/>
    <col min="4103" max="4103" width="15.7109375" style="114" customWidth="1"/>
    <col min="4104" max="4104" width="16.7109375" style="114" customWidth="1"/>
    <col min="4105" max="4105" width="17.28515625" style="114" customWidth="1"/>
    <col min="4106" max="4139" width="9.7109375" style="114" customWidth="1"/>
    <col min="4140" max="4142" width="10.85546875" style="114" customWidth="1"/>
    <col min="4143" max="4150" width="12" style="114" customWidth="1"/>
    <col min="4151" max="4156" width="0" style="114" hidden="1" customWidth="1"/>
    <col min="4157" max="4186" width="12" style="114" customWidth="1"/>
    <col min="4187" max="4187" width="10.85546875" style="114" customWidth="1"/>
    <col min="4188" max="4352" width="11.42578125" style="114"/>
    <col min="4353" max="4353" width="22.42578125" style="114" customWidth="1"/>
    <col min="4354" max="4354" width="30.42578125" style="114" customWidth="1"/>
    <col min="4355" max="4355" width="15.42578125" style="114" customWidth="1"/>
    <col min="4356" max="4357" width="15.7109375" style="114" customWidth="1"/>
    <col min="4358" max="4358" width="18.140625" style="114" customWidth="1"/>
    <col min="4359" max="4359" width="15.7109375" style="114" customWidth="1"/>
    <col min="4360" max="4360" width="16.7109375" style="114" customWidth="1"/>
    <col min="4361" max="4361" width="17.28515625" style="114" customWidth="1"/>
    <col min="4362" max="4395" width="9.7109375" style="114" customWidth="1"/>
    <col min="4396" max="4398" width="10.85546875" style="114" customWidth="1"/>
    <col min="4399" max="4406" width="12" style="114" customWidth="1"/>
    <col min="4407" max="4412" width="0" style="114" hidden="1" customWidth="1"/>
    <col min="4413" max="4442" width="12" style="114" customWidth="1"/>
    <col min="4443" max="4443" width="10.85546875" style="114" customWidth="1"/>
    <col min="4444" max="4608" width="11.42578125" style="114"/>
    <col min="4609" max="4609" width="22.42578125" style="114" customWidth="1"/>
    <col min="4610" max="4610" width="30.42578125" style="114" customWidth="1"/>
    <col min="4611" max="4611" width="15.42578125" style="114" customWidth="1"/>
    <col min="4612" max="4613" width="15.7109375" style="114" customWidth="1"/>
    <col min="4614" max="4614" width="18.140625" style="114" customWidth="1"/>
    <col min="4615" max="4615" width="15.7109375" style="114" customWidth="1"/>
    <col min="4616" max="4616" width="16.7109375" style="114" customWidth="1"/>
    <col min="4617" max="4617" width="17.28515625" style="114" customWidth="1"/>
    <col min="4618" max="4651" width="9.7109375" style="114" customWidth="1"/>
    <col min="4652" max="4654" width="10.85546875" style="114" customWidth="1"/>
    <col min="4655" max="4662" width="12" style="114" customWidth="1"/>
    <col min="4663" max="4668" width="0" style="114" hidden="1" customWidth="1"/>
    <col min="4669" max="4698" width="12" style="114" customWidth="1"/>
    <col min="4699" max="4699" width="10.85546875" style="114" customWidth="1"/>
    <col min="4700" max="4864" width="11.42578125" style="114"/>
    <col min="4865" max="4865" width="22.42578125" style="114" customWidth="1"/>
    <col min="4866" max="4866" width="30.42578125" style="114" customWidth="1"/>
    <col min="4867" max="4867" width="15.42578125" style="114" customWidth="1"/>
    <col min="4868" max="4869" width="15.7109375" style="114" customWidth="1"/>
    <col min="4870" max="4870" width="18.140625" style="114" customWidth="1"/>
    <col min="4871" max="4871" width="15.7109375" style="114" customWidth="1"/>
    <col min="4872" max="4872" width="16.7109375" style="114" customWidth="1"/>
    <col min="4873" max="4873" width="17.28515625" style="114" customWidth="1"/>
    <col min="4874" max="4907" width="9.7109375" style="114" customWidth="1"/>
    <col min="4908" max="4910" width="10.85546875" style="114" customWidth="1"/>
    <col min="4911" max="4918" width="12" style="114" customWidth="1"/>
    <col min="4919" max="4924" width="0" style="114" hidden="1" customWidth="1"/>
    <col min="4925" max="4954" width="12" style="114" customWidth="1"/>
    <col min="4955" max="4955" width="10.85546875" style="114" customWidth="1"/>
    <col min="4956" max="5120" width="11.42578125" style="114"/>
    <col min="5121" max="5121" width="22.42578125" style="114" customWidth="1"/>
    <col min="5122" max="5122" width="30.42578125" style="114" customWidth="1"/>
    <col min="5123" max="5123" width="15.42578125" style="114" customWidth="1"/>
    <col min="5124" max="5125" width="15.7109375" style="114" customWidth="1"/>
    <col min="5126" max="5126" width="18.140625" style="114" customWidth="1"/>
    <col min="5127" max="5127" width="15.7109375" style="114" customWidth="1"/>
    <col min="5128" max="5128" width="16.7109375" style="114" customWidth="1"/>
    <col min="5129" max="5129" width="17.28515625" style="114" customWidth="1"/>
    <col min="5130" max="5163" width="9.7109375" style="114" customWidth="1"/>
    <col min="5164" max="5166" width="10.85546875" style="114" customWidth="1"/>
    <col min="5167" max="5174" width="12" style="114" customWidth="1"/>
    <col min="5175" max="5180" width="0" style="114" hidden="1" customWidth="1"/>
    <col min="5181" max="5210" width="12" style="114" customWidth="1"/>
    <col min="5211" max="5211" width="10.85546875" style="114" customWidth="1"/>
    <col min="5212" max="5376" width="11.42578125" style="114"/>
    <col min="5377" max="5377" width="22.42578125" style="114" customWidth="1"/>
    <col min="5378" max="5378" width="30.42578125" style="114" customWidth="1"/>
    <col min="5379" max="5379" width="15.42578125" style="114" customWidth="1"/>
    <col min="5380" max="5381" width="15.7109375" style="114" customWidth="1"/>
    <col min="5382" max="5382" width="18.140625" style="114" customWidth="1"/>
    <col min="5383" max="5383" width="15.7109375" style="114" customWidth="1"/>
    <col min="5384" max="5384" width="16.7109375" style="114" customWidth="1"/>
    <col min="5385" max="5385" width="17.28515625" style="114" customWidth="1"/>
    <col min="5386" max="5419" width="9.7109375" style="114" customWidth="1"/>
    <col min="5420" max="5422" width="10.85546875" style="114" customWidth="1"/>
    <col min="5423" max="5430" width="12" style="114" customWidth="1"/>
    <col min="5431" max="5436" width="0" style="114" hidden="1" customWidth="1"/>
    <col min="5437" max="5466" width="12" style="114" customWidth="1"/>
    <col min="5467" max="5467" width="10.85546875" style="114" customWidth="1"/>
    <col min="5468" max="5632" width="11.42578125" style="114"/>
    <col min="5633" max="5633" width="22.42578125" style="114" customWidth="1"/>
    <col min="5634" max="5634" width="30.42578125" style="114" customWidth="1"/>
    <col min="5635" max="5635" width="15.42578125" style="114" customWidth="1"/>
    <col min="5636" max="5637" width="15.7109375" style="114" customWidth="1"/>
    <col min="5638" max="5638" width="18.140625" style="114" customWidth="1"/>
    <col min="5639" max="5639" width="15.7109375" style="114" customWidth="1"/>
    <col min="5640" max="5640" width="16.7109375" style="114" customWidth="1"/>
    <col min="5641" max="5641" width="17.28515625" style="114" customWidth="1"/>
    <col min="5642" max="5675" width="9.7109375" style="114" customWidth="1"/>
    <col min="5676" max="5678" width="10.85546875" style="114" customWidth="1"/>
    <col min="5679" max="5686" width="12" style="114" customWidth="1"/>
    <col min="5687" max="5692" width="0" style="114" hidden="1" customWidth="1"/>
    <col min="5693" max="5722" width="12" style="114" customWidth="1"/>
    <col min="5723" max="5723" width="10.85546875" style="114" customWidth="1"/>
    <col min="5724" max="5888" width="11.42578125" style="114"/>
    <col min="5889" max="5889" width="22.42578125" style="114" customWidth="1"/>
    <col min="5890" max="5890" width="30.42578125" style="114" customWidth="1"/>
    <col min="5891" max="5891" width="15.42578125" style="114" customWidth="1"/>
    <col min="5892" max="5893" width="15.7109375" style="114" customWidth="1"/>
    <col min="5894" max="5894" width="18.140625" style="114" customWidth="1"/>
    <col min="5895" max="5895" width="15.7109375" style="114" customWidth="1"/>
    <col min="5896" max="5896" width="16.7109375" style="114" customWidth="1"/>
    <col min="5897" max="5897" width="17.28515625" style="114" customWidth="1"/>
    <col min="5898" max="5931" width="9.7109375" style="114" customWidth="1"/>
    <col min="5932" max="5934" width="10.85546875" style="114" customWidth="1"/>
    <col min="5935" max="5942" width="12" style="114" customWidth="1"/>
    <col min="5943" max="5948" width="0" style="114" hidden="1" customWidth="1"/>
    <col min="5949" max="5978" width="12" style="114" customWidth="1"/>
    <col min="5979" max="5979" width="10.85546875" style="114" customWidth="1"/>
    <col min="5980" max="6144" width="11.42578125" style="114"/>
    <col min="6145" max="6145" width="22.42578125" style="114" customWidth="1"/>
    <col min="6146" max="6146" width="30.42578125" style="114" customWidth="1"/>
    <col min="6147" max="6147" width="15.42578125" style="114" customWidth="1"/>
    <col min="6148" max="6149" width="15.7109375" style="114" customWidth="1"/>
    <col min="6150" max="6150" width="18.140625" style="114" customWidth="1"/>
    <col min="6151" max="6151" width="15.7109375" style="114" customWidth="1"/>
    <col min="6152" max="6152" width="16.7109375" style="114" customWidth="1"/>
    <col min="6153" max="6153" width="17.28515625" style="114" customWidth="1"/>
    <col min="6154" max="6187" width="9.7109375" style="114" customWidth="1"/>
    <col min="6188" max="6190" width="10.85546875" style="114" customWidth="1"/>
    <col min="6191" max="6198" width="12" style="114" customWidth="1"/>
    <col min="6199" max="6204" width="0" style="114" hidden="1" customWidth="1"/>
    <col min="6205" max="6234" width="12" style="114" customWidth="1"/>
    <col min="6235" max="6235" width="10.85546875" style="114" customWidth="1"/>
    <col min="6236" max="6400" width="11.42578125" style="114"/>
    <col min="6401" max="6401" width="22.42578125" style="114" customWidth="1"/>
    <col min="6402" max="6402" width="30.42578125" style="114" customWidth="1"/>
    <col min="6403" max="6403" width="15.42578125" style="114" customWidth="1"/>
    <col min="6404" max="6405" width="15.7109375" style="114" customWidth="1"/>
    <col min="6406" max="6406" width="18.140625" style="114" customWidth="1"/>
    <col min="6407" max="6407" width="15.7109375" style="114" customWidth="1"/>
    <col min="6408" max="6408" width="16.7109375" style="114" customWidth="1"/>
    <col min="6409" max="6409" width="17.28515625" style="114" customWidth="1"/>
    <col min="6410" max="6443" width="9.7109375" style="114" customWidth="1"/>
    <col min="6444" max="6446" width="10.85546875" style="114" customWidth="1"/>
    <col min="6447" max="6454" width="12" style="114" customWidth="1"/>
    <col min="6455" max="6460" width="0" style="114" hidden="1" customWidth="1"/>
    <col min="6461" max="6490" width="12" style="114" customWidth="1"/>
    <col min="6491" max="6491" width="10.85546875" style="114" customWidth="1"/>
    <col min="6492" max="6656" width="11.42578125" style="114"/>
    <col min="6657" max="6657" width="22.42578125" style="114" customWidth="1"/>
    <col min="6658" max="6658" width="30.42578125" style="114" customWidth="1"/>
    <col min="6659" max="6659" width="15.42578125" style="114" customWidth="1"/>
    <col min="6660" max="6661" width="15.7109375" style="114" customWidth="1"/>
    <col min="6662" max="6662" width="18.140625" style="114" customWidth="1"/>
    <col min="6663" max="6663" width="15.7109375" style="114" customWidth="1"/>
    <col min="6664" max="6664" width="16.7109375" style="114" customWidth="1"/>
    <col min="6665" max="6665" width="17.28515625" style="114" customWidth="1"/>
    <col min="6666" max="6699" width="9.7109375" style="114" customWidth="1"/>
    <col min="6700" max="6702" width="10.85546875" style="114" customWidth="1"/>
    <col min="6703" max="6710" width="12" style="114" customWidth="1"/>
    <col min="6711" max="6716" width="0" style="114" hidden="1" customWidth="1"/>
    <col min="6717" max="6746" width="12" style="114" customWidth="1"/>
    <col min="6747" max="6747" width="10.85546875" style="114" customWidth="1"/>
    <col min="6748" max="6912" width="11.42578125" style="114"/>
    <col min="6913" max="6913" width="22.42578125" style="114" customWidth="1"/>
    <col min="6914" max="6914" width="30.42578125" style="114" customWidth="1"/>
    <col min="6915" max="6915" width="15.42578125" style="114" customWidth="1"/>
    <col min="6916" max="6917" width="15.7109375" style="114" customWidth="1"/>
    <col min="6918" max="6918" width="18.140625" style="114" customWidth="1"/>
    <col min="6919" max="6919" width="15.7109375" style="114" customWidth="1"/>
    <col min="6920" max="6920" width="16.7109375" style="114" customWidth="1"/>
    <col min="6921" max="6921" width="17.28515625" style="114" customWidth="1"/>
    <col min="6922" max="6955" width="9.7109375" style="114" customWidth="1"/>
    <col min="6956" max="6958" width="10.85546875" style="114" customWidth="1"/>
    <col min="6959" max="6966" width="12" style="114" customWidth="1"/>
    <col min="6967" max="6972" width="0" style="114" hidden="1" customWidth="1"/>
    <col min="6973" max="7002" width="12" style="114" customWidth="1"/>
    <col min="7003" max="7003" width="10.85546875" style="114" customWidth="1"/>
    <col min="7004" max="7168" width="11.42578125" style="114"/>
    <col min="7169" max="7169" width="22.42578125" style="114" customWidth="1"/>
    <col min="7170" max="7170" width="30.42578125" style="114" customWidth="1"/>
    <col min="7171" max="7171" width="15.42578125" style="114" customWidth="1"/>
    <col min="7172" max="7173" width="15.7109375" style="114" customWidth="1"/>
    <col min="7174" max="7174" width="18.140625" style="114" customWidth="1"/>
    <col min="7175" max="7175" width="15.7109375" style="114" customWidth="1"/>
    <col min="7176" max="7176" width="16.7109375" style="114" customWidth="1"/>
    <col min="7177" max="7177" width="17.28515625" style="114" customWidth="1"/>
    <col min="7178" max="7211" width="9.7109375" style="114" customWidth="1"/>
    <col min="7212" max="7214" width="10.85546875" style="114" customWidth="1"/>
    <col min="7215" max="7222" width="12" style="114" customWidth="1"/>
    <col min="7223" max="7228" width="0" style="114" hidden="1" customWidth="1"/>
    <col min="7229" max="7258" width="12" style="114" customWidth="1"/>
    <col min="7259" max="7259" width="10.85546875" style="114" customWidth="1"/>
    <col min="7260" max="7424" width="11.42578125" style="114"/>
    <col min="7425" max="7425" width="22.42578125" style="114" customWidth="1"/>
    <col min="7426" max="7426" width="30.42578125" style="114" customWidth="1"/>
    <col min="7427" max="7427" width="15.42578125" style="114" customWidth="1"/>
    <col min="7428" max="7429" width="15.7109375" style="114" customWidth="1"/>
    <col min="7430" max="7430" width="18.140625" style="114" customWidth="1"/>
    <col min="7431" max="7431" width="15.7109375" style="114" customWidth="1"/>
    <col min="7432" max="7432" width="16.7109375" style="114" customWidth="1"/>
    <col min="7433" max="7433" width="17.28515625" style="114" customWidth="1"/>
    <col min="7434" max="7467" width="9.7109375" style="114" customWidth="1"/>
    <col min="7468" max="7470" width="10.85546875" style="114" customWidth="1"/>
    <col min="7471" max="7478" width="12" style="114" customWidth="1"/>
    <col min="7479" max="7484" width="0" style="114" hidden="1" customWidth="1"/>
    <col min="7485" max="7514" width="12" style="114" customWidth="1"/>
    <col min="7515" max="7515" width="10.85546875" style="114" customWidth="1"/>
    <col min="7516" max="7680" width="11.42578125" style="114"/>
    <col min="7681" max="7681" width="22.42578125" style="114" customWidth="1"/>
    <col min="7682" max="7682" width="30.42578125" style="114" customWidth="1"/>
    <col min="7683" max="7683" width="15.42578125" style="114" customWidth="1"/>
    <col min="7684" max="7685" width="15.7109375" style="114" customWidth="1"/>
    <col min="7686" max="7686" width="18.140625" style="114" customWidth="1"/>
    <col min="7687" max="7687" width="15.7109375" style="114" customWidth="1"/>
    <col min="7688" max="7688" width="16.7109375" style="114" customWidth="1"/>
    <col min="7689" max="7689" width="17.28515625" style="114" customWidth="1"/>
    <col min="7690" max="7723" width="9.7109375" style="114" customWidth="1"/>
    <col min="7724" max="7726" width="10.85546875" style="114" customWidth="1"/>
    <col min="7727" max="7734" width="12" style="114" customWidth="1"/>
    <col min="7735" max="7740" width="0" style="114" hidden="1" customWidth="1"/>
    <col min="7741" max="7770" width="12" style="114" customWidth="1"/>
    <col min="7771" max="7771" width="10.85546875" style="114" customWidth="1"/>
    <col min="7772" max="7936" width="11.42578125" style="114"/>
    <col min="7937" max="7937" width="22.42578125" style="114" customWidth="1"/>
    <col min="7938" max="7938" width="30.42578125" style="114" customWidth="1"/>
    <col min="7939" max="7939" width="15.42578125" style="114" customWidth="1"/>
    <col min="7940" max="7941" width="15.7109375" style="114" customWidth="1"/>
    <col min="7942" max="7942" width="18.140625" style="114" customWidth="1"/>
    <col min="7943" max="7943" width="15.7109375" style="114" customWidth="1"/>
    <col min="7944" max="7944" width="16.7109375" style="114" customWidth="1"/>
    <col min="7945" max="7945" width="17.28515625" style="114" customWidth="1"/>
    <col min="7946" max="7979" width="9.7109375" style="114" customWidth="1"/>
    <col min="7980" max="7982" width="10.85546875" style="114" customWidth="1"/>
    <col min="7983" max="7990" width="12" style="114" customWidth="1"/>
    <col min="7991" max="7996" width="0" style="114" hidden="1" customWidth="1"/>
    <col min="7997" max="8026" width="12" style="114" customWidth="1"/>
    <col min="8027" max="8027" width="10.85546875" style="114" customWidth="1"/>
    <col min="8028" max="8192" width="11.42578125" style="114"/>
    <col min="8193" max="8193" width="22.42578125" style="114" customWidth="1"/>
    <col min="8194" max="8194" width="30.42578125" style="114" customWidth="1"/>
    <col min="8195" max="8195" width="15.42578125" style="114" customWidth="1"/>
    <col min="8196" max="8197" width="15.7109375" style="114" customWidth="1"/>
    <col min="8198" max="8198" width="18.140625" style="114" customWidth="1"/>
    <col min="8199" max="8199" width="15.7109375" style="114" customWidth="1"/>
    <col min="8200" max="8200" width="16.7109375" style="114" customWidth="1"/>
    <col min="8201" max="8201" width="17.28515625" style="114" customWidth="1"/>
    <col min="8202" max="8235" width="9.7109375" style="114" customWidth="1"/>
    <col min="8236" max="8238" width="10.85546875" style="114" customWidth="1"/>
    <col min="8239" max="8246" width="12" style="114" customWidth="1"/>
    <col min="8247" max="8252" width="0" style="114" hidden="1" customWidth="1"/>
    <col min="8253" max="8282" width="12" style="114" customWidth="1"/>
    <col min="8283" max="8283" width="10.85546875" style="114" customWidth="1"/>
    <col min="8284" max="8448" width="11.42578125" style="114"/>
    <col min="8449" max="8449" width="22.42578125" style="114" customWidth="1"/>
    <col min="8450" max="8450" width="30.42578125" style="114" customWidth="1"/>
    <col min="8451" max="8451" width="15.42578125" style="114" customWidth="1"/>
    <col min="8452" max="8453" width="15.7109375" style="114" customWidth="1"/>
    <col min="8454" max="8454" width="18.140625" style="114" customWidth="1"/>
    <col min="8455" max="8455" width="15.7109375" style="114" customWidth="1"/>
    <col min="8456" max="8456" width="16.7109375" style="114" customWidth="1"/>
    <col min="8457" max="8457" width="17.28515625" style="114" customWidth="1"/>
    <col min="8458" max="8491" width="9.7109375" style="114" customWidth="1"/>
    <col min="8492" max="8494" width="10.85546875" style="114" customWidth="1"/>
    <col min="8495" max="8502" width="12" style="114" customWidth="1"/>
    <col min="8503" max="8508" width="0" style="114" hidden="1" customWidth="1"/>
    <col min="8509" max="8538" width="12" style="114" customWidth="1"/>
    <col min="8539" max="8539" width="10.85546875" style="114" customWidth="1"/>
    <col min="8540" max="8704" width="11.42578125" style="114"/>
    <col min="8705" max="8705" width="22.42578125" style="114" customWidth="1"/>
    <col min="8706" max="8706" width="30.42578125" style="114" customWidth="1"/>
    <col min="8707" max="8707" width="15.42578125" style="114" customWidth="1"/>
    <col min="8708" max="8709" width="15.7109375" style="114" customWidth="1"/>
    <col min="8710" max="8710" width="18.140625" style="114" customWidth="1"/>
    <col min="8711" max="8711" width="15.7109375" style="114" customWidth="1"/>
    <col min="8712" max="8712" width="16.7109375" style="114" customWidth="1"/>
    <col min="8713" max="8713" width="17.28515625" style="114" customWidth="1"/>
    <col min="8714" max="8747" width="9.7109375" style="114" customWidth="1"/>
    <col min="8748" max="8750" width="10.85546875" style="114" customWidth="1"/>
    <col min="8751" max="8758" width="12" style="114" customWidth="1"/>
    <col min="8759" max="8764" width="0" style="114" hidden="1" customWidth="1"/>
    <col min="8765" max="8794" width="12" style="114" customWidth="1"/>
    <col min="8795" max="8795" width="10.85546875" style="114" customWidth="1"/>
    <col min="8796" max="8960" width="11.42578125" style="114"/>
    <col min="8961" max="8961" width="22.42578125" style="114" customWidth="1"/>
    <col min="8962" max="8962" width="30.42578125" style="114" customWidth="1"/>
    <col min="8963" max="8963" width="15.42578125" style="114" customWidth="1"/>
    <col min="8964" max="8965" width="15.7109375" style="114" customWidth="1"/>
    <col min="8966" max="8966" width="18.140625" style="114" customWidth="1"/>
    <col min="8967" max="8967" width="15.7109375" style="114" customWidth="1"/>
    <col min="8968" max="8968" width="16.7109375" style="114" customWidth="1"/>
    <col min="8969" max="8969" width="17.28515625" style="114" customWidth="1"/>
    <col min="8970" max="9003" width="9.7109375" style="114" customWidth="1"/>
    <col min="9004" max="9006" width="10.85546875" style="114" customWidth="1"/>
    <col min="9007" max="9014" width="12" style="114" customWidth="1"/>
    <col min="9015" max="9020" width="0" style="114" hidden="1" customWidth="1"/>
    <col min="9021" max="9050" width="12" style="114" customWidth="1"/>
    <col min="9051" max="9051" width="10.85546875" style="114" customWidth="1"/>
    <col min="9052" max="9216" width="11.42578125" style="114"/>
    <col min="9217" max="9217" width="22.42578125" style="114" customWidth="1"/>
    <col min="9218" max="9218" width="30.42578125" style="114" customWidth="1"/>
    <col min="9219" max="9219" width="15.42578125" style="114" customWidth="1"/>
    <col min="9220" max="9221" width="15.7109375" style="114" customWidth="1"/>
    <col min="9222" max="9222" width="18.140625" style="114" customWidth="1"/>
    <col min="9223" max="9223" width="15.7109375" style="114" customWidth="1"/>
    <col min="9224" max="9224" width="16.7109375" style="114" customWidth="1"/>
    <col min="9225" max="9225" width="17.28515625" style="114" customWidth="1"/>
    <col min="9226" max="9259" width="9.7109375" style="114" customWidth="1"/>
    <col min="9260" max="9262" width="10.85546875" style="114" customWidth="1"/>
    <col min="9263" max="9270" width="12" style="114" customWidth="1"/>
    <col min="9271" max="9276" width="0" style="114" hidden="1" customWidth="1"/>
    <col min="9277" max="9306" width="12" style="114" customWidth="1"/>
    <col min="9307" max="9307" width="10.85546875" style="114" customWidth="1"/>
    <col min="9308" max="9472" width="11.42578125" style="114"/>
    <col min="9473" max="9473" width="22.42578125" style="114" customWidth="1"/>
    <col min="9474" max="9474" width="30.42578125" style="114" customWidth="1"/>
    <col min="9475" max="9475" width="15.42578125" style="114" customWidth="1"/>
    <col min="9476" max="9477" width="15.7109375" style="114" customWidth="1"/>
    <col min="9478" max="9478" width="18.140625" style="114" customWidth="1"/>
    <col min="9479" max="9479" width="15.7109375" style="114" customWidth="1"/>
    <col min="9480" max="9480" width="16.7109375" style="114" customWidth="1"/>
    <col min="9481" max="9481" width="17.28515625" style="114" customWidth="1"/>
    <col min="9482" max="9515" width="9.7109375" style="114" customWidth="1"/>
    <col min="9516" max="9518" width="10.85546875" style="114" customWidth="1"/>
    <col min="9519" max="9526" width="12" style="114" customWidth="1"/>
    <col min="9527" max="9532" width="0" style="114" hidden="1" customWidth="1"/>
    <col min="9533" max="9562" width="12" style="114" customWidth="1"/>
    <col min="9563" max="9563" width="10.85546875" style="114" customWidth="1"/>
    <col min="9564" max="9728" width="11.42578125" style="114"/>
    <col min="9729" max="9729" width="22.42578125" style="114" customWidth="1"/>
    <col min="9730" max="9730" width="30.42578125" style="114" customWidth="1"/>
    <col min="9731" max="9731" width="15.42578125" style="114" customWidth="1"/>
    <col min="9732" max="9733" width="15.7109375" style="114" customWidth="1"/>
    <col min="9734" max="9734" width="18.140625" style="114" customWidth="1"/>
    <col min="9735" max="9735" width="15.7109375" style="114" customWidth="1"/>
    <col min="9736" max="9736" width="16.7109375" style="114" customWidth="1"/>
    <col min="9737" max="9737" width="17.28515625" style="114" customWidth="1"/>
    <col min="9738" max="9771" width="9.7109375" style="114" customWidth="1"/>
    <col min="9772" max="9774" width="10.85546875" style="114" customWidth="1"/>
    <col min="9775" max="9782" width="12" style="114" customWidth="1"/>
    <col min="9783" max="9788" width="0" style="114" hidden="1" customWidth="1"/>
    <col min="9789" max="9818" width="12" style="114" customWidth="1"/>
    <col min="9819" max="9819" width="10.85546875" style="114" customWidth="1"/>
    <col min="9820" max="9984" width="11.42578125" style="114"/>
    <col min="9985" max="9985" width="22.42578125" style="114" customWidth="1"/>
    <col min="9986" max="9986" width="30.42578125" style="114" customWidth="1"/>
    <col min="9987" max="9987" width="15.42578125" style="114" customWidth="1"/>
    <col min="9988" max="9989" width="15.7109375" style="114" customWidth="1"/>
    <col min="9990" max="9990" width="18.140625" style="114" customWidth="1"/>
    <col min="9991" max="9991" width="15.7109375" style="114" customWidth="1"/>
    <col min="9992" max="9992" width="16.7109375" style="114" customWidth="1"/>
    <col min="9993" max="9993" width="17.28515625" style="114" customWidth="1"/>
    <col min="9994" max="10027" width="9.7109375" style="114" customWidth="1"/>
    <col min="10028" max="10030" width="10.85546875" style="114" customWidth="1"/>
    <col min="10031" max="10038" width="12" style="114" customWidth="1"/>
    <col min="10039" max="10044" width="0" style="114" hidden="1" customWidth="1"/>
    <col min="10045" max="10074" width="12" style="114" customWidth="1"/>
    <col min="10075" max="10075" width="10.85546875" style="114" customWidth="1"/>
    <col min="10076" max="10240" width="11.42578125" style="114"/>
    <col min="10241" max="10241" width="22.42578125" style="114" customWidth="1"/>
    <col min="10242" max="10242" width="30.42578125" style="114" customWidth="1"/>
    <col min="10243" max="10243" width="15.42578125" style="114" customWidth="1"/>
    <col min="10244" max="10245" width="15.7109375" style="114" customWidth="1"/>
    <col min="10246" max="10246" width="18.140625" style="114" customWidth="1"/>
    <col min="10247" max="10247" width="15.7109375" style="114" customWidth="1"/>
    <col min="10248" max="10248" width="16.7109375" style="114" customWidth="1"/>
    <col min="10249" max="10249" width="17.28515625" style="114" customWidth="1"/>
    <col min="10250" max="10283" width="9.7109375" style="114" customWidth="1"/>
    <col min="10284" max="10286" width="10.85546875" style="114" customWidth="1"/>
    <col min="10287" max="10294" width="12" style="114" customWidth="1"/>
    <col min="10295" max="10300" width="0" style="114" hidden="1" customWidth="1"/>
    <col min="10301" max="10330" width="12" style="114" customWidth="1"/>
    <col min="10331" max="10331" width="10.85546875" style="114" customWidth="1"/>
    <col min="10332" max="10496" width="11.42578125" style="114"/>
    <col min="10497" max="10497" width="22.42578125" style="114" customWidth="1"/>
    <col min="10498" max="10498" width="30.42578125" style="114" customWidth="1"/>
    <col min="10499" max="10499" width="15.42578125" style="114" customWidth="1"/>
    <col min="10500" max="10501" width="15.7109375" style="114" customWidth="1"/>
    <col min="10502" max="10502" width="18.140625" style="114" customWidth="1"/>
    <col min="10503" max="10503" width="15.7109375" style="114" customWidth="1"/>
    <col min="10504" max="10504" width="16.7109375" style="114" customWidth="1"/>
    <col min="10505" max="10505" width="17.28515625" style="114" customWidth="1"/>
    <col min="10506" max="10539" width="9.7109375" style="114" customWidth="1"/>
    <col min="10540" max="10542" width="10.85546875" style="114" customWidth="1"/>
    <col min="10543" max="10550" width="12" style="114" customWidth="1"/>
    <col min="10551" max="10556" width="0" style="114" hidden="1" customWidth="1"/>
    <col min="10557" max="10586" width="12" style="114" customWidth="1"/>
    <col min="10587" max="10587" width="10.85546875" style="114" customWidth="1"/>
    <col min="10588" max="10752" width="11.42578125" style="114"/>
    <col min="10753" max="10753" width="22.42578125" style="114" customWidth="1"/>
    <col min="10754" max="10754" width="30.42578125" style="114" customWidth="1"/>
    <col min="10755" max="10755" width="15.42578125" style="114" customWidth="1"/>
    <col min="10756" max="10757" width="15.7109375" style="114" customWidth="1"/>
    <col min="10758" max="10758" width="18.140625" style="114" customWidth="1"/>
    <col min="10759" max="10759" width="15.7109375" style="114" customWidth="1"/>
    <col min="10760" max="10760" width="16.7109375" style="114" customWidth="1"/>
    <col min="10761" max="10761" width="17.28515625" style="114" customWidth="1"/>
    <col min="10762" max="10795" width="9.7109375" style="114" customWidth="1"/>
    <col min="10796" max="10798" width="10.85546875" style="114" customWidth="1"/>
    <col min="10799" max="10806" width="12" style="114" customWidth="1"/>
    <col min="10807" max="10812" width="0" style="114" hidden="1" customWidth="1"/>
    <col min="10813" max="10842" width="12" style="114" customWidth="1"/>
    <col min="10843" max="10843" width="10.85546875" style="114" customWidth="1"/>
    <col min="10844" max="11008" width="11.42578125" style="114"/>
    <col min="11009" max="11009" width="22.42578125" style="114" customWidth="1"/>
    <col min="11010" max="11010" width="30.42578125" style="114" customWidth="1"/>
    <col min="11011" max="11011" width="15.42578125" style="114" customWidth="1"/>
    <col min="11012" max="11013" width="15.7109375" style="114" customWidth="1"/>
    <col min="11014" max="11014" width="18.140625" style="114" customWidth="1"/>
    <col min="11015" max="11015" width="15.7109375" style="114" customWidth="1"/>
    <col min="11016" max="11016" width="16.7109375" style="114" customWidth="1"/>
    <col min="11017" max="11017" width="17.28515625" style="114" customWidth="1"/>
    <col min="11018" max="11051" width="9.7109375" style="114" customWidth="1"/>
    <col min="11052" max="11054" width="10.85546875" style="114" customWidth="1"/>
    <col min="11055" max="11062" width="12" style="114" customWidth="1"/>
    <col min="11063" max="11068" width="0" style="114" hidden="1" customWidth="1"/>
    <col min="11069" max="11098" width="12" style="114" customWidth="1"/>
    <col min="11099" max="11099" width="10.85546875" style="114" customWidth="1"/>
    <col min="11100" max="11264" width="11.42578125" style="114"/>
    <col min="11265" max="11265" width="22.42578125" style="114" customWidth="1"/>
    <col min="11266" max="11266" width="30.42578125" style="114" customWidth="1"/>
    <col min="11267" max="11267" width="15.42578125" style="114" customWidth="1"/>
    <col min="11268" max="11269" width="15.7109375" style="114" customWidth="1"/>
    <col min="11270" max="11270" width="18.140625" style="114" customWidth="1"/>
    <col min="11271" max="11271" width="15.7109375" style="114" customWidth="1"/>
    <col min="11272" max="11272" width="16.7109375" style="114" customWidth="1"/>
    <col min="11273" max="11273" width="17.28515625" style="114" customWidth="1"/>
    <col min="11274" max="11307" width="9.7109375" style="114" customWidth="1"/>
    <col min="11308" max="11310" width="10.85546875" style="114" customWidth="1"/>
    <col min="11311" max="11318" width="12" style="114" customWidth="1"/>
    <col min="11319" max="11324" width="0" style="114" hidden="1" customWidth="1"/>
    <col min="11325" max="11354" width="12" style="114" customWidth="1"/>
    <col min="11355" max="11355" width="10.85546875" style="114" customWidth="1"/>
    <col min="11356" max="11520" width="11.42578125" style="114"/>
    <col min="11521" max="11521" width="22.42578125" style="114" customWidth="1"/>
    <col min="11522" max="11522" width="30.42578125" style="114" customWidth="1"/>
    <col min="11523" max="11523" width="15.42578125" style="114" customWidth="1"/>
    <col min="11524" max="11525" width="15.7109375" style="114" customWidth="1"/>
    <col min="11526" max="11526" width="18.140625" style="114" customWidth="1"/>
    <col min="11527" max="11527" width="15.7109375" style="114" customWidth="1"/>
    <col min="11528" max="11528" width="16.7109375" style="114" customWidth="1"/>
    <col min="11529" max="11529" width="17.28515625" style="114" customWidth="1"/>
    <col min="11530" max="11563" width="9.7109375" style="114" customWidth="1"/>
    <col min="11564" max="11566" width="10.85546875" style="114" customWidth="1"/>
    <col min="11567" max="11574" width="12" style="114" customWidth="1"/>
    <col min="11575" max="11580" width="0" style="114" hidden="1" customWidth="1"/>
    <col min="11581" max="11610" width="12" style="114" customWidth="1"/>
    <col min="11611" max="11611" width="10.85546875" style="114" customWidth="1"/>
    <col min="11612" max="11776" width="11.42578125" style="114"/>
    <col min="11777" max="11777" width="22.42578125" style="114" customWidth="1"/>
    <col min="11778" max="11778" width="30.42578125" style="114" customWidth="1"/>
    <col min="11779" max="11779" width="15.42578125" style="114" customWidth="1"/>
    <col min="11780" max="11781" width="15.7109375" style="114" customWidth="1"/>
    <col min="11782" max="11782" width="18.140625" style="114" customWidth="1"/>
    <col min="11783" max="11783" width="15.7109375" style="114" customWidth="1"/>
    <col min="11784" max="11784" width="16.7109375" style="114" customWidth="1"/>
    <col min="11785" max="11785" width="17.28515625" style="114" customWidth="1"/>
    <col min="11786" max="11819" width="9.7109375" style="114" customWidth="1"/>
    <col min="11820" max="11822" width="10.85546875" style="114" customWidth="1"/>
    <col min="11823" max="11830" width="12" style="114" customWidth="1"/>
    <col min="11831" max="11836" width="0" style="114" hidden="1" customWidth="1"/>
    <col min="11837" max="11866" width="12" style="114" customWidth="1"/>
    <col min="11867" max="11867" width="10.85546875" style="114" customWidth="1"/>
    <col min="11868" max="12032" width="11.42578125" style="114"/>
    <col min="12033" max="12033" width="22.42578125" style="114" customWidth="1"/>
    <col min="12034" max="12034" width="30.42578125" style="114" customWidth="1"/>
    <col min="12035" max="12035" width="15.42578125" style="114" customWidth="1"/>
    <col min="12036" max="12037" width="15.7109375" style="114" customWidth="1"/>
    <col min="12038" max="12038" width="18.140625" style="114" customWidth="1"/>
    <col min="12039" max="12039" width="15.7109375" style="114" customWidth="1"/>
    <col min="12040" max="12040" width="16.7109375" style="114" customWidth="1"/>
    <col min="12041" max="12041" width="17.28515625" style="114" customWidth="1"/>
    <col min="12042" max="12075" width="9.7109375" style="114" customWidth="1"/>
    <col min="12076" max="12078" width="10.85546875" style="114" customWidth="1"/>
    <col min="12079" max="12086" width="12" style="114" customWidth="1"/>
    <col min="12087" max="12092" width="0" style="114" hidden="1" customWidth="1"/>
    <col min="12093" max="12122" width="12" style="114" customWidth="1"/>
    <col min="12123" max="12123" width="10.85546875" style="114" customWidth="1"/>
    <col min="12124" max="12288" width="11.42578125" style="114"/>
    <col min="12289" max="12289" width="22.42578125" style="114" customWidth="1"/>
    <col min="12290" max="12290" width="30.42578125" style="114" customWidth="1"/>
    <col min="12291" max="12291" width="15.42578125" style="114" customWidth="1"/>
    <col min="12292" max="12293" width="15.7109375" style="114" customWidth="1"/>
    <col min="12294" max="12294" width="18.140625" style="114" customWidth="1"/>
    <col min="12295" max="12295" width="15.7109375" style="114" customWidth="1"/>
    <col min="12296" max="12296" width="16.7109375" style="114" customWidth="1"/>
    <col min="12297" max="12297" width="17.28515625" style="114" customWidth="1"/>
    <col min="12298" max="12331" width="9.7109375" style="114" customWidth="1"/>
    <col min="12332" max="12334" width="10.85546875" style="114" customWidth="1"/>
    <col min="12335" max="12342" width="12" style="114" customWidth="1"/>
    <col min="12343" max="12348" width="0" style="114" hidden="1" customWidth="1"/>
    <col min="12349" max="12378" width="12" style="114" customWidth="1"/>
    <col min="12379" max="12379" width="10.85546875" style="114" customWidth="1"/>
    <col min="12380" max="12544" width="11.42578125" style="114"/>
    <col min="12545" max="12545" width="22.42578125" style="114" customWidth="1"/>
    <col min="12546" max="12546" width="30.42578125" style="114" customWidth="1"/>
    <col min="12547" max="12547" width="15.42578125" style="114" customWidth="1"/>
    <col min="12548" max="12549" width="15.7109375" style="114" customWidth="1"/>
    <col min="12550" max="12550" width="18.140625" style="114" customWidth="1"/>
    <col min="12551" max="12551" width="15.7109375" style="114" customWidth="1"/>
    <col min="12552" max="12552" width="16.7109375" style="114" customWidth="1"/>
    <col min="12553" max="12553" width="17.28515625" style="114" customWidth="1"/>
    <col min="12554" max="12587" width="9.7109375" style="114" customWidth="1"/>
    <col min="12588" max="12590" width="10.85546875" style="114" customWidth="1"/>
    <col min="12591" max="12598" width="12" style="114" customWidth="1"/>
    <col min="12599" max="12604" width="0" style="114" hidden="1" customWidth="1"/>
    <col min="12605" max="12634" width="12" style="114" customWidth="1"/>
    <col min="12635" max="12635" width="10.85546875" style="114" customWidth="1"/>
    <col min="12636" max="12800" width="11.42578125" style="114"/>
    <col min="12801" max="12801" width="22.42578125" style="114" customWidth="1"/>
    <col min="12802" max="12802" width="30.42578125" style="114" customWidth="1"/>
    <col min="12803" max="12803" width="15.42578125" style="114" customWidth="1"/>
    <col min="12804" max="12805" width="15.7109375" style="114" customWidth="1"/>
    <col min="12806" max="12806" width="18.140625" style="114" customWidth="1"/>
    <col min="12807" max="12807" width="15.7109375" style="114" customWidth="1"/>
    <col min="12808" max="12808" width="16.7109375" style="114" customWidth="1"/>
    <col min="12809" max="12809" width="17.28515625" style="114" customWidth="1"/>
    <col min="12810" max="12843" width="9.7109375" style="114" customWidth="1"/>
    <col min="12844" max="12846" width="10.85546875" style="114" customWidth="1"/>
    <col min="12847" max="12854" width="12" style="114" customWidth="1"/>
    <col min="12855" max="12860" width="0" style="114" hidden="1" customWidth="1"/>
    <col min="12861" max="12890" width="12" style="114" customWidth="1"/>
    <col min="12891" max="12891" width="10.85546875" style="114" customWidth="1"/>
    <col min="12892" max="13056" width="11.42578125" style="114"/>
    <col min="13057" max="13057" width="22.42578125" style="114" customWidth="1"/>
    <col min="13058" max="13058" width="30.42578125" style="114" customWidth="1"/>
    <col min="13059" max="13059" width="15.42578125" style="114" customWidth="1"/>
    <col min="13060" max="13061" width="15.7109375" style="114" customWidth="1"/>
    <col min="13062" max="13062" width="18.140625" style="114" customWidth="1"/>
    <col min="13063" max="13063" width="15.7109375" style="114" customWidth="1"/>
    <col min="13064" max="13064" width="16.7109375" style="114" customWidth="1"/>
    <col min="13065" max="13065" width="17.28515625" style="114" customWidth="1"/>
    <col min="13066" max="13099" width="9.7109375" style="114" customWidth="1"/>
    <col min="13100" max="13102" width="10.85546875" style="114" customWidth="1"/>
    <col min="13103" max="13110" width="12" style="114" customWidth="1"/>
    <col min="13111" max="13116" width="0" style="114" hidden="1" customWidth="1"/>
    <col min="13117" max="13146" width="12" style="114" customWidth="1"/>
    <col min="13147" max="13147" width="10.85546875" style="114" customWidth="1"/>
    <col min="13148" max="13312" width="11.42578125" style="114"/>
    <col min="13313" max="13313" width="22.42578125" style="114" customWidth="1"/>
    <col min="13314" max="13314" width="30.42578125" style="114" customWidth="1"/>
    <col min="13315" max="13315" width="15.42578125" style="114" customWidth="1"/>
    <col min="13316" max="13317" width="15.7109375" style="114" customWidth="1"/>
    <col min="13318" max="13318" width="18.140625" style="114" customWidth="1"/>
    <col min="13319" max="13319" width="15.7109375" style="114" customWidth="1"/>
    <col min="13320" max="13320" width="16.7109375" style="114" customWidth="1"/>
    <col min="13321" max="13321" width="17.28515625" style="114" customWidth="1"/>
    <col min="13322" max="13355" width="9.7109375" style="114" customWidth="1"/>
    <col min="13356" max="13358" width="10.85546875" style="114" customWidth="1"/>
    <col min="13359" max="13366" width="12" style="114" customWidth="1"/>
    <col min="13367" max="13372" width="0" style="114" hidden="1" customWidth="1"/>
    <col min="13373" max="13402" width="12" style="114" customWidth="1"/>
    <col min="13403" max="13403" width="10.85546875" style="114" customWidth="1"/>
    <col min="13404" max="13568" width="11.42578125" style="114"/>
    <col min="13569" max="13569" width="22.42578125" style="114" customWidth="1"/>
    <col min="13570" max="13570" width="30.42578125" style="114" customWidth="1"/>
    <col min="13571" max="13571" width="15.42578125" style="114" customWidth="1"/>
    <col min="13572" max="13573" width="15.7109375" style="114" customWidth="1"/>
    <col min="13574" max="13574" width="18.140625" style="114" customWidth="1"/>
    <col min="13575" max="13575" width="15.7109375" style="114" customWidth="1"/>
    <col min="13576" max="13576" width="16.7109375" style="114" customWidth="1"/>
    <col min="13577" max="13577" width="17.28515625" style="114" customWidth="1"/>
    <col min="13578" max="13611" width="9.7109375" style="114" customWidth="1"/>
    <col min="13612" max="13614" width="10.85546875" style="114" customWidth="1"/>
    <col min="13615" max="13622" width="12" style="114" customWidth="1"/>
    <col min="13623" max="13628" width="0" style="114" hidden="1" customWidth="1"/>
    <col min="13629" max="13658" width="12" style="114" customWidth="1"/>
    <col min="13659" max="13659" width="10.85546875" style="114" customWidth="1"/>
    <col min="13660" max="13824" width="11.42578125" style="114"/>
    <col min="13825" max="13825" width="22.42578125" style="114" customWidth="1"/>
    <col min="13826" max="13826" width="30.42578125" style="114" customWidth="1"/>
    <col min="13827" max="13827" width="15.42578125" style="114" customWidth="1"/>
    <col min="13828" max="13829" width="15.7109375" style="114" customWidth="1"/>
    <col min="13830" max="13830" width="18.140625" style="114" customWidth="1"/>
    <col min="13831" max="13831" width="15.7109375" style="114" customWidth="1"/>
    <col min="13832" max="13832" width="16.7109375" style="114" customWidth="1"/>
    <col min="13833" max="13833" width="17.28515625" style="114" customWidth="1"/>
    <col min="13834" max="13867" width="9.7109375" style="114" customWidth="1"/>
    <col min="13868" max="13870" width="10.85546875" style="114" customWidth="1"/>
    <col min="13871" max="13878" width="12" style="114" customWidth="1"/>
    <col min="13879" max="13884" width="0" style="114" hidden="1" customWidth="1"/>
    <col min="13885" max="13914" width="12" style="114" customWidth="1"/>
    <col min="13915" max="13915" width="10.85546875" style="114" customWidth="1"/>
    <col min="13916" max="14080" width="11.42578125" style="114"/>
    <col min="14081" max="14081" width="22.42578125" style="114" customWidth="1"/>
    <col min="14082" max="14082" width="30.42578125" style="114" customWidth="1"/>
    <col min="14083" max="14083" width="15.42578125" style="114" customWidth="1"/>
    <col min="14084" max="14085" width="15.7109375" style="114" customWidth="1"/>
    <col min="14086" max="14086" width="18.140625" style="114" customWidth="1"/>
    <col min="14087" max="14087" width="15.7109375" style="114" customWidth="1"/>
    <col min="14088" max="14088" width="16.7109375" style="114" customWidth="1"/>
    <col min="14089" max="14089" width="17.28515625" style="114" customWidth="1"/>
    <col min="14090" max="14123" width="9.7109375" style="114" customWidth="1"/>
    <col min="14124" max="14126" width="10.85546875" style="114" customWidth="1"/>
    <col min="14127" max="14134" width="12" style="114" customWidth="1"/>
    <col min="14135" max="14140" width="0" style="114" hidden="1" customWidth="1"/>
    <col min="14141" max="14170" width="12" style="114" customWidth="1"/>
    <col min="14171" max="14171" width="10.85546875" style="114" customWidth="1"/>
    <col min="14172" max="14336" width="11.42578125" style="114"/>
    <col min="14337" max="14337" width="22.42578125" style="114" customWidth="1"/>
    <col min="14338" max="14338" width="30.42578125" style="114" customWidth="1"/>
    <col min="14339" max="14339" width="15.42578125" style="114" customWidth="1"/>
    <col min="14340" max="14341" width="15.7109375" style="114" customWidth="1"/>
    <col min="14342" max="14342" width="18.140625" style="114" customWidth="1"/>
    <col min="14343" max="14343" width="15.7109375" style="114" customWidth="1"/>
    <col min="14344" max="14344" width="16.7109375" style="114" customWidth="1"/>
    <col min="14345" max="14345" width="17.28515625" style="114" customWidth="1"/>
    <col min="14346" max="14379" width="9.7109375" style="114" customWidth="1"/>
    <col min="14380" max="14382" width="10.85546875" style="114" customWidth="1"/>
    <col min="14383" max="14390" width="12" style="114" customWidth="1"/>
    <col min="14391" max="14396" width="0" style="114" hidden="1" customWidth="1"/>
    <col min="14397" max="14426" width="12" style="114" customWidth="1"/>
    <col min="14427" max="14427" width="10.85546875" style="114" customWidth="1"/>
    <col min="14428" max="14592" width="11.42578125" style="114"/>
    <col min="14593" max="14593" width="22.42578125" style="114" customWidth="1"/>
    <col min="14594" max="14594" width="30.42578125" style="114" customWidth="1"/>
    <col min="14595" max="14595" width="15.42578125" style="114" customWidth="1"/>
    <col min="14596" max="14597" width="15.7109375" style="114" customWidth="1"/>
    <col min="14598" max="14598" width="18.140625" style="114" customWidth="1"/>
    <col min="14599" max="14599" width="15.7109375" style="114" customWidth="1"/>
    <col min="14600" max="14600" width="16.7109375" style="114" customWidth="1"/>
    <col min="14601" max="14601" width="17.28515625" style="114" customWidth="1"/>
    <col min="14602" max="14635" width="9.7109375" style="114" customWidth="1"/>
    <col min="14636" max="14638" width="10.85546875" style="114" customWidth="1"/>
    <col min="14639" max="14646" width="12" style="114" customWidth="1"/>
    <col min="14647" max="14652" width="0" style="114" hidden="1" customWidth="1"/>
    <col min="14653" max="14682" width="12" style="114" customWidth="1"/>
    <col min="14683" max="14683" width="10.85546875" style="114" customWidth="1"/>
    <col min="14684" max="14848" width="11.42578125" style="114"/>
    <col min="14849" max="14849" width="22.42578125" style="114" customWidth="1"/>
    <col min="14850" max="14850" width="30.42578125" style="114" customWidth="1"/>
    <col min="14851" max="14851" width="15.42578125" style="114" customWidth="1"/>
    <col min="14852" max="14853" width="15.7109375" style="114" customWidth="1"/>
    <col min="14854" max="14854" width="18.140625" style="114" customWidth="1"/>
    <col min="14855" max="14855" width="15.7109375" style="114" customWidth="1"/>
    <col min="14856" max="14856" width="16.7109375" style="114" customWidth="1"/>
    <col min="14857" max="14857" width="17.28515625" style="114" customWidth="1"/>
    <col min="14858" max="14891" width="9.7109375" style="114" customWidth="1"/>
    <col min="14892" max="14894" width="10.85546875" style="114" customWidth="1"/>
    <col min="14895" max="14902" width="12" style="114" customWidth="1"/>
    <col min="14903" max="14908" width="0" style="114" hidden="1" customWidth="1"/>
    <col min="14909" max="14938" width="12" style="114" customWidth="1"/>
    <col min="14939" max="14939" width="10.85546875" style="114" customWidth="1"/>
    <col min="14940" max="15104" width="11.42578125" style="114"/>
    <col min="15105" max="15105" width="22.42578125" style="114" customWidth="1"/>
    <col min="15106" max="15106" width="30.42578125" style="114" customWidth="1"/>
    <col min="15107" max="15107" width="15.42578125" style="114" customWidth="1"/>
    <col min="15108" max="15109" width="15.7109375" style="114" customWidth="1"/>
    <col min="15110" max="15110" width="18.140625" style="114" customWidth="1"/>
    <col min="15111" max="15111" width="15.7109375" style="114" customWidth="1"/>
    <col min="15112" max="15112" width="16.7109375" style="114" customWidth="1"/>
    <col min="15113" max="15113" width="17.28515625" style="114" customWidth="1"/>
    <col min="15114" max="15147" width="9.7109375" style="114" customWidth="1"/>
    <col min="15148" max="15150" width="10.85546875" style="114" customWidth="1"/>
    <col min="15151" max="15158" width="12" style="114" customWidth="1"/>
    <col min="15159" max="15164" width="0" style="114" hidden="1" customWidth="1"/>
    <col min="15165" max="15194" width="12" style="114" customWidth="1"/>
    <col min="15195" max="15195" width="10.85546875" style="114" customWidth="1"/>
    <col min="15196" max="15360" width="11.42578125" style="114"/>
    <col min="15361" max="15361" width="22.42578125" style="114" customWidth="1"/>
    <col min="15362" max="15362" width="30.42578125" style="114" customWidth="1"/>
    <col min="15363" max="15363" width="15.42578125" style="114" customWidth="1"/>
    <col min="15364" max="15365" width="15.7109375" style="114" customWidth="1"/>
    <col min="15366" max="15366" width="18.140625" style="114" customWidth="1"/>
    <col min="15367" max="15367" width="15.7109375" style="114" customWidth="1"/>
    <col min="15368" max="15368" width="16.7109375" style="114" customWidth="1"/>
    <col min="15369" max="15369" width="17.28515625" style="114" customWidth="1"/>
    <col min="15370" max="15403" width="9.7109375" style="114" customWidth="1"/>
    <col min="15404" max="15406" width="10.85546875" style="114" customWidth="1"/>
    <col min="15407" max="15414" width="12" style="114" customWidth="1"/>
    <col min="15415" max="15420" width="0" style="114" hidden="1" customWidth="1"/>
    <col min="15421" max="15450" width="12" style="114" customWidth="1"/>
    <col min="15451" max="15451" width="10.85546875" style="114" customWidth="1"/>
    <col min="15452" max="15616" width="11.42578125" style="114"/>
    <col min="15617" max="15617" width="22.42578125" style="114" customWidth="1"/>
    <col min="15618" max="15618" width="30.42578125" style="114" customWidth="1"/>
    <col min="15619" max="15619" width="15.42578125" style="114" customWidth="1"/>
    <col min="15620" max="15621" width="15.7109375" style="114" customWidth="1"/>
    <col min="15622" max="15622" width="18.140625" style="114" customWidth="1"/>
    <col min="15623" max="15623" width="15.7109375" style="114" customWidth="1"/>
    <col min="15624" max="15624" width="16.7109375" style="114" customWidth="1"/>
    <col min="15625" max="15625" width="17.28515625" style="114" customWidth="1"/>
    <col min="15626" max="15659" width="9.7109375" style="114" customWidth="1"/>
    <col min="15660" max="15662" width="10.85546875" style="114" customWidth="1"/>
    <col min="15663" max="15670" width="12" style="114" customWidth="1"/>
    <col min="15671" max="15676" width="0" style="114" hidden="1" customWidth="1"/>
    <col min="15677" max="15706" width="12" style="114" customWidth="1"/>
    <col min="15707" max="15707" width="10.85546875" style="114" customWidth="1"/>
    <col min="15708" max="15872" width="11.42578125" style="114"/>
    <col min="15873" max="15873" width="22.42578125" style="114" customWidth="1"/>
    <col min="15874" max="15874" width="30.42578125" style="114" customWidth="1"/>
    <col min="15875" max="15875" width="15.42578125" style="114" customWidth="1"/>
    <col min="15876" max="15877" width="15.7109375" style="114" customWidth="1"/>
    <col min="15878" max="15878" width="18.140625" style="114" customWidth="1"/>
    <col min="15879" max="15879" width="15.7109375" style="114" customWidth="1"/>
    <col min="15880" max="15880" width="16.7109375" style="114" customWidth="1"/>
    <col min="15881" max="15881" width="17.28515625" style="114" customWidth="1"/>
    <col min="15882" max="15915" width="9.7109375" style="114" customWidth="1"/>
    <col min="15916" max="15918" width="10.85546875" style="114" customWidth="1"/>
    <col min="15919" max="15926" width="12" style="114" customWidth="1"/>
    <col min="15927" max="15932" width="0" style="114" hidden="1" customWidth="1"/>
    <col min="15933" max="15962" width="12" style="114" customWidth="1"/>
    <col min="15963" max="15963" width="10.85546875" style="114" customWidth="1"/>
    <col min="15964" max="16128" width="11.42578125" style="114"/>
    <col min="16129" max="16129" width="22.42578125" style="114" customWidth="1"/>
    <col min="16130" max="16130" width="30.42578125" style="114" customWidth="1"/>
    <col min="16131" max="16131" width="15.42578125" style="114" customWidth="1"/>
    <col min="16132" max="16133" width="15.7109375" style="114" customWidth="1"/>
    <col min="16134" max="16134" width="18.140625" style="114" customWidth="1"/>
    <col min="16135" max="16135" width="15.7109375" style="114" customWidth="1"/>
    <col min="16136" max="16136" width="16.7109375" style="114" customWidth="1"/>
    <col min="16137" max="16137" width="17.28515625" style="114" customWidth="1"/>
    <col min="16138" max="16171" width="9.7109375" style="114" customWidth="1"/>
    <col min="16172" max="16174" width="10.85546875" style="114" customWidth="1"/>
    <col min="16175" max="16182" width="12" style="114" customWidth="1"/>
    <col min="16183" max="16188" width="0" style="114" hidden="1" customWidth="1"/>
    <col min="16189" max="16218" width="12" style="114" customWidth="1"/>
    <col min="16219" max="16219" width="10.85546875" style="114" customWidth="1"/>
    <col min="16220" max="16384" width="11.42578125" style="114"/>
  </cols>
  <sheetData>
    <row r="1" spans="1:85" s="2" customFormat="1" ht="12.75" customHeight="1" x14ac:dyDescent="0.2">
      <c r="A1" s="128" t="s">
        <v>0</v>
      </c>
      <c r="B1" s="129"/>
      <c r="C1" s="129"/>
      <c r="D1" s="129"/>
      <c r="E1" s="129"/>
      <c r="F1" s="129"/>
      <c r="G1" s="129"/>
      <c r="H1" s="129"/>
      <c r="I1" s="129"/>
      <c r="J1" s="129"/>
      <c r="K1" s="129"/>
    </row>
    <row r="2" spans="1:85" s="2" customFormat="1" ht="12.75" customHeight="1" x14ac:dyDescent="0.2">
      <c r="A2" s="128" t="str">
        <f>CONCATENATE("COMUNA: ",[1]NOMBRE!B2," - ","( ",[1]NOMBRE!C2,[1]NOMBRE!D2,[1]NOMBRE!E2,[1]NOMBRE!F2,[1]NOMBRE!G2," )")</f>
        <v>COMUNA: Linares - ( 07401 )</v>
      </c>
      <c r="B2" s="129"/>
      <c r="C2" s="129"/>
      <c r="D2" s="129"/>
      <c r="E2" s="129"/>
      <c r="F2" s="129"/>
      <c r="G2" s="129"/>
      <c r="H2" s="129"/>
      <c r="I2" s="129"/>
      <c r="J2" s="129"/>
      <c r="K2" s="129"/>
    </row>
    <row r="3" spans="1:85" s="2" customFormat="1" ht="12.75" customHeight="1" x14ac:dyDescent="0.2">
      <c r="A3" s="128" t="str">
        <f>CONCATENATE("ESTABLECIMIENTO/ESTRATEGIA: ",[1]NOMBRE!B3," - ","( ",[1]NOMBRE!C3,[1]NOMBRE!D3,[1]NOMBRE!E3,[1]NOMBRE!F3,[1]NOMBRE!G3,[1]NOMBRE!H3," )")</f>
        <v>ESTABLECIMIENTO/ESTRATEGIA: Hospital Presidente Carlos Ibáñez del Campo - ( 116108 )</v>
      </c>
      <c r="B3" s="129"/>
      <c r="C3" s="129"/>
      <c r="D3" s="129"/>
      <c r="E3" s="129"/>
      <c r="F3" s="129"/>
      <c r="G3" s="129"/>
      <c r="H3" s="129"/>
      <c r="I3" s="129"/>
      <c r="J3" s="129"/>
      <c r="K3" s="129"/>
    </row>
    <row r="4" spans="1:85" s="2" customFormat="1" ht="12.75" customHeight="1" x14ac:dyDescent="0.2">
      <c r="A4" s="128" t="str">
        <f>CONCATENATE("MES: ",[1]NOMBRE!B6," - ","( ",[1]NOMBRE!C6,[1]NOMBRE!D6," )")</f>
        <v>MES: MARZO - ( 03 )</v>
      </c>
      <c r="B4" s="129"/>
      <c r="C4" s="129"/>
      <c r="D4" s="129"/>
      <c r="E4" s="129"/>
      <c r="F4" s="129"/>
      <c r="G4" s="129"/>
      <c r="H4" s="129"/>
      <c r="I4" s="129"/>
      <c r="J4" s="129"/>
      <c r="K4" s="129"/>
    </row>
    <row r="5" spans="1:85" s="2" customFormat="1" ht="12.75" customHeight="1" x14ac:dyDescent="0.2">
      <c r="A5" s="128" t="str">
        <f>CONCATENATE("AÑO: ",[1]NOMBRE!B7)</f>
        <v>AÑO: 2017</v>
      </c>
      <c r="B5" s="129"/>
      <c r="C5" s="129"/>
      <c r="D5" s="129"/>
      <c r="E5" s="129"/>
      <c r="F5" s="129"/>
      <c r="G5" s="129"/>
      <c r="H5" s="129"/>
      <c r="I5" s="129"/>
      <c r="J5" s="129"/>
      <c r="K5" s="129"/>
    </row>
    <row r="6" spans="1:85" s="6" customFormat="1" ht="39.75" customHeight="1" x14ac:dyDescent="0.2">
      <c r="A6" s="131"/>
      <c r="B6" s="131"/>
      <c r="C6" s="132" t="s">
        <v>1</v>
      </c>
      <c r="D6" s="131"/>
      <c r="E6" s="131"/>
      <c r="F6" s="131"/>
      <c r="G6" s="131"/>
      <c r="H6" s="3"/>
      <c r="I6" s="4"/>
      <c r="J6" s="5"/>
      <c r="K6" s="5"/>
      <c r="L6" s="5"/>
      <c r="M6" s="5"/>
      <c r="N6" s="5"/>
      <c r="O6" s="5"/>
    </row>
    <row r="7" spans="1:85" s="6" customFormat="1" ht="30" customHeight="1" x14ac:dyDescent="0.2">
      <c r="A7" s="122"/>
      <c r="B7" s="122"/>
      <c r="C7" s="122"/>
      <c r="D7" s="122"/>
      <c r="E7" s="122"/>
      <c r="F7" s="122"/>
      <c r="G7" s="122"/>
      <c r="H7" s="3"/>
      <c r="I7" s="4"/>
      <c r="J7" s="5"/>
      <c r="K7" s="5"/>
      <c r="L7" s="5"/>
      <c r="M7" s="5"/>
      <c r="N7" s="5"/>
      <c r="O7" s="5"/>
    </row>
    <row r="8" spans="1:85" s="17" customFormat="1" ht="73.5" customHeight="1" x14ac:dyDescent="0.2">
      <c r="A8" s="7" t="s">
        <v>2</v>
      </c>
      <c r="B8" s="8"/>
      <c r="C8" s="9"/>
      <c r="D8" s="8"/>
      <c r="E8" s="10"/>
      <c r="F8" s="10"/>
      <c r="G8" s="11"/>
      <c r="H8" s="10"/>
      <c r="I8" s="12"/>
      <c r="J8" s="5"/>
      <c r="K8" s="5"/>
      <c r="L8" s="5"/>
      <c r="M8" s="5"/>
      <c r="N8" s="5"/>
      <c r="O8" s="5"/>
      <c r="P8" s="5"/>
      <c r="Q8" s="6"/>
      <c r="R8" s="6"/>
      <c r="S8" s="6"/>
      <c r="T8" s="6"/>
      <c r="U8" s="6"/>
      <c r="V8" s="6"/>
    </row>
    <row r="9" spans="1:85" s="17" customFormat="1" ht="52.5" customHeight="1" x14ac:dyDescent="0.15">
      <c r="A9" s="425" t="s">
        <v>3</v>
      </c>
      <c r="B9" s="432"/>
      <c r="C9" s="123" t="s">
        <v>4</v>
      </c>
      <c r="D9" s="13" t="s">
        <v>5</v>
      </c>
      <c r="E9" s="14" t="s">
        <v>6</v>
      </c>
      <c r="F9" s="14" t="s">
        <v>7</v>
      </c>
      <c r="G9" s="133" t="s">
        <v>98</v>
      </c>
      <c r="H9" s="117" t="s">
        <v>8</v>
      </c>
      <c r="I9" s="118" t="s">
        <v>9</v>
      </c>
      <c r="J9" s="134" t="s">
        <v>10</v>
      </c>
      <c r="K9" s="16" t="s">
        <v>34</v>
      </c>
      <c r="L9" s="25"/>
      <c r="M9" s="25"/>
      <c r="N9" s="25"/>
      <c r="O9" s="25"/>
      <c r="P9" s="25"/>
      <c r="Q9" s="25"/>
      <c r="BC9" s="34"/>
      <c r="BD9" s="34"/>
      <c r="BE9" s="34"/>
      <c r="BF9" s="36"/>
      <c r="BG9" s="36"/>
      <c r="BH9" s="36"/>
    </row>
    <row r="10" spans="1:85" s="17" customFormat="1" ht="15" customHeight="1" x14ac:dyDescent="0.15">
      <c r="A10" s="433" t="s">
        <v>35</v>
      </c>
      <c r="B10" s="434"/>
      <c r="C10" s="135">
        <f t="shared" ref="C10:C34" si="0">SUM(D10:F10)</f>
        <v>0</v>
      </c>
      <c r="D10" s="19"/>
      <c r="E10" s="20"/>
      <c r="F10" s="136"/>
      <c r="G10" s="137"/>
      <c r="H10" s="21"/>
      <c r="I10" s="22"/>
      <c r="J10" s="23"/>
      <c r="K10" s="23"/>
      <c r="L10" s="25"/>
      <c r="M10" s="25"/>
      <c r="N10" s="25"/>
      <c r="O10" s="25"/>
      <c r="P10" s="25"/>
      <c r="Q10" s="25"/>
      <c r="BC10" s="34"/>
      <c r="BD10" s="34"/>
      <c r="BE10" s="34"/>
      <c r="BF10" s="36"/>
      <c r="BG10" s="36"/>
      <c r="BH10" s="36"/>
      <c r="CA10" s="17" t="str">
        <f t="shared" ref="CA10:CA21" si="1">IF(SUM(H10:I10)&lt;&gt;C10,"El nº de visitas de primer contacto más la suma de vdi seguimiento deben ser coincidentes con el total","")</f>
        <v/>
      </c>
      <c r="CG10" s="17">
        <f t="shared" ref="CG10:CG21" si="2">IF(SUM(H10:I10)&lt;&gt;C10,1,0)</f>
        <v>0</v>
      </c>
    </row>
    <row r="11" spans="1:85" s="17" customFormat="1" ht="15" customHeight="1" x14ac:dyDescent="0.15">
      <c r="A11" s="430" t="s">
        <v>36</v>
      </c>
      <c r="B11" s="435"/>
      <c r="C11" s="135">
        <f t="shared" si="0"/>
        <v>0</v>
      </c>
      <c r="D11" s="26"/>
      <c r="E11" s="27"/>
      <c r="F11" s="27"/>
      <c r="G11" s="139"/>
      <c r="H11" s="29"/>
      <c r="I11" s="30"/>
      <c r="J11" s="31"/>
      <c r="K11" s="31"/>
      <c r="L11" s="25"/>
      <c r="M11" s="25"/>
      <c r="N11" s="25"/>
      <c r="O11" s="25"/>
      <c r="P11" s="25"/>
      <c r="Q11" s="25"/>
      <c r="BC11" s="34"/>
      <c r="BD11" s="34"/>
      <c r="BE11" s="34"/>
      <c r="BF11" s="36"/>
      <c r="BG11" s="36"/>
      <c r="BH11" s="36"/>
      <c r="CA11" s="17" t="str">
        <f t="shared" si="1"/>
        <v/>
      </c>
      <c r="CG11" s="17">
        <f t="shared" si="2"/>
        <v>0</v>
      </c>
    </row>
    <row r="12" spans="1:85" s="17" customFormat="1" ht="15" customHeight="1" x14ac:dyDescent="0.15">
      <c r="A12" s="430" t="s">
        <v>37</v>
      </c>
      <c r="B12" s="435"/>
      <c r="C12" s="135">
        <f t="shared" si="0"/>
        <v>0</v>
      </c>
      <c r="D12" s="26"/>
      <c r="E12" s="27"/>
      <c r="F12" s="27"/>
      <c r="G12" s="139"/>
      <c r="H12" s="29"/>
      <c r="I12" s="30"/>
      <c r="J12" s="31"/>
      <c r="K12" s="31"/>
      <c r="L12" s="25"/>
      <c r="M12" s="25"/>
      <c r="N12" s="25"/>
      <c r="O12" s="25"/>
      <c r="P12" s="25"/>
      <c r="Q12" s="25"/>
      <c r="BC12" s="34"/>
      <c r="BD12" s="34"/>
      <c r="BE12" s="34"/>
      <c r="BF12" s="36"/>
      <c r="BG12" s="36"/>
      <c r="BH12" s="36"/>
      <c r="CA12" s="17" t="str">
        <f t="shared" si="1"/>
        <v/>
      </c>
      <c r="CG12" s="17">
        <f t="shared" si="2"/>
        <v>0</v>
      </c>
    </row>
    <row r="13" spans="1:85" s="17" customFormat="1" ht="24.75" customHeight="1" x14ac:dyDescent="0.15">
      <c r="A13" s="430" t="s">
        <v>38</v>
      </c>
      <c r="B13" s="435"/>
      <c r="C13" s="135">
        <f t="shared" si="0"/>
        <v>0</v>
      </c>
      <c r="D13" s="26"/>
      <c r="E13" s="27"/>
      <c r="F13" s="27"/>
      <c r="G13" s="139"/>
      <c r="H13" s="29"/>
      <c r="I13" s="30"/>
      <c r="J13" s="31"/>
      <c r="K13" s="31"/>
      <c r="L13" s="25"/>
      <c r="M13" s="25"/>
      <c r="N13" s="25"/>
      <c r="O13" s="25"/>
      <c r="P13" s="25"/>
      <c r="Q13" s="25"/>
      <c r="BC13" s="34"/>
      <c r="BD13" s="34"/>
      <c r="BE13" s="34"/>
      <c r="BF13" s="36"/>
      <c r="BG13" s="36"/>
      <c r="BH13" s="36"/>
      <c r="CA13" s="17" t="str">
        <f t="shared" si="1"/>
        <v/>
      </c>
      <c r="CG13" s="17">
        <f t="shared" si="2"/>
        <v>0</v>
      </c>
    </row>
    <row r="14" spans="1:85" s="17" customFormat="1" ht="26.25" customHeight="1" x14ac:dyDescent="0.15">
      <c r="A14" s="430" t="s">
        <v>39</v>
      </c>
      <c r="B14" s="435"/>
      <c r="C14" s="135">
        <f t="shared" si="0"/>
        <v>0</v>
      </c>
      <c r="D14" s="26"/>
      <c r="E14" s="27"/>
      <c r="F14" s="27"/>
      <c r="G14" s="139"/>
      <c r="H14" s="29"/>
      <c r="I14" s="30"/>
      <c r="J14" s="31"/>
      <c r="K14" s="31"/>
      <c r="L14" s="25"/>
      <c r="M14" s="25"/>
      <c r="N14" s="25"/>
      <c r="O14" s="25"/>
      <c r="P14" s="25"/>
      <c r="Q14" s="25"/>
      <c r="BC14" s="34"/>
      <c r="BD14" s="34"/>
      <c r="BE14" s="34"/>
      <c r="BF14" s="36"/>
      <c r="BG14" s="36"/>
      <c r="BH14" s="36"/>
      <c r="CA14" s="17" t="str">
        <f t="shared" si="1"/>
        <v/>
      </c>
      <c r="CG14" s="17">
        <f t="shared" si="2"/>
        <v>0</v>
      </c>
    </row>
    <row r="15" spans="1:85" s="17" customFormat="1" ht="18.75" customHeight="1" x14ac:dyDescent="0.15">
      <c r="A15" s="430" t="s">
        <v>40</v>
      </c>
      <c r="B15" s="435"/>
      <c r="C15" s="135">
        <f t="shared" si="0"/>
        <v>0</v>
      </c>
      <c r="D15" s="26"/>
      <c r="E15" s="27"/>
      <c r="F15" s="27"/>
      <c r="G15" s="139"/>
      <c r="H15" s="29"/>
      <c r="I15" s="30"/>
      <c r="J15" s="31"/>
      <c r="K15" s="31"/>
      <c r="L15" s="25"/>
      <c r="M15" s="25"/>
      <c r="N15" s="25"/>
      <c r="O15" s="25"/>
      <c r="P15" s="25"/>
      <c r="Q15" s="25"/>
      <c r="BC15" s="34"/>
      <c r="BD15" s="34"/>
      <c r="BE15" s="34"/>
      <c r="BF15" s="36"/>
      <c r="BG15" s="36"/>
      <c r="BH15" s="36"/>
      <c r="CA15" s="17" t="str">
        <f t="shared" si="1"/>
        <v/>
      </c>
      <c r="CG15" s="17">
        <f t="shared" si="2"/>
        <v>0</v>
      </c>
    </row>
    <row r="16" spans="1:85" s="17" customFormat="1" ht="15" customHeight="1" x14ac:dyDescent="0.15">
      <c r="A16" s="430" t="s">
        <v>41</v>
      </c>
      <c r="B16" s="435"/>
      <c r="C16" s="135">
        <f t="shared" si="0"/>
        <v>0</v>
      </c>
      <c r="D16" s="26"/>
      <c r="E16" s="27"/>
      <c r="F16" s="27"/>
      <c r="G16" s="139"/>
      <c r="H16" s="29"/>
      <c r="I16" s="30"/>
      <c r="J16" s="31"/>
      <c r="K16" s="31"/>
      <c r="L16" s="25"/>
      <c r="M16" s="25"/>
      <c r="N16" s="25"/>
      <c r="O16" s="25"/>
      <c r="P16" s="25"/>
      <c r="Q16" s="25"/>
      <c r="BC16" s="34"/>
      <c r="BD16" s="34"/>
      <c r="BE16" s="34"/>
      <c r="BF16" s="36"/>
      <c r="BG16" s="36"/>
      <c r="BH16" s="36"/>
      <c r="CA16" s="17" t="str">
        <f t="shared" si="1"/>
        <v/>
      </c>
      <c r="CG16" s="17">
        <f t="shared" si="2"/>
        <v>0</v>
      </c>
    </row>
    <row r="17" spans="1:86" s="17" customFormat="1" ht="23.25" customHeight="1" x14ac:dyDescent="0.15">
      <c r="A17" s="430" t="s">
        <v>42</v>
      </c>
      <c r="B17" s="435"/>
      <c r="C17" s="135">
        <f t="shared" si="0"/>
        <v>0</v>
      </c>
      <c r="D17" s="26"/>
      <c r="E17" s="27"/>
      <c r="F17" s="27"/>
      <c r="G17" s="139"/>
      <c r="H17" s="29"/>
      <c r="I17" s="30"/>
      <c r="J17" s="31"/>
      <c r="K17" s="31"/>
      <c r="L17" s="25"/>
      <c r="M17" s="25"/>
      <c r="N17" s="25"/>
      <c r="O17" s="25"/>
      <c r="P17" s="25"/>
      <c r="Q17" s="25"/>
      <c r="BC17" s="34"/>
      <c r="BD17" s="34"/>
      <c r="BE17" s="34"/>
      <c r="BF17" s="36"/>
      <c r="BG17" s="36"/>
      <c r="BH17" s="36"/>
      <c r="CA17" s="17" t="str">
        <f t="shared" si="1"/>
        <v/>
      </c>
      <c r="CG17" s="17">
        <f t="shared" si="2"/>
        <v>0</v>
      </c>
    </row>
    <row r="18" spans="1:86" s="17" customFormat="1" ht="15" customHeight="1" x14ac:dyDescent="0.15">
      <c r="A18" s="430" t="s">
        <v>43</v>
      </c>
      <c r="B18" s="431"/>
      <c r="C18" s="135">
        <f t="shared" si="0"/>
        <v>0</v>
      </c>
      <c r="D18" s="26"/>
      <c r="E18" s="27"/>
      <c r="F18" s="27"/>
      <c r="G18" s="139"/>
      <c r="H18" s="29"/>
      <c r="I18" s="30"/>
      <c r="J18" s="31"/>
      <c r="K18" s="32"/>
      <c r="L18" s="25"/>
      <c r="M18" s="25"/>
      <c r="N18" s="25"/>
      <c r="O18" s="25"/>
      <c r="P18" s="25"/>
      <c r="Q18" s="25"/>
      <c r="BC18" s="34"/>
      <c r="BD18" s="34"/>
      <c r="BE18" s="34"/>
      <c r="BF18" s="36"/>
      <c r="BG18" s="36"/>
      <c r="BH18" s="36"/>
      <c r="CA18" s="17" t="str">
        <f t="shared" si="1"/>
        <v/>
      </c>
      <c r="CG18" s="17">
        <f t="shared" si="2"/>
        <v>0</v>
      </c>
    </row>
    <row r="19" spans="1:86" s="17" customFormat="1" ht="15" customHeight="1" x14ac:dyDescent="0.15">
      <c r="A19" s="430" t="s">
        <v>44</v>
      </c>
      <c r="B19" s="435"/>
      <c r="C19" s="135">
        <f t="shared" si="0"/>
        <v>0</v>
      </c>
      <c r="D19" s="26"/>
      <c r="E19" s="27"/>
      <c r="F19" s="27"/>
      <c r="G19" s="139"/>
      <c r="H19" s="29"/>
      <c r="I19" s="30"/>
      <c r="J19" s="31"/>
      <c r="K19" s="32"/>
      <c r="L19" s="25"/>
      <c r="M19" s="25"/>
      <c r="N19" s="25"/>
      <c r="O19" s="25"/>
      <c r="P19" s="25"/>
      <c r="Q19" s="25"/>
      <c r="BC19" s="34"/>
      <c r="BD19" s="34"/>
      <c r="BE19" s="34"/>
      <c r="BF19" s="36"/>
      <c r="BG19" s="36"/>
      <c r="BH19" s="36"/>
      <c r="CA19" s="17" t="str">
        <f t="shared" si="1"/>
        <v/>
      </c>
      <c r="CG19" s="17">
        <f t="shared" si="2"/>
        <v>0</v>
      </c>
    </row>
    <row r="20" spans="1:86" s="17" customFormat="1" ht="23.25" customHeight="1" x14ac:dyDescent="0.15">
      <c r="A20" s="430" t="s">
        <v>45</v>
      </c>
      <c r="B20" s="435"/>
      <c r="C20" s="135">
        <f t="shared" si="0"/>
        <v>0</v>
      </c>
      <c r="D20" s="26"/>
      <c r="E20" s="27"/>
      <c r="F20" s="27"/>
      <c r="G20" s="139"/>
      <c r="H20" s="29"/>
      <c r="I20" s="30"/>
      <c r="J20" s="31"/>
      <c r="K20" s="32"/>
      <c r="L20" s="25"/>
      <c r="M20" s="25"/>
      <c r="N20" s="25"/>
      <c r="O20" s="25"/>
      <c r="P20" s="25"/>
      <c r="Q20" s="25"/>
      <c r="BC20" s="24"/>
      <c r="BF20" s="24"/>
      <c r="CA20" s="17" t="str">
        <f t="shared" si="1"/>
        <v/>
      </c>
      <c r="CG20" s="17">
        <f t="shared" si="2"/>
        <v>0</v>
      </c>
    </row>
    <row r="21" spans="1:86" s="17" customFormat="1" ht="15" customHeight="1" x14ac:dyDescent="0.15">
      <c r="A21" s="430" t="s">
        <v>46</v>
      </c>
      <c r="B21" s="435"/>
      <c r="C21" s="135">
        <f t="shared" si="0"/>
        <v>0</v>
      </c>
      <c r="D21" s="26"/>
      <c r="E21" s="27"/>
      <c r="F21" s="27"/>
      <c r="G21" s="139"/>
      <c r="H21" s="29"/>
      <c r="I21" s="30"/>
      <c r="J21" s="31"/>
      <c r="K21" s="31"/>
      <c r="L21" s="5"/>
      <c r="M21" s="33"/>
      <c r="N21" s="5"/>
      <c r="O21" s="5"/>
      <c r="P21" s="5"/>
      <c r="Q21" s="5"/>
      <c r="R21" s="6"/>
      <c r="S21" s="6"/>
      <c r="T21" s="6"/>
      <c r="U21" s="6"/>
      <c r="V21" s="6"/>
      <c r="BC21" s="34"/>
      <c r="BD21" s="35"/>
      <c r="BE21" s="34"/>
      <c r="BF21" s="36"/>
      <c r="BG21" s="36"/>
      <c r="BH21" s="36"/>
      <c r="CA21" s="17" t="str">
        <f t="shared" si="1"/>
        <v/>
      </c>
      <c r="CG21" s="17">
        <f t="shared" si="2"/>
        <v>0</v>
      </c>
    </row>
    <row r="22" spans="1:86" s="17" customFormat="1" ht="15" customHeight="1" x14ac:dyDescent="0.15">
      <c r="A22" s="430" t="s">
        <v>47</v>
      </c>
      <c r="B22" s="435"/>
      <c r="C22" s="135">
        <f t="shared" si="0"/>
        <v>0</v>
      </c>
      <c r="D22" s="26"/>
      <c r="E22" s="27"/>
      <c r="F22" s="27"/>
      <c r="G22" s="139"/>
      <c r="H22" s="29"/>
      <c r="I22" s="30"/>
      <c r="J22" s="32"/>
      <c r="K22" s="31"/>
      <c r="L22" s="25" t="s">
        <v>48</v>
      </c>
      <c r="M22" s="25"/>
      <c r="N22" s="25"/>
      <c r="O22" s="25"/>
      <c r="P22" s="25"/>
      <c r="Q22" s="25"/>
      <c r="BC22" s="24"/>
      <c r="BF22" s="24"/>
      <c r="CA22" s="17" t="str">
        <f>IF(C22=0,"",IF(J22="",IF(C22="",""," No olvide escribir la columna Programa de atención domiciliaria a personas con dependencia severa."),""))</f>
        <v/>
      </c>
      <c r="CB22" s="17" t="str">
        <f>IF(J22&lt;=C22,"","Programa de atención Domiciliaria a personas con Dependencia severa debe ser MENOR O IGUAL  al Total")</f>
        <v/>
      </c>
      <c r="CG22" s="17">
        <f>IF(J22&lt;=C22,0,1)</f>
        <v>0</v>
      </c>
    </row>
    <row r="23" spans="1:86" s="17" customFormat="1" ht="15" customHeight="1" x14ac:dyDescent="0.15">
      <c r="A23" s="430" t="s">
        <v>49</v>
      </c>
      <c r="B23" s="435"/>
      <c r="C23" s="135">
        <f t="shared" si="0"/>
        <v>0</v>
      </c>
      <c r="D23" s="26"/>
      <c r="E23" s="27"/>
      <c r="F23" s="27"/>
      <c r="G23" s="139"/>
      <c r="H23" s="29"/>
      <c r="I23" s="30"/>
      <c r="J23" s="31"/>
      <c r="K23" s="31"/>
      <c r="L23" s="25"/>
      <c r="M23" s="25"/>
      <c r="N23" s="25"/>
      <c r="O23" s="25"/>
      <c r="P23" s="25"/>
      <c r="Q23" s="25"/>
      <c r="BC23" s="24"/>
      <c r="BF23" s="24"/>
      <c r="CA23" s="17" t="str">
        <f t="shared" ref="CA23:CA32" si="3">IF(SUM(H23:I23)&lt;&gt;C23,"El nº de visitas de primer contacto más la suma de vdi seguimiento deben ser coincidentes con el total","")</f>
        <v/>
      </c>
      <c r="CG23" s="17">
        <f t="shared" ref="CG23:CG32" si="4">IF(SUM(H23:I23)&lt;&gt;C23,1,0)</f>
        <v>0</v>
      </c>
    </row>
    <row r="24" spans="1:86" s="17" customFormat="1" ht="15.75" customHeight="1" x14ac:dyDescent="0.15">
      <c r="A24" s="430" t="s">
        <v>50</v>
      </c>
      <c r="B24" s="435"/>
      <c r="C24" s="135">
        <f t="shared" si="0"/>
        <v>0</v>
      </c>
      <c r="D24" s="26"/>
      <c r="E24" s="27"/>
      <c r="F24" s="27"/>
      <c r="G24" s="139"/>
      <c r="H24" s="29"/>
      <c r="I24" s="30"/>
      <c r="J24" s="31"/>
      <c r="K24" s="32"/>
      <c r="L24" s="25"/>
      <c r="M24" s="25"/>
      <c r="N24" s="25"/>
      <c r="O24" s="25"/>
      <c r="P24" s="25"/>
      <c r="Q24" s="25"/>
      <c r="BC24" s="24"/>
      <c r="BF24" s="24"/>
      <c r="CA24" s="17" t="str">
        <f t="shared" si="3"/>
        <v/>
      </c>
      <c r="CG24" s="17">
        <f t="shared" si="4"/>
        <v>0</v>
      </c>
    </row>
    <row r="25" spans="1:86" s="17" customFormat="1" ht="15" customHeight="1" x14ac:dyDescent="0.15">
      <c r="A25" s="430" t="s">
        <v>51</v>
      </c>
      <c r="B25" s="431"/>
      <c r="C25" s="135">
        <f t="shared" si="0"/>
        <v>0</v>
      </c>
      <c r="D25" s="26"/>
      <c r="E25" s="27"/>
      <c r="F25" s="27"/>
      <c r="G25" s="139"/>
      <c r="H25" s="29"/>
      <c r="I25" s="30"/>
      <c r="J25" s="31"/>
      <c r="K25" s="32"/>
      <c r="L25" s="25"/>
      <c r="M25" s="25"/>
      <c r="N25" s="25"/>
      <c r="O25" s="25"/>
      <c r="P25" s="25"/>
      <c r="Q25" s="25"/>
      <c r="BC25" s="24"/>
      <c r="BF25" s="24"/>
      <c r="CA25" s="17" t="str">
        <f t="shared" si="3"/>
        <v/>
      </c>
      <c r="CG25" s="17">
        <f t="shared" si="4"/>
        <v>0</v>
      </c>
    </row>
    <row r="26" spans="1:86" s="17" customFormat="1" ht="27" customHeight="1" x14ac:dyDescent="0.15">
      <c r="A26" s="430" t="s">
        <v>52</v>
      </c>
      <c r="B26" s="431"/>
      <c r="C26" s="135">
        <f t="shared" si="0"/>
        <v>0</v>
      </c>
      <c r="D26" s="26"/>
      <c r="E26" s="27"/>
      <c r="F26" s="27"/>
      <c r="G26" s="139"/>
      <c r="H26" s="29"/>
      <c r="I26" s="30"/>
      <c r="J26" s="31"/>
      <c r="K26" s="32"/>
      <c r="L26" s="25"/>
      <c r="M26" s="25"/>
      <c r="N26" s="25"/>
      <c r="O26" s="25"/>
      <c r="P26" s="25"/>
      <c r="Q26" s="25"/>
      <c r="BC26" s="24"/>
      <c r="BF26" s="24"/>
      <c r="CA26" s="17" t="str">
        <f t="shared" si="3"/>
        <v/>
      </c>
      <c r="CG26" s="17">
        <f t="shared" si="4"/>
        <v>0</v>
      </c>
    </row>
    <row r="27" spans="1:86" s="17" customFormat="1" ht="15.75" customHeight="1" x14ac:dyDescent="0.15">
      <c r="A27" s="430" t="s">
        <v>53</v>
      </c>
      <c r="B27" s="435"/>
      <c r="C27" s="135">
        <f t="shared" si="0"/>
        <v>0</v>
      </c>
      <c r="D27" s="26"/>
      <c r="E27" s="27"/>
      <c r="F27" s="27"/>
      <c r="G27" s="139"/>
      <c r="H27" s="29"/>
      <c r="I27" s="30"/>
      <c r="J27" s="31"/>
      <c r="K27" s="31"/>
      <c r="L27" s="25"/>
      <c r="M27" s="25"/>
      <c r="N27" s="25"/>
      <c r="O27" s="25"/>
      <c r="P27" s="25"/>
      <c r="Q27" s="25"/>
      <c r="BC27" s="24"/>
      <c r="BF27" s="24"/>
      <c r="CA27" s="17" t="str">
        <f t="shared" si="3"/>
        <v/>
      </c>
      <c r="CG27" s="17">
        <f t="shared" si="4"/>
        <v>0</v>
      </c>
    </row>
    <row r="28" spans="1:86" s="17" customFormat="1" ht="15" customHeight="1" x14ac:dyDescent="0.15">
      <c r="A28" s="430" t="s">
        <v>54</v>
      </c>
      <c r="B28" s="431"/>
      <c r="C28" s="135">
        <f t="shared" si="0"/>
        <v>0</v>
      </c>
      <c r="D28" s="26"/>
      <c r="E28" s="27"/>
      <c r="F28" s="27"/>
      <c r="G28" s="139"/>
      <c r="H28" s="29"/>
      <c r="I28" s="30"/>
      <c r="J28" s="31"/>
      <c r="K28" s="31"/>
      <c r="L28" s="25"/>
      <c r="M28" s="25"/>
      <c r="N28" s="25"/>
      <c r="O28" s="25"/>
      <c r="P28" s="25"/>
      <c r="Q28" s="25"/>
      <c r="BC28" s="24"/>
      <c r="BF28" s="24"/>
      <c r="CA28" s="17" t="str">
        <f t="shared" si="3"/>
        <v/>
      </c>
      <c r="CG28" s="17">
        <f t="shared" si="4"/>
        <v>0</v>
      </c>
    </row>
    <row r="29" spans="1:86" s="17" customFormat="1" ht="15" customHeight="1" x14ac:dyDescent="0.15">
      <c r="A29" s="433" t="s">
        <v>55</v>
      </c>
      <c r="B29" s="436"/>
      <c r="C29" s="135">
        <f t="shared" si="0"/>
        <v>0</v>
      </c>
      <c r="D29" s="26"/>
      <c r="E29" s="27"/>
      <c r="F29" s="27"/>
      <c r="G29" s="139"/>
      <c r="H29" s="29"/>
      <c r="I29" s="30"/>
      <c r="J29" s="31"/>
      <c r="K29" s="31"/>
      <c r="L29" s="5"/>
      <c r="M29" s="5"/>
      <c r="N29" s="5"/>
      <c r="O29" s="5"/>
      <c r="P29" s="5"/>
      <c r="Q29" s="5"/>
      <c r="R29" s="6"/>
      <c r="S29" s="6"/>
      <c r="T29" s="6"/>
      <c r="U29" s="6"/>
      <c r="V29" s="6"/>
      <c r="BC29" s="34"/>
      <c r="BD29" s="35"/>
      <c r="BE29" s="34"/>
      <c r="BF29" s="36"/>
      <c r="BG29" s="36"/>
      <c r="BH29" s="36"/>
      <c r="CA29" s="17" t="str">
        <f t="shared" si="3"/>
        <v/>
      </c>
      <c r="CG29" s="17">
        <f t="shared" si="4"/>
        <v>0</v>
      </c>
    </row>
    <row r="30" spans="1:86" s="17" customFormat="1" ht="15" customHeight="1" x14ac:dyDescent="0.15">
      <c r="A30" s="430" t="s">
        <v>56</v>
      </c>
      <c r="B30" s="435"/>
      <c r="C30" s="135">
        <f t="shared" si="0"/>
        <v>0</v>
      </c>
      <c r="D30" s="26"/>
      <c r="E30" s="27"/>
      <c r="F30" s="27"/>
      <c r="G30" s="139"/>
      <c r="H30" s="29"/>
      <c r="I30" s="30"/>
      <c r="J30" s="32"/>
      <c r="K30" s="32"/>
      <c r="L30" s="5" t="s">
        <v>48</v>
      </c>
      <c r="M30" s="5"/>
      <c r="N30" s="5"/>
      <c r="O30" s="5"/>
      <c r="P30" s="5"/>
      <c r="Q30" s="5"/>
      <c r="R30" s="6"/>
      <c r="S30" s="6"/>
      <c r="T30" s="6"/>
      <c r="U30" s="6"/>
      <c r="V30" s="6"/>
      <c r="BC30" s="34"/>
      <c r="BD30" s="35"/>
      <c r="BE30" s="34"/>
      <c r="BF30" s="36"/>
      <c r="BG30" s="36"/>
      <c r="BH30" s="36"/>
      <c r="CA30" s="17" t="str">
        <f t="shared" si="3"/>
        <v/>
      </c>
      <c r="CB30" s="17" t="str">
        <f>IF(J30&lt;=C30,"","Programa de atención Domiciliaria a personas con Dependencia severa debe ser MENOR O IGUAL  al Total")</f>
        <v/>
      </c>
      <c r="CG30" s="17">
        <f t="shared" si="4"/>
        <v>0</v>
      </c>
      <c r="CH30" s="17">
        <f>IF(J30&lt;=C30,0,1)</f>
        <v>0</v>
      </c>
    </row>
    <row r="31" spans="1:86" s="17" customFormat="1" ht="15" customHeight="1" x14ac:dyDescent="0.15">
      <c r="A31" s="430" t="s">
        <v>57</v>
      </c>
      <c r="B31" s="435"/>
      <c r="C31" s="135">
        <f t="shared" si="0"/>
        <v>0</v>
      </c>
      <c r="D31" s="37"/>
      <c r="E31" s="38"/>
      <c r="F31" s="38"/>
      <c r="G31" s="140"/>
      <c r="H31" s="40"/>
      <c r="I31" s="41"/>
      <c r="J31" s="42"/>
      <c r="K31" s="32"/>
      <c r="L31" s="5" t="s">
        <v>48</v>
      </c>
      <c r="M31" s="5"/>
      <c r="N31" s="5"/>
      <c r="O31" s="5"/>
      <c r="P31" s="5"/>
      <c r="Q31" s="5"/>
      <c r="R31" s="6"/>
      <c r="S31" s="6"/>
      <c r="T31" s="6"/>
      <c r="U31" s="6"/>
      <c r="V31" s="6"/>
      <c r="BC31" s="34"/>
      <c r="BD31" s="35"/>
      <c r="BE31" s="34"/>
      <c r="BF31" s="36"/>
      <c r="BG31" s="36"/>
      <c r="BH31" s="36"/>
      <c r="CA31" s="17" t="str">
        <f t="shared" si="3"/>
        <v/>
      </c>
      <c r="CB31" s="17" t="str">
        <f>IF(J31&lt;=C31,"","Programa de atención Domiciliaria a personas con Dependencia severa debe ser MENOR O IGUAL  al Total")</f>
        <v/>
      </c>
      <c r="CG31" s="17">
        <f t="shared" si="4"/>
        <v>0</v>
      </c>
      <c r="CH31" s="17">
        <f>IF(J31&lt;=C31,0,1)</f>
        <v>0</v>
      </c>
    </row>
    <row r="32" spans="1:86" s="17" customFormat="1" ht="15" customHeight="1" x14ac:dyDescent="0.15">
      <c r="A32" s="430" t="s">
        <v>58</v>
      </c>
      <c r="B32" s="435"/>
      <c r="C32" s="135">
        <f t="shared" si="0"/>
        <v>0</v>
      </c>
      <c r="D32" s="43"/>
      <c r="E32" s="27"/>
      <c r="F32" s="27"/>
      <c r="G32" s="139"/>
      <c r="H32" s="29"/>
      <c r="I32" s="30"/>
      <c r="J32" s="32"/>
      <c r="K32" s="32"/>
      <c r="L32" s="25" t="s">
        <v>48</v>
      </c>
      <c r="M32" s="25"/>
      <c r="N32" s="25"/>
      <c r="O32" s="25"/>
      <c r="P32" s="25"/>
      <c r="Q32" s="25"/>
      <c r="BC32" s="24"/>
      <c r="BF32" s="24"/>
      <c r="CA32" s="17" t="str">
        <f t="shared" si="3"/>
        <v/>
      </c>
      <c r="CB32" s="17" t="str">
        <f>IF(J32&lt;=C32,"","Programa de atención Domiciliaria a personas con Dependencia severa debe ser MENOR O IGUAL  al Total")</f>
        <v/>
      </c>
      <c r="CG32" s="17">
        <f t="shared" si="4"/>
        <v>0</v>
      </c>
      <c r="CH32" s="17">
        <f>IF(J32&lt;=C32,0,1)</f>
        <v>0</v>
      </c>
    </row>
    <row r="33" spans="1:58" s="17" customFormat="1" ht="15" customHeight="1" x14ac:dyDescent="0.15">
      <c r="A33" s="433" t="s">
        <v>59</v>
      </c>
      <c r="B33" s="434"/>
      <c r="C33" s="135">
        <f t="shared" si="0"/>
        <v>0</v>
      </c>
      <c r="D33" s="26"/>
      <c r="E33" s="27"/>
      <c r="F33" s="27"/>
      <c r="G33" s="139"/>
      <c r="H33" s="29"/>
      <c r="I33" s="30"/>
      <c r="J33" s="31"/>
      <c r="K33" s="32"/>
      <c r="L33" s="25"/>
      <c r="M33" s="25"/>
      <c r="N33" s="25"/>
      <c r="O33" s="25"/>
      <c r="P33" s="25"/>
      <c r="Q33" s="25"/>
      <c r="BC33" s="24"/>
      <c r="BF33" s="24"/>
    </row>
    <row r="34" spans="1:58" s="17" customFormat="1" ht="30" customHeight="1" x14ac:dyDescent="0.15">
      <c r="A34" s="441" t="s">
        <v>60</v>
      </c>
      <c r="B34" s="442"/>
      <c r="C34" s="135">
        <f t="shared" si="0"/>
        <v>0</v>
      </c>
      <c r="D34" s="44"/>
      <c r="E34" s="45"/>
      <c r="F34" s="45"/>
      <c r="G34" s="141"/>
      <c r="H34" s="47"/>
      <c r="I34" s="48"/>
      <c r="J34" s="49"/>
      <c r="K34" s="142"/>
      <c r="L34" s="5"/>
      <c r="M34" s="5"/>
      <c r="N34" s="5"/>
      <c r="O34" s="5"/>
      <c r="P34" s="6"/>
      <c r="Q34" s="6"/>
      <c r="R34" s="6"/>
      <c r="S34" s="6"/>
      <c r="T34" s="6"/>
    </row>
    <row r="35" spans="1:58" s="17" customFormat="1" ht="48.75" customHeight="1" x14ac:dyDescent="0.2">
      <c r="A35" s="50" t="s">
        <v>11</v>
      </c>
      <c r="B35" s="51"/>
      <c r="C35" s="51"/>
      <c r="D35" s="52"/>
      <c r="E35" s="53"/>
      <c r="F35" s="53"/>
      <c r="G35" s="54"/>
      <c r="H35" s="55"/>
      <c r="I35" s="12"/>
      <c r="J35" s="5"/>
      <c r="K35" s="5"/>
      <c r="L35" s="5"/>
      <c r="M35" s="5"/>
      <c r="N35" s="5"/>
      <c r="O35" s="5"/>
      <c r="P35" s="6"/>
      <c r="Q35" s="6"/>
      <c r="R35" s="6"/>
      <c r="S35" s="6"/>
      <c r="T35" s="6"/>
    </row>
    <row r="36" spans="1:58" s="17" customFormat="1" ht="15" customHeight="1" x14ac:dyDescent="0.15">
      <c r="A36" s="425" t="s">
        <v>3</v>
      </c>
      <c r="B36" s="426"/>
      <c r="C36" s="56" t="s">
        <v>4</v>
      </c>
      <c r="D36" s="56" t="s">
        <v>5</v>
      </c>
      <c r="E36" s="57" t="s">
        <v>12</v>
      </c>
      <c r="F36" s="14" t="s">
        <v>13</v>
      </c>
      <c r="G36" s="123" t="s">
        <v>14</v>
      </c>
      <c r="H36" s="123" t="s">
        <v>33</v>
      </c>
      <c r="I36" s="12"/>
      <c r="J36" s="5"/>
      <c r="K36" s="5"/>
      <c r="L36" s="5"/>
      <c r="M36" s="5"/>
      <c r="N36" s="5"/>
      <c r="O36" s="5"/>
      <c r="P36" s="6"/>
      <c r="Q36" s="6"/>
      <c r="R36" s="6"/>
      <c r="S36" s="6"/>
      <c r="T36" s="6"/>
    </row>
    <row r="37" spans="1:58" s="17" customFormat="1" ht="15" customHeight="1" x14ac:dyDescent="0.15">
      <c r="A37" s="439" t="s">
        <v>61</v>
      </c>
      <c r="B37" s="440"/>
      <c r="C37" s="143">
        <f t="shared" ref="C37:C43" si="5">SUM(D37:F37)</f>
        <v>0</v>
      </c>
      <c r="D37" s="59"/>
      <c r="E37" s="60"/>
      <c r="F37" s="61"/>
      <c r="G37" s="62"/>
      <c r="H37" s="75"/>
      <c r="I37" s="144"/>
      <c r="J37" s="5"/>
      <c r="K37" s="5"/>
      <c r="L37" s="5"/>
      <c r="M37" s="5"/>
      <c r="N37" s="5"/>
      <c r="O37" s="5"/>
      <c r="P37" s="6"/>
      <c r="Q37" s="6"/>
      <c r="R37" s="6"/>
      <c r="S37" s="6"/>
      <c r="T37" s="6"/>
    </row>
    <row r="38" spans="1:58" s="17" customFormat="1" ht="15" customHeight="1" x14ac:dyDescent="0.15">
      <c r="A38" s="430" t="s">
        <v>62</v>
      </c>
      <c r="B38" s="431"/>
      <c r="C38" s="145">
        <f t="shared" si="5"/>
        <v>0</v>
      </c>
      <c r="D38" s="43"/>
      <c r="E38" s="64"/>
      <c r="F38" s="65"/>
      <c r="G38" s="66"/>
      <c r="H38" s="75"/>
      <c r="I38" s="144"/>
      <c r="J38" s="5"/>
      <c r="K38" s="5"/>
      <c r="L38" s="5"/>
      <c r="M38" s="5"/>
      <c r="N38" s="5"/>
      <c r="O38" s="5"/>
      <c r="P38" s="6"/>
      <c r="Q38" s="6"/>
      <c r="R38" s="6"/>
      <c r="S38" s="6"/>
      <c r="T38" s="6"/>
    </row>
    <row r="39" spans="1:58" s="17" customFormat="1" ht="15" customHeight="1" x14ac:dyDescent="0.15">
      <c r="A39" s="430" t="s">
        <v>63</v>
      </c>
      <c r="B39" s="431"/>
      <c r="C39" s="135">
        <f t="shared" si="5"/>
        <v>0</v>
      </c>
      <c r="D39" s="43"/>
      <c r="E39" s="64"/>
      <c r="F39" s="65"/>
      <c r="G39" s="66"/>
      <c r="H39" s="75"/>
      <c r="I39" s="144"/>
      <c r="J39" s="5"/>
      <c r="K39" s="5"/>
      <c r="L39" s="5"/>
      <c r="M39" s="5"/>
      <c r="N39" s="5"/>
      <c r="O39" s="5"/>
      <c r="P39" s="6"/>
      <c r="Q39" s="6"/>
      <c r="R39" s="6"/>
      <c r="S39" s="6"/>
      <c r="T39" s="6"/>
    </row>
    <row r="40" spans="1:58" s="17" customFormat="1" ht="15" customHeight="1" x14ac:dyDescent="0.15">
      <c r="A40" s="430" t="s">
        <v>64</v>
      </c>
      <c r="B40" s="431"/>
      <c r="C40" s="135">
        <f t="shared" si="5"/>
        <v>0</v>
      </c>
      <c r="D40" s="43"/>
      <c r="E40" s="38"/>
      <c r="F40" s="65"/>
      <c r="G40" s="67"/>
      <c r="H40" s="110"/>
      <c r="I40" s="144"/>
      <c r="J40" s="5"/>
      <c r="K40" s="5"/>
      <c r="L40" s="5"/>
      <c r="M40" s="5"/>
      <c r="N40" s="5"/>
      <c r="O40" s="5"/>
      <c r="P40" s="6"/>
      <c r="Q40" s="6"/>
      <c r="R40" s="6"/>
      <c r="S40" s="6"/>
      <c r="T40" s="6"/>
    </row>
    <row r="41" spans="1:58" s="17" customFormat="1" ht="15" customHeight="1" x14ac:dyDescent="0.15">
      <c r="A41" s="443" t="s">
        <v>65</v>
      </c>
      <c r="B41" s="68" t="s">
        <v>66</v>
      </c>
      <c r="C41" s="146">
        <f t="shared" si="5"/>
        <v>60</v>
      </c>
      <c r="D41" s="59">
        <v>60</v>
      </c>
      <c r="E41" s="60"/>
      <c r="F41" s="61"/>
      <c r="G41" s="62"/>
      <c r="H41" s="147"/>
      <c r="I41" s="144"/>
      <c r="J41" s="5"/>
      <c r="K41" s="5"/>
      <c r="L41" s="5"/>
      <c r="M41" s="5"/>
      <c r="N41" s="5"/>
      <c r="O41" s="5"/>
      <c r="P41" s="6"/>
      <c r="Q41" s="6"/>
      <c r="R41" s="6"/>
      <c r="S41" s="6"/>
      <c r="T41" s="6"/>
    </row>
    <row r="42" spans="1:58" s="17" customFormat="1" ht="15" customHeight="1" x14ac:dyDescent="0.15">
      <c r="A42" s="443"/>
      <c r="B42" s="124" t="s">
        <v>67</v>
      </c>
      <c r="C42" s="135">
        <f t="shared" si="5"/>
        <v>0</v>
      </c>
      <c r="D42" s="43"/>
      <c r="E42" s="64"/>
      <c r="F42" s="65"/>
      <c r="G42" s="66"/>
      <c r="H42" s="147"/>
      <c r="I42" s="144"/>
      <c r="J42" s="5"/>
      <c r="K42" s="5"/>
      <c r="L42" s="5"/>
      <c r="M42" s="5"/>
      <c r="N42" s="5"/>
      <c r="O42" s="5"/>
      <c r="P42" s="6"/>
      <c r="Q42" s="6"/>
      <c r="R42" s="6"/>
      <c r="S42" s="6"/>
      <c r="T42" s="6"/>
    </row>
    <row r="43" spans="1:58" s="17" customFormat="1" ht="15" customHeight="1" x14ac:dyDescent="0.15">
      <c r="A43" s="443"/>
      <c r="B43" s="69" t="s">
        <v>68</v>
      </c>
      <c r="C43" s="148">
        <f t="shared" si="5"/>
        <v>0</v>
      </c>
      <c r="D43" s="70"/>
      <c r="E43" s="71"/>
      <c r="F43" s="72"/>
      <c r="G43" s="73"/>
      <c r="H43" s="75"/>
      <c r="I43" s="144"/>
      <c r="J43" s="5"/>
      <c r="K43" s="5"/>
      <c r="L43" s="5"/>
      <c r="M43" s="5"/>
      <c r="N43" s="5"/>
      <c r="O43" s="5"/>
      <c r="P43" s="6"/>
      <c r="Q43" s="6"/>
      <c r="R43" s="6"/>
      <c r="S43" s="6"/>
      <c r="T43" s="6"/>
    </row>
    <row r="44" spans="1:58" s="17" customFormat="1" ht="15.75" customHeight="1" x14ac:dyDescent="0.15">
      <c r="A44" s="433" t="s">
        <v>69</v>
      </c>
      <c r="B44" s="434"/>
      <c r="C44" s="146">
        <f>SUM(D44:G44)</f>
        <v>0</v>
      </c>
      <c r="D44" s="59"/>
      <c r="E44" s="60"/>
      <c r="F44" s="61"/>
      <c r="G44" s="74"/>
      <c r="H44" s="74"/>
      <c r="I44" s="144"/>
      <c r="J44" s="5"/>
      <c r="K44" s="5"/>
      <c r="L44" s="5"/>
      <c r="M44" s="5"/>
      <c r="N44" s="5"/>
      <c r="O44" s="5"/>
      <c r="P44" s="6"/>
      <c r="Q44" s="6"/>
      <c r="R44" s="6"/>
      <c r="S44" s="6"/>
      <c r="T44" s="6"/>
    </row>
    <row r="45" spans="1:58" s="17" customFormat="1" ht="15" customHeight="1" x14ac:dyDescent="0.15">
      <c r="A45" s="437" t="s">
        <v>70</v>
      </c>
      <c r="B45" s="438"/>
      <c r="C45" s="135">
        <f>SUM(D45:G45)</f>
        <v>677</v>
      </c>
      <c r="D45" s="43">
        <v>298</v>
      </c>
      <c r="E45" s="64"/>
      <c r="F45" s="65"/>
      <c r="G45" s="75">
        <v>379</v>
      </c>
      <c r="H45" s="75"/>
      <c r="I45" s="144"/>
      <c r="J45" s="5"/>
      <c r="K45" s="5"/>
      <c r="L45" s="5"/>
      <c r="M45" s="5"/>
      <c r="N45" s="5"/>
      <c r="O45" s="5"/>
      <c r="P45" s="6"/>
      <c r="Q45" s="6"/>
      <c r="R45" s="6"/>
      <c r="S45" s="6"/>
      <c r="T45" s="6"/>
    </row>
    <row r="46" spans="1:58" s="17" customFormat="1" ht="15" customHeight="1" x14ac:dyDescent="0.15">
      <c r="A46" s="412" t="s">
        <v>4</v>
      </c>
      <c r="B46" s="413"/>
      <c r="C46" s="149">
        <f>SUM(C37:C45)</f>
        <v>737</v>
      </c>
      <c r="D46" s="149">
        <f>SUM(D37:D45)</f>
        <v>358</v>
      </c>
      <c r="E46" s="150">
        <f>SUM(E37:E45)</f>
        <v>0</v>
      </c>
      <c r="F46" s="151">
        <f>SUM(F37:F45)</f>
        <v>0</v>
      </c>
      <c r="G46" s="152">
        <f>SUM(G44:G45)</f>
        <v>379</v>
      </c>
      <c r="H46" s="152">
        <f>SUM(H37:H45)</f>
        <v>0</v>
      </c>
      <c r="I46" s="144"/>
      <c r="J46" s="5"/>
      <c r="K46" s="5"/>
      <c r="L46" s="5"/>
      <c r="M46" s="5"/>
      <c r="N46" s="5"/>
      <c r="O46" s="5"/>
      <c r="P46" s="6"/>
      <c r="Q46" s="6"/>
      <c r="R46" s="6"/>
      <c r="S46" s="6"/>
      <c r="T46" s="6"/>
    </row>
    <row r="47" spans="1:58" s="17" customFormat="1" ht="30" customHeight="1" x14ac:dyDescent="0.15">
      <c r="A47" s="76" t="s">
        <v>15</v>
      </c>
      <c r="B47" s="77"/>
      <c r="C47" s="78"/>
      <c r="D47" s="78"/>
      <c r="E47" s="78"/>
      <c r="F47" s="79"/>
      <c r="G47" s="80"/>
      <c r="H47" s="1"/>
      <c r="I47" s="12"/>
      <c r="J47" s="5"/>
      <c r="K47" s="5"/>
      <c r="L47" s="5"/>
      <c r="M47" s="5"/>
      <c r="N47" s="5"/>
      <c r="O47" s="5"/>
      <c r="P47" s="6"/>
      <c r="Q47" s="6"/>
      <c r="R47" s="6"/>
      <c r="S47" s="6"/>
      <c r="T47" s="6"/>
    </row>
    <row r="48" spans="1:58" s="17" customFormat="1" ht="72.75" customHeight="1" x14ac:dyDescent="0.2">
      <c r="A48" s="153" t="s">
        <v>16</v>
      </c>
      <c r="B48" s="81"/>
      <c r="C48" s="81"/>
      <c r="D48" s="81"/>
      <c r="E48" s="81"/>
      <c r="F48" s="82"/>
      <c r="G48" s="82"/>
      <c r="H48" s="82"/>
      <c r="I48" s="12"/>
      <c r="J48" s="5"/>
      <c r="K48" s="5"/>
      <c r="L48" s="5"/>
      <c r="M48" s="5"/>
      <c r="N48" s="5"/>
      <c r="O48" s="5"/>
      <c r="P48" s="6"/>
      <c r="Q48" s="6"/>
      <c r="R48" s="6"/>
      <c r="S48" s="6"/>
      <c r="T48" s="6"/>
    </row>
    <row r="49" spans="1:80" s="17" customFormat="1" ht="15" customHeight="1" x14ac:dyDescent="0.2">
      <c r="A49" s="425" t="s">
        <v>3</v>
      </c>
      <c r="B49" s="426"/>
      <c r="C49" s="123" t="s">
        <v>4</v>
      </c>
      <c r="D49" s="83" t="s">
        <v>17</v>
      </c>
      <c r="E49" s="15" t="s">
        <v>18</v>
      </c>
      <c r="F49" s="16" t="s">
        <v>10</v>
      </c>
      <c r="G49" s="84"/>
      <c r="H49" s="85"/>
      <c r="I49" s="12"/>
      <c r="J49" s="5"/>
      <c r="K49" s="5"/>
      <c r="L49" s="5"/>
      <c r="M49" s="5"/>
      <c r="N49" s="5"/>
      <c r="O49" s="5"/>
      <c r="P49" s="6"/>
      <c r="Q49" s="6"/>
      <c r="R49" s="6"/>
      <c r="S49" s="6"/>
      <c r="T49" s="6"/>
      <c r="BA49" s="34"/>
      <c r="BE49" s="36"/>
    </row>
    <row r="50" spans="1:80" s="17" customFormat="1" ht="15" customHeight="1" x14ac:dyDescent="0.2">
      <c r="A50" s="427" t="s">
        <v>19</v>
      </c>
      <c r="B50" s="428"/>
      <c r="C50" s="154">
        <f t="shared" ref="C50:C55" si="6">SUM(D50:E50)</f>
        <v>14</v>
      </c>
      <c r="D50" s="87">
        <v>4</v>
      </c>
      <c r="E50" s="88">
        <v>10</v>
      </c>
      <c r="F50" s="89"/>
      <c r="G50" s="155"/>
      <c r="H50" s="90"/>
      <c r="I50" s="12"/>
      <c r="J50" s="5"/>
      <c r="K50" s="5"/>
      <c r="L50" s="5"/>
      <c r="M50" s="5"/>
      <c r="N50" s="5"/>
      <c r="O50" s="5"/>
      <c r="P50" s="6"/>
      <c r="Q50" s="6"/>
      <c r="R50" s="6"/>
      <c r="S50" s="6"/>
      <c r="T50" s="6"/>
      <c r="BA50" s="34"/>
      <c r="BE50" s="36"/>
    </row>
    <row r="51" spans="1:80" s="17" customFormat="1" ht="15" customHeight="1" x14ac:dyDescent="0.2">
      <c r="A51" s="414" t="s">
        <v>20</v>
      </c>
      <c r="B51" s="415"/>
      <c r="C51" s="156">
        <f t="shared" si="6"/>
        <v>82</v>
      </c>
      <c r="D51" s="92">
        <v>40</v>
      </c>
      <c r="E51" s="93">
        <v>42</v>
      </c>
      <c r="F51" s="94"/>
      <c r="G51" s="155"/>
      <c r="H51" s="90"/>
      <c r="I51" s="12"/>
      <c r="J51" s="5"/>
      <c r="K51" s="5"/>
      <c r="L51" s="5"/>
      <c r="M51" s="5"/>
      <c r="N51" s="5"/>
      <c r="O51" s="5"/>
      <c r="P51" s="6"/>
      <c r="Q51" s="6"/>
      <c r="R51" s="6"/>
      <c r="S51" s="6"/>
      <c r="T51" s="6"/>
      <c r="BA51" s="34"/>
      <c r="BB51" s="35"/>
      <c r="BC51" s="34"/>
      <c r="BD51" s="36"/>
      <c r="BE51" s="36"/>
      <c r="BF51" s="36"/>
    </row>
    <row r="52" spans="1:80" s="17" customFormat="1" ht="15" customHeight="1" x14ac:dyDescent="0.2">
      <c r="A52" s="416" t="s">
        <v>21</v>
      </c>
      <c r="B52" s="95" t="s">
        <v>22</v>
      </c>
      <c r="C52" s="154">
        <f t="shared" si="6"/>
        <v>0</v>
      </c>
      <c r="D52" s="87"/>
      <c r="E52" s="88"/>
      <c r="F52" s="96"/>
      <c r="G52" s="157" t="s">
        <v>48</v>
      </c>
      <c r="H52" s="90"/>
      <c r="I52" s="12"/>
      <c r="J52" s="5"/>
      <c r="K52" s="5"/>
      <c r="L52" s="5"/>
      <c r="M52" s="5"/>
      <c r="N52" s="5"/>
      <c r="O52" s="5"/>
      <c r="P52" s="6"/>
      <c r="Q52" s="6"/>
      <c r="R52" s="6"/>
      <c r="S52" s="6"/>
      <c r="T52" s="6"/>
      <c r="BA52" s="34"/>
      <c r="BB52" s="35"/>
      <c r="BC52" s="34"/>
      <c r="BD52" s="36"/>
      <c r="BE52" s="36"/>
      <c r="BF52" s="36"/>
      <c r="CA52" s="17" t="str">
        <f>IF(F52&lt;=C52,"","Programa de atención Domiciliaria a personas con Dependencia severa debe ser MENOR O IGUAL  al Total")</f>
        <v/>
      </c>
      <c r="CB52" s="17" t="str">
        <f>IF(C52=0,"",IF(F52="",IF(C52="","",1),0))</f>
        <v/>
      </c>
    </row>
    <row r="53" spans="1:80" s="17" customFormat="1" ht="18.75" customHeight="1" x14ac:dyDescent="0.2">
      <c r="A53" s="417"/>
      <c r="B53" s="97" t="s">
        <v>23</v>
      </c>
      <c r="C53" s="158">
        <f t="shared" si="6"/>
        <v>76</v>
      </c>
      <c r="D53" s="99">
        <v>29</v>
      </c>
      <c r="E53" s="100">
        <v>47</v>
      </c>
      <c r="F53" s="101">
        <v>3</v>
      </c>
      <c r="G53" s="157" t="s">
        <v>48</v>
      </c>
      <c r="H53" s="90"/>
      <c r="I53" s="12"/>
      <c r="J53" s="5"/>
      <c r="K53" s="5"/>
      <c r="L53" s="5"/>
      <c r="M53" s="5"/>
      <c r="N53" s="5"/>
      <c r="O53" s="5"/>
      <c r="P53" s="6"/>
      <c r="Q53" s="6"/>
      <c r="R53" s="6"/>
      <c r="S53" s="6"/>
      <c r="T53" s="6"/>
      <c r="BA53" s="34"/>
      <c r="BE53" s="36"/>
      <c r="CA53" s="17" t="str">
        <f>IF(F53&lt;=C53,"","Programa de atención Domiciliaria a personas con Dependencia severa debe ser MENOR O IGUAL  al Total")</f>
        <v/>
      </c>
      <c r="CB53" s="17">
        <f>IF(C53=0,"",IF(F53="",IF(C53="","",1),0))</f>
        <v>0</v>
      </c>
    </row>
    <row r="54" spans="1:80" s="17" customFormat="1" ht="21" customHeight="1" x14ac:dyDescent="0.2">
      <c r="A54" s="429" t="s">
        <v>24</v>
      </c>
      <c r="B54" s="429"/>
      <c r="C54" s="154">
        <f t="shared" si="6"/>
        <v>203</v>
      </c>
      <c r="D54" s="87">
        <v>104</v>
      </c>
      <c r="E54" s="102">
        <v>99</v>
      </c>
      <c r="F54" s="89"/>
      <c r="G54" s="155"/>
      <c r="H54" s="90"/>
      <c r="I54" s="12"/>
      <c r="J54" s="5"/>
      <c r="K54" s="5"/>
      <c r="L54" s="5"/>
      <c r="M54" s="5"/>
      <c r="N54" s="5"/>
      <c r="O54" s="5"/>
      <c r="P54" s="6"/>
      <c r="Q54" s="6"/>
      <c r="R54" s="6"/>
      <c r="S54" s="6"/>
      <c r="T54" s="6"/>
      <c r="BA54" s="34"/>
      <c r="BB54" s="35"/>
      <c r="BC54" s="34"/>
      <c r="BD54" s="36"/>
      <c r="BE54" s="36"/>
      <c r="BF54" s="36"/>
    </row>
    <row r="55" spans="1:80" s="17" customFormat="1" ht="21" customHeight="1" x14ac:dyDescent="0.2">
      <c r="A55" s="452" t="s">
        <v>25</v>
      </c>
      <c r="B55" s="452"/>
      <c r="C55" s="159">
        <f t="shared" si="6"/>
        <v>0</v>
      </c>
      <c r="D55" s="104"/>
      <c r="E55" s="105"/>
      <c r="F55" s="106"/>
      <c r="G55" s="157" t="s">
        <v>48</v>
      </c>
      <c r="H55" s="90"/>
      <c r="I55" s="12"/>
      <c r="J55" s="5"/>
      <c r="K55" s="5"/>
      <c r="L55" s="5"/>
      <c r="M55" s="5"/>
      <c r="N55" s="5"/>
      <c r="O55" s="5"/>
      <c r="P55" s="6"/>
      <c r="Q55" s="6"/>
      <c r="R55" s="6"/>
      <c r="S55" s="6"/>
      <c r="T55" s="6"/>
      <c r="BA55" s="34"/>
      <c r="BB55" s="35"/>
      <c r="BC55" s="34"/>
      <c r="BD55" s="36"/>
      <c r="BE55" s="36"/>
      <c r="BF55" s="36"/>
      <c r="CA55" s="17" t="str">
        <f>IF(F55&lt;=C55,"","Programa de atención Domiciliaria a personas con Dependencia severa debe ser MENOR O IGUAL  al Total")</f>
        <v/>
      </c>
      <c r="CB55" s="17" t="str">
        <f>IF(C55=0,"",IF(F55="",IF(C55="","",1),0))</f>
        <v/>
      </c>
    </row>
    <row r="56" spans="1:80" s="17" customFormat="1" ht="19.5" customHeight="1" x14ac:dyDescent="0.2">
      <c r="A56" s="453" t="s">
        <v>71</v>
      </c>
      <c r="B56" s="453"/>
      <c r="C56" s="160">
        <f>D56</f>
        <v>0</v>
      </c>
      <c r="D56" s="43"/>
      <c r="E56" s="119"/>
      <c r="F56" s="107"/>
      <c r="G56" s="157" t="s">
        <v>48</v>
      </c>
      <c r="H56" s="90"/>
      <c r="I56" s="12"/>
      <c r="J56" s="5"/>
      <c r="K56" s="5"/>
      <c r="L56" s="5"/>
      <c r="M56" s="5"/>
      <c r="N56" s="5"/>
      <c r="O56" s="6"/>
      <c r="P56" s="6"/>
      <c r="Q56" s="6"/>
      <c r="R56" s="6"/>
      <c r="S56" s="6"/>
      <c r="CA56" s="17" t="str">
        <f>IF(F56&lt;=C56,"","Programa de atención Domiciliaria a personas con Dependencia severa debe ser MENOR O IGUAL  al Total")</f>
        <v/>
      </c>
      <c r="CB56" s="17" t="str">
        <f>IF(C56=0,"",IF(F56="",IF(C56="","",1),0))</f>
        <v/>
      </c>
    </row>
    <row r="57" spans="1:80" s="17" customFormat="1" ht="30" customHeight="1" x14ac:dyDescent="0.15">
      <c r="A57" s="418" t="s">
        <v>26</v>
      </c>
      <c r="B57" s="418"/>
      <c r="C57" s="161">
        <f>D57</f>
        <v>0</v>
      </c>
      <c r="D57" s="70"/>
      <c r="E57" s="120"/>
      <c r="F57" s="121"/>
      <c r="G57" s="162"/>
      <c r="H57" s="12"/>
      <c r="I57" s="5"/>
      <c r="J57" s="5"/>
      <c r="K57" s="5"/>
      <c r="L57" s="5"/>
      <c r="M57" s="5"/>
      <c r="N57" s="5"/>
      <c r="O57" s="5"/>
      <c r="P57" s="6"/>
      <c r="Q57" s="6"/>
      <c r="R57" s="6"/>
      <c r="S57" s="6"/>
      <c r="T57" s="6"/>
    </row>
    <row r="58" spans="1:80" s="17" customFormat="1" ht="15" customHeight="1" x14ac:dyDescent="0.2">
      <c r="A58" s="153" t="s">
        <v>27</v>
      </c>
      <c r="B58" s="81"/>
      <c r="C58" s="81"/>
      <c r="D58" s="81"/>
      <c r="E58" s="81"/>
      <c r="F58" s="81"/>
      <c r="G58" s="81"/>
      <c r="H58" s="163"/>
      <c r="I58" s="12"/>
      <c r="J58" s="5"/>
      <c r="K58" s="5"/>
      <c r="L58" s="5"/>
      <c r="M58" s="5"/>
      <c r="N58" s="5"/>
      <c r="O58" s="5"/>
      <c r="P58" s="6"/>
      <c r="Q58" s="6"/>
      <c r="R58" s="6"/>
      <c r="S58" s="6"/>
      <c r="T58" s="6"/>
    </row>
    <row r="59" spans="1:80" s="17" customFormat="1" ht="15" customHeight="1" x14ac:dyDescent="0.15">
      <c r="A59" s="419" t="s">
        <v>72</v>
      </c>
      <c r="B59" s="420"/>
      <c r="C59" s="444" t="s">
        <v>28</v>
      </c>
      <c r="D59" s="444"/>
      <c r="E59" s="444"/>
      <c r="F59" s="444"/>
      <c r="G59" s="425"/>
      <c r="H59" s="445" t="s">
        <v>29</v>
      </c>
      <c r="I59" s="446"/>
      <c r="J59" s="5"/>
      <c r="K59" s="5"/>
      <c r="L59" s="5"/>
      <c r="M59" s="5"/>
      <c r="N59" s="5"/>
      <c r="O59" s="5"/>
      <c r="P59" s="6"/>
      <c r="Q59" s="6"/>
      <c r="R59" s="6"/>
      <c r="S59" s="6"/>
      <c r="T59" s="6"/>
    </row>
    <row r="60" spans="1:80" s="17" customFormat="1" ht="23.25" customHeight="1" x14ac:dyDescent="0.15">
      <c r="A60" s="421"/>
      <c r="B60" s="422"/>
      <c r="C60" s="419" t="s">
        <v>4</v>
      </c>
      <c r="D60" s="425" t="s">
        <v>30</v>
      </c>
      <c r="E60" s="432"/>
      <c r="F60" s="426"/>
      <c r="G60" s="448" t="s">
        <v>31</v>
      </c>
      <c r="H60" s="447"/>
      <c r="I60" s="446"/>
      <c r="J60" s="5"/>
      <c r="K60" s="5"/>
      <c r="L60" s="5"/>
      <c r="M60" s="5"/>
      <c r="N60" s="5"/>
      <c r="O60" s="5"/>
      <c r="P60" s="5"/>
      <c r="Q60" s="6"/>
      <c r="R60" s="6"/>
      <c r="S60" s="6"/>
      <c r="T60" s="6"/>
      <c r="U60" s="6"/>
    </row>
    <row r="61" spans="1:80" s="17" customFormat="1" ht="15.75" customHeight="1" x14ac:dyDescent="0.2">
      <c r="A61" s="423"/>
      <c r="B61" s="424"/>
      <c r="C61" s="423"/>
      <c r="D61" s="83" t="s">
        <v>73</v>
      </c>
      <c r="E61" s="14" t="s">
        <v>74</v>
      </c>
      <c r="F61" s="164" t="s">
        <v>75</v>
      </c>
      <c r="G61" s="449"/>
      <c r="H61" s="16" t="s">
        <v>76</v>
      </c>
      <c r="I61" s="123" t="s">
        <v>77</v>
      </c>
      <c r="J61" s="129"/>
      <c r="K61" s="129"/>
      <c r="L61" s="25"/>
      <c r="M61" s="25"/>
      <c r="N61" s="25"/>
      <c r="O61" s="25"/>
      <c r="P61" s="25"/>
      <c r="BA61" s="24"/>
      <c r="BD61" s="24"/>
    </row>
    <row r="62" spans="1:80" s="17" customFormat="1" ht="15.75" customHeight="1" x14ac:dyDescent="0.2">
      <c r="A62" s="454" t="s">
        <v>78</v>
      </c>
      <c r="B62" s="455"/>
      <c r="C62" s="165">
        <f t="shared" ref="C62:C67" si="7">SUM(D62:F62)+H62</f>
        <v>0</v>
      </c>
      <c r="D62" s="59"/>
      <c r="E62" s="60"/>
      <c r="F62" s="166"/>
      <c r="G62" s="167"/>
      <c r="H62" s="168"/>
      <c r="I62" s="74"/>
      <c r="J62" s="130"/>
      <c r="K62" s="129"/>
      <c r="L62" s="25"/>
      <c r="M62" s="25"/>
      <c r="N62" s="25"/>
      <c r="O62" s="25"/>
      <c r="P62" s="25"/>
      <c r="BA62" s="24"/>
      <c r="BD62" s="24"/>
    </row>
    <row r="63" spans="1:80" s="17" customFormat="1" ht="15.75" customHeight="1" x14ac:dyDescent="0.2">
      <c r="A63" s="450" t="s">
        <v>79</v>
      </c>
      <c r="B63" s="451"/>
      <c r="C63" s="169">
        <f t="shared" si="7"/>
        <v>0</v>
      </c>
      <c r="D63" s="43"/>
      <c r="E63" s="64"/>
      <c r="F63" s="170"/>
      <c r="G63" s="171"/>
      <c r="H63" s="107"/>
      <c r="I63" s="75"/>
      <c r="J63" s="130"/>
      <c r="K63" s="129"/>
      <c r="L63" s="25"/>
      <c r="M63" s="25"/>
      <c r="N63" s="25"/>
      <c r="O63" s="25"/>
      <c r="P63" s="25"/>
      <c r="BA63" s="24"/>
      <c r="BD63" s="24"/>
    </row>
    <row r="64" spans="1:80" s="17" customFormat="1" ht="15.75" customHeight="1" x14ac:dyDescent="0.2">
      <c r="A64" s="450" t="s">
        <v>80</v>
      </c>
      <c r="B64" s="451"/>
      <c r="C64" s="169">
        <f t="shared" si="7"/>
        <v>0</v>
      </c>
      <c r="D64" s="43"/>
      <c r="E64" s="64"/>
      <c r="F64" s="170"/>
      <c r="G64" s="171"/>
      <c r="H64" s="107"/>
      <c r="I64" s="75"/>
      <c r="J64" s="130"/>
      <c r="K64" s="129"/>
      <c r="L64" s="25"/>
      <c r="M64" s="25"/>
      <c r="N64" s="25"/>
      <c r="O64" s="25"/>
      <c r="P64" s="25"/>
      <c r="BA64" s="24"/>
      <c r="BD64" s="24"/>
    </row>
    <row r="65" spans="1:56" s="17" customFormat="1" ht="15" customHeight="1" x14ac:dyDescent="0.2">
      <c r="A65" s="450" t="s">
        <v>81</v>
      </c>
      <c r="B65" s="451"/>
      <c r="C65" s="169">
        <f t="shared" si="7"/>
        <v>0</v>
      </c>
      <c r="D65" s="43"/>
      <c r="E65" s="64"/>
      <c r="F65" s="170"/>
      <c r="G65" s="171"/>
      <c r="H65" s="107"/>
      <c r="I65" s="75"/>
      <c r="J65" s="130"/>
      <c r="K65" s="129"/>
      <c r="L65" s="25"/>
      <c r="M65" s="25"/>
      <c r="N65" s="25"/>
      <c r="O65" s="25"/>
      <c r="P65" s="25"/>
      <c r="BA65" s="24"/>
      <c r="BD65" s="24"/>
    </row>
    <row r="66" spans="1:56" s="17" customFormat="1" ht="15" customHeight="1" x14ac:dyDescent="0.2">
      <c r="A66" s="450" t="s">
        <v>82</v>
      </c>
      <c r="B66" s="451"/>
      <c r="C66" s="169">
        <f t="shared" si="7"/>
        <v>0</v>
      </c>
      <c r="D66" s="43"/>
      <c r="E66" s="64"/>
      <c r="F66" s="170"/>
      <c r="G66" s="171"/>
      <c r="H66" s="107"/>
      <c r="I66" s="75"/>
      <c r="J66" s="130"/>
      <c r="K66" s="129"/>
      <c r="L66" s="25"/>
      <c r="M66" s="25"/>
      <c r="N66" s="25"/>
      <c r="O66" s="25"/>
      <c r="P66" s="25"/>
      <c r="BA66" s="24"/>
      <c r="BD66" s="24"/>
    </row>
    <row r="67" spans="1:56" s="17" customFormat="1" ht="20.25" customHeight="1" x14ac:dyDescent="0.2">
      <c r="A67" s="405" t="s">
        <v>83</v>
      </c>
      <c r="B67" s="406"/>
      <c r="C67" s="172">
        <f t="shared" si="7"/>
        <v>0</v>
      </c>
      <c r="D67" s="70"/>
      <c r="E67" s="71"/>
      <c r="F67" s="173"/>
      <c r="G67" s="174"/>
      <c r="H67" s="175"/>
      <c r="I67" s="110"/>
      <c r="J67" s="130"/>
      <c r="K67" s="129"/>
      <c r="L67" s="5"/>
      <c r="M67" s="5"/>
      <c r="N67" s="5"/>
      <c r="O67" s="5"/>
      <c r="P67" s="6"/>
      <c r="Q67" s="6"/>
      <c r="R67" s="6"/>
      <c r="S67" s="6"/>
      <c r="T67" s="6"/>
    </row>
    <row r="68" spans="1:56" ht="15.75" customHeight="1" x14ac:dyDescent="0.2">
      <c r="A68" s="176" t="s">
        <v>32</v>
      </c>
      <c r="B68" s="5"/>
      <c r="C68" s="5"/>
      <c r="D68" s="5"/>
      <c r="E68" s="5"/>
      <c r="F68" s="5"/>
      <c r="G68" s="5"/>
      <c r="H68" s="5"/>
      <c r="I68" s="12"/>
      <c r="J68" s="129"/>
      <c r="K68" s="129"/>
    </row>
    <row r="69" spans="1:56" ht="14.25" x14ac:dyDescent="0.2">
      <c r="A69" s="177" t="s">
        <v>84</v>
      </c>
      <c r="B69" s="178"/>
      <c r="C69" s="178"/>
      <c r="D69" s="178"/>
      <c r="E69" s="178"/>
      <c r="F69" s="179"/>
      <c r="G69" s="179"/>
      <c r="H69" s="129"/>
      <c r="I69" s="129"/>
      <c r="J69" s="129"/>
      <c r="K69" s="129"/>
    </row>
    <row r="70" spans="1:56" ht="14.25" x14ac:dyDescent="0.2">
      <c r="A70" s="407" t="s">
        <v>85</v>
      </c>
      <c r="B70" s="407" t="s">
        <v>86</v>
      </c>
      <c r="C70" s="409" t="s">
        <v>87</v>
      </c>
      <c r="D70" s="410"/>
      <c r="E70" s="410"/>
      <c r="F70" s="410"/>
      <c r="G70" s="411"/>
      <c r="H70" s="129"/>
      <c r="I70" s="129"/>
      <c r="J70" s="129"/>
      <c r="K70" s="129"/>
    </row>
    <row r="71" spans="1:56" ht="14.25" x14ac:dyDescent="0.2">
      <c r="A71" s="408"/>
      <c r="B71" s="408"/>
      <c r="C71" s="180" t="s">
        <v>88</v>
      </c>
      <c r="D71" s="181" t="s">
        <v>89</v>
      </c>
      <c r="E71" s="182" t="s">
        <v>90</v>
      </c>
      <c r="F71" s="182" t="s">
        <v>91</v>
      </c>
      <c r="G71" s="183" t="s">
        <v>92</v>
      </c>
      <c r="H71" s="129"/>
      <c r="I71" s="129"/>
      <c r="J71" s="129"/>
      <c r="K71" s="129"/>
    </row>
    <row r="72" spans="1:56" ht="14.25" x14ac:dyDescent="0.2">
      <c r="A72" s="184" t="s">
        <v>93</v>
      </c>
      <c r="B72" s="185">
        <f>SUM(C72:G72)</f>
        <v>0</v>
      </c>
      <c r="C72" s="59"/>
      <c r="D72" s="186"/>
      <c r="E72" s="186"/>
      <c r="F72" s="186"/>
      <c r="G72" s="108"/>
      <c r="H72" s="130"/>
      <c r="I72" s="129"/>
      <c r="J72" s="129"/>
      <c r="K72" s="129"/>
    </row>
    <row r="73" spans="1:56" ht="14.25" x14ac:dyDescent="0.2">
      <c r="A73" s="187" t="s">
        <v>67</v>
      </c>
      <c r="B73" s="188">
        <f>SUM(C73:G73)</f>
        <v>0</v>
      </c>
      <c r="C73" s="70"/>
      <c r="D73" s="72"/>
      <c r="E73" s="72"/>
      <c r="F73" s="72"/>
      <c r="G73" s="111"/>
      <c r="H73" s="130"/>
      <c r="I73" s="129"/>
      <c r="J73" s="129"/>
      <c r="K73" s="129"/>
    </row>
    <row r="74" spans="1:56" ht="14.25" x14ac:dyDescent="0.2">
      <c r="A74" s="177" t="s">
        <v>94</v>
      </c>
      <c r="B74" s="178"/>
      <c r="C74" s="178"/>
      <c r="D74" s="178"/>
      <c r="E74" s="178"/>
      <c r="F74" s="179"/>
      <c r="G74" s="179"/>
      <c r="H74" s="129"/>
      <c r="I74" s="129"/>
      <c r="J74" s="129"/>
      <c r="K74" s="129"/>
    </row>
    <row r="75" spans="1:56" ht="14.25" x14ac:dyDescent="0.2">
      <c r="A75" s="407" t="s">
        <v>85</v>
      </c>
      <c r="B75" s="407" t="s">
        <v>95</v>
      </c>
      <c r="C75" s="409" t="s">
        <v>96</v>
      </c>
      <c r="D75" s="410"/>
      <c r="E75" s="410"/>
      <c r="F75" s="410"/>
      <c r="G75" s="411"/>
      <c r="H75" s="129"/>
      <c r="I75" s="129"/>
      <c r="J75" s="129"/>
      <c r="K75" s="129"/>
    </row>
    <row r="76" spans="1:56" ht="14.25" x14ac:dyDescent="0.2">
      <c r="A76" s="408"/>
      <c r="B76" s="408"/>
      <c r="C76" s="180" t="s">
        <v>88</v>
      </c>
      <c r="D76" s="181" t="s">
        <v>89</v>
      </c>
      <c r="E76" s="182" t="s">
        <v>90</v>
      </c>
      <c r="F76" s="182" t="s">
        <v>91</v>
      </c>
      <c r="G76" s="183" t="s">
        <v>92</v>
      </c>
      <c r="H76" s="129"/>
      <c r="I76" s="129"/>
      <c r="J76" s="129"/>
      <c r="K76" s="129"/>
    </row>
    <row r="77" spans="1:56" ht="32.25" x14ac:dyDescent="0.2">
      <c r="A77" s="189" t="s">
        <v>97</v>
      </c>
      <c r="B77" s="190">
        <f>SUM(C77:G77)</f>
        <v>0</v>
      </c>
      <c r="C77" s="191"/>
      <c r="D77" s="192"/>
      <c r="E77" s="192"/>
      <c r="F77" s="192"/>
      <c r="G77" s="193"/>
      <c r="H77" s="130"/>
      <c r="I77" s="129"/>
      <c r="J77" s="129"/>
      <c r="K77" s="129"/>
    </row>
    <row r="195" spans="1:56" x14ac:dyDescent="0.15">
      <c r="A195" s="113">
        <f>SUM(C10:C34,C46,C50:C57,C62:C67,B72:B73,B77)</f>
        <v>1112</v>
      </c>
      <c r="B195" s="113">
        <f>SUM(CG7:CO78)</f>
        <v>0</v>
      </c>
    </row>
    <row r="200" spans="1:56" hidden="1" x14ac:dyDescent="0.15"/>
    <row r="201" spans="1:56" hidden="1" x14ac:dyDescent="0.15"/>
    <row r="202" spans="1:56" hidden="1" x14ac:dyDescent="0.15">
      <c r="A202" s="115"/>
      <c r="BD202" s="116"/>
    </row>
    <row r="203" spans="1:56" hidden="1" x14ac:dyDescent="0.15"/>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77 H1:K77 G1:G8 G10:G77">
      <formula1>0</formula1>
      <formula2>100000000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TBF983049:TBF983073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TLB983049:TLB983073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TUX983049:TUX983073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UET983049:UET983073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UOP983049:UOP983073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UYL983049:UYL983073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VIH983049:VIH983073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VSD983049:VSD983073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WBZ983049:WBZ983073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WLV983049:WLV983073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WVR983049:WVR983073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xm:sqref>
        </x14:dataValidation>
        <x14:dataValidation type="whole" allowBlank="1" showInputMessage="1" showErrorMessage="1" errorTitle="Error" error="Por favor ingrese números enteros">
          <x14:formula1>
            <xm:f>0</xm:f>
          </x14:formula1>
          <x14:formula2>
            <xm:f>10000000000</xm:f>
          </x14:formula2>
          <xm:sqref>QKH983074:QKH983084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QUD983074:QUD983084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RDZ983074:RDZ983084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RNV983074:RNV983084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RXR983074:RXR983084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SHN983074:SHN983084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SRJ983074:SRJ983084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TBF983074:TBF983084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TLB983074:TLB983084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TUX983074:TUX983084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UET983074:UET983084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UOP983074:UOP983084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UYL983074:UYL983084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VIH983074:VIH983084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VSD983074:VSD983084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L1:BB65536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WBZ983074:WBZ983084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WLV983074:WLV983084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WVR983074:WVR983084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A78:K65536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A56" workbookViewId="0">
      <selection activeCell="A14" sqref="A14:B14"/>
    </sheetView>
  </sheetViews>
  <sheetFormatPr baseColWidth="10" defaultRowHeight="14.25" x14ac:dyDescent="0.2"/>
  <cols>
    <col min="1" max="1" width="40.42578125" style="129" customWidth="1"/>
    <col min="2" max="2" width="30.140625" style="129" customWidth="1"/>
    <col min="3" max="10" width="16" style="129" customWidth="1"/>
    <col min="11" max="11" width="18.42578125" style="129" customWidth="1"/>
    <col min="12" max="74" width="11.42578125" style="129"/>
    <col min="75" max="77" width="11.42578125" style="130"/>
    <col min="78" max="96" width="0" style="130" hidden="1" customWidth="1"/>
    <col min="97" max="102" width="11.42578125" style="130"/>
    <col min="103" max="16384" width="11.42578125" style="129"/>
  </cols>
  <sheetData>
    <row r="1" spans="1:85" x14ac:dyDescent="0.2">
      <c r="A1" s="128" t="s">
        <v>0</v>
      </c>
    </row>
    <row r="2" spans="1:85" x14ac:dyDescent="0.2">
      <c r="A2" s="128" t="str">
        <f>CONCATENATE("COMUNA: ",[4]NOMBRE!B2," - ","( ",[4]NOMBRE!C2,[4]NOMBRE!D2,[4]NOMBRE!E2,[4]NOMBRE!F2,[4]NOMBRE!G2," )")</f>
        <v>COMUNA: Linares - ( 07401 )</v>
      </c>
    </row>
    <row r="3" spans="1:85" x14ac:dyDescent="0.2">
      <c r="A3" s="128" t="str">
        <f>CONCATENATE("ESTABLECIMIENTO/ESTRATEGIA: ",[4]NOMBRE!B3," - ","( ",[4]NOMBRE!C3,[4]NOMBRE!D3,[4]NOMBRE!E3,[4]NOMBRE!F3,[4]NOMBRE!G3,[4]NOMBRE!H3," )")</f>
        <v>ESTABLECIMIENTO/ESTRATEGIA: Hospital Presidente Carlos Ibáñez del Campo - ( 116108 )</v>
      </c>
    </row>
    <row r="4" spans="1:85" x14ac:dyDescent="0.2">
      <c r="A4" s="128" t="str">
        <f>CONCATENATE("MES: ",[4]NOMBRE!B6," - ","( ",[4]NOMBRE!C6,[4]NOMBRE!D6," )")</f>
        <v>MES: ABRIL - ( 04 )</v>
      </c>
    </row>
    <row r="5" spans="1:85" x14ac:dyDescent="0.2">
      <c r="A5" s="128" t="str">
        <f>CONCATENATE("AÑO: ",[4]NOMBRE!B7)</f>
        <v>AÑO: 2017</v>
      </c>
    </row>
    <row r="6" spans="1:85" ht="15" customHeight="1" x14ac:dyDescent="0.2">
      <c r="A6" s="131"/>
      <c r="B6" s="131"/>
      <c r="C6" s="132" t="s">
        <v>1</v>
      </c>
      <c r="D6" s="131"/>
      <c r="E6" s="131"/>
      <c r="F6" s="131"/>
      <c r="G6" s="131"/>
      <c r="H6" s="3"/>
      <c r="I6" s="4"/>
      <c r="J6" s="5"/>
      <c r="K6" s="5"/>
    </row>
    <row r="7" spans="1:85" ht="15" x14ac:dyDescent="0.2">
      <c r="A7" s="127"/>
      <c r="B7" s="127"/>
      <c r="C7" s="127"/>
      <c r="D7" s="127"/>
      <c r="E7" s="127"/>
      <c r="F7" s="127"/>
      <c r="G7" s="127"/>
      <c r="H7" s="3"/>
      <c r="I7" s="4"/>
      <c r="J7" s="5"/>
      <c r="K7" s="5"/>
    </row>
    <row r="8" spans="1:85" x14ac:dyDescent="0.2">
      <c r="A8" s="7" t="s">
        <v>2</v>
      </c>
      <c r="B8" s="8"/>
      <c r="C8" s="9"/>
      <c r="D8" s="8"/>
      <c r="E8" s="10"/>
      <c r="F8" s="10"/>
      <c r="G8" s="11"/>
      <c r="H8" s="10"/>
      <c r="I8" s="12"/>
      <c r="J8" s="5"/>
      <c r="K8" s="5"/>
    </row>
    <row r="9" spans="1:85" ht="56.25" customHeight="1" x14ac:dyDescent="0.2">
      <c r="A9" s="425" t="s">
        <v>3</v>
      </c>
      <c r="B9" s="432"/>
      <c r="C9" s="126" t="s">
        <v>4</v>
      </c>
      <c r="D9" s="13" t="s">
        <v>5</v>
      </c>
      <c r="E9" s="14" t="s">
        <v>6</v>
      </c>
      <c r="F9" s="15" t="s">
        <v>7</v>
      </c>
      <c r="G9" s="197" t="s">
        <v>98</v>
      </c>
      <c r="H9" s="117" t="s">
        <v>8</v>
      </c>
      <c r="I9" s="118" t="s">
        <v>9</v>
      </c>
      <c r="J9" s="134" t="s">
        <v>10</v>
      </c>
      <c r="K9" s="16" t="s">
        <v>34</v>
      </c>
    </row>
    <row r="10" spans="1:85" ht="17.25" customHeight="1" x14ac:dyDescent="0.2">
      <c r="A10" s="433" t="s">
        <v>35</v>
      </c>
      <c r="B10" s="434"/>
      <c r="C10" s="18">
        <f t="shared" ref="C10:C34" si="0">SUM(D10:F10)</f>
        <v>0</v>
      </c>
      <c r="D10" s="19"/>
      <c r="E10" s="20"/>
      <c r="F10" s="198"/>
      <c r="G10" s="199"/>
      <c r="H10" s="21"/>
      <c r="I10" s="22"/>
      <c r="J10" s="23"/>
      <c r="K10" s="23"/>
      <c r="L10" s="138"/>
      <c r="CA10" s="130" t="str">
        <f t="shared" ref="CA10:CA21" si="1">IF(SUM(H10:I10)&lt;&gt;C10,"El nº de visitas de primer contacto más la suma de vdi seguimiento deben ser coincidentes con el total","")</f>
        <v/>
      </c>
      <c r="CG10" s="130">
        <f t="shared" ref="CG10:CG21" si="2">IF(SUM(H10:I10)&lt;&gt;C10,1,0)</f>
        <v>0</v>
      </c>
    </row>
    <row r="11" spans="1:85" ht="17.25" customHeight="1" x14ac:dyDescent="0.2">
      <c r="A11" s="430" t="s">
        <v>36</v>
      </c>
      <c r="B11" s="435"/>
      <c r="C11" s="18">
        <f t="shared" si="0"/>
        <v>0</v>
      </c>
      <c r="D11" s="26"/>
      <c r="E11" s="27"/>
      <c r="F11" s="28"/>
      <c r="G11" s="200"/>
      <c r="H11" s="29"/>
      <c r="I11" s="30"/>
      <c r="J11" s="31"/>
      <c r="K11" s="31"/>
      <c r="L11" s="138"/>
      <c r="CA11" s="130" t="str">
        <f t="shared" si="1"/>
        <v/>
      </c>
      <c r="CG11" s="130">
        <f t="shared" si="2"/>
        <v>0</v>
      </c>
    </row>
    <row r="12" spans="1:85" ht="17.25" customHeight="1" x14ac:dyDescent="0.2">
      <c r="A12" s="430" t="s">
        <v>37</v>
      </c>
      <c r="B12" s="435"/>
      <c r="C12" s="18">
        <f t="shared" si="0"/>
        <v>0</v>
      </c>
      <c r="D12" s="26"/>
      <c r="E12" s="27"/>
      <c r="F12" s="28"/>
      <c r="G12" s="200"/>
      <c r="H12" s="29"/>
      <c r="I12" s="30"/>
      <c r="J12" s="31"/>
      <c r="K12" s="31"/>
      <c r="L12" s="138"/>
      <c r="CA12" s="130" t="str">
        <f t="shared" si="1"/>
        <v/>
      </c>
      <c r="CG12" s="130">
        <f t="shared" si="2"/>
        <v>0</v>
      </c>
    </row>
    <row r="13" spans="1:85" ht="17.25" customHeight="1" x14ac:dyDescent="0.2">
      <c r="A13" s="430" t="s">
        <v>38</v>
      </c>
      <c r="B13" s="435"/>
      <c r="C13" s="18">
        <f t="shared" si="0"/>
        <v>0</v>
      </c>
      <c r="D13" s="26"/>
      <c r="E13" s="27"/>
      <c r="F13" s="28"/>
      <c r="G13" s="200"/>
      <c r="H13" s="29"/>
      <c r="I13" s="30"/>
      <c r="J13" s="31"/>
      <c r="K13" s="31"/>
      <c r="L13" s="138"/>
      <c r="CA13" s="130" t="str">
        <f t="shared" si="1"/>
        <v/>
      </c>
      <c r="CG13" s="130">
        <f t="shared" si="2"/>
        <v>0</v>
      </c>
    </row>
    <row r="14" spans="1:85" ht="25.5" customHeight="1" x14ac:dyDescent="0.2">
      <c r="A14" s="430" t="s">
        <v>39</v>
      </c>
      <c r="B14" s="435"/>
      <c r="C14" s="18">
        <f t="shared" si="0"/>
        <v>0</v>
      </c>
      <c r="D14" s="26"/>
      <c r="E14" s="27"/>
      <c r="F14" s="28"/>
      <c r="G14" s="200"/>
      <c r="H14" s="29"/>
      <c r="I14" s="30"/>
      <c r="J14" s="31"/>
      <c r="K14" s="31"/>
      <c r="L14" s="138"/>
      <c r="CA14" s="130" t="str">
        <f t="shared" si="1"/>
        <v/>
      </c>
      <c r="CG14" s="130">
        <f t="shared" si="2"/>
        <v>0</v>
      </c>
    </row>
    <row r="15" spans="1:85" ht="27" customHeight="1" x14ac:dyDescent="0.2">
      <c r="A15" s="430" t="s">
        <v>40</v>
      </c>
      <c r="B15" s="435"/>
      <c r="C15" s="18">
        <f t="shared" si="0"/>
        <v>0</v>
      </c>
      <c r="D15" s="26"/>
      <c r="E15" s="27"/>
      <c r="F15" s="28"/>
      <c r="G15" s="200"/>
      <c r="H15" s="29"/>
      <c r="I15" s="30"/>
      <c r="J15" s="31"/>
      <c r="K15" s="31"/>
      <c r="L15" s="138"/>
      <c r="CA15" s="130" t="str">
        <f t="shared" si="1"/>
        <v/>
      </c>
      <c r="CG15" s="130">
        <f t="shared" si="2"/>
        <v>0</v>
      </c>
    </row>
    <row r="16" spans="1:85" ht="17.25" customHeight="1" x14ac:dyDescent="0.2">
      <c r="A16" s="430" t="s">
        <v>41</v>
      </c>
      <c r="B16" s="435"/>
      <c r="C16" s="18">
        <f t="shared" si="0"/>
        <v>0</v>
      </c>
      <c r="D16" s="26"/>
      <c r="E16" s="27"/>
      <c r="F16" s="28"/>
      <c r="G16" s="200"/>
      <c r="H16" s="29"/>
      <c r="I16" s="30"/>
      <c r="J16" s="31"/>
      <c r="K16" s="31"/>
      <c r="L16" s="138"/>
      <c r="CA16" s="130" t="str">
        <f t="shared" si="1"/>
        <v/>
      </c>
      <c r="CG16" s="130">
        <f t="shared" si="2"/>
        <v>0</v>
      </c>
    </row>
    <row r="17" spans="1:86" ht="17.25" customHeight="1" x14ac:dyDescent="0.2">
      <c r="A17" s="430" t="s">
        <v>42</v>
      </c>
      <c r="B17" s="435"/>
      <c r="C17" s="18">
        <f t="shared" si="0"/>
        <v>0</v>
      </c>
      <c r="D17" s="26"/>
      <c r="E17" s="27"/>
      <c r="F17" s="28"/>
      <c r="G17" s="200"/>
      <c r="H17" s="29"/>
      <c r="I17" s="30"/>
      <c r="J17" s="31"/>
      <c r="K17" s="31"/>
      <c r="L17" s="138"/>
      <c r="CA17" s="130" t="str">
        <f t="shared" si="1"/>
        <v/>
      </c>
      <c r="CG17" s="130">
        <f t="shared" si="2"/>
        <v>0</v>
      </c>
    </row>
    <row r="18" spans="1:86" ht="17.25" customHeight="1" x14ac:dyDescent="0.2">
      <c r="A18" s="430" t="s">
        <v>43</v>
      </c>
      <c r="B18" s="431"/>
      <c r="C18" s="18">
        <f t="shared" si="0"/>
        <v>0</v>
      </c>
      <c r="D18" s="26"/>
      <c r="E18" s="27"/>
      <c r="F18" s="28"/>
      <c r="G18" s="200"/>
      <c r="H18" s="29"/>
      <c r="I18" s="30"/>
      <c r="J18" s="31"/>
      <c r="K18" s="32"/>
      <c r="L18" s="138"/>
      <c r="CA18" s="130" t="str">
        <f t="shared" si="1"/>
        <v/>
      </c>
      <c r="CG18" s="130">
        <f t="shared" si="2"/>
        <v>0</v>
      </c>
    </row>
    <row r="19" spans="1:86" ht="17.25" customHeight="1" x14ac:dyDescent="0.2">
      <c r="A19" s="430" t="s">
        <v>44</v>
      </c>
      <c r="B19" s="435"/>
      <c r="C19" s="18">
        <f t="shared" si="0"/>
        <v>0</v>
      </c>
      <c r="D19" s="26"/>
      <c r="E19" s="27"/>
      <c r="F19" s="28"/>
      <c r="G19" s="200"/>
      <c r="H19" s="29"/>
      <c r="I19" s="30"/>
      <c r="J19" s="31"/>
      <c r="K19" s="32"/>
      <c r="L19" s="138"/>
      <c r="CA19" s="130" t="str">
        <f t="shared" si="1"/>
        <v/>
      </c>
      <c r="CG19" s="130">
        <f t="shared" si="2"/>
        <v>0</v>
      </c>
    </row>
    <row r="20" spans="1:86" ht="17.25" customHeight="1" x14ac:dyDescent="0.2">
      <c r="A20" s="430" t="s">
        <v>45</v>
      </c>
      <c r="B20" s="435"/>
      <c r="C20" s="18">
        <f t="shared" si="0"/>
        <v>0</v>
      </c>
      <c r="D20" s="26"/>
      <c r="E20" s="27"/>
      <c r="F20" s="28"/>
      <c r="G20" s="200"/>
      <c r="H20" s="29"/>
      <c r="I20" s="30"/>
      <c r="J20" s="31"/>
      <c r="K20" s="32"/>
      <c r="L20" s="138"/>
      <c r="CA20" s="130" t="str">
        <f t="shared" si="1"/>
        <v/>
      </c>
      <c r="CG20" s="130">
        <f t="shared" si="2"/>
        <v>0</v>
      </c>
    </row>
    <row r="21" spans="1:86" ht="17.25" customHeight="1" x14ac:dyDescent="0.2">
      <c r="A21" s="430" t="s">
        <v>46</v>
      </c>
      <c r="B21" s="435"/>
      <c r="C21" s="18">
        <f t="shared" si="0"/>
        <v>0</v>
      </c>
      <c r="D21" s="26"/>
      <c r="E21" s="27"/>
      <c r="F21" s="28"/>
      <c r="G21" s="200"/>
      <c r="H21" s="29"/>
      <c r="I21" s="30"/>
      <c r="J21" s="31"/>
      <c r="K21" s="31"/>
      <c r="L21" s="138"/>
      <c r="CA21" s="130" t="str">
        <f t="shared" si="1"/>
        <v/>
      </c>
      <c r="CG21" s="130">
        <f t="shared" si="2"/>
        <v>0</v>
      </c>
    </row>
    <row r="22" spans="1:86" ht="17.25" customHeight="1" x14ac:dyDescent="0.2">
      <c r="A22" s="430" t="s">
        <v>47</v>
      </c>
      <c r="B22" s="435"/>
      <c r="C22" s="18">
        <f t="shared" si="0"/>
        <v>0</v>
      </c>
      <c r="D22" s="26"/>
      <c r="E22" s="27"/>
      <c r="F22" s="28"/>
      <c r="G22" s="200"/>
      <c r="H22" s="29"/>
      <c r="I22" s="30"/>
      <c r="J22" s="32"/>
      <c r="K22" s="31"/>
      <c r="L22" s="138" t="s">
        <v>48</v>
      </c>
      <c r="CA22" s="130" t="str">
        <f>IF(C22=0,"",IF(J22="",IF(C22="",""," No olvide escribir la columna Programa de atención domiciliaria a personas con dependencia severa."),""))</f>
        <v/>
      </c>
      <c r="CB22" s="130" t="str">
        <f>IF(J22&lt;=C22,"","Programa de atención Domiciliaria a personas con Dependencia severa debe ser MENOR O IGUAL  al Total")</f>
        <v/>
      </c>
      <c r="CG22" s="130">
        <f>IF(J22&lt;=C22,0,1)</f>
        <v>0</v>
      </c>
    </row>
    <row r="23" spans="1:86" ht="17.25" customHeight="1" x14ac:dyDescent="0.2">
      <c r="A23" s="430" t="s">
        <v>49</v>
      </c>
      <c r="B23" s="435"/>
      <c r="C23" s="18">
        <f t="shared" si="0"/>
        <v>0</v>
      </c>
      <c r="D23" s="26"/>
      <c r="E23" s="27"/>
      <c r="F23" s="28"/>
      <c r="G23" s="200"/>
      <c r="H23" s="29"/>
      <c r="I23" s="30"/>
      <c r="J23" s="31"/>
      <c r="K23" s="31"/>
      <c r="L23" s="138"/>
      <c r="CA23" s="130" t="str">
        <f t="shared" ref="CA23:CA32" si="3">IF(SUM(H23:I23)&lt;&gt;C23,"El nº de visitas de primer contacto más la suma de vdi seguimiento deben ser coincidentes con el total","")</f>
        <v/>
      </c>
      <c r="CG23" s="130">
        <f t="shared" ref="CG23:CG32" si="4">IF(SUM(H23:I23)&lt;&gt;C23,1,0)</f>
        <v>0</v>
      </c>
    </row>
    <row r="24" spans="1:86" ht="17.25" customHeight="1" x14ac:dyDescent="0.2">
      <c r="A24" s="430" t="s">
        <v>50</v>
      </c>
      <c r="B24" s="435"/>
      <c r="C24" s="18">
        <f t="shared" si="0"/>
        <v>0</v>
      </c>
      <c r="D24" s="26"/>
      <c r="E24" s="27"/>
      <c r="F24" s="28"/>
      <c r="G24" s="200"/>
      <c r="H24" s="29"/>
      <c r="I24" s="30"/>
      <c r="J24" s="31"/>
      <c r="K24" s="32"/>
      <c r="L24" s="138"/>
      <c r="CA24" s="130" t="str">
        <f t="shared" si="3"/>
        <v/>
      </c>
      <c r="CG24" s="130">
        <f t="shared" si="4"/>
        <v>0</v>
      </c>
    </row>
    <row r="25" spans="1:86" ht="17.25" customHeight="1" x14ac:dyDescent="0.2">
      <c r="A25" s="430" t="s">
        <v>51</v>
      </c>
      <c r="B25" s="431"/>
      <c r="C25" s="18">
        <f t="shared" si="0"/>
        <v>0</v>
      </c>
      <c r="D25" s="26"/>
      <c r="E25" s="27"/>
      <c r="F25" s="28"/>
      <c r="G25" s="200"/>
      <c r="H25" s="29"/>
      <c r="I25" s="30"/>
      <c r="J25" s="31"/>
      <c r="K25" s="32"/>
      <c r="L25" s="138"/>
      <c r="CA25" s="130" t="str">
        <f t="shared" si="3"/>
        <v/>
      </c>
      <c r="CG25" s="130">
        <f t="shared" si="4"/>
        <v>0</v>
      </c>
    </row>
    <row r="26" spans="1:86" ht="17.25" customHeight="1" x14ac:dyDescent="0.2">
      <c r="A26" s="430" t="s">
        <v>52</v>
      </c>
      <c r="B26" s="431"/>
      <c r="C26" s="18">
        <f t="shared" si="0"/>
        <v>0</v>
      </c>
      <c r="D26" s="26"/>
      <c r="E26" s="27"/>
      <c r="F26" s="28"/>
      <c r="G26" s="200"/>
      <c r="H26" s="29"/>
      <c r="I26" s="30"/>
      <c r="J26" s="31"/>
      <c r="K26" s="32"/>
      <c r="L26" s="138"/>
      <c r="CA26" s="130" t="str">
        <f t="shared" si="3"/>
        <v/>
      </c>
      <c r="CG26" s="130">
        <f t="shared" si="4"/>
        <v>0</v>
      </c>
    </row>
    <row r="27" spans="1:86" ht="26.25" customHeight="1" x14ac:dyDescent="0.2">
      <c r="A27" s="430" t="s">
        <v>53</v>
      </c>
      <c r="B27" s="435"/>
      <c r="C27" s="18">
        <f t="shared" si="0"/>
        <v>0</v>
      </c>
      <c r="D27" s="26"/>
      <c r="E27" s="27"/>
      <c r="F27" s="28"/>
      <c r="G27" s="200"/>
      <c r="H27" s="29"/>
      <c r="I27" s="30"/>
      <c r="J27" s="31"/>
      <c r="K27" s="31"/>
      <c r="L27" s="138"/>
      <c r="CA27" s="130" t="str">
        <f t="shared" si="3"/>
        <v/>
      </c>
      <c r="CG27" s="130">
        <f t="shared" si="4"/>
        <v>0</v>
      </c>
    </row>
    <row r="28" spans="1:86" ht="24.75" customHeight="1" x14ac:dyDescent="0.2">
      <c r="A28" s="430" t="s">
        <v>54</v>
      </c>
      <c r="B28" s="431"/>
      <c r="C28" s="18">
        <f t="shared" si="0"/>
        <v>0</v>
      </c>
      <c r="D28" s="26"/>
      <c r="E28" s="27"/>
      <c r="F28" s="28"/>
      <c r="G28" s="200"/>
      <c r="H28" s="29"/>
      <c r="I28" s="30"/>
      <c r="J28" s="31"/>
      <c r="K28" s="31"/>
      <c r="L28" s="138"/>
      <c r="CA28" s="130" t="str">
        <f t="shared" si="3"/>
        <v/>
      </c>
      <c r="CG28" s="130">
        <f t="shared" si="4"/>
        <v>0</v>
      </c>
    </row>
    <row r="29" spans="1:86" ht="17.25" customHeight="1" x14ac:dyDescent="0.2">
      <c r="A29" s="433" t="s">
        <v>55</v>
      </c>
      <c r="B29" s="436"/>
      <c r="C29" s="18">
        <f t="shared" si="0"/>
        <v>0</v>
      </c>
      <c r="D29" s="26"/>
      <c r="E29" s="27"/>
      <c r="F29" s="28"/>
      <c r="G29" s="200"/>
      <c r="H29" s="29"/>
      <c r="I29" s="30"/>
      <c r="J29" s="31"/>
      <c r="K29" s="31"/>
      <c r="L29" s="138"/>
      <c r="CA29" s="130" t="str">
        <f t="shared" si="3"/>
        <v/>
      </c>
      <c r="CG29" s="130">
        <f t="shared" si="4"/>
        <v>0</v>
      </c>
    </row>
    <row r="30" spans="1:86" ht="17.25" customHeight="1" x14ac:dyDescent="0.2">
      <c r="A30" s="430" t="s">
        <v>56</v>
      </c>
      <c r="B30" s="435"/>
      <c r="C30" s="18">
        <f t="shared" si="0"/>
        <v>0</v>
      </c>
      <c r="D30" s="26"/>
      <c r="E30" s="27"/>
      <c r="F30" s="28"/>
      <c r="G30" s="200"/>
      <c r="H30" s="29"/>
      <c r="I30" s="30"/>
      <c r="J30" s="32"/>
      <c r="K30" s="32"/>
      <c r="L30" s="138" t="s">
        <v>48</v>
      </c>
      <c r="CA30" s="130" t="str">
        <f t="shared" si="3"/>
        <v/>
      </c>
      <c r="CB30" s="130" t="str">
        <f>IF(J30&lt;=C30,"","Programa de atención Domiciliaria a personas con Dependencia severa debe ser MENOR O IGUAL  al Total")</f>
        <v/>
      </c>
      <c r="CG30" s="130">
        <f t="shared" si="4"/>
        <v>0</v>
      </c>
      <c r="CH30" s="130">
        <f>IF(J30&lt;=C30,0,1)</f>
        <v>0</v>
      </c>
    </row>
    <row r="31" spans="1:86" ht="17.25" customHeight="1" x14ac:dyDescent="0.2">
      <c r="A31" s="430" t="s">
        <v>57</v>
      </c>
      <c r="B31" s="435"/>
      <c r="C31" s="18">
        <f t="shared" si="0"/>
        <v>0</v>
      </c>
      <c r="D31" s="37"/>
      <c r="E31" s="38"/>
      <c r="F31" s="39"/>
      <c r="G31" s="201"/>
      <c r="H31" s="40"/>
      <c r="I31" s="41"/>
      <c r="J31" s="42"/>
      <c r="K31" s="32"/>
      <c r="L31" s="138" t="s">
        <v>48</v>
      </c>
      <c r="CA31" s="130" t="str">
        <f t="shared" si="3"/>
        <v/>
      </c>
      <c r="CB31" s="130" t="str">
        <f>IF(J31&lt;=C31,"","Programa de atención Domiciliaria a personas con Dependencia severa debe ser MENOR O IGUAL  al Total")</f>
        <v/>
      </c>
      <c r="CG31" s="130">
        <f t="shared" si="4"/>
        <v>0</v>
      </c>
      <c r="CH31" s="130">
        <f>IF(J31&lt;=C31,0,1)</f>
        <v>0</v>
      </c>
    </row>
    <row r="32" spans="1:86" ht="17.25" customHeight="1" x14ac:dyDescent="0.2">
      <c r="A32" s="430" t="s">
        <v>58</v>
      </c>
      <c r="B32" s="435"/>
      <c r="C32" s="18">
        <f t="shared" si="0"/>
        <v>0</v>
      </c>
      <c r="D32" s="43"/>
      <c r="E32" s="27"/>
      <c r="F32" s="28"/>
      <c r="G32" s="200"/>
      <c r="H32" s="29"/>
      <c r="I32" s="30"/>
      <c r="J32" s="32"/>
      <c r="K32" s="32"/>
      <c r="L32" s="138" t="s">
        <v>48</v>
      </c>
      <c r="CA32" s="130" t="str">
        <f t="shared" si="3"/>
        <v/>
      </c>
      <c r="CB32" s="130" t="str">
        <f>IF(J32&lt;=C32,"","Programa de atención Domiciliaria a personas con Dependencia severa debe ser MENOR O IGUAL  al Total")</f>
        <v/>
      </c>
      <c r="CG32" s="130">
        <f t="shared" si="4"/>
        <v>0</v>
      </c>
      <c r="CH32" s="130">
        <f>IF(J32&lt;=C32,0,1)</f>
        <v>0</v>
      </c>
    </row>
    <row r="33" spans="1:12" ht="17.25" customHeight="1" x14ac:dyDescent="0.2">
      <c r="A33" s="433" t="s">
        <v>59</v>
      </c>
      <c r="B33" s="434"/>
      <c r="C33" s="18">
        <f t="shared" si="0"/>
        <v>0</v>
      </c>
      <c r="D33" s="26"/>
      <c r="E33" s="27"/>
      <c r="F33" s="28"/>
      <c r="G33" s="200"/>
      <c r="H33" s="29"/>
      <c r="I33" s="30"/>
      <c r="J33" s="31"/>
      <c r="K33" s="32"/>
      <c r="L33" s="138"/>
    </row>
    <row r="34" spans="1:12" ht="17.25" customHeight="1" x14ac:dyDescent="0.2">
      <c r="A34" s="441" t="s">
        <v>60</v>
      </c>
      <c r="B34" s="442"/>
      <c r="C34" s="18">
        <f t="shared" si="0"/>
        <v>0</v>
      </c>
      <c r="D34" s="44"/>
      <c r="E34" s="45"/>
      <c r="F34" s="46"/>
      <c r="G34" s="202"/>
      <c r="H34" s="47"/>
      <c r="I34" s="48"/>
      <c r="J34" s="49"/>
      <c r="K34" s="142"/>
      <c r="L34" s="138"/>
    </row>
    <row r="35" spans="1:12" x14ac:dyDescent="0.2">
      <c r="A35" s="50" t="s">
        <v>11</v>
      </c>
      <c r="B35" s="51"/>
      <c r="C35" s="51"/>
      <c r="D35" s="52"/>
      <c r="E35" s="53"/>
      <c r="F35" s="53"/>
      <c r="G35" s="54"/>
      <c r="H35" s="55"/>
      <c r="I35" s="12"/>
      <c r="J35" s="5"/>
      <c r="K35" s="5"/>
    </row>
    <row r="36" spans="1:12" ht="42" x14ac:dyDescent="0.2">
      <c r="A36" s="425" t="s">
        <v>3</v>
      </c>
      <c r="B36" s="426"/>
      <c r="C36" s="56" t="s">
        <v>4</v>
      </c>
      <c r="D36" s="56" t="s">
        <v>5</v>
      </c>
      <c r="E36" s="57" t="s">
        <v>12</v>
      </c>
      <c r="F36" s="14" t="s">
        <v>13</v>
      </c>
      <c r="G36" s="13" t="s">
        <v>14</v>
      </c>
      <c r="H36" s="197" t="s">
        <v>33</v>
      </c>
      <c r="I36" s="12"/>
      <c r="J36" s="5"/>
      <c r="K36" s="5"/>
    </row>
    <row r="37" spans="1:12" x14ac:dyDescent="0.2">
      <c r="A37" s="439" t="s">
        <v>61</v>
      </c>
      <c r="B37" s="440"/>
      <c r="C37" s="203">
        <f t="shared" ref="C37:C43" si="5">SUM(D37:F37)</f>
        <v>0</v>
      </c>
      <c r="D37" s="59"/>
      <c r="E37" s="60"/>
      <c r="F37" s="61"/>
      <c r="G37" s="204"/>
      <c r="H37" s="205"/>
      <c r="I37" s="144"/>
      <c r="J37" s="5"/>
      <c r="K37" s="5"/>
    </row>
    <row r="38" spans="1:12" x14ac:dyDescent="0.2">
      <c r="A38" s="430" t="s">
        <v>62</v>
      </c>
      <c r="B38" s="431"/>
      <c r="C38" s="206">
        <f t="shared" si="5"/>
        <v>0</v>
      </c>
      <c r="D38" s="43"/>
      <c r="E38" s="64"/>
      <c r="F38" s="65"/>
      <c r="G38" s="207"/>
      <c r="H38" s="205"/>
      <c r="I38" s="144"/>
      <c r="J38" s="5"/>
      <c r="K38" s="5"/>
    </row>
    <row r="39" spans="1:12" x14ac:dyDescent="0.2">
      <c r="A39" s="430" t="s">
        <v>63</v>
      </c>
      <c r="B39" s="431"/>
      <c r="C39" s="18">
        <f t="shared" si="5"/>
        <v>0</v>
      </c>
      <c r="D39" s="43"/>
      <c r="E39" s="64"/>
      <c r="F39" s="65"/>
      <c r="G39" s="207"/>
      <c r="H39" s="205"/>
      <c r="I39" s="144"/>
      <c r="J39" s="5"/>
      <c r="K39" s="5"/>
    </row>
    <row r="40" spans="1:12" x14ac:dyDescent="0.2">
      <c r="A40" s="430" t="s">
        <v>64</v>
      </c>
      <c r="B40" s="431"/>
      <c r="C40" s="18">
        <f t="shared" si="5"/>
        <v>0</v>
      </c>
      <c r="D40" s="43"/>
      <c r="E40" s="38"/>
      <c r="F40" s="65"/>
      <c r="G40" s="208"/>
      <c r="H40" s="209"/>
      <c r="I40" s="144"/>
      <c r="J40" s="5"/>
      <c r="K40" s="5"/>
    </row>
    <row r="41" spans="1:12" ht="21" x14ac:dyDescent="0.2">
      <c r="A41" s="443" t="s">
        <v>65</v>
      </c>
      <c r="B41" s="68" t="s">
        <v>66</v>
      </c>
      <c r="C41" s="210">
        <f t="shared" si="5"/>
        <v>43</v>
      </c>
      <c r="D41" s="59">
        <v>40</v>
      </c>
      <c r="E41" s="60"/>
      <c r="F41" s="61">
        <v>3</v>
      </c>
      <c r="G41" s="204"/>
      <c r="H41" s="211"/>
      <c r="I41" s="144"/>
      <c r="J41" s="5"/>
      <c r="K41" s="5"/>
    </row>
    <row r="42" spans="1:12" x14ac:dyDescent="0.2">
      <c r="A42" s="443"/>
      <c r="B42" s="125" t="s">
        <v>67</v>
      </c>
      <c r="C42" s="18">
        <f t="shared" si="5"/>
        <v>0</v>
      </c>
      <c r="D42" s="43"/>
      <c r="E42" s="64"/>
      <c r="F42" s="65"/>
      <c r="G42" s="207"/>
      <c r="H42" s="211"/>
      <c r="I42" s="144"/>
      <c r="J42" s="5"/>
      <c r="K42" s="5"/>
    </row>
    <row r="43" spans="1:12" ht="21" x14ac:dyDescent="0.2">
      <c r="A43" s="443"/>
      <c r="B43" s="69" t="s">
        <v>68</v>
      </c>
      <c r="C43" s="212">
        <f t="shared" si="5"/>
        <v>0</v>
      </c>
      <c r="D43" s="70"/>
      <c r="E43" s="71"/>
      <c r="F43" s="72"/>
      <c r="G43" s="213"/>
      <c r="H43" s="205"/>
      <c r="I43" s="144"/>
      <c r="J43" s="5"/>
      <c r="K43" s="5"/>
    </row>
    <row r="44" spans="1:12" x14ac:dyDescent="0.2">
      <c r="A44" s="433" t="s">
        <v>69</v>
      </c>
      <c r="B44" s="434"/>
      <c r="C44" s="210">
        <f>SUM(D44:G44)</f>
        <v>0</v>
      </c>
      <c r="D44" s="59"/>
      <c r="E44" s="60"/>
      <c r="F44" s="61"/>
      <c r="G44" s="167"/>
      <c r="H44" s="214"/>
      <c r="I44" s="144"/>
      <c r="J44" s="5"/>
      <c r="K44" s="5"/>
    </row>
    <row r="45" spans="1:12" x14ac:dyDescent="0.2">
      <c r="A45" s="437" t="s">
        <v>70</v>
      </c>
      <c r="B45" s="438"/>
      <c r="C45" s="18">
        <f>SUM(D45:G45)</f>
        <v>594</v>
      </c>
      <c r="D45" s="43">
        <v>268</v>
      </c>
      <c r="E45" s="64"/>
      <c r="F45" s="65"/>
      <c r="G45" s="171">
        <v>326</v>
      </c>
      <c r="H45" s="209"/>
      <c r="I45" s="144"/>
      <c r="J45" s="5"/>
      <c r="K45" s="5"/>
    </row>
    <row r="46" spans="1:12" x14ac:dyDescent="0.2">
      <c r="A46" s="412" t="s">
        <v>4</v>
      </c>
      <c r="B46" s="413"/>
      <c r="C46" s="215">
        <f>SUM(C37:C45)</f>
        <v>637</v>
      </c>
      <c r="D46" s="215">
        <f>SUM(D37:D45)</f>
        <v>308</v>
      </c>
      <c r="E46" s="216">
        <f>SUM(E37:E45)</f>
        <v>0</v>
      </c>
      <c r="F46" s="217">
        <f>SUM(F37:F45)</f>
        <v>3</v>
      </c>
      <c r="G46" s="218">
        <f>SUM(G44:G45)</f>
        <v>326</v>
      </c>
      <c r="H46" s="218">
        <f>SUM(H37:H45)</f>
        <v>0</v>
      </c>
      <c r="I46" s="144"/>
      <c r="J46" s="5"/>
      <c r="K46" s="5"/>
    </row>
    <row r="47" spans="1:12" x14ac:dyDescent="0.2">
      <c r="A47" s="76" t="s">
        <v>15</v>
      </c>
      <c r="B47" s="77"/>
      <c r="C47" s="78"/>
      <c r="D47" s="78"/>
      <c r="E47" s="78"/>
      <c r="F47" s="79"/>
      <c r="G47" s="80"/>
      <c r="H47" s="1"/>
      <c r="I47" s="12"/>
      <c r="J47" s="5"/>
      <c r="K47" s="5"/>
    </row>
    <row r="48" spans="1:12" x14ac:dyDescent="0.2">
      <c r="A48" s="153" t="s">
        <v>16</v>
      </c>
      <c r="B48" s="81"/>
      <c r="C48" s="81"/>
      <c r="D48" s="81"/>
      <c r="E48" s="81"/>
      <c r="F48" s="82"/>
      <c r="G48" s="82"/>
      <c r="H48" s="82"/>
      <c r="I48" s="12"/>
      <c r="J48" s="5"/>
      <c r="K48" s="5"/>
    </row>
    <row r="49" spans="1:80" ht="63" x14ac:dyDescent="0.2">
      <c r="A49" s="425" t="s">
        <v>3</v>
      </c>
      <c r="B49" s="426"/>
      <c r="C49" s="126" t="s">
        <v>4</v>
      </c>
      <c r="D49" s="83" t="s">
        <v>17</v>
      </c>
      <c r="E49" s="15" t="s">
        <v>18</v>
      </c>
      <c r="F49" s="16" t="s">
        <v>10</v>
      </c>
      <c r="G49" s="84"/>
      <c r="H49" s="85"/>
      <c r="I49" s="12"/>
      <c r="J49" s="5"/>
      <c r="K49" s="5"/>
    </row>
    <row r="50" spans="1:80" x14ac:dyDescent="0.2">
      <c r="A50" s="427" t="s">
        <v>19</v>
      </c>
      <c r="B50" s="428"/>
      <c r="C50" s="86">
        <f t="shared" ref="C50:C55" si="6">SUM(D50:E50)</f>
        <v>14</v>
      </c>
      <c r="D50" s="87">
        <v>9</v>
      </c>
      <c r="E50" s="88">
        <v>5</v>
      </c>
      <c r="F50" s="89"/>
      <c r="G50" s="155"/>
      <c r="H50" s="90"/>
      <c r="I50" s="12"/>
      <c r="J50" s="5"/>
      <c r="K50" s="5"/>
    </row>
    <row r="51" spans="1:80" x14ac:dyDescent="0.2">
      <c r="A51" s="414" t="s">
        <v>20</v>
      </c>
      <c r="B51" s="415"/>
      <c r="C51" s="91">
        <f t="shared" si="6"/>
        <v>58</v>
      </c>
      <c r="D51" s="92">
        <v>25</v>
      </c>
      <c r="E51" s="93">
        <v>33</v>
      </c>
      <c r="F51" s="94"/>
      <c r="G51" s="155"/>
      <c r="H51" s="90"/>
      <c r="I51" s="12"/>
      <c r="J51" s="5"/>
      <c r="K51" s="5"/>
    </row>
    <row r="52" spans="1:80" x14ac:dyDescent="0.2">
      <c r="A52" s="416" t="s">
        <v>21</v>
      </c>
      <c r="B52" s="95" t="s">
        <v>22</v>
      </c>
      <c r="C52" s="86">
        <f t="shared" si="6"/>
        <v>18</v>
      </c>
      <c r="D52" s="87">
        <v>10</v>
      </c>
      <c r="E52" s="88">
        <v>8</v>
      </c>
      <c r="F52" s="96">
        <v>2</v>
      </c>
      <c r="G52" s="157" t="s">
        <v>48</v>
      </c>
      <c r="H52" s="90"/>
      <c r="I52" s="12"/>
      <c r="J52" s="5"/>
      <c r="K52" s="5"/>
      <c r="CA52" s="130" t="str">
        <f>IF(F52&lt;=C52,"","Programa de atención Domiciliaria a personas con Dependencia severa debe ser MENOR O IGUAL  al Total")</f>
        <v/>
      </c>
      <c r="CB52" s="130">
        <f>IF(C52=0,"",IF(F52="",IF(C52="","",1),0))</f>
        <v>0</v>
      </c>
    </row>
    <row r="53" spans="1:80" x14ac:dyDescent="0.2">
      <c r="A53" s="417"/>
      <c r="B53" s="97" t="s">
        <v>23</v>
      </c>
      <c r="C53" s="98">
        <f t="shared" si="6"/>
        <v>36</v>
      </c>
      <c r="D53" s="99">
        <v>16</v>
      </c>
      <c r="E53" s="100">
        <v>20</v>
      </c>
      <c r="F53" s="101">
        <v>5</v>
      </c>
      <c r="G53" s="157" t="s">
        <v>48</v>
      </c>
      <c r="H53" s="90"/>
      <c r="I53" s="12"/>
      <c r="J53" s="5"/>
      <c r="K53" s="5"/>
      <c r="CA53" s="130" t="str">
        <f>IF(F53&lt;=C53,"","Programa de atención Domiciliaria a personas con Dependencia severa debe ser MENOR O IGUAL  al Total")</f>
        <v/>
      </c>
      <c r="CB53" s="130">
        <f>IF(C53=0,"",IF(F53="",IF(C53="","",1),0))</f>
        <v>0</v>
      </c>
    </row>
    <row r="54" spans="1:80" x14ac:dyDescent="0.2">
      <c r="A54" s="429" t="s">
        <v>24</v>
      </c>
      <c r="B54" s="429"/>
      <c r="C54" s="86">
        <f t="shared" si="6"/>
        <v>238</v>
      </c>
      <c r="D54" s="87">
        <v>99</v>
      </c>
      <c r="E54" s="102">
        <v>139</v>
      </c>
      <c r="F54" s="89"/>
      <c r="G54" s="155"/>
      <c r="H54" s="90"/>
      <c r="I54" s="12"/>
      <c r="J54" s="5"/>
      <c r="K54" s="5"/>
    </row>
    <row r="55" spans="1:80" x14ac:dyDescent="0.2">
      <c r="A55" s="452" t="s">
        <v>25</v>
      </c>
      <c r="B55" s="452"/>
      <c r="C55" s="103">
        <f t="shared" si="6"/>
        <v>0</v>
      </c>
      <c r="D55" s="104"/>
      <c r="E55" s="105"/>
      <c r="F55" s="106"/>
      <c r="G55" s="157" t="s">
        <v>48</v>
      </c>
      <c r="H55" s="90"/>
      <c r="I55" s="12"/>
      <c r="J55" s="5"/>
      <c r="K55" s="5"/>
      <c r="CA55" s="130" t="str">
        <f>IF(F55&lt;=C55,"","Programa de atención Domiciliaria a personas con Dependencia severa debe ser MENOR O IGUAL  al Total")</f>
        <v/>
      </c>
      <c r="CB55" s="130" t="str">
        <f>IF(C55=0,"",IF(F55="",IF(C55="","",1),0))</f>
        <v/>
      </c>
    </row>
    <row r="56" spans="1:80" x14ac:dyDescent="0.2">
      <c r="A56" s="453" t="s">
        <v>71</v>
      </c>
      <c r="B56" s="453"/>
      <c r="C56" s="219">
        <f>D56</f>
        <v>0</v>
      </c>
      <c r="D56" s="43"/>
      <c r="E56" s="119"/>
      <c r="F56" s="107"/>
      <c r="G56" s="157" t="s">
        <v>48</v>
      </c>
      <c r="H56" s="90"/>
      <c r="I56" s="12"/>
      <c r="J56" s="5"/>
      <c r="K56" s="5"/>
      <c r="CA56" s="130" t="str">
        <f>IF(F56&lt;=C56,"","Programa de atención Domiciliaria a personas con Dependencia severa debe ser MENOR O IGUAL  al Total")</f>
        <v/>
      </c>
      <c r="CB56" s="130" t="str">
        <f>IF(C56=0,"",IF(F56="",IF(C56="","",1),0))</f>
        <v/>
      </c>
    </row>
    <row r="57" spans="1:80" x14ac:dyDescent="0.2">
      <c r="A57" s="418" t="s">
        <v>26</v>
      </c>
      <c r="B57" s="418"/>
      <c r="C57" s="220">
        <f>D57</f>
        <v>0</v>
      </c>
      <c r="D57" s="70"/>
      <c r="E57" s="120"/>
      <c r="F57" s="121"/>
      <c r="G57" s="162"/>
      <c r="H57" s="12"/>
      <c r="I57" s="5"/>
      <c r="J57" s="5"/>
      <c r="K57" s="5"/>
    </row>
    <row r="58" spans="1:80" x14ac:dyDescent="0.2">
      <c r="A58" s="153" t="s">
        <v>27</v>
      </c>
      <c r="B58" s="81"/>
      <c r="C58" s="81"/>
      <c r="D58" s="81"/>
      <c r="E58" s="81"/>
      <c r="F58" s="81"/>
      <c r="G58" s="81"/>
      <c r="H58" s="163"/>
      <c r="I58" s="12"/>
      <c r="J58" s="5"/>
      <c r="K58" s="5"/>
    </row>
    <row r="59" spans="1:80" x14ac:dyDescent="0.2">
      <c r="A59" s="419" t="s">
        <v>72</v>
      </c>
      <c r="B59" s="420"/>
      <c r="C59" s="444" t="s">
        <v>28</v>
      </c>
      <c r="D59" s="444"/>
      <c r="E59" s="444"/>
      <c r="F59" s="444"/>
      <c r="G59" s="425"/>
      <c r="H59" s="445" t="s">
        <v>29</v>
      </c>
      <c r="I59" s="446"/>
      <c r="J59" s="5"/>
      <c r="K59" s="5"/>
    </row>
    <row r="60" spans="1:80" x14ac:dyDescent="0.2">
      <c r="A60" s="421"/>
      <c r="B60" s="422"/>
      <c r="C60" s="419" t="s">
        <v>4</v>
      </c>
      <c r="D60" s="425" t="s">
        <v>30</v>
      </c>
      <c r="E60" s="432"/>
      <c r="F60" s="426"/>
      <c r="G60" s="448" t="s">
        <v>31</v>
      </c>
      <c r="H60" s="447"/>
      <c r="I60" s="446"/>
      <c r="J60" s="5"/>
      <c r="K60" s="5"/>
    </row>
    <row r="61" spans="1:80" ht="21" x14ac:dyDescent="0.2">
      <c r="A61" s="423"/>
      <c r="B61" s="424"/>
      <c r="C61" s="423"/>
      <c r="D61" s="83" t="s">
        <v>73</v>
      </c>
      <c r="E61" s="14" t="s">
        <v>74</v>
      </c>
      <c r="F61" s="164" t="s">
        <v>75</v>
      </c>
      <c r="G61" s="449"/>
      <c r="H61" s="16" t="s">
        <v>76</v>
      </c>
      <c r="I61" s="126" t="s">
        <v>77</v>
      </c>
    </row>
    <row r="62" spans="1:80" x14ac:dyDescent="0.2">
      <c r="A62" s="454" t="s">
        <v>78</v>
      </c>
      <c r="B62" s="455"/>
      <c r="C62" s="58">
        <f t="shared" ref="C62:C67" si="7">SUM(D62:F62)+H62</f>
        <v>0</v>
      </c>
      <c r="D62" s="59"/>
      <c r="E62" s="60"/>
      <c r="F62" s="166"/>
      <c r="G62" s="167"/>
      <c r="H62" s="168"/>
      <c r="I62" s="74"/>
      <c r="J62" s="130"/>
    </row>
    <row r="63" spans="1:80" x14ac:dyDescent="0.2">
      <c r="A63" s="450" t="s">
        <v>79</v>
      </c>
      <c r="B63" s="451"/>
      <c r="C63" s="63">
        <f t="shared" si="7"/>
        <v>0</v>
      </c>
      <c r="D63" s="43"/>
      <c r="E63" s="64"/>
      <c r="F63" s="170"/>
      <c r="G63" s="171"/>
      <c r="H63" s="107"/>
      <c r="I63" s="75"/>
      <c r="J63" s="130"/>
    </row>
    <row r="64" spans="1:80" x14ac:dyDescent="0.2">
      <c r="A64" s="450" t="s">
        <v>80</v>
      </c>
      <c r="B64" s="451"/>
      <c r="C64" s="63">
        <f t="shared" si="7"/>
        <v>0</v>
      </c>
      <c r="D64" s="43"/>
      <c r="E64" s="64"/>
      <c r="F64" s="170"/>
      <c r="G64" s="171"/>
      <c r="H64" s="107"/>
      <c r="I64" s="75"/>
      <c r="J64" s="130"/>
    </row>
    <row r="65" spans="1:10" x14ac:dyDescent="0.2">
      <c r="A65" s="450" t="s">
        <v>81</v>
      </c>
      <c r="B65" s="451"/>
      <c r="C65" s="63">
        <f t="shared" si="7"/>
        <v>0</v>
      </c>
      <c r="D65" s="43"/>
      <c r="E65" s="64"/>
      <c r="F65" s="170"/>
      <c r="G65" s="171"/>
      <c r="H65" s="107"/>
      <c r="I65" s="75"/>
      <c r="J65" s="130"/>
    </row>
    <row r="66" spans="1:10" x14ac:dyDescent="0.2">
      <c r="A66" s="450" t="s">
        <v>82</v>
      </c>
      <c r="B66" s="451"/>
      <c r="C66" s="63">
        <f t="shared" si="7"/>
        <v>0</v>
      </c>
      <c r="D66" s="43"/>
      <c r="E66" s="64"/>
      <c r="F66" s="170"/>
      <c r="G66" s="171"/>
      <c r="H66" s="107"/>
      <c r="I66" s="75"/>
      <c r="J66" s="130"/>
    </row>
    <row r="67" spans="1:10" x14ac:dyDescent="0.2">
      <c r="A67" s="405" t="s">
        <v>83</v>
      </c>
      <c r="B67" s="406"/>
      <c r="C67" s="109">
        <f t="shared" si="7"/>
        <v>0</v>
      </c>
      <c r="D67" s="70"/>
      <c r="E67" s="71"/>
      <c r="F67" s="173"/>
      <c r="G67" s="174"/>
      <c r="H67" s="175"/>
      <c r="I67" s="110"/>
      <c r="J67" s="130"/>
    </row>
    <row r="68" spans="1:10" x14ac:dyDescent="0.2">
      <c r="A68" s="176" t="s">
        <v>32</v>
      </c>
      <c r="B68" s="5"/>
      <c r="C68" s="5"/>
      <c r="D68" s="5"/>
      <c r="E68" s="5"/>
      <c r="F68" s="5"/>
      <c r="G68" s="5"/>
      <c r="H68" s="5"/>
      <c r="I68" s="12"/>
    </row>
    <row r="69" spans="1:10" x14ac:dyDescent="0.2">
      <c r="A69" s="177" t="s">
        <v>84</v>
      </c>
      <c r="B69" s="178"/>
      <c r="C69" s="178"/>
      <c r="D69" s="178"/>
      <c r="E69" s="178"/>
      <c r="F69" s="179"/>
      <c r="G69" s="179"/>
    </row>
    <row r="70" spans="1:10" x14ac:dyDescent="0.2">
      <c r="A70" s="407" t="s">
        <v>85</v>
      </c>
      <c r="B70" s="407" t="s">
        <v>86</v>
      </c>
      <c r="C70" s="409" t="s">
        <v>87</v>
      </c>
      <c r="D70" s="410"/>
      <c r="E70" s="410"/>
      <c r="F70" s="410"/>
      <c r="G70" s="411"/>
    </row>
    <row r="71" spans="1:10" x14ac:dyDescent="0.2">
      <c r="A71" s="408"/>
      <c r="B71" s="408"/>
      <c r="C71" s="180" t="s">
        <v>88</v>
      </c>
      <c r="D71" s="181" t="s">
        <v>89</v>
      </c>
      <c r="E71" s="182" t="s">
        <v>90</v>
      </c>
      <c r="F71" s="182" t="s">
        <v>91</v>
      </c>
      <c r="G71" s="183" t="s">
        <v>92</v>
      </c>
    </row>
    <row r="72" spans="1:10" x14ac:dyDescent="0.2">
      <c r="A72" s="184" t="s">
        <v>93</v>
      </c>
      <c r="B72" s="221">
        <f>SUM(C72:G72)</f>
        <v>0</v>
      </c>
      <c r="C72" s="59"/>
      <c r="D72" s="186"/>
      <c r="E72" s="186"/>
      <c r="F72" s="186"/>
      <c r="G72" s="108"/>
      <c r="H72" s="130"/>
    </row>
    <row r="73" spans="1:10" x14ac:dyDescent="0.2">
      <c r="A73" s="187" t="s">
        <v>67</v>
      </c>
      <c r="B73" s="222">
        <f>SUM(C73:G73)</f>
        <v>0</v>
      </c>
      <c r="C73" s="70"/>
      <c r="D73" s="72"/>
      <c r="E73" s="72"/>
      <c r="F73" s="72"/>
      <c r="G73" s="111"/>
      <c r="H73" s="130"/>
    </row>
    <row r="74" spans="1:10" x14ac:dyDescent="0.2">
      <c r="A74" s="177" t="s">
        <v>94</v>
      </c>
      <c r="B74" s="178"/>
      <c r="C74" s="178"/>
      <c r="D74" s="178"/>
      <c r="E74" s="178"/>
      <c r="F74" s="179"/>
      <c r="G74" s="179"/>
    </row>
    <row r="75" spans="1:10" x14ac:dyDescent="0.2">
      <c r="A75" s="407" t="s">
        <v>85</v>
      </c>
      <c r="B75" s="407" t="s">
        <v>95</v>
      </c>
      <c r="C75" s="409" t="s">
        <v>96</v>
      </c>
      <c r="D75" s="410"/>
      <c r="E75" s="410"/>
      <c r="F75" s="410"/>
      <c r="G75" s="411"/>
    </row>
    <row r="76" spans="1:10" x14ac:dyDescent="0.2">
      <c r="A76" s="408"/>
      <c r="B76" s="408"/>
      <c r="C76" s="180" t="s">
        <v>88</v>
      </c>
      <c r="D76" s="181" t="s">
        <v>89</v>
      </c>
      <c r="E76" s="182" t="s">
        <v>90</v>
      </c>
      <c r="F76" s="182" t="s">
        <v>91</v>
      </c>
      <c r="G76" s="183" t="s">
        <v>92</v>
      </c>
    </row>
    <row r="77" spans="1:10" ht="25.5" customHeight="1" x14ac:dyDescent="0.2">
      <c r="A77" s="189" t="s">
        <v>97</v>
      </c>
      <c r="B77" s="223">
        <f>SUM(C77:G77)</f>
        <v>0</v>
      </c>
      <c r="C77" s="191"/>
      <c r="D77" s="192"/>
      <c r="E77" s="192"/>
      <c r="F77" s="192"/>
      <c r="G77" s="193"/>
      <c r="H77" s="130"/>
    </row>
    <row r="78" spans="1:10" x14ac:dyDescent="0.2">
      <c r="A78" s="113"/>
      <c r="B78" s="194"/>
      <c r="C78" s="113"/>
      <c r="D78" s="194"/>
      <c r="E78" s="195"/>
      <c r="F78" s="194"/>
      <c r="G78" s="195"/>
    </row>
    <row r="195" spans="1:2" hidden="1" x14ac:dyDescent="0.2">
      <c r="A195" s="196">
        <f>SUM(C10:C34,C46,C50:C57,C62:C67,B72:B73,B77)</f>
        <v>1001</v>
      </c>
      <c r="B195" s="129">
        <f>SUM(CG7:CO78)</f>
        <v>0</v>
      </c>
    </row>
  </sheetData>
  <mergeCells count="61">
    <mergeCell ref="A67:B67"/>
    <mergeCell ref="A70:A71"/>
    <mergeCell ref="B70:B71"/>
    <mergeCell ref="C70:G70"/>
    <mergeCell ref="A75:A76"/>
    <mergeCell ref="B75:B76"/>
    <mergeCell ref="C75:G75"/>
    <mergeCell ref="A46:B46"/>
    <mergeCell ref="A51:B51"/>
    <mergeCell ref="A52:A53"/>
    <mergeCell ref="A57:B57"/>
    <mergeCell ref="A59:B61"/>
    <mergeCell ref="A49:B49"/>
    <mergeCell ref="A50:B50"/>
    <mergeCell ref="A54:B54"/>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6:B36"/>
    <mergeCell ref="A37:B37"/>
    <mergeCell ref="A38:B38"/>
    <mergeCell ref="A39:B39"/>
    <mergeCell ref="A44:B44"/>
    <mergeCell ref="A34:B34"/>
    <mergeCell ref="A40:B40"/>
    <mergeCell ref="A41:A43"/>
    <mergeCell ref="C59:G59"/>
    <mergeCell ref="H59:I60"/>
    <mergeCell ref="C60:C61"/>
    <mergeCell ref="D60:F60"/>
    <mergeCell ref="G60:G61"/>
    <mergeCell ref="A66:B66"/>
    <mergeCell ref="A55:B55"/>
    <mergeCell ref="A56:B56"/>
    <mergeCell ref="A62:B62"/>
    <mergeCell ref="A63:B63"/>
    <mergeCell ref="A64:B64"/>
    <mergeCell ref="A65:B6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topLeftCell="A53" workbookViewId="0">
      <selection activeCell="A8" sqref="A8"/>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85" x14ac:dyDescent="0.2">
      <c r="A1" s="224" t="s">
        <v>0</v>
      </c>
    </row>
    <row r="2" spans="1:85" x14ac:dyDescent="0.2">
      <c r="A2" s="224" t="str">
        <f>CONCATENATE("COMUNA: ",[5]NOMBRE!B2," - ","( ",[5]NOMBRE!C2,[5]NOMBRE!D2,[5]NOMBRE!E2,[5]NOMBRE!F2,[5]NOMBRE!G2," )")</f>
        <v>COMUNA: Linares - ( 07401 )</v>
      </c>
    </row>
    <row r="3" spans="1:85" x14ac:dyDescent="0.2">
      <c r="A3" s="224" t="str">
        <f>CONCATENATE("ESTABLECIMIENTO/ESTRATEGIA: ",[5]NOMBRE!B3," - ","( ",[5]NOMBRE!C3,[5]NOMBRE!D3,[5]NOMBRE!E3,[5]NOMBRE!F3,[5]NOMBRE!G3,[5]NOMBRE!H3," )")</f>
        <v>ESTABLECIMIENTO/ESTRATEGIA: Hospital Presidente Carlos Ibáñez del Campo - ( 116108 )</v>
      </c>
    </row>
    <row r="4" spans="1:85" x14ac:dyDescent="0.2">
      <c r="A4" s="224" t="str">
        <f>CONCATENATE("MES: ",[5]NOMBRE!B6," - ","( ",[5]NOMBRE!C6,[5]NOMBRE!D6," )")</f>
        <v>MES: MAYO - ( 05 )</v>
      </c>
    </row>
    <row r="5" spans="1:85" x14ac:dyDescent="0.2">
      <c r="A5" s="224" t="str">
        <f>CONCATENATE("AÑO: ",[5]NOMBRE!B7)</f>
        <v>AÑO: 2017</v>
      </c>
    </row>
    <row r="6" spans="1:85" ht="15" customHeight="1" x14ac:dyDescent="0.2">
      <c r="A6" s="227"/>
      <c r="B6" s="227"/>
      <c r="C6" s="228" t="s">
        <v>1</v>
      </c>
      <c r="D6" s="227"/>
      <c r="E6" s="227"/>
      <c r="F6" s="227"/>
      <c r="G6" s="227"/>
      <c r="H6" s="229"/>
      <c r="I6" s="230"/>
      <c r="J6" s="231"/>
      <c r="K6" s="231"/>
    </row>
    <row r="7" spans="1:85" ht="15" x14ac:dyDescent="0.2">
      <c r="A7" s="232"/>
      <c r="B7" s="232"/>
      <c r="C7" s="232"/>
      <c r="D7" s="232"/>
      <c r="E7" s="232"/>
      <c r="F7" s="232"/>
      <c r="G7" s="232"/>
      <c r="H7" s="229"/>
      <c r="I7" s="230"/>
      <c r="J7" s="231"/>
      <c r="K7" s="231"/>
    </row>
    <row r="8" spans="1:85" x14ac:dyDescent="0.2">
      <c r="A8" s="233" t="s">
        <v>2</v>
      </c>
      <c r="B8" s="234"/>
      <c r="C8" s="235"/>
      <c r="D8" s="234"/>
      <c r="E8" s="236"/>
      <c r="F8" s="236"/>
      <c r="G8" s="237"/>
      <c r="H8" s="236"/>
      <c r="I8" s="238"/>
      <c r="J8" s="231"/>
      <c r="K8" s="231"/>
    </row>
    <row r="9" spans="1:85" ht="56.25" customHeight="1" x14ac:dyDescent="0.2">
      <c r="A9" s="463" t="s">
        <v>3</v>
      </c>
      <c r="B9" s="469"/>
      <c r="C9" s="239" t="s">
        <v>4</v>
      </c>
      <c r="D9" s="240" t="s">
        <v>5</v>
      </c>
      <c r="E9" s="241" t="s">
        <v>6</v>
      </c>
      <c r="F9" s="242" t="s">
        <v>7</v>
      </c>
      <c r="G9" s="243" t="s">
        <v>98</v>
      </c>
      <c r="H9" s="244" t="s">
        <v>8</v>
      </c>
      <c r="I9" s="245" t="s">
        <v>9</v>
      </c>
      <c r="J9" s="246" t="s">
        <v>10</v>
      </c>
      <c r="K9" s="247" t="s">
        <v>34</v>
      </c>
    </row>
    <row r="10" spans="1:85" ht="17.25" customHeight="1" x14ac:dyDescent="0.2">
      <c r="A10" s="477" t="s">
        <v>35</v>
      </c>
      <c r="B10" s="478"/>
      <c r="C10" s="248">
        <f t="shared" ref="C10:C34" si="0">SUM(D10:F10)</f>
        <v>0</v>
      </c>
      <c r="D10" s="249"/>
      <c r="E10" s="250"/>
      <c r="F10" s="251"/>
      <c r="G10" s="252"/>
      <c r="H10" s="253"/>
      <c r="I10" s="254"/>
      <c r="J10" s="255"/>
      <c r="K10" s="255"/>
      <c r="L10" s="256"/>
      <c r="CA10" s="226" t="str">
        <f t="shared" ref="CA10:CA21" si="1">IF(SUM(H10:I10)&lt;&gt;C10,"El nº de visitas de primer contacto más la suma de vdi seguimiento deben ser coincidentes con el total","")</f>
        <v/>
      </c>
      <c r="CG10" s="226">
        <f t="shared" ref="CG10:CG21" si="2">IF(SUM(H10:I10)&lt;&gt;C10,1,0)</f>
        <v>0</v>
      </c>
    </row>
    <row r="11" spans="1:85" ht="17.25" customHeight="1" x14ac:dyDescent="0.2">
      <c r="A11" s="475" t="s">
        <v>36</v>
      </c>
      <c r="B11" s="476"/>
      <c r="C11" s="248">
        <f t="shared" si="0"/>
        <v>0</v>
      </c>
      <c r="D11" s="257"/>
      <c r="E11" s="258"/>
      <c r="F11" s="259"/>
      <c r="G11" s="260"/>
      <c r="H11" s="261"/>
      <c r="I11" s="262"/>
      <c r="J11" s="263"/>
      <c r="K11" s="263"/>
      <c r="L11" s="256"/>
      <c r="CA11" s="226" t="str">
        <f t="shared" si="1"/>
        <v/>
      </c>
      <c r="CG11" s="226">
        <f t="shared" si="2"/>
        <v>0</v>
      </c>
    </row>
    <row r="12" spans="1:85" ht="17.25" customHeight="1" x14ac:dyDescent="0.2">
      <c r="A12" s="475" t="s">
        <v>37</v>
      </c>
      <c r="B12" s="476"/>
      <c r="C12" s="248">
        <f t="shared" si="0"/>
        <v>0</v>
      </c>
      <c r="D12" s="257"/>
      <c r="E12" s="258"/>
      <c r="F12" s="259"/>
      <c r="G12" s="260"/>
      <c r="H12" s="261"/>
      <c r="I12" s="262"/>
      <c r="J12" s="263"/>
      <c r="K12" s="263"/>
      <c r="L12" s="256"/>
      <c r="CA12" s="226" t="str">
        <f t="shared" si="1"/>
        <v/>
      </c>
      <c r="CG12" s="226">
        <f t="shared" si="2"/>
        <v>0</v>
      </c>
    </row>
    <row r="13" spans="1:85" ht="17.25" customHeight="1" x14ac:dyDescent="0.2">
      <c r="A13" s="475" t="s">
        <v>38</v>
      </c>
      <c r="B13" s="476"/>
      <c r="C13" s="248">
        <f t="shared" si="0"/>
        <v>0</v>
      </c>
      <c r="D13" s="257"/>
      <c r="E13" s="258"/>
      <c r="F13" s="259"/>
      <c r="G13" s="260"/>
      <c r="H13" s="261"/>
      <c r="I13" s="262"/>
      <c r="J13" s="263"/>
      <c r="K13" s="263"/>
      <c r="L13" s="256"/>
      <c r="CA13" s="226" t="str">
        <f t="shared" si="1"/>
        <v/>
      </c>
      <c r="CG13" s="226">
        <f t="shared" si="2"/>
        <v>0</v>
      </c>
    </row>
    <row r="14" spans="1:85" ht="25.5" customHeight="1" x14ac:dyDescent="0.2">
      <c r="A14" s="475" t="s">
        <v>39</v>
      </c>
      <c r="B14" s="476"/>
      <c r="C14" s="248">
        <f t="shared" si="0"/>
        <v>0</v>
      </c>
      <c r="D14" s="257"/>
      <c r="E14" s="258"/>
      <c r="F14" s="259"/>
      <c r="G14" s="260"/>
      <c r="H14" s="261"/>
      <c r="I14" s="262"/>
      <c r="J14" s="263"/>
      <c r="K14" s="263"/>
      <c r="L14" s="256"/>
      <c r="CA14" s="226" t="str">
        <f t="shared" si="1"/>
        <v/>
      </c>
      <c r="CG14" s="226">
        <f t="shared" si="2"/>
        <v>0</v>
      </c>
    </row>
    <row r="15" spans="1:85" ht="27" customHeight="1" x14ac:dyDescent="0.2">
      <c r="A15" s="475" t="s">
        <v>40</v>
      </c>
      <c r="B15" s="476"/>
      <c r="C15" s="248">
        <f t="shared" si="0"/>
        <v>0</v>
      </c>
      <c r="D15" s="257"/>
      <c r="E15" s="258"/>
      <c r="F15" s="259"/>
      <c r="G15" s="260"/>
      <c r="H15" s="261"/>
      <c r="I15" s="262"/>
      <c r="J15" s="263"/>
      <c r="K15" s="263"/>
      <c r="L15" s="256"/>
      <c r="CA15" s="226" t="str">
        <f t="shared" si="1"/>
        <v/>
      </c>
      <c r="CG15" s="226">
        <f t="shared" si="2"/>
        <v>0</v>
      </c>
    </row>
    <row r="16" spans="1:85" ht="17.25" customHeight="1" x14ac:dyDescent="0.2">
      <c r="A16" s="475" t="s">
        <v>41</v>
      </c>
      <c r="B16" s="476"/>
      <c r="C16" s="248">
        <f t="shared" si="0"/>
        <v>0</v>
      </c>
      <c r="D16" s="257"/>
      <c r="E16" s="258"/>
      <c r="F16" s="259"/>
      <c r="G16" s="260"/>
      <c r="H16" s="261"/>
      <c r="I16" s="262"/>
      <c r="J16" s="263"/>
      <c r="K16" s="263"/>
      <c r="L16" s="256"/>
      <c r="CA16" s="226" t="str">
        <f t="shared" si="1"/>
        <v/>
      </c>
      <c r="CG16" s="226">
        <f t="shared" si="2"/>
        <v>0</v>
      </c>
    </row>
    <row r="17" spans="1:86" ht="17.25" customHeight="1" x14ac:dyDescent="0.2">
      <c r="A17" s="475" t="s">
        <v>42</v>
      </c>
      <c r="B17" s="476"/>
      <c r="C17" s="248">
        <f t="shared" si="0"/>
        <v>0</v>
      </c>
      <c r="D17" s="257"/>
      <c r="E17" s="258"/>
      <c r="F17" s="259"/>
      <c r="G17" s="260"/>
      <c r="H17" s="261"/>
      <c r="I17" s="262"/>
      <c r="J17" s="263"/>
      <c r="K17" s="263"/>
      <c r="L17" s="256"/>
      <c r="CA17" s="226" t="str">
        <f t="shared" si="1"/>
        <v/>
      </c>
      <c r="CG17" s="226">
        <f t="shared" si="2"/>
        <v>0</v>
      </c>
    </row>
    <row r="18" spans="1:86" ht="17.25" customHeight="1" x14ac:dyDescent="0.2">
      <c r="A18" s="475" t="s">
        <v>43</v>
      </c>
      <c r="B18" s="481"/>
      <c r="C18" s="248">
        <f t="shared" si="0"/>
        <v>0</v>
      </c>
      <c r="D18" s="257"/>
      <c r="E18" s="258"/>
      <c r="F18" s="259"/>
      <c r="G18" s="260"/>
      <c r="H18" s="261"/>
      <c r="I18" s="262"/>
      <c r="J18" s="263"/>
      <c r="K18" s="264"/>
      <c r="L18" s="256"/>
      <c r="CA18" s="226" t="str">
        <f t="shared" si="1"/>
        <v/>
      </c>
      <c r="CG18" s="226">
        <f t="shared" si="2"/>
        <v>0</v>
      </c>
    </row>
    <row r="19" spans="1:86" ht="17.25" customHeight="1" x14ac:dyDescent="0.2">
      <c r="A19" s="475" t="s">
        <v>44</v>
      </c>
      <c r="B19" s="476"/>
      <c r="C19" s="248">
        <f t="shared" si="0"/>
        <v>0</v>
      </c>
      <c r="D19" s="257"/>
      <c r="E19" s="258"/>
      <c r="F19" s="259"/>
      <c r="G19" s="260"/>
      <c r="H19" s="261"/>
      <c r="I19" s="262"/>
      <c r="J19" s="263"/>
      <c r="K19" s="264"/>
      <c r="L19" s="256"/>
      <c r="CA19" s="226" t="str">
        <f t="shared" si="1"/>
        <v/>
      </c>
      <c r="CG19" s="226">
        <f t="shared" si="2"/>
        <v>0</v>
      </c>
    </row>
    <row r="20" spans="1:86" ht="17.25" customHeight="1" x14ac:dyDescent="0.2">
      <c r="A20" s="475" t="s">
        <v>45</v>
      </c>
      <c r="B20" s="476"/>
      <c r="C20" s="248">
        <f t="shared" si="0"/>
        <v>0</v>
      </c>
      <c r="D20" s="257"/>
      <c r="E20" s="258"/>
      <c r="F20" s="259"/>
      <c r="G20" s="260"/>
      <c r="H20" s="261"/>
      <c r="I20" s="262"/>
      <c r="J20" s="263"/>
      <c r="K20" s="264"/>
      <c r="L20" s="256"/>
      <c r="CA20" s="226" t="str">
        <f t="shared" si="1"/>
        <v/>
      </c>
      <c r="CG20" s="226">
        <f t="shared" si="2"/>
        <v>0</v>
      </c>
    </row>
    <row r="21" spans="1:86" ht="17.25" customHeight="1" x14ac:dyDescent="0.2">
      <c r="A21" s="475" t="s">
        <v>46</v>
      </c>
      <c r="B21" s="476"/>
      <c r="C21" s="248">
        <f t="shared" si="0"/>
        <v>0</v>
      </c>
      <c r="D21" s="257"/>
      <c r="E21" s="258"/>
      <c r="F21" s="259"/>
      <c r="G21" s="260"/>
      <c r="H21" s="261"/>
      <c r="I21" s="262"/>
      <c r="J21" s="263"/>
      <c r="K21" s="263"/>
      <c r="L21" s="256"/>
      <c r="CA21" s="226" t="str">
        <f t="shared" si="1"/>
        <v/>
      </c>
      <c r="CG21" s="226">
        <f t="shared" si="2"/>
        <v>0</v>
      </c>
    </row>
    <row r="22" spans="1:86" ht="17.25" customHeight="1" x14ac:dyDescent="0.2">
      <c r="A22" s="475" t="s">
        <v>47</v>
      </c>
      <c r="B22" s="476"/>
      <c r="C22" s="248">
        <f t="shared" si="0"/>
        <v>0</v>
      </c>
      <c r="D22" s="257"/>
      <c r="E22" s="258"/>
      <c r="F22" s="259"/>
      <c r="G22" s="260"/>
      <c r="H22" s="261"/>
      <c r="I22" s="262"/>
      <c r="J22" s="264"/>
      <c r="K22" s="263"/>
      <c r="L22" s="256" t="s">
        <v>48</v>
      </c>
      <c r="CA22" s="226" t="str">
        <f>IF(C22=0,"",IF(J22="",IF(C22="",""," No olvide escribir la columna Programa de atención domiciliaria a personas con dependencia severa."),""))</f>
        <v/>
      </c>
      <c r="CB22" s="226" t="str">
        <f>IF(J22&lt;=C22,"","Programa de atención Domiciliaria a personas con Dependencia severa debe ser MENOR O IGUAL  al Total")</f>
        <v/>
      </c>
      <c r="CG22" s="226">
        <f>IF(J22&lt;=C22,0,1)</f>
        <v>0</v>
      </c>
    </row>
    <row r="23" spans="1:86" ht="17.25" customHeight="1" x14ac:dyDescent="0.2">
      <c r="A23" s="475" t="s">
        <v>49</v>
      </c>
      <c r="B23" s="476"/>
      <c r="C23" s="248">
        <f t="shared" si="0"/>
        <v>0</v>
      </c>
      <c r="D23" s="257"/>
      <c r="E23" s="258"/>
      <c r="F23" s="259"/>
      <c r="G23" s="260"/>
      <c r="H23" s="261"/>
      <c r="I23" s="262"/>
      <c r="J23" s="263"/>
      <c r="K23" s="263"/>
      <c r="L23" s="256"/>
      <c r="CA23" s="226" t="str">
        <f t="shared" ref="CA23:CA32" si="3">IF(SUM(H23:I23)&lt;&gt;C23,"El nº de visitas de primer contacto más la suma de vdi seguimiento deben ser coincidentes con el total","")</f>
        <v/>
      </c>
      <c r="CG23" s="226">
        <f t="shared" ref="CG23:CG32" si="4">IF(SUM(H23:I23)&lt;&gt;C23,1,0)</f>
        <v>0</v>
      </c>
    </row>
    <row r="24" spans="1:86" ht="17.25" customHeight="1" x14ac:dyDescent="0.2">
      <c r="A24" s="475" t="s">
        <v>50</v>
      </c>
      <c r="B24" s="476"/>
      <c r="C24" s="248">
        <f t="shared" si="0"/>
        <v>0</v>
      </c>
      <c r="D24" s="257"/>
      <c r="E24" s="258"/>
      <c r="F24" s="259"/>
      <c r="G24" s="260"/>
      <c r="H24" s="261"/>
      <c r="I24" s="262"/>
      <c r="J24" s="263"/>
      <c r="K24" s="264"/>
      <c r="L24" s="256"/>
      <c r="CA24" s="226" t="str">
        <f t="shared" si="3"/>
        <v/>
      </c>
      <c r="CG24" s="226">
        <f t="shared" si="4"/>
        <v>0</v>
      </c>
    </row>
    <row r="25" spans="1:86" ht="17.25" customHeight="1" x14ac:dyDescent="0.2">
      <c r="A25" s="475" t="s">
        <v>51</v>
      </c>
      <c r="B25" s="481"/>
      <c r="C25" s="248">
        <f t="shared" si="0"/>
        <v>0</v>
      </c>
      <c r="D25" s="257"/>
      <c r="E25" s="258"/>
      <c r="F25" s="259"/>
      <c r="G25" s="260"/>
      <c r="H25" s="261"/>
      <c r="I25" s="262"/>
      <c r="J25" s="263"/>
      <c r="K25" s="264"/>
      <c r="L25" s="256"/>
      <c r="CA25" s="226" t="str">
        <f t="shared" si="3"/>
        <v/>
      </c>
      <c r="CG25" s="226">
        <f t="shared" si="4"/>
        <v>0</v>
      </c>
    </row>
    <row r="26" spans="1:86" ht="17.25" customHeight="1" x14ac:dyDescent="0.2">
      <c r="A26" s="475" t="s">
        <v>52</v>
      </c>
      <c r="B26" s="481"/>
      <c r="C26" s="248">
        <f t="shared" si="0"/>
        <v>0</v>
      </c>
      <c r="D26" s="257"/>
      <c r="E26" s="258"/>
      <c r="F26" s="259"/>
      <c r="G26" s="260"/>
      <c r="H26" s="261"/>
      <c r="I26" s="262"/>
      <c r="J26" s="263"/>
      <c r="K26" s="264"/>
      <c r="L26" s="256"/>
      <c r="CA26" s="226" t="str">
        <f t="shared" si="3"/>
        <v/>
      </c>
      <c r="CG26" s="226">
        <f t="shared" si="4"/>
        <v>0</v>
      </c>
    </row>
    <row r="27" spans="1:86" ht="26.25" customHeight="1" x14ac:dyDescent="0.2">
      <c r="A27" s="475" t="s">
        <v>53</v>
      </c>
      <c r="B27" s="476"/>
      <c r="C27" s="248">
        <f t="shared" si="0"/>
        <v>0</v>
      </c>
      <c r="D27" s="257"/>
      <c r="E27" s="258"/>
      <c r="F27" s="259"/>
      <c r="G27" s="260"/>
      <c r="H27" s="261"/>
      <c r="I27" s="262"/>
      <c r="J27" s="263"/>
      <c r="K27" s="263"/>
      <c r="L27" s="256"/>
      <c r="CA27" s="226" t="str">
        <f t="shared" si="3"/>
        <v/>
      </c>
      <c r="CG27" s="226">
        <f t="shared" si="4"/>
        <v>0</v>
      </c>
    </row>
    <row r="28" spans="1:86" ht="24.75" customHeight="1" x14ac:dyDescent="0.2">
      <c r="A28" s="475" t="s">
        <v>54</v>
      </c>
      <c r="B28" s="481"/>
      <c r="C28" s="248">
        <f t="shared" si="0"/>
        <v>0</v>
      </c>
      <c r="D28" s="257"/>
      <c r="E28" s="258"/>
      <c r="F28" s="259"/>
      <c r="G28" s="260"/>
      <c r="H28" s="261"/>
      <c r="I28" s="262"/>
      <c r="J28" s="263"/>
      <c r="K28" s="263"/>
      <c r="L28" s="256"/>
      <c r="CA28" s="226" t="str">
        <f t="shared" si="3"/>
        <v/>
      </c>
      <c r="CG28" s="226">
        <f t="shared" si="4"/>
        <v>0</v>
      </c>
    </row>
    <row r="29" spans="1:86" ht="17.25" customHeight="1" x14ac:dyDescent="0.2">
      <c r="A29" s="477" t="s">
        <v>55</v>
      </c>
      <c r="B29" s="485"/>
      <c r="C29" s="248">
        <f t="shared" si="0"/>
        <v>0</v>
      </c>
      <c r="D29" s="257"/>
      <c r="E29" s="258"/>
      <c r="F29" s="259"/>
      <c r="G29" s="260"/>
      <c r="H29" s="261"/>
      <c r="I29" s="262"/>
      <c r="J29" s="263"/>
      <c r="K29" s="263"/>
      <c r="L29" s="256"/>
      <c r="CA29" s="226" t="str">
        <f t="shared" si="3"/>
        <v/>
      </c>
      <c r="CG29" s="226">
        <f t="shared" si="4"/>
        <v>0</v>
      </c>
    </row>
    <row r="30" spans="1:86" ht="17.25" customHeight="1" x14ac:dyDescent="0.2">
      <c r="A30" s="475" t="s">
        <v>56</v>
      </c>
      <c r="B30" s="476"/>
      <c r="C30" s="248">
        <f t="shared" si="0"/>
        <v>0</v>
      </c>
      <c r="D30" s="257"/>
      <c r="E30" s="258"/>
      <c r="F30" s="259"/>
      <c r="G30" s="260"/>
      <c r="H30" s="261"/>
      <c r="I30" s="262"/>
      <c r="J30" s="264"/>
      <c r="K30" s="264"/>
      <c r="L30" s="256" t="s">
        <v>48</v>
      </c>
      <c r="CA30" s="226" t="str">
        <f t="shared" si="3"/>
        <v/>
      </c>
      <c r="CB30" s="226" t="str">
        <f>IF(J30&lt;=C30,"","Programa de atención Domiciliaria a personas con Dependencia severa debe ser MENOR O IGUAL  al Total")</f>
        <v/>
      </c>
      <c r="CG30" s="226">
        <f t="shared" si="4"/>
        <v>0</v>
      </c>
      <c r="CH30" s="226">
        <f>IF(J30&lt;=C30,0,1)</f>
        <v>0</v>
      </c>
    </row>
    <row r="31" spans="1:86" ht="17.25" customHeight="1" x14ac:dyDescent="0.2">
      <c r="A31" s="475" t="s">
        <v>57</v>
      </c>
      <c r="B31" s="476"/>
      <c r="C31" s="248">
        <f t="shared" si="0"/>
        <v>0</v>
      </c>
      <c r="D31" s="265"/>
      <c r="E31" s="266"/>
      <c r="F31" s="267"/>
      <c r="G31" s="268"/>
      <c r="H31" s="269"/>
      <c r="I31" s="270"/>
      <c r="J31" s="271"/>
      <c r="K31" s="264"/>
      <c r="L31" s="256" t="s">
        <v>48</v>
      </c>
      <c r="CA31" s="226" t="str">
        <f t="shared" si="3"/>
        <v/>
      </c>
      <c r="CB31" s="226" t="str">
        <f>IF(J31&lt;=C31,"","Programa de atención Domiciliaria a personas con Dependencia severa debe ser MENOR O IGUAL  al Total")</f>
        <v/>
      </c>
      <c r="CG31" s="226">
        <f t="shared" si="4"/>
        <v>0</v>
      </c>
      <c r="CH31" s="226">
        <f>IF(J31&lt;=C31,0,1)</f>
        <v>0</v>
      </c>
    </row>
    <row r="32" spans="1:86" ht="17.25" customHeight="1" x14ac:dyDescent="0.2">
      <c r="A32" s="475" t="s">
        <v>58</v>
      </c>
      <c r="B32" s="476"/>
      <c r="C32" s="248">
        <f t="shared" si="0"/>
        <v>0</v>
      </c>
      <c r="D32" s="272"/>
      <c r="E32" s="258"/>
      <c r="F32" s="259"/>
      <c r="G32" s="260"/>
      <c r="H32" s="261"/>
      <c r="I32" s="262"/>
      <c r="J32" s="264"/>
      <c r="K32" s="264"/>
      <c r="L32" s="256" t="s">
        <v>48</v>
      </c>
      <c r="CA32" s="226" t="str">
        <f t="shared" si="3"/>
        <v/>
      </c>
      <c r="CB32" s="226" t="str">
        <f>IF(J32&lt;=C32,"","Programa de atención Domiciliaria a personas con Dependencia severa debe ser MENOR O IGUAL  al Total")</f>
        <v/>
      </c>
      <c r="CG32" s="226">
        <f t="shared" si="4"/>
        <v>0</v>
      </c>
      <c r="CH32" s="226">
        <f>IF(J32&lt;=C32,0,1)</f>
        <v>0</v>
      </c>
    </row>
    <row r="33" spans="1:12" ht="17.25" customHeight="1" x14ac:dyDescent="0.2">
      <c r="A33" s="477" t="s">
        <v>59</v>
      </c>
      <c r="B33" s="478"/>
      <c r="C33" s="248">
        <f t="shared" si="0"/>
        <v>0</v>
      </c>
      <c r="D33" s="257"/>
      <c r="E33" s="258"/>
      <c r="F33" s="259"/>
      <c r="G33" s="260"/>
      <c r="H33" s="261"/>
      <c r="I33" s="262"/>
      <c r="J33" s="263"/>
      <c r="K33" s="264"/>
      <c r="L33" s="256"/>
    </row>
    <row r="34" spans="1:12" ht="17.25" customHeight="1" x14ac:dyDescent="0.2">
      <c r="A34" s="482" t="s">
        <v>60</v>
      </c>
      <c r="B34" s="483"/>
      <c r="C34" s="248">
        <f t="shared" si="0"/>
        <v>0</v>
      </c>
      <c r="D34" s="273"/>
      <c r="E34" s="274"/>
      <c r="F34" s="275"/>
      <c r="G34" s="276"/>
      <c r="H34" s="277"/>
      <c r="I34" s="278"/>
      <c r="J34" s="279"/>
      <c r="K34" s="280"/>
      <c r="L34" s="256"/>
    </row>
    <row r="35" spans="1:12" x14ac:dyDescent="0.2">
      <c r="A35" s="281" t="s">
        <v>11</v>
      </c>
      <c r="B35" s="282"/>
      <c r="C35" s="282"/>
      <c r="D35" s="283"/>
      <c r="E35" s="283"/>
      <c r="F35" s="283"/>
      <c r="G35" s="284"/>
      <c r="H35" s="285"/>
      <c r="I35" s="238"/>
      <c r="J35" s="231"/>
      <c r="K35" s="231"/>
    </row>
    <row r="36" spans="1:12" ht="42" x14ac:dyDescent="0.2">
      <c r="A36" s="463" t="s">
        <v>3</v>
      </c>
      <c r="B36" s="470"/>
      <c r="C36" s="286" t="s">
        <v>4</v>
      </c>
      <c r="D36" s="286" t="s">
        <v>5</v>
      </c>
      <c r="E36" s="287" t="s">
        <v>12</v>
      </c>
      <c r="F36" s="241" t="s">
        <v>13</v>
      </c>
      <c r="G36" s="240" t="s">
        <v>14</v>
      </c>
      <c r="H36" s="243" t="s">
        <v>33</v>
      </c>
      <c r="I36" s="238"/>
      <c r="J36" s="231"/>
      <c r="K36" s="231"/>
    </row>
    <row r="37" spans="1:12" x14ac:dyDescent="0.2">
      <c r="A37" s="479" t="s">
        <v>61</v>
      </c>
      <c r="B37" s="480"/>
      <c r="C37" s="288">
        <f t="shared" ref="C37:C43" si="5">SUM(D37:F37)</f>
        <v>0</v>
      </c>
      <c r="D37" s="289"/>
      <c r="E37" s="290"/>
      <c r="F37" s="291"/>
      <c r="G37" s="292"/>
      <c r="H37" s="293"/>
      <c r="I37" s="294"/>
      <c r="J37" s="231"/>
      <c r="K37" s="231"/>
    </row>
    <row r="38" spans="1:12" x14ac:dyDescent="0.2">
      <c r="A38" s="475" t="s">
        <v>62</v>
      </c>
      <c r="B38" s="481"/>
      <c r="C38" s="295">
        <f t="shared" si="5"/>
        <v>0</v>
      </c>
      <c r="D38" s="272"/>
      <c r="E38" s="296"/>
      <c r="F38" s="297"/>
      <c r="G38" s="298"/>
      <c r="H38" s="293"/>
      <c r="I38" s="294"/>
      <c r="J38" s="231"/>
      <c r="K38" s="231"/>
    </row>
    <row r="39" spans="1:12" x14ac:dyDescent="0.2">
      <c r="A39" s="475" t="s">
        <v>63</v>
      </c>
      <c r="B39" s="481"/>
      <c r="C39" s="248">
        <f t="shared" si="5"/>
        <v>0</v>
      </c>
      <c r="D39" s="272"/>
      <c r="E39" s="296"/>
      <c r="F39" s="297"/>
      <c r="G39" s="298"/>
      <c r="H39" s="293"/>
      <c r="I39" s="294"/>
      <c r="J39" s="231"/>
      <c r="K39" s="231"/>
    </row>
    <row r="40" spans="1:12" x14ac:dyDescent="0.2">
      <c r="A40" s="475" t="s">
        <v>64</v>
      </c>
      <c r="B40" s="481"/>
      <c r="C40" s="248">
        <f t="shared" si="5"/>
        <v>0</v>
      </c>
      <c r="D40" s="272"/>
      <c r="E40" s="266"/>
      <c r="F40" s="297"/>
      <c r="G40" s="299"/>
      <c r="H40" s="300"/>
      <c r="I40" s="294"/>
      <c r="J40" s="231"/>
      <c r="K40" s="231"/>
    </row>
    <row r="41" spans="1:12" ht="21" x14ac:dyDescent="0.2">
      <c r="A41" s="484" t="s">
        <v>65</v>
      </c>
      <c r="B41" s="301" t="s">
        <v>66</v>
      </c>
      <c r="C41" s="302">
        <f t="shared" si="5"/>
        <v>49</v>
      </c>
      <c r="D41" s="289">
        <v>49</v>
      </c>
      <c r="E41" s="290"/>
      <c r="F41" s="291"/>
      <c r="G41" s="292"/>
      <c r="H41" s="303"/>
      <c r="I41" s="294"/>
      <c r="J41" s="231"/>
      <c r="K41" s="231"/>
    </row>
    <row r="42" spans="1:12" x14ac:dyDescent="0.2">
      <c r="A42" s="484"/>
      <c r="B42" s="304" t="s">
        <v>67</v>
      </c>
      <c r="C42" s="248">
        <f t="shared" si="5"/>
        <v>0</v>
      </c>
      <c r="D42" s="272"/>
      <c r="E42" s="296"/>
      <c r="F42" s="297"/>
      <c r="G42" s="298"/>
      <c r="H42" s="303"/>
      <c r="I42" s="294"/>
      <c r="J42" s="231"/>
      <c r="K42" s="231"/>
    </row>
    <row r="43" spans="1:12" ht="21" x14ac:dyDescent="0.2">
      <c r="A43" s="484"/>
      <c r="B43" s="305" t="s">
        <v>68</v>
      </c>
      <c r="C43" s="306">
        <f t="shared" si="5"/>
        <v>0</v>
      </c>
      <c r="D43" s="307"/>
      <c r="E43" s="308"/>
      <c r="F43" s="309"/>
      <c r="G43" s="310"/>
      <c r="H43" s="293"/>
      <c r="I43" s="294"/>
      <c r="J43" s="231"/>
      <c r="K43" s="231"/>
    </row>
    <row r="44" spans="1:12" x14ac:dyDescent="0.2">
      <c r="A44" s="477" t="s">
        <v>69</v>
      </c>
      <c r="B44" s="478"/>
      <c r="C44" s="302">
        <f>SUM(D44:G44)</f>
        <v>0</v>
      </c>
      <c r="D44" s="289"/>
      <c r="E44" s="290"/>
      <c r="F44" s="291"/>
      <c r="G44" s="311"/>
      <c r="H44" s="312"/>
      <c r="I44" s="294"/>
      <c r="J44" s="231"/>
      <c r="K44" s="231"/>
    </row>
    <row r="45" spans="1:12" x14ac:dyDescent="0.2">
      <c r="A45" s="473" t="s">
        <v>70</v>
      </c>
      <c r="B45" s="474"/>
      <c r="C45" s="248">
        <f>SUM(D45:G45)</f>
        <v>289</v>
      </c>
      <c r="D45" s="272">
        <v>6</v>
      </c>
      <c r="E45" s="296">
        <v>103</v>
      </c>
      <c r="F45" s="297">
        <v>57</v>
      </c>
      <c r="G45" s="313">
        <v>123</v>
      </c>
      <c r="H45" s="300"/>
      <c r="I45" s="294"/>
      <c r="J45" s="231"/>
      <c r="K45" s="231"/>
    </row>
    <row r="46" spans="1:12" x14ac:dyDescent="0.2">
      <c r="A46" s="486" t="s">
        <v>4</v>
      </c>
      <c r="B46" s="487"/>
      <c r="C46" s="314">
        <f>SUM(C37:C45)</f>
        <v>338</v>
      </c>
      <c r="D46" s="314">
        <f>SUM(D37:D45)</f>
        <v>55</v>
      </c>
      <c r="E46" s="315">
        <f>SUM(E37:E45)</f>
        <v>103</v>
      </c>
      <c r="F46" s="316">
        <f>SUM(F37:F45)</f>
        <v>57</v>
      </c>
      <c r="G46" s="317">
        <f>SUM(G44:G45)</f>
        <v>123</v>
      </c>
      <c r="H46" s="317">
        <f>SUM(H37:H45)</f>
        <v>0</v>
      </c>
      <c r="I46" s="294"/>
      <c r="J46" s="231"/>
      <c r="K46" s="231"/>
    </row>
    <row r="47" spans="1:12" x14ac:dyDescent="0.2">
      <c r="A47" s="318" t="s">
        <v>15</v>
      </c>
      <c r="B47" s="319"/>
      <c r="C47" s="320"/>
      <c r="D47" s="320"/>
      <c r="E47" s="320"/>
      <c r="F47" s="321"/>
      <c r="G47" s="321"/>
      <c r="H47" s="322"/>
      <c r="I47" s="238"/>
      <c r="J47" s="231"/>
      <c r="K47" s="231"/>
    </row>
    <row r="48" spans="1:12" x14ac:dyDescent="0.2">
      <c r="A48" s="323" t="s">
        <v>16</v>
      </c>
      <c r="B48" s="324"/>
      <c r="C48" s="324"/>
      <c r="D48" s="324"/>
      <c r="E48" s="324"/>
      <c r="F48" s="325"/>
      <c r="G48" s="325"/>
      <c r="H48" s="325"/>
      <c r="I48" s="238"/>
      <c r="J48" s="231"/>
      <c r="K48" s="231"/>
    </row>
    <row r="49" spans="1:80" ht="63" x14ac:dyDescent="0.2">
      <c r="A49" s="463" t="s">
        <v>3</v>
      </c>
      <c r="B49" s="470"/>
      <c r="C49" s="239" t="s">
        <v>4</v>
      </c>
      <c r="D49" s="326" t="s">
        <v>17</v>
      </c>
      <c r="E49" s="242" t="s">
        <v>18</v>
      </c>
      <c r="F49" s="247" t="s">
        <v>10</v>
      </c>
      <c r="G49" s="327"/>
      <c r="H49" s="328"/>
      <c r="I49" s="238"/>
      <c r="J49" s="231"/>
      <c r="K49" s="231"/>
    </row>
    <row r="50" spans="1:80" x14ac:dyDescent="0.2">
      <c r="A50" s="497" t="s">
        <v>19</v>
      </c>
      <c r="B50" s="498"/>
      <c r="C50" s="329">
        <f t="shared" ref="C50:C55" ca="1" si="6">SUM(D50:E50)</f>
        <v>30</v>
      </c>
      <c r="D50" s="330">
        <f ca="1">+Enero!D50+Febrero!D50+'Marzo '!D50+'Abril '!D50+'Mayo '!D50</f>
        <v>0</v>
      </c>
      <c r="E50" s="331">
        <v>20</v>
      </c>
      <c r="F50" s="332"/>
      <c r="G50" s="333"/>
      <c r="H50" s="334"/>
      <c r="I50" s="238"/>
      <c r="J50" s="231"/>
      <c r="K50" s="231"/>
    </row>
    <row r="51" spans="1:80" x14ac:dyDescent="0.2">
      <c r="A51" s="488" t="s">
        <v>20</v>
      </c>
      <c r="B51" s="489"/>
      <c r="C51" s="335">
        <f t="shared" si="6"/>
        <v>105</v>
      </c>
      <c r="D51" s="336">
        <v>49</v>
      </c>
      <c r="E51" s="337">
        <v>56</v>
      </c>
      <c r="F51" s="338"/>
      <c r="G51" s="333"/>
      <c r="H51" s="334"/>
      <c r="I51" s="238"/>
      <c r="J51" s="231"/>
      <c r="K51" s="231"/>
    </row>
    <row r="52" spans="1:80" x14ac:dyDescent="0.2">
      <c r="A52" s="490" t="s">
        <v>21</v>
      </c>
      <c r="B52" s="339" t="s">
        <v>22</v>
      </c>
      <c r="C52" s="329">
        <f t="shared" si="6"/>
        <v>0</v>
      </c>
      <c r="D52" s="330"/>
      <c r="E52" s="331"/>
      <c r="F52" s="340"/>
      <c r="G52" s="341" t="s">
        <v>48</v>
      </c>
      <c r="H52" s="334"/>
      <c r="I52" s="238"/>
      <c r="J52" s="231"/>
      <c r="K52" s="231"/>
      <c r="CA52" s="226" t="str">
        <f>IF(F52&lt;=C52,"","Programa de atención Domiciliaria a personas con Dependencia severa debe ser MENOR O IGUAL  al Total")</f>
        <v/>
      </c>
      <c r="CB52" s="226" t="str">
        <f>IF(C52=0,"",IF(F52="",IF(C52="","",1),0))</f>
        <v/>
      </c>
    </row>
    <row r="53" spans="1:80" x14ac:dyDescent="0.2">
      <c r="A53" s="491"/>
      <c r="B53" s="342" t="s">
        <v>23</v>
      </c>
      <c r="C53" s="343">
        <f t="shared" si="6"/>
        <v>110</v>
      </c>
      <c r="D53" s="344">
        <v>45</v>
      </c>
      <c r="E53" s="345">
        <v>65</v>
      </c>
      <c r="F53" s="346">
        <v>5</v>
      </c>
      <c r="G53" s="341" t="s">
        <v>48</v>
      </c>
      <c r="H53" s="334"/>
      <c r="I53" s="238"/>
      <c r="J53" s="231"/>
      <c r="K53" s="231"/>
      <c r="CA53" s="226" t="str">
        <f>IF(F53&lt;=C53,"","Programa de atención Domiciliaria a personas con Dependencia severa debe ser MENOR O IGUAL  al Total")</f>
        <v/>
      </c>
      <c r="CB53" s="226">
        <f>IF(C53=0,"",IF(F53="",IF(C53="","",1),0))</f>
        <v>0</v>
      </c>
    </row>
    <row r="54" spans="1:80" x14ac:dyDescent="0.2">
      <c r="A54" s="499" t="s">
        <v>24</v>
      </c>
      <c r="B54" s="499"/>
      <c r="C54" s="329">
        <f t="shared" si="6"/>
        <v>161</v>
      </c>
      <c r="D54" s="330">
        <v>74</v>
      </c>
      <c r="E54" s="347">
        <v>87</v>
      </c>
      <c r="F54" s="332"/>
      <c r="G54" s="333"/>
      <c r="H54" s="334"/>
      <c r="I54" s="238"/>
      <c r="J54" s="231"/>
      <c r="K54" s="231"/>
    </row>
    <row r="55" spans="1:80" x14ac:dyDescent="0.2">
      <c r="A55" s="458" t="s">
        <v>25</v>
      </c>
      <c r="B55" s="458"/>
      <c r="C55" s="348">
        <f t="shared" si="6"/>
        <v>0</v>
      </c>
      <c r="D55" s="349"/>
      <c r="E55" s="350"/>
      <c r="F55" s="351"/>
      <c r="G55" s="341" t="s">
        <v>48</v>
      </c>
      <c r="H55" s="334"/>
      <c r="I55" s="238"/>
      <c r="J55" s="231"/>
      <c r="K55" s="231"/>
      <c r="CA55" s="226" t="str">
        <f>IF(F55&lt;=C55,"","Programa de atención Domiciliaria a personas con Dependencia severa debe ser MENOR O IGUAL  al Total")</f>
        <v/>
      </c>
      <c r="CB55" s="226" t="str">
        <f>IF(C55=0,"",IF(F55="",IF(C55="","",1),0))</f>
        <v/>
      </c>
    </row>
    <row r="56" spans="1:80" x14ac:dyDescent="0.2">
      <c r="A56" s="459" t="s">
        <v>71</v>
      </c>
      <c r="B56" s="459"/>
      <c r="C56" s="352">
        <f>D56</f>
        <v>0</v>
      </c>
      <c r="D56" s="272"/>
      <c r="E56" s="353"/>
      <c r="F56" s="354"/>
      <c r="G56" s="341" t="s">
        <v>48</v>
      </c>
      <c r="H56" s="334"/>
      <c r="I56" s="238"/>
      <c r="J56" s="231"/>
      <c r="K56" s="231"/>
      <c r="CA56" s="226" t="str">
        <f>IF(F56&lt;=C56,"","Programa de atención Domiciliaria a personas con Dependencia severa debe ser MENOR O IGUAL  al Total")</f>
        <v/>
      </c>
      <c r="CB56" s="226" t="str">
        <f>IF(C56=0,"",IF(F56="",IF(C56="","",1),0))</f>
        <v/>
      </c>
    </row>
    <row r="57" spans="1:80" x14ac:dyDescent="0.2">
      <c r="A57" s="492" t="s">
        <v>26</v>
      </c>
      <c r="B57" s="492"/>
      <c r="C57" s="355">
        <f>D57</f>
        <v>0</v>
      </c>
      <c r="D57" s="307"/>
      <c r="E57" s="356"/>
      <c r="F57" s="357"/>
      <c r="G57" s="358"/>
      <c r="H57" s="238"/>
      <c r="I57" s="231"/>
      <c r="J57" s="231"/>
      <c r="K57" s="231"/>
    </row>
    <row r="58" spans="1:80" x14ac:dyDescent="0.2">
      <c r="A58" s="323" t="s">
        <v>27</v>
      </c>
      <c r="B58" s="324"/>
      <c r="C58" s="324"/>
      <c r="D58" s="324"/>
      <c r="E58" s="324"/>
      <c r="F58" s="324"/>
      <c r="G58" s="324"/>
      <c r="H58" s="359"/>
      <c r="I58" s="238"/>
      <c r="J58" s="231"/>
      <c r="K58" s="231"/>
    </row>
    <row r="59" spans="1:80" x14ac:dyDescent="0.2">
      <c r="A59" s="467" t="s">
        <v>72</v>
      </c>
      <c r="B59" s="493"/>
      <c r="C59" s="462" t="s">
        <v>28</v>
      </c>
      <c r="D59" s="462"/>
      <c r="E59" s="462"/>
      <c r="F59" s="462"/>
      <c r="G59" s="463"/>
      <c r="H59" s="464" t="s">
        <v>29</v>
      </c>
      <c r="I59" s="465"/>
      <c r="J59" s="231"/>
      <c r="K59" s="231"/>
    </row>
    <row r="60" spans="1:80" x14ac:dyDescent="0.2">
      <c r="A60" s="494"/>
      <c r="B60" s="495"/>
      <c r="C60" s="467" t="s">
        <v>4</v>
      </c>
      <c r="D60" s="463" t="s">
        <v>30</v>
      </c>
      <c r="E60" s="469"/>
      <c r="F60" s="470"/>
      <c r="G60" s="471" t="s">
        <v>31</v>
      </c>
      <c r="H60" s="466"/>
      <c r="I60" s="465"/>
      <c r="J60" s="231"/>
      <c r="K60" s="231"/>
    </row>
    <row r="61" spans="1:80" ht="21" x14ac:dyDescent="0.2">
      <c r="A61" s="468"/>
      <c r="B61" s="496"/>
      <c r="C61" s="468"/>
      <c r="D61" s="326" t="s">
        <v>73</v>
      </c>
      <c r="E61" s="241" t="s">
        <v>74</v>
      </c>
      <c r="F61" s="360" t="s">
        <v>75</v>
      </c>
      <c r="G61" s="472"/>
      <c r="H61" s="247" t="s">
        <v>76</v>
      </c>
      <c r="I61" s="239" t="s">
        <v>77</v>
      </c>
    </row>
    <row r="62" spans="1:80" x14ac:dyDescent="0.2">
      <c r="A62" s="460" t="s">
        <v>78</v>
      </c>
      <c r="B62" s="461"/>
      <c r="C62" s="361">
        <f t="shared" ref="C62:C67" si="7">SUM(D62:F62)+H62</f>
        <v>0</v>
      </c>
      <c r="D62" s="289"/>
      <c r="E62" s="290"/>
      <c r="F62" s="362"/>
      <c r="G62" s="311"/>
      <c r="H62" s="363"/>
      <c r="I62" s="364"/>
      <c r="J62" s="226"/>
    </row>
    <row r="63" spans="1:80" x14ac:dyDescent="0.2">
      <c r="A63" s="456" t="s">
        <v>79</v>
      </c>
      <c r="B63" s="457"/>
      <c r="C63" s="365">
        <f t="shared" si="7"/>
        <v>0</v>
      </c>
      <c r="D63" s="272"/>
      <c r="E63" s="296"/>
      <c r="F63" s="366"/>
      <c r="G63" s="313"/>
      <c r="H63" s="354"/>
      <c r="I63" s="367"/>
      <c r="J63" s="226"/>
    </row>
    <row r="64" spans="1:80" x14ac:dyDescent="0.2">
      <c r="A64" s="456" t="s">
        <v>80</v>
      </c>
      <c r="B64" s="457"/>
      <c r="C64" s="365">
        <f t="shared" si="7"/>
        <v>0</v>
      </c>
      <c r="D64" s="272"/>
      <c r="E64" s="296"/>
      <c r="F64" s="366"/>
      <c r="G64" s="313"/>
      <c r="H64" s="354"/>
      <c r="I64" s="367"/>
      <c r="J64" s="226"/>
    </row>
    <row r="65" spans="1:10" x14ac:dyDescent="0.2">
      <c r="A65" s="456" t="s">
        <v>81</v>
      </c>
      <c r="B65" s="457"/>
      <c r="C65" s="365">
        <f t="shared" si="7"/>
        <v>0</v>
      </c>
      <c r="D65" s="272"/>
      <c r="E65" s="296"/>
      <c r="F65" s="366"/>
      <c r="G65" s="313"/>
      <c r="H65" s="354"/>
      <c r="I65" s="367"/>
      <c r="J65" s="226"/>
    </row>
    <row r="66" spans="1:10" x14ac:dyDescent="0.2">
      <c r="A66" s="456" t="s">
        <v>82</v>
      </c>
      <c r="B66" s="457"/>
      <c r="C66" s="365">
        <f t="shared" si="7"/>
        <v>0</v>
      </c>
      <c r="D66" s="272"/>
      <c r="E66" s="296"/>
      <c r="F66" s="366"/>
      <c r="G66" s="313"/>
      <c r="H66" s="354"/>
      <c r="I66" s="367"/>
      <c r="J66" s="226"/>
    </row>
    <row r="67" spans="1:10" x14ac:dyDescent="0.2">
      <c r="A67" s="500" t="s">
        <v>83</v>
      </c>
      <c r="B67" s="501"/>
      <c r="C67" s="368">
        <f t="shared" si="7"/>
        <v>0</v>
      </c>
      <c r="D67" s="307"/>
      <c r="E67" s="308"/>
      <c r="F67" s="369"/>
      <c r="G67" s="370"/>
      <c r="H67" s="371"/>
      <c r="I67" s="372"/>
      <c r="J67" s="226"/>
    </row>
    <row r="68" spans="1:10" x14ac:dyDescent="0.2">
      <c r="A68" s="373" t="s">
        <v>32</v>
      </c>
      <c r="B68" s="231"/>
      <c r="C68" s="231"/>
      <c r="D68" s="231"/>
      <c r="E68" s="231"/>
      <c r="F68" s="231"/>
      <c r="G68" s="231"/>
      <c r="H68" s="231"/>
      <c r="I68" s="238"/>
    </row>
    <row r="69" spans="1:10" x14ac:dyDescent="0.2">
      <c r="A69" s="374" t="s">
        <v>84</v>
      </c>
      <c r="B69" s="375"/>
      <c r="C69" s="375"/>
      <c r="D69" s="375"/>
      <c r="E69" s="375"/>
      <c r="F69" s="376"/>
      <c r="G69" s="376"/>
    </row>
    <row r="70" spans="1:10" x14ac:dyDescent="0.2">
      <c r="A70" s="502" t="s">
        <v>85</v>
      </c>
      <c r="B70" s="502" t="s">
        <v>86</v>
      </c>
      <c r="C70" s="504" t="s">
        <v>87</v>
      </c>
      <c r="D70" s="505"/>
      <c r="E70" s="505"/>
      <c r="F70" s="505"/>
      <c r="G70" s="506"/>
    </row>
    <row r="71" spans="1:10" x14ac:dyDescent="0.2">
      <c r="A71" s="503"/>
      <c r="B71" s="503"/>
      <c r="C71" s="326" t="s">
        <v>88</v>
      </c>
      <c r="D71" s="377" t="s">
        <v>89</v>
      </c>
      <c r="E71" s="241" t="s">
        <v>90</v>
      </c>
      <c r="F71" s="241" t="s">
        <v>91</v>
      </c>
      <c r="G71" s="360" t="s">
        <v>92</v>
      </c>
    </row>
    <row r="72" spans="1:10" x14ac:dyDescent="0.2">
      <c r="A72" s="378" t="s">
        <v>93</v>
      </c>
      <c r="B72" s="379">
        <f>SUM(C72:G72)</f>
        <v>0</v>
      </c>
      <c r="C72" s="289"/>
      <c r="D72" s="380"/>
      <c r="E72" s="380"/>
      <c r="F72" s="380"/>
      <c r="G72" s="381"/>
      <c r="H72" s="226"/>
    </row>
    <row r="73" spans="1:10" x14ac:dyDescent="0.2">
      <c r="A73" s="382" t="s">
        <v>67</v>
      </c>
      <c r="B73" s="383">
        <f>SUM(C73:G73)</f>
        <v>0</v>
      </c>
      <c r="C73" s="307"/>
      <c r="D73" s="309"/>
      <c r="E73" s="309"/>
      <c r="F73" s="309"/>
      <c r="G73" s="384"/>
      <c r="H73" s="226"/>
    </row>
    <row r="74" spans="1:10" x14ac:dyDescent="0.2">
      <c r="A74" s="374" t="s">
        <v>94</v>
      </c>
      <c r="B74" s="375"/>
      <c r="C74" s="375"/>
      <c r="D74" s="375"/>
      <c r="E74" s="375"/>
      <c r="F74" s="376"/>
      <c r="G74" s="376"/>
    </row>
    <row r="75" spans="1:10" x14ac:dyDescent="0.2">
      <c r="A75" s="502" t="s">
        <v>85</v>
      </c>
      <c r="B75" s="502" t="s">
        <v>95</v>
      </c>
      <c r="C75" s="504" t="s">
        <v>96</v>
      </c>
      <c r="D75" s="505"/>
      <c r="E75" s="505"/>
      <c r="F75" s="505"/>
      <c r="G75" s="506"/>
    </row>
    <row r="76" spans="1:10" x14ac:dyDescent="0.2">
      <c r="A76" s="503"/>
      <c r="B76" s="503"/>
      <c r="C76" s="326" t="s">
        <v>88</v>
      </c>
      <c r="D76" s="377" t="s">
        <v>89</v>
      </c>
      <c r="E76" s="241" t="s">
        <v>90</v>
      </c>
      <c r="F76" s="241" t="s">
        <v>91</v>
      </c>
      <c r="G76" s="360" t="s">
        <v>92</v>
      </c>
    </row>
    <row r="77" spans="1:10" ht="25.5" customHeight="1" x14ac:dyDescent="0.2">
      <c r="A77" s="385" t="s">
        <v>97</v>
      </c>
      <c r="B77" s="386">
        <f>SUM(C77:G77)</f>
        <v>0</v>
      </c>
      <c r="C77" s="387"/>
      <c r="D77" s="388"/>
      <c r="E77" s="388"/>
      <c r="F77" s="388"/>
      <c r="G77" s="389"/>
      <c r="H77" s="226"/>
    </row>
    <row r="78" spans="1:10" x14ac:dyDescent="0.2">
      <c r="A78" s="390"/>
      <c r="B78" s="391"/>
      <c r="C78" s="390"/>
      <c r="D78" s="391"/>
      <c r="E78" s="392"/>
      <c r="F78" s="391"/>
      <c r="G78" s="392"/>
    </row>
    <row r="195" spans="1:2" hidden="1" x14ac:dyDescent="0.2">
      <c r="A195" s="225">
        <f ca="1">SUM(C10:C34,C46,C50:C57,C62:C67,B72:B73,B77)</f>
        <v>744</v>
      </c>
      <c r="B195" s="225">
        <f>SUM(CG7:CO78)</f>
        <v>0</v>
      </c>
    </row>
  </sheetData>
  <mergeCells count="61">
    <mergeCell ref="A67:B67"/>
    <mergeCell ref="A70:A71"/>
    <mergeCell ref="B70:B71"/>
    <mergeCell ref="C70:G70"/>
    <mergeCell ref="A75:A76"/>
    <mergeCell ref="B75:B76"/>
    <mergeCell ref="C75:G75"/>
    <mergeCell ref="A46:B46"/>
    <mergeCell ref="A51:B51"/>
    <mergeCell ref="A52:A53"/>
    <mergeCell ref="A57:B57"/>
    <mergeCell ref="A59:B61"/>
    <mergeCell ref="A49:B49"/>
    <mergeCell ref="A50:B50"/>
    <mergeCell ref="A54:B54"/>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6:B36"/>
    <mergeCell ref="A37:B37"/>
    <mergeCell ref="A38:B38"/>
    <mergeCell ref="A39:B39"/>
    <mergeCell ref="A44:B44"/>
    <mergeCell ref="A34:B34"/>
    <mergeCell ref="A40:B40"/>
    <mergeCell ref="A41:A43"/>
    <mergeCell ref="C59:G59"/>
    <mergeCell ref="H59:I60"/>
    <mergeCell ref="C60:C61"/>
    <mergeCell ref="D60:F60"/>
    <mergeCell ref="G60:G61"/>
    <mergeCell ref="A66:B66"/>
    <mergeCell ref="A55:B55"/>
    <mergeCell ref="A56:B56"/>
    <mergeCell ref="A62:B62"/>
    <mergeCell ref="A63:B63"/>
    <mergeCell ref="A64:B64"/>
    <mergeCell ref="A65:B6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workbookViewId="0">
      <selection activeCell="D10" sqref="D10"/>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85" x14ac:dyDescent="0.2">
      <c r="A1" s="224" t="s">
        <v>0</v>
      </c>
    </row>
    <row r="2" spans="1:85" x14ac:dyDescent="0.2">
      <c r="A2" s="224" t="str">
        <f>CONCATENATE("COMUNA: ",[6]NOMBRE!B2," - ","( ",[6]NOMBRE!C2,[6]NOMBRE!D2,[6]NOMBRE!E2,[6]NOMBRE!F2,[6]NOMBRE!G2," )")</f>
        <v>COMUNA: Linares - ( 07401 )</v>
      </c>
    </row>
    <row r="3" spans="1:85" x14ac:dyDescent="0.2">
      <c r="A3" s="224" t="str">
        <f>CONCATENATE("ESTABLECIMIENTO/ESTRATEGIA: ",[6]NOMBRE!B3," - ","( ",[6]NOMBRE!C3,[6]NOMBRE!D3,[6]NOMBRE!E3,[6]NOMBRE!F3,[6]NOMBRE!G3,[6]NOMBRE!H3," )")</f>
        <v>ESTABLECIMIENTO/ESTRATEGIA: Hospital Presidente Carlos Ibáñez del Campo - ( 116108 )</v>
      </c>
    </row>
    <row r="4" spans="1:85" x14ac:dyDescent="0.2">
      <c r="A4" s="224" t="str">
        <f>CONCATENATE("MES: ",[6]NOMBRE!B6," - ","( ",[6]NOMBRE!C6,[6]NOMBRE!D6," )")</f>
        <v>MES: JUNIO - ( 06 )</v>
      </c>
    </row>
    <row r="5" spans="1:85" x14ac:dyDescent="0.2">
      <c r="A5" s="224" t="str">
        <f>CONCATENATE("AÑO: ",[6]NOMBRE!B7)</f>
        <v>AÑO: 2017</v>
      </c>
    </row>
    <row r="6" spans="1:85" ht="15" customHeight="1" x14ac:dyDescent="0.2">
      <c r="A6" s="227"/>
      <c r="B6" s="227"/>
      <c r="C6" s="228" t="s">
        <v>1</v>
      </c>
      <c r="D6" s="227"/>
      <c r="E6" s="227"/>
      <c r="F6" s="227"/>
      <c r="G6" s="227"/>
      <c r="H6" s="229"/>
      <c r="I6" s="230"/>
      <c r="J6" s="231"/>
      <c r="K6" s="231"/>
    </row>
    <row r="7" spans="1:85" ht="15" x14ac:dyDescent="0.2">
      <c r="A7" s="232"/>
      <c r="B7" s="232"/>
      <c r="C7" s="232"/>
      <c r="D7" s="232"/>
      <c r="E7" s="232"/>
      <c r="F7" s="232"/>
      <c r="G7" s="232"/>
      <c r="H7" s="229"/>
      <c r="I7" s="230"/>
      <c r="J7" s="231"/>
      <c r="K7" s="231"/>
    </row>
    <row r="8" spans="1:85" x14ac:dyDescent="0.2">
      <c r="A8" s="233" t="s">
        <v>2</v>
      </c>
      <c r="B8" s="234"/>
      <c r="C8" s="235"/>
      <c r="D8" s="234"/>
      <c r="E8" s="236"/>
      <c r="F8" s="236"/>
      <c r="G8" s="237"/>
      <c r="H8" s="236"/>
      <c r="I8" s="238"/>
      <c r="J8" s="231"/>
      <c r="K8" s="231"/>
    </row>
    <row r="9" spans="1:85" ht="56.25" customHeight="1" x14ac:dyDescent="0.2">
      <c r="A9" s="463" t="s">
        <v>3</v>
      </c>
      <c r="B9" s="469"/>
      <c r="C9" s="239" t="s">
        <v>4</v>
      </c>
      <c r="D9" s="240" t="s">
        <v>5</v>
      </c>
      <c r="E9" s="241" t="s">
        <v>6</v>
      </c>
      <c r="F9" s="242" t="s">
        <v>7</v>
      </c>
      <c r="G9" s="243" t="s">
        <v>98</v>
      </c>
      <c r="H9" s="244" t="s">
        <v>8</v>
      </c>
      <c r="I9" s="245" t="s">
        <v>9</v>
      </c>
      <c r="J9" s="246" t="s">
        <v>10</v>
      </c>
      <c r="K9" s="247" t="s">
        <v>34</v>
      </c>
    </row>
    <row r="10" spans="1:85" ht="17.25" customHeight="1" x14ac:dyDescent="0.2">
      <c r="A10" s="477" t="s">
        <v>35</v>
      </c>
      <c r="B10" s="478"/>
      <c r="C10" s="248">
        <f t="shared" ref="C10:C34" si="0">SUM(D10:F10)</f>
        <v>0</v>
      </c>
      <c r="D10" s="249"/>
      <c r="E10" s="250"/>
      <c r="F10" s="251"/>
      <c r="G10" s="252"/>
      <c r="H10" s="253"/>
      <c r="I10" s="254"/>
      <c r="J10" s="255"/>
      <c r="K10" s="255"/>
      <c r="L10" s="256"/>
      <c r="CA10" s="226" t="str">
        <f t="shared" ref="CA10:CA21" si="1">IF(SUM(H10:I10)&lt;&gt;C10,"El nº de visitas de primer contacto más la suma de vdi seguimiento deben ser coincidentes con el total","")</f>
        <v/>
      </c>
      <c r="CG10" s="226">
        <f t="shared" ref="CG10:CG21" si="2">IF(SUM(H10:I10)&lt;&gt;C10,1,0)</f>
        <v>0</v>
      </c>
    </row>
    <row r="11" spans="1:85" ht="17.25" customHeight="1" x14ac:dyDescent="0.2">
      <c r="A11" s="475" t="s">
        <v>36</v>
      </c>
      <c r="B11" s="476"/>
      <c r="C11" s="248">
        <f t="shared" si="0"/>
        <v>0</v>
      </c>
      <c r="D11" s="257"/>
      <c r="E11" s="258"/>
      <c r="F11" s="259"/>
      <c r="G11" s="260"/>
      <c r="H11" s="261"/>
      <c r="I11" s="262"/>
      <c r="J11" s="263"/>
      <c r="K11" s="263"/>
      <c r="L11" s="256"/>
      <c r="CA11" s="226" t="str">
        <f t="shared" si="1"/>
        <v/>
      </c>
      <c r="CG11" s="226">
        <f t="shared" si="2"/>
        <v>0</v>
      </c>
    </row>
    <row r="12" spans="1:85" ht="17.25" customHeight="1" x14ac:dyDescent="0.2">
      <c r="A12" s="475" t="s">
        <v>37</v>
      </c>
      <c r="B12" s="476"/>
      <c r="C12" s="248">
        <f t="shared" si="0"/>
        <v>0</v>
      </c>
      <c r="D12" s="257"/>
      <c r="E12" s="258"/>
      <c r="F12" s="259"/>
      <c r="G12" s="260"/>
      <c r="H12" s="261"/>
      <c r="I12" s="262"/>
      <c r="J12" s="263"/>
      <c r="K12" s="263"/>
      <c r="L12" s="256"/>
      <c r="CA12" s="226" t="str">
        <f t="shared" si="1"/>
        <v/>
      </c>
      <c r="CG12" s="226">
        <f t="shared" si="2"/>
        <v>0</v>
      </c>
    </row>
    <row r="13" spans="1:85" ht="17.25" customHeight="1" x14ac:dyDescent="0.2">
      <c r="A13" s="475" t="s">
        <v>38</v>
      </c>
      <c r="B13" s="476"/>
      <c r="C13" s="248">
        <f t="shared" si="0"/>
        <v>0</v>
      </c>
      <c r="D13" s="257"/>
      <c r="E13" s="258"/>
      <c r="F13" s="259"/>
      <c r="G13" s="260"/>
      <c r="H13" s="261"/>
      <c r="I13" s="262"/>
      <c r="J13" s="263"/>
      <c r="K13" s="263"/>
      <c r="L13" s="256"/>
      <c r="CA13" s="226" t="str">
        <f t="shared" si="1"/>
        <v/>
      </c>
      <c r="CG13" s="226">
        <f t="shared" si="2"/>
        <v>0</v>
      </c>
    </row>
    <row r="14" spans="1:85" ht="25.5" customHeight="1" x14ac:dyDescent="0.2">
      <c r="A14" s="475" t="s">
        <v>39</v>
      </c>
      <c r="B14" s="476"/>
      <c r="C14" s="248">
        <f t="shared" si="0"/>
        <v>0</v>
      </c>
      <c r="D14" s="257"/>
      <c r="E14" s="258"/>
      <c r="F14" s="259"/>
      <c r="G14" s="260"/>
      <c r="H14" s="261"/>
      <c r="I14" s="262"/>
      <c r="J14" s="263"/>
      <c r="K14" s="263"/>
      <c r="L14" s="256"/>
      <c r="CA14" s="226" t="str">
        <f t="shared" si="1"/>
        <v/>
      </c>
      <c r="CG14" s="226">
        <f t="shared" si="2"/>
        <v>0</v>
      </c>
    </row>
    <row r="15" spans="1:85" ht="27" customHeight="1" x14ac:dyDescent="0.2">
      <c r="A15" s="475" t="s">
        <v>40</v>
      </c>
      <c r="B15" s="476"/>
      <c r="C15" s="248">
        <f t="shared" si="0"/>
        <v>0</v>
      </c>
      <c r="D15" s="257"/>
      <c r="E15" s="258"/>
      <c r="F15" s="259"/>
      <c r="G15" s="260"/>
      <c r="H15" s="261"/>
      <c r="I15" s="262"/>
      <c r="J15" s="263"/>
      <c r="K15" s="263"/>
      <c r="L15" s="256"/>
      <c r="CA15" s="226" t="str">
        <f t="shared" si="1"/>
        <v/>
      </c>
      <c r="CG15" s="226">
        <f t="shared" si="2"/>
        <v>0</v>
      </c>
    </row>
    <row r="16" spans="1:85" ht="17.25" customHeight="1" x14ac:dyDescent="0.2">
      <c r="A16" s="475" t="s">
        <v>41</v>
      </c>
      <c r="B16" s="476"/>
      <c r="C16" s="248">
        <f t="shared" si="0"/>
        <v>0</v>
      </c>
      <c r="D16" s="257"/>
      <c r="E16" s="258"/>
      <c r="F16" s="259"/>
      <c r="G16" s="260"/>
      <c r="H16" s="261"/>
      <c r="I16" s="262"/>
      <c r="J16" s="263"/>
      <c r="K16" s="263"/>
      <c r="L16" s="256"/>
      <c r="CA16" s="226" t="str">
        <f t="shared" si="1"/>
        <v/>
      </c>
      <c r="CG16" s="226">
        <f t="shared" si="2"/>
        <v>0</v>
      </c>
    </row>
    <row r="17" spans="1:86" ht="17.25" customHeight="1" x14ac:dyDescent="0.2">
      <c r="A17" s="475" t="s">
        <v>42</v>
      </c>
      <c r="B17" s="476"/>
      <c r="C17" s="248">
        <f t="shared" si="0"/>
        <v>0</v>
      </c>
      <c r="D17" s="257"/>
      <c r="E17" s="258"/>
      <c r="F17" s="259"/>
      <c r="G17" s="260"/>
      <c r="H17" s="261"/>
      <c r="I17" s="262"/>
      <c r="J17" s="263"/>
      <c r="K17" s="263"/>
      <c r="L17" s="256"/>
      <c r="CA17" s="226" t="str">
        <f t="shared" si="1"/>
        <v/>
      </c>
      <c r="CG17" s="226">
        <f t="shared" si="2"/>
        <v>0</v>
      </c>
    </row>
    <row r="18" spans="1:86" ht="17.25" customHeight="1" x14ac:dyDescent="0.2">
      <c r="A18" s="475" t="s">
        <v>43</v>
      </c>
      <c r="B18" s="481"/>
      <c r="C18" s="248">
        <f t="shared" si="0"/>
        <v>0</v>
      </c>
      <c r="D18" s="257"/>
      <c r="E18" s="258"/>
      <c r="F18" s="259"/>
      <c r="G18" s="260"/>
      <c r="H18" s="261"/>
      <c r="I18" s="262"/>
      <c r="J18" s="263"/>
      <c r="K18" s="264"/>
      <c r="L18" s="256"/>
      <c r="CA18" s="226" t="str">
        <f t="shared" si="1"/>
        <v/>
      </c>
      <c r="CG18" s="226">
        <f t="shared" si="2"/>
        <v>0</v>
      </c>
    </row>
    <row r="19" spans="1:86" ht="17.25" customHeight="1" x14ac:dyDescent="0.2">
      <c r="A19" s="475" t="s">
        <v>44</v>
      </c>
      <c r="B19" s="476"/>
      <c r="C19" s="248">
        <f t="shared" si="0"/>
        <v>0</v>
      </c>
      <c r="D19" s="257"/>
      <c r="E19" s="258"/>
      <c r="F19" s="259"/>
      <c r="G19" s="260"/>
      <c r="H19" s="261"/>
      <c r="I19" s="262"/>
      <c r="J19" s="263"/>
      <c r="K19" s="264"/>
      <c r="L19" s="256"/>
      <c r="CA19" s="226" t="str">
        <f t="shared" si="1"/>
        <v/>
      </c>
      <c r="CG19" s="226">
        <f t="shared" si="2"/>
        <v>0</v>
      </c>
    </row>
    <row r="20" spans="1:86" ht="17.25" customHeight="1" x14ac:dyDescent="0.2">
      <c r="A20" s="475" t="s">
        <v>45</v>
      </c>
      <c r="B20" s="476"/>
      <c r="C20" s="248">
        <f t="shared" si="0"/>
        <v>0</v>
      </c>
      <c r="D20" s="257"/>
      <c r="E20" s="258"/>
      <c r="F20" s="259"/>
      <c r="G20" s="260"/>
      <c r="H20" s="261"/>
      <c r="I20" s="262"/>
      <c r="J20" s="263"/>
      <c r="K20" s="264"/>
      <c r="L20" s="256"/>
      <c r="CA20" s="226" t="str">
        <f t="shared" si="1"/>
        <v/>
      </c>
      <c r="CG20" s="226">
        <f t="shared" si="2"/>
        <v>0</v>
      </c>
    </row>
    <row r="21" spans="1:86" ht="17.25" customHeight="1" x14ac:dyDescent="0.2">
      <c r="A21" s="475" t="s">
        <v>46</v>
      </c>
      <c r="B21" s="476"/>
      <c r="C21" s="248">
        <f t="shared" si="0"/>
        <v>0</v>
      </c>
      <c r="D21" s="257"/>
      <c r="E21" s="258"/>
      <c r="F21" s="259"/>
      <c r="G21" s="260"/>
      <c r="H21" s="261"/>
      <c r="I21" s="262"/>
      <c r="J21" s="263"/>
      <c r="K21" s="263"/>
      <c r="L21" s="256"/>
      <c r="CA21" s="226" t="str">
        <f t="shared" si="1"/>
        <v/>
      </c>
      <c r="CG21" s="226">
        <f t="shared" si="2"/>
        <v>0</v>
      </c>
    </row>
    <row r="22" spans="1:86" ht="17.25" customHeight="1" x14ac:dyDescent="0.2">
      <c r="A22" s="475" t="s">
        <v>47</v>
      </c>
      <c r="B22" s="476"/>
      <c r="C22" s="248">
        <f t="shared" si="0"/>
        <v>0</v>
      </c>
      <c r="D22" s="257"/>
      <c r="E22" s="258"/>
      <c r="F22" s="259"/>
      <c r="G22" s="260"/>
      <c r="H22" s="261"/>
      <c r="I22" s="262"/>
      <c r="J22" s="264"/>
      <c r="K22" s="263"/>
      <c r="L22" s="256" t="s">
        <v>48</v>
      </c>
      <c r="CA22" s="226" t="str">
        <f>IF(C22=0,"",IF(J22="",IF(C22="",""," No olvide escribir la columna Programa de atención domiciliaria a personas con dependencia severa."),""))</f>
        <v/>
      </c>
      <c r="CB22" s="226" t="str">
        <f>IF(J22&lt;=C22,"","Programa de atención Domiciliaria a personas con Dependencia severa debe ser MENOR O IGUAL  al Total")</f>
        <v/>
      </c>
      <c r="CG22" s="226">
        <f>IF(J22&lt;=C22,0,1)</f>
        <v>0</v>
      </c>
    </row>
    <row r="23" spans="1:86" ht="17.25" customHeight="1" x14ac:dyDescent="0.2">
      <c r="A23" s="475" t="s">
        <v>49</v>
      </c>
      <c r="B23" s="476"/>
      <c r="C23" s="248">
        <f t="shared" si="0"/>
        <v>0</v>
      </c>
      <c r="D23" s="257"/>
      <c r="E23" s="258"/>
      <c r="F23" s="259"/>
      <c r="G23" s="260"/>
      <c r="H23" s="261"/>
      <c r="I23" s="262"/>
      <c r="J23" s="263"/>
      <c r="K23" s="263"/>
      <c r="L23" s="256"/>
      <c r="CA23" s="226" t="str">
        <f t="shared" ref="CA23:CA32" si="3">IF(SUM(H23:I23)&lt;&gt;C23,"El nº de visitas de primer contacto más la suma de vdi seguimiento deben ser coincidentes con el total","")</f>
        <v/>
      </c>
      <c r="CG23" s="226">
        <f t="shared" ref="CG23:CG32" si="4">IF(SUM(H23:I23)&lt;&gt;C23,1,0)</f>
        <v>0</v>
      </c>
    </row>
    <row r="24" spans="1:86" ht="17.25" customHeight="1" x14ac:dyDescent="0.2">
      <c r="A24" s="475" t="s">
        <v>50</v>
      </c>
      <c r="B24" s="476"/>
      <c r="C24" s="248">
        <f t="shared" si="0"/>
        <v>0</v>
      </c>
      <c r="D24" s="257"/>
      <c r="E24" s="258"/>
      <c r="F24" s="259"/>
      <c r="G24" s="260"/>
      <c r="H24" s="261"/>
      <c r="I24" s="262"/>
      <c r="J24" s="263"/>
      <c r="K24" s="264"/>
      <c r="L24" s="256"/>
      <c r="CA24" s="226" t="str">
        <f t="shared" si="3"/>
        <v/>
      </c>
      <c r="CG24" s="226">
        <f t="shared" si="4"/>
        <v>0</v>
      </c>
    </row>
    <row r="25" spans="1:86" ht="17.25" customHeight="1" x14ac:dyDescent="0.2">
      <c r="A25" s="475" t="s">
        <v>51</v>
      </c>
      <c r="B25" s="481"/>
      <c r="C25" s="248">
        <f t="shared" si="0"/>
        <v>0</v>
      </c>
      <c r="D25" s="257"/>
      <c r="E25" s="258"/>
      <c r="F25" s="259"/>
      <c r="G25" s="260"/>
      <c r="H25" s="261"/>
      <c r="I25" s="262"/>
      <c r="J25" s="263"/>
      <c r="K25" s="264"/>
      <c r="L25" s="256"/>
      <c r="CA25" s="226" t="str">
        <f t="shared" si="3"/>
        <v/>
      </c>
      <c r="CG25" s="226">
        <f t="shared" si="4"/>
        <v>0</v>
      </c>
    </row>
    <row r="26" spans="1:86" ht="17.25" customHeight="1" x14ac:dyDescent="0.2">
      <c r="A26" s="475" t="s">
        <v>52</v>
      </c>
      <c r="B26" s="481"/>
      <c r="C26" s="248">
        <f t="shared" si="0"/>
        <v>0</v>
      </c>
      <c r="D26" s="257"/>
      <c r="E26" s="258"/>
      <c r="F26" s="259"/>
      <c r="G26" s="260"/>
      <c r="H26" s="261"/>
      <c r="I26" s="262"/>
      <c r="J26" s="263"/>
      <c r="K26" s="264"/>
      <c r="L26" s="256"/>
      <c r="CA26" s="226" t="str">
        <f t="shared" si="3"/>
        <v/>
      </c>
      <c r="CG26" s="226">
        <f t="shared" si="4"/>
        <v>0</v>
      </c>
    </row>
    <row r="27" spans="1:86" ht="26.25" customHeight="1" x14ac:dyDescent="0.2">
      <c r="A27" s="475" t="s">
        <v>53</v>
      </c>
      <c r="B27" s="476"/>
      <c r="C27" s="248">
        <f t="shared" si="0"/>
        <v>0</v>
      </c>
      <c r="D27" s="257"/>
      <c r="E27" s="258"/>
      <c r="F27" s="259"/>
      <c r="G27" s="260"/>
      <c r="H27" s="261"/>
      <c r="I27" s="262"/>
      <c r="J27" s="263"/>
      <c r="K27" s="263"/>
      <c r="L27" s="256"/>
      <c r="CA27" s="226" t="str">
        <f t="shared" si="3"/>
        <v/>
      </c>
      <c r="CG27" s="226">
        <f t="shared" si="4"/>
        <v>0</v>
      </c>
    </row>
    <row r="28" spans="1:86" ht="24.75" customHeight="1" x14ac:dyDescent="0.2">
      <c r="A28" s="475" t="s">
        <v>54</v>
      </c>
      <c r="B28" s="481"/>
      <c r="C28" s="248">
        <f t="shared" si="0"/>
        <v>0</v>
      </c>
      <c r="D28" s="257"/>
      <c r="E28" s="258"/>
      <c r="F28" s="259"/>
      <c r="G28" s="260"/>
      <c r="H28" s="261"/>
      <c r="I28" s="262"/>
      <c r="J28" s="263"/>
      <c r="K28" s="263"/>
      <c r="L28" s="256"/>
      <c r="CA28" s="226" t="str">
        <f t="shared" si="3"/>
        <v/>
      </c>
      <c r="CG28" s="226">
        <f t="shared" si="4"/>
        <v>0</v>
      </c>
    </row>
    <row r="29" spans="1:86" ht="17.25" customHeight="1" x14ac:dyDescent="0.2">
      <c r="A29" s="477" t="s">
        <v>55</v>
      </c>
      <c r="B29" s="485"/>
      <c r="C29" s="248">
        <f t="shared" si="0"/>
        <v>0</v>
      </c>
      <c r="D29" s="257"/>
      <c r="E29" s="258"/>
      <c r="F29" s="259"/>
      <c r="G29" s="260"/>
      <c r="H29" s="261"/>
      <c r="I29" s="262"/>
      <c r="J29" s="263"/>
      <c r="K29" s="263"/>
      <c r="L29" s="256"/>
      <c r="CA29" s="226" t="str">
        <f t="shared" si="3"/>
        <v/>
      </c>
      <c r="CG29" s="226">
        <f t="shared" si="4"/>
        <v>0</v>
      </c>
    </row>
    <row r="30" spans="1:86" ht="17.25" customHeight="1" x14ac:dyDescent="0.2">
      <c r="A30" s="475" t="s">
        <v>56</v>
      </c>
      <c r="B30" s="476"/>
      <c r="C30" s="248">
        <f t="shared" si="0"/>
        <v>0</v>
      </c>
      <c r="D30" s="257"/>
      <c r="E30" s="258"/>
      <c r="F30" s="259"/>
      <c r="G30" s="260"/>
      <c r="H30" s="261"/>
      <c r="I30" s="262"/>
      <c r="J30" s="264"/>
      <c r="K30" s="264"/>
      <c r="L30" s="256" t="s">
        <v>48</v>
      </c>
      <c r="CA30" s="226" t="str">
        <f t="shared" si="3"/>
        <v/>
      </c>
      <c r="CB30" s="226" t="str">
        <f>IF(J30&lt;=C30,"","Programa de atención Domiciliaria a personas con Dependencia severa debe ser MENOR O IGUAL  al Total")</f>
        <v/>
      </c>
      <c r="CG30" s="226">
        <f t="shared" si="4"/>
        <v>0</v>
      </c>
      <c r="CH30" s="226">
        <f>IF(J30&lt;=C30,0,1)</f>
        <v>0</v>
      </c>
    </row>
    <row r="31" spans="1:86" ht="17.25" customHeight="1" x14ac:dyDescent="0.2">
      <c r="A31" s="475" t="s">
        <v>57</v>
      </c>
      <c r="B31" s="476"/>
      <c r="C31" s="248">
        <f t="shared" si="0"/>
        <v>0</v>
      </c>
      <c r="D31" s="265"/>
      <c r="E31" s="266"/>
      <c r="F31" s="267"/>
      <c r="G31" s="268"/>
      <c r="H31" s="269"/>
      <c r="I31" s="270"/>
      <c r="J31" s="271"/>
      <c r="K31" s="264"/>
      <c r="L31" s="256" t="s">
        <v>48</v>
      </c>
      <c r="CA31" s="226" t="str">
        <f t="shared" si="3"/>
        <v/>
      </c>
      <c r="CB31" s="226" t="str">
        <f>IF(J31&lt;=C31,"","Programa de atención Domiciliaria a personas con Dependencia severa debe ser MENOR O IGUAL  al Total")</f>
        <v/>
      </c>
      <c r="CG31" s="226">
        <f t="shared" si="4"/>
        <v>0</v>
      </c>
      <c r="CH31" s="226">
        <f>IF(J31&lt;=C31,0,1)</f>
        <v>0</v>
      </c>
    </row>
    <row r="32" spans="1:86" ht="17.25" customHeight="1" x14ac:dyDescent="0.2">
      <c r="A32" s="475" t="s">
        <v>58</v>
      </c>
      <c r="B32" s="476"/>
      <c r="C32" s="248">
        <f t="shared" si="0"/>
        <v>0</v>
      </c>
      <c r="D32" s="272"/>
      <c r="E32" s="258"/>
      <c r="F32" s="259"/>
      <c r="G32" s="260"/>
      <c r="H32" s="261"/>
      <c r="I32" s="262"/>
      <c r="J32" s="264"/>
      <c r="K32" s="264"/>
      <c r="L32" s="256" t="s">
        <v>48</v>
      </c>
      <c r="CA32" s="226" t="str">
        <f t="shared" si="3"/>
        <v/>
      </c>
      <c r="CB32" s="226" t="str">
        <f>IF(J32&lt;=C32,"","Programa de atención Domiciliaria a personas con Dependencia severa debe ser MENOR O IGUAL  al Total")</f>
        <v/>
      </c>
      <c r="CG32" s="226">
        <f t="shared" si="4"/>
        <v>0</v>
      </c>
      <c r="CH32" s="226">
        <f>IF(J32&lt;=C32,0,1)</f>
        <v>0</v>
      </c>
    </row>
    <row r="33" spans="1:12" ht="17.25" customHeight="1" x14ac:dyDescent="0.2">
      <c r="A33" s="477" t="s">
        <v>59</v>
      </c>
      <c r="B33" s="478"/>
      <c r="C33" s="248">
        <f t="shared" si="0"/>
        <v>0</v>
      </c>
      <c r="D33" s="257"/>
      <c r="E33" s="258"/>
      <c r="F33" s="259"/>
      <c r="G33" s="260"/>
      <c r="H33" s="261"/>
      <c r="I33" s="262"/>
      <c r="J33" s="263"/>
      <c r="K33" s="264"/>
      <c r="L33" s="256"/>
    </row>
    <row r="34" spans="1:12" ht="17.25" customHeight="1" x14ac:dyDescent="0.2">
      <c r="A34" s="482" t="s">
        <v>60</v>
      </c>
      <c r="B34" s="483"/>
      <c r="C34" s="248">
        <f t="shared" si="0"/>
        <v>0</v>
      </c>
      <c r="D34" s="273"/>
      <c r="E34" s="274"/>
      <c r="F34" s="275"/>
      <c r="G34" s="276"/>
      <c r="H34" s="277"/>
      <c r="I34" s="278"/>
      <c r="J34" s="279"/>
      <c r="K34" s="280"/>
      <c r="L34" s="256"/>
    </row>
    <row r="35" spans="1:12" x14ac:dyDescent="0.2">
      <c r="A35" s="281" t="s">
        <v>11</v>
      </c>
      <c r="B35" s="282"/>
      <c r="C35" s="282"/>
      <c r="D35" s="283"/>
      <c r="E35" s="283"/>
      <c r="F35" s="283"/>
      <c r="G35" s="284"/>
      <c r="H35" s="285"/>
      <c r="I35" s="238"/>
      <c r="J35" s="231"/>
      <c r="K35" s="231"/>
    </row>
    <row r="36" spans="1:12" ht="42" x14ac:dyDescent="0.2">
      <c r="A36" s="463" t="s">
        <v>3</v>
      </c>
      <c r="B36" s="470"/>
      <c r="C36" s="286" t="s">
        <v>4</v>
      </c>
      <c r="D36" s="286" t="s">
        <v>5</v>
      </c>
      <c r="E36" s="287" t="s">
        <v>12</v>
      </c>
      <c r="F36" s="241" t="s">
        <v>13</v>
      </c>
      <c r="G36" s="240" t="s">
        <v>14</v>
      </c>
      <c r="H36" s="243" t="s">
        <v>33</v>
      </c>
      <c r="I36" s="238"/>
      <c r="J36" s="231"/>
      <c r="K36" s="231"/>
    </row>
    <row r="37" spans="1:12" x14ac:dyDescent="0.2">
      <c r="A37" s="479" t="s">
        <v>61</v>
      </c>
      <c r="B37" s="480"/>
      <c r="C37" s="288">
        <f t="shared" ref="C37:C43" si="5">SUM(D37:F37)</f>
        <v>0</v>
      </c>
      <c r="D37" s="289"/>
      <c r="E37" s="290"/>
      <c r="F37" s="291"/>
      <c r="G37" s="292"/>
      <c r="H37" s="293"/>
      <c r="I37" s="294"/>
      <c r="J37" s="231"/>
      <c r="K37" s="231"/>
    </row>
    <row r="38" spans="1:12" x14ac:dyDescent="0.2">
      <c r="A38" s="475" t="s">
        <v>62</v>
      </c>
      <c r="B38" s="481"/>
      <c r="C38" s="295">
        <f t="shared" si="5"/>
        <v>0</v>
      </c>
      <c r="D38" s="272"/>
      <c r="E38" s="296"/>
      <c r="F38" s="297"/>
      <c r="G38" s="298"/>
      <c r="H38" s="293"/>
      <c r="I38" s="294"/>
      <c r="J38" s="231"/>
      <c r="K38" s="231"/>
    </row>
    <row r="39" spans="1:12" x14ac:dyDescent="0.2">
      <c r="A39" s="475" t="s">
        <v>63</v>
      </c>
      <c r="B39" s="481"/>
      <c r="C39" s="248">
        <f t="shared" si="5"/>
        <v>0</v>
      </c>
      <c r="D39" s="272"/>
      <c r="E39" s="296"/>
      <c r="F39" s="297"/>
      <c r="G39" s="298"/>
      <c r="H39" s="293"/>
      <c r="I39" s="294"/>
      <c r="J39" s="231"/>
      <c r="K39" s="231"/>
    </row>
    <row r="40" spans="1:12" x14ac:dyDescent="0.2">
      <c r="A40" s="475" t="s">
        <v>64</v>
      </c>
      <c r="B40" s="481"/>
      <c r="C40" s="248">
        <f t="shared" si="5"/>
        <v>0</v>
      </c>
      <c r="D40" s="272"/>
      <c r="E40" s="266"/>
      <c r="F40" s="297"/>
      <c r="G40" s="299"/>
      <c r="H40" s="300"/>
      <c r="I40" s="294"/>
      <c r="J40" s="231"/>
      <c r="K40" s="231"/>
    </row>
    <row r="41" spans="1:12" ht="21" x14ac:dyDescent="0.2">
      <c r="A41" s="484" t="s">
        <v>65</v>
      </c>
      <c r="B41" s="301" t="s">
        <v>66</v>
      </c>
      <c r="C41" s="302">
        <f t="shared" si="5"/>
        <v>64</v>
      </c>
      <c r="D41" s="289">
        <v>64</v>
      </c>
      <c r="E41" s="290"/>
      <c r="F41" s="291"/>
      <c r="G41" s="292"/>
      <c r="H41" s="303"/>
      <c r="I41" s="294"/>
      <c r="J41" s="231"/>
      <c r="K41" s="231"/>
    </row>
    <row r="42" spans="1:12" x14ac:dyDescent="0.2">
      <c r="A42" s="484"/>
      <c r="B42" s="304" t="s">
        <v>67</v>
      </c>
      <c r="C42" s="248">
        <f t="shared" si="5"/>
        <v>0</v>
      </c>
      <c r="D42" s="272"/>
      <c r="E42" s="296"/>
      <c r="F42" s="297"/>
      <c r="G42" s="298"/>
      <c r="H42" s="303"/>
      <c r="I42" s="294"/>
      <c r="J42" s="231"/>
      <c r="K42" s="231"/>
    </row>
    <row r="43" spans="1:12" ht="21" x14ac:dyDescent="0.2">
      <c r="A43" s="484"/>
      <c r="B43" s="305" t="s">
        <v>68</v>
      </c>
      <c r="C43" s="306">
        <f t="shared" si="5"/>
        <v>0</v>
      </c>
      <c r="D43" s="307"/>
      <c r="E43" s="308"/>
      <c r="F43" s="309"/>
      <c r="G43" s="310"/>
      <c r="H43" s="293"/>
      <c r="I43" s="294"/>
      <c r="J43" s="231"/>
      <c r="K43" s="231"/>
    </row>
    <row r="44" spans="1:12" x14ac:dyDescent="0.2">
      <c r="A44" s="477" t="s">
        <v>69</v>
      </c>
      <c r="B44" s="478"/>
      <c r="C44" s="302">
        <f>SUM(D44:G44)</f>
        <v>0</v>
      </c>
      <c r="D44" s="289"/>
      <c r="E44" s="290"/>
      <c r="F44" s="291"/>
      <c r="G44" s="311"/>
      <c r="H44" s="312"/>
      <c r="I44" s="294"/>
      <c r="J44" s="231"/>
      <c r="K44" s="231"/>
    </row>
    <row r="45" spans="1:12" x14ac:dyDescent="0.2">
      <c r="A45" s="473" t="s">
        <v>70</v>
      </c>
      <c r="B45" s="474"/>
      <c r="C45" s="248">
        <f>SUM(D45:G45)</f>
        <v>431</v>
      </c>
      <c r="D45" s="272">
        <v>26</v>
      </c>
      <c r="E45" s="296">
        <v>141</v>
      </c>
      <c r="F45" s="297">
        <v>86</v>
      </c>
      <c r="G45" s="313">
        <v>178</v>
      </c>
      <c r="H45" s="300"/>
      <c r="I45" s="294"/>
      <c r="J45" s="231"/>
      <c r="K45" s="231"/>
    </row>
    <row r="46" spans="1:12" x14ac:dyDescent="0.2">
      <c r="A46" s="486" t="s">
        <v>4</v>
      </c>
      <c r="B46" s="487"/>
      <c r="C46" s="314">
        <f>SUM(C37:C45)</f>
        <v>495</v>
      </c>
      <c r="D46" s="314">
        <f>SUM(D37:D45)</f>
        <v>90</v>
      </c>
      <c r="E46" s="315">
        <f>SUM(E37:E45)</f>
        <v>141</v>
      </c>
      <c r="F46" s="316">
        <f>SUM(F37:F45)</f>
        <v>86</v>
      </c>
      <c r="G46" s="317">
        <f>SUM(G44:G45)</f>
        <v>178</v>
      </c>
      <c r="H46" s="317">
        <f>SUM(H37:H45)</f>
        <v>0</v>
      </c>
      <c r="I46" s="294"/>
      <c r="J46" s="231"/>
      <c r="K46" s="231"/>
    </row>
    <row r="47" spans="1:12" x14ac:dyDescent="0.2">
      <c r="A47" s="318" t="s">
        <v>15</v>
      </c>
      <c r="B47" s="319"/>
      <c r="C47" s="320"/>
      <c r="D47" s="320"/>
      <c r="E47" s="320"/>
      <c r="F47" s="321"/>
      <c r="G47" s="321"/>
      <c r="H47" s="322"/>
      <c r="I47" s="238"/>
      <c r="J47" s="231"/>
      <c r="K47" s="231"/>
    </row>
    <row r="48" spans="1:12" x14ac:dyDescent="0.2">
      <c r="A48" s="323" t="s">
        <v>16</v>
      </c>
      <c r="B48" s="324"/>
      <c r="C48" s="324"/>
      <c r="D48" s="324"/>
      <c r="E48" s="324"/>
      <c r="F48" s="325"/>
      <c r="G48" s="325"/>
      <c r="H48" s="325"/>
      <c r="I48" s="238"/>
      <c r="J48" s="231"/>
      <c r="K48" s="231"/>
    </row>
    <row r="49" spans="1:80" ht="63" x14ac:dyDescent="0.2">
      <c r="A49" s="463" t="s">
        <v>3</v>
      </c>
      <c r="B49" s="470"/>
      <c r="C49" s="239" t="s">
        <v>4</v>
      </c>
      <c r="D49" s="326" t="s">
        <v>17</v>
      </c>
      <c r="E49" s="242" t="s">
        <v>18</v>
      </c>
      <c r="F49" s="247" t="s">
        <v>10</v>
      </c>
      <c r="G49" s="327"/>
      <c r="H49" s="328"/>
      <c r="I49" s="238"/>
      <c r="J49" s="231"/>
      <c r="K49" s="231"/>
    </row>
    <row r="50" spans="1:80" x14ac:dyDescent="0.2">
      <c r="A50" s="497" t="s">
        <v>19</v>
      </c>
      <c r="B50" s="498"/>
      <c r="C50" s="329">
        <f t="shared" ref="C50:C55" si="6">SUM(D50:E50)</f>
        <v>15</v>
      </c>
      <c r="D50" s="330">
        <v>6</v>
      </c>
      <c r="E50" s="331">
        <v>9</v>
      </c>
      <c r="F50" s="332"/>
      <c r="G50" s="333"/>
      <c r="H50" s="334"/>
      <c r="I50" s="238"/>
      <c r="J50" s="231"/>
      <c r="K50" s="231"/>
    </row>
    <row r="51" spans="1:80" x14ac:dyDescent="0.2">
      <c r="A51" s="488" t="s">
        <v>20</v>
      </c>
      <c r="B51" s="489"/>
      <c r="C51" s="335">
        <f t="shared" si="6"/>
        <v>66</v>
      </c>
      <c r="D51" s="336">
        <v>35</v>
      </c>
      <c r="E51" s="337">
        <v>31</v>
      </c>
      <c r="F51" s="338"/>
      <c r="G51" s="333"/>
      <c r="H51" s="334"/>
      <c r="I51" s="238"/>
      <c r="J51" s="231"/>
      <c r="K51" s="231"/>
    </row>
    <row r="52" spans="1:80" x14ac:dyDescent="0.2">
      <c r="A52" s="490" t="s">
        <v>21</v>
      </c>
      <c r="B52" s="339" t="s">
        <v>22</v>
      </c>
      <c r="C52" s="329">
        <f t="shared" si="6"/>
        <v>0</v>
      </c>
      <c r="D52" s="330"/>
      <c r="E52" s="331"/>
      <c r="F52" s="340"/>
      <c r="G52" s="341" t="s">
        <v>48</v>
      </c>
      <c r="H52" s="334"/>
      <c r="I52" s="238"/>
      <c r="J52" s="231"/>
      <c r="K52" s="231"/>
      <c r="CA52" s="226" t="str">
        <f>IF(F52&lt;=C52,"","Programa de atención Domiciliaria a personas con Dependencia severa debe ser MENOR O IGUAL  al Total")</f>
        <v/>
      </c>
      <c r="CB52" s="226" t="str">
        <f>IF(C52=0,"",IF(F52="",IF(C52="","",1),0))</f>
        <v/>
      </c>
    </row>
    <row r="53" spans="1:80" x14ac:dyDescent="0.2">
      <c r="A53" s="491"/>
      <c r="B53" s="342" t="s">
        <v>23</v>
      </c>
      <c r="C53" s="343">
        <f t="shared" si="6"/>
        <v>198</v>
      </c>
      <c r="D53" s="344">
        <v>127</v>
      </c>
      <c r="E53" s="345">
        <v>71</v>
      </c>
      <c r="F53" s="346">
        <v>17</v>
      </c>
      <c r="G53" s="341" t="s">
        <v>48</v>
      </c>
      <c r="H53" s="334"/>
      <c r="I53" s="238"/>
      <c r="J53" s="231"/>
      <c r="K53" s="231"/>
      <c r="CA53" s="226" t="str">
        <f>IF(F53&lt;=C53,"","Programa de atención Domiciliaria a personas con Dependencia severa debe ser MENOR O IGUAL  al Total")</f>
        <v/>
      </c>
      <c r="CB53" s="226">
        <f>IF(C53=0,"",IF(F53="",IF(C53="","",1),0))</f>
        <v>0</v>
      </c>
    </row>
    <row r="54" spans="1:80" x14ac:dyDescent="0.2">
      <c r="A54" s="499" t="s">
        <v>24</v>
      </c>
      <c r="B54" s="499"/>
      <c r="C54" s="329">
        <f t="shared" si="6"/>
        <v>152</v>
      </c>
      <c r="D54" s="330">
        <v>85</v>
      </c>
      <c r="E54" s="347">
        <v>67</v>
      </c>
      <c r="F54" s="332"/>
      <c r="G54" s="333"/>
      <c r="H54" s="334"/>
      <c r="I54" s="238"/>
      <c r="J54" s="231"/>
      <c r="K54" s="231"/>
    </row>
    <row r="55" spans="1:80" x14ac:dyDescent="0.2">
      <c r="A55" s="458" t="s">
        <v>25</v>
      </c>
      <c r="B55" s="458"/>
      <c r="C55" s="348">
        <f t="shared" si="6"/>
        <v>0</v>
      </c>
      <c r="D55" s="349"/>
      <c r="E55" s="350"/>
      <c r="F55" s="351"/>
      <c r="G55" s="341" t="s">
        <v>48</v>
      </c>
      <c r="H55" s="334"/>
      <c r="I55" s="238"/>
      <c r="J55" s="231"/>
      <c r="K55" s="231"/>
      <c r="CA55" s="226" t="str">
        <f>IF(F55&lt;=C55,"","Programa de atención Domiciliaria a personas con Dependencia severa debe ser MENOR O IGUAL  al Total")</f>
        <v/>
      </c>
      <c r="CB55" s="226" t="str">
        <f>IF(C55=0,"",IF(F55="",IF(C55="","",1),0))</f>
        <v/>
      </c>
    </row>
    <row r="56" spans="1:80" x14ac:dyDescent="0.2">
      <c r="A56" s="459" t="s">
        <v>71</v>
      </c>
      <c r="B56" s="459"/>
      <c r="C56" s="352">
        <f>D56</f>
        <v>0</v>
      </c>
      <c r="D56" s="272"/>
      <c r="E56" s="353"/>
      <c r="F56" s="354"/>
      <c r="G56" s="341" t="s">
        <v>48</v>
      </c>
      <c r="H56" s="334"/>
      <c r="I56" s="238"/>
      <c r="J56" s="231"/>
      <c r="K56" s="231"/>
      <c r="CA56" s="226" t="str">
        <f>IF(F56&lt;=C56,"","Programa de atención Domiciliaria a personas con Dependencia severa debe ser MENOR O IGUAL  al Total")</f>
        <v/>
      </c>
      <c r="CB56" s="226" t="str">
        <f>IF(C56=0,"",IF(F56="",IF(C56="","",1),0))</f>
        <v/>
      </c>
    </row>
    <row r="57" spans="1:80" x14ac:dyDescent="0.2">
      <c r="A57" s="492" t="s">
        <v>26</v>
      </c>
      <c r="B57" s="492"/>
      <c r="C57" s="355">
        <f>D57</f>
        <v>0</v>
      </c>
      <c r="D57" s="307"/>
      <c r="E57" s="356"/>
      <c r="F57" s="357"/>
      <c r="G57" s="358"/>
      <c r="H57" s="238"/>
      <c r="I57" s="231"/>
      <c r="J57" s="231"/>
      <c r="K57" s="231"/>
    </row>
    <row r="58" spans="1:80" x14ac:dyDescent="0.2">
      <c r="A58" s="323" t="s">
        <v>27</v>
      </c>
      <c r="B58" s="324"/>
      <c r="C58" s="324"/>
      <c r="D58" s="324"/>
      <c r="E58" s="324"/>
      <c r="F58" s="324"/>
      <c r="G58" s="324"/>
      <c r="H58" s="359"/>
      <c r="I58" s="238"/>
      <c r="J58" s="231"/>
      <c r="K58" s="231"/>
    </row>
    <row r="59" spans="1:80" x14ac:dyDescent="0.2">
      <c r="A59" s="467" t="s">
        <v>72</v>
      </c>
      <c r="B59" s="493"/>
      <c r="C59" s="462" t="s">
        <v>28</v>
      </c>
      <c r="D59" s="462"/>
      <c r="E59" s="462"/>
      <c r="F59" s="462"/>
      <c r="G59" s="463"/>
      <c r="H59" s="464" t="s">
        <v>29</v>
      </c>
      <c r="I59" s="465"/>
      <c r="J59" s="231"/>
      <c r="K59" s="231"/>
    </row>
    <row r="60" spans="1:80" x14ac:dyDescent="0.2">
      <c r="A60" s="494"/>
      <c r="B60" s="495"/>
      <c r="C60" s="467" t="s">
        <v>4</v>
      </c>
      <c r="D60" s="463" t="s">
        <v>30</v>
      </c>
      <c r="E60" s="469"/>
      <c r="F60" s="470"/>
      <c r="G60" s="471" t="s">
        <v>31</v>
      </c>
      <c r="H60" s="466"/>
      <c r="I60" s="465"/>
      <c r="J60" s="231"/>
      <c r="K60" s="231"/>
    </row>
    <row r="61" spans="1:80" ht="21" x14ac:dyDescent="0.2">
      <c r="A61" s="468"/>
      <c r="B61" s="496"/>
      <c r="C61" s="468"/>
      <c r="D61" s="326" t="s">
        <v>73</v>
      </c>
      <c r="E61" s="241" t="s">
        <v>74</v>
      </c>
      <c r="F61" s="360" t="s">
        <v>75</v>
      </c>
      <c r="G61" s="472"/>
      <c r="H61" s="247" t="s">
        <v>76</v>
      </c>
      <c r="I61" s="239" t="s">
        <v>77</v>
      </c>
    </row>
    <row r="62" spans="1:80" x14ac:dyDescent="0.2">
      <c r="A62" s="460" t="s">
        <v>78</v>
      </c>
      <c r="B62" s="461"/>
      <c r="C62" s="361">
        <f t="shared" ref="C62:C67" si="7">SUM(D62:F62)+H62</f>
        <v>0</v>
      </c>
      <c r="D62" s="289"/>
      <c r="E62" s="290"/>
      <c r="F62" s="362"/>
      <c r="G62" s="311"/>
      <c r="H62" s="363"/>
      <c r="I62" s="364"/>
      <c r="J62" s="226"/>
    </row>
    <row r="63" spans="1:80" x14ac:dyDescent="0.2">
      <c r="A63" s="456" t="s">
        <v>79</v>
      </c>
      <c r="B63" s="457"/>
      <c r="C63" s="365">
        <f t="shared" si="7"/>
        <v>0</v>
      </c>
      <c r="D63" s="272"/>
      <c r="E63" s="296"/>
      <c r="F63" s="366"/>
      <c r="G63" s="313"/>
      <c r="H63" s="354"/>
      <c r="I63" s="367"/>
      <c r="J63" s="226"/>
    </row>
    <row r="64" spans="1:80" x14ac:dyDescent="0.2">
      <c r="A64" s="456" t="s">
        <v>80</v>
      </c>
      <c r="B64" s="457"/>
      <c r="C64" s="365">
        <f t="shared" si="7"/>
        <v>0</v>
      </c>
      <c r="D64" s="272"/>
      <c r="E64" s="296"/>
      <c r="F64" s="366"/>
      <c r="G64" s="313"/>
      <c r="H64" s="354"/>
      <c r="I64" s="367"/>
      <c r="J64" s="226"/>
    </row>
    <row r="65" spans="1:10" x14ac:dyDescent="0.2">
      <c r="A65" s="456" t="s">
        <v>81</v>
      </c>
      <c r="B65" s="457"/>
      <c r="C65" s="365">
        <f t="shared" si="7"/>
        <v>0</v>
      </c>
      <c r="D65" s="272"/>
      <c r="E65" s="296"/>
      <c r="F65" s="366"/>
      <c r="G65" s="313"/>
      <c r="H65" s="354"/>
      <c r="I65" s="367"/>
      <c r="J65" s="226"/>
    </row>
    <row r="66" spans="1:10" x14ac:dyDescent="0.2">
      <c r="A66" s="456" t="s">
        <v>82</v>
      </c>
      <c r="B66" s="457"/>
      <c r="C66" s="365">
        <f t="shared" si="7"/>
        <v>0</v>
      </c>
      <c r="D66" s="272"/>
      <c r="E66" s="296"/>
      <c r="F66" s="366"/>
      <c r="G66" s="313"/>
      <c r="H66" s="354"/>
      <c r="I66" s="367"/>
      <c r="J66" s="226"/>
    </row>
    <row r="67" spans="1:10" x14ac:dyDescent="0.2">
      <c r="A67" s="500" t="s">
        <v>83</v>
      </c>
      <c r="B67" s="501"/>
      <c r="C67" s="368">
        <f t="shared" si="7"/>
        <v>0</v>
      </c>
      <c r="D67" s="307"/>
      <c r="E67" s="308"/>
      <c r="F67" s="369"/>
      <c r="G67" s="370"/>
      <c r="H67" s="371"/>
      <c r="I67" s="372"/>
      <c r="J67" s="226"/>
    </row>
    <row r="68" spans="1:10" x14ac:dyDescent="0.2">
      <c r="A68" s="373" t="s">
        <v>32</v>
      </c>
      <c r="B68" s="231"/>
      <c r="C68" s="231"/>
      <c r="D68" s="231"/>
      <c r="E68" s="231"/>
      <c r="F68" s="231"/>
      <c r="G68" s="231"/>
      <c r="H68" s="231"/>
      <c r="I68" s="238"/>
    </row>
    <row r="69" spans="1:10" x14ac:dyDescent="0.2">
      <c r="A69" s="374" t="s">
        <v>84</v>
      </c>
      <c r="B69" s="375"/>
      <c r="C69" s="375"/>
      <c r="D69" s="375"/>
      <c r="E69" s="375"/>
      <c r="F69" s="376"/>
      <c r="G69" s="376"/>
    </row>
    <row r="70" spans="1:10" x14ac:dyDescent="0.2">
      <c r="A70" s="502" t="s">
        <v>85</v>
      </c>
      <c r="B70" s="502" t="s">
        <v>86</v>
      </c>
      <c r="C70" s="504" t="s">
        <v>87</v>
      </c>
      <c r="D70" s="505"/>
      <c r="E70" s="505"/>
      <c r="F70" s="505"/>
      <c r="G70" s="506"/>
    </row>
    <row r="71" spans="1:10" x14ac:dyDescent="0.2">
      <c r="A71" s="503"/>
      <c r="B71" s="503"/>
      <c r="C71" s="326" t="s">
        <v>88</v>
      </c>
      <c r="D71" s="377" t="s">
        <v>89</v>
      </c>
      <c r="E71" s="241" t="s">
        <v>90</v>
      </c>
      <c r="F71" s="241" t="s">
        <v>91</v>
      </c>
      <c r="G71" s="360" t="s">
        <v>92</v>
      </c>
    </row>
    <row r="72" spans="1:10" x14ac:dyDescent="0.2">
      <c r="A72" s="378" t="s">
        <v>93</v>
      </c>
      <c r="B72" s="379">
        <f>SUM(C72:G72)</f>
        <v>0</v>
      </c>
      <c r="C72" s="289"/>
      <c r="D72" s="380"/>
      <c r="E72" s="380"/>
      <c r="F72" s="380"/>
      <c r="G72" s="381"/>
      <c r="H72" s="226"/>
    </row>
    <row r="73" spans="1:10" x14ac:dyDescent="0.2">
      <c r="A73" s="382" t="s">
        <v>67</v>
      </c>
      <c r="B73" s="383">
        <f>SUM(C73:G73)</f>
        <v>0</v>
      </c>
      <c r="C73" s="307"/>
      <c r="D73" s="309"/>
      <c r="E73" s="309"/>
      <c r="F73" s="309"/>
      <c r="G73" s="384"/>
      <c r="H73" s="226"/>
    </row>
    <row r="74" spans="1:10" x14ac:dyDescent="0.2">
      <c r="A74" s="374" t="s">
        <v>94</v>
      </c>
      <c r="B74" s="375"/>
      <c r="C74" s="375"/>
      <c r="D74" s="375"/>
      <c r="E74" s="375"/>
      <c r="F74" s="376"/>
      <c r="G74" s="376"/>
    </row>
    <row r="75" spans="1:10" x14ac:dyDescent="0.2">
      <c r="A75" s="502" t="s">
        <v>85</v>
      </c>
      <c r="B75" s="502" t="s">
        <v>95</v>
      </c>
      <c r="C75" s="504" t="s">
        <v>96</v>
      </c>
      <c r="D75" s="505"/>
      <c r="E75" s="505"/>
      <c r="F75" s="505"/>
      <c r="G75" s="506"/>
    </row>
    <row r="76" spans="1:10" x14ac:dyDescent="0.2">
      <c r="A76" s="503"/>
      <c r="B76" s="503"/>
      <c r="C76" s="326" t="s">
        <v>88</v>
      </c>
      <c r="D76" s="377" t="s">
        <v>89</v>
      </c>
      <c r="E76" s="241" t="s">
        <v>90</v>
      </c>
      <c r="F76" s="241" t="s">
        <v>91</v>
      </c>
      <c r="G76" s="360" t="s">
        <v>92</v>
      </c>
    </row>
    <row r="77" spans="1:10" ht="25.5" customHeight="1" x14ac:dyDescent="0.2">
      <c r="A77" s="385" t="s">
        <v>97</v>
      </c>
      <c r="B77" s="386">
        <f>SUM(C77:G77)</f>
        <v>0</v>
      </c>
      <c r="C77" s="387"/>
      <c r="D77" s="388"/>
      <c r="E77" s="388"/>
      <c r="F77" s="388"/>
      <c r="G77" s="389"/>
      <c r="H77" s="226"/>
    </row>
    <row r="78" spans="1:10" x14ac:dyDescent="0.2">
      <c r="A78" s="390"/>
      <c r="B78" s="391"/>
      <c r="C78" s="390"/>
      <c r="D78" s="391"/>
      <c r="E78" s="392"/>
      <c r="F78" s="391"/>
      <c r="G78" s="392"/>
    </row>
    <row r="195" spans="1:2" hidden="1" x14ac:dyDescent="0.2">
      <c r="A195" s="225">
        <f>SUM(C10:C34,C46,C50:C57,C62:C67,B72:B73,B77)</f>
        <v>926</v>
      </c>
      <c r="B195" s="225">
        <f>SUM(CG7:CO78)</f>
        <v>0</v>
      </c>
    </row>
  </sheetData>
  <mergeCells count="61">
    <mergeCell ref="A67:B67"/>
    <mergeCell ref="A70:A71"/>
    <mergeCell ref="B70:B71"/>
    <mergeCell ref="C70:G70"/>
    <mergeCell ref="A75:A76"/>
    <mergeCell ref="B75:B76"/>
    <mergeCell ref="C75:G75"/>
    <mergeCell ref="A46:B46"/>
    <mergeCell ref="A51:B51"/>
    <mergeCell ref="A52:A53"/>
    <mergeCell ref="A57:B57"/>
    <mergeCell ref="A59:B61"/>
    <mergeCell ref="A49:B49"/>
    <mergeCell ref="A50:B50"/>
    <mergeCell ref="A54:B54"/>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6:B36"/>
    <mergeCell ref="A37:B37"/>
    <mergeCell ref="A38:B38"/>
    <mergeCell ref="A39:B39"/>
    <mergeCell ref="A44:B44"/>
    <mergeCell ref="A34:B34"/>
    <mergeCell ref="A40:B40"/>
    <mergeCell ref="A41:A43"/>
    <mergeCell ref="C59:G59"/>
    <mergeCell ref="H59:I60"/>
    <mergeCell ref="C60:C61"/>
    <mergeCell ref="D60:F60"/>
    <mergeCell ref="G60:G61"/>
    <mergeCell ref="A66:B66"/>
    <mergeCell ref="A55:B55"/>
    <mergeCell ref="A56:B56"/>
    <mergeCell ref="A62:B62"/>
    <mergeCell ref="A63:B63"/>
    <mergeCell ref="A64:B64"/>
    <mergeCell ref="A65:B6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workbookViewId="0">
      <selection activeCell="B6" sqref="B6"/>
    </sheetView>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85" x14ac:dyDescent="0.2">
      <c r="A1" s="224" t="s">
        <v>0</v>
      </c>
    </row>
    <row r="2" spans="1:85" x14ac:dyDescent="0.2">
      <c r="A2" s="224" t="str">
        <f>CONCATENATE("COMUNA: ",[7]NOMBRE!B2," - ","( ",[7]NOMBRE!C2,[7]NOMBRE!D2,[7]NOMBRE!E2,[7]NOMBRE!F2,[7]NOMBRE!G2," )")</f>
        <v>COMUNA: Linares - ( 07401 )</v>
      </c>
    </row>
    <row r="3" spans="1:85" x14ac:dyDescent="0.2">
      <c r="A3" s="224" t="str">
        <f>CONCATENATE("ESTABLECIMIENTO/ESTRATEGIA: ",[7]NOMBRE!B3," - ","( ",[7]NOMBRE!C3,[7]NOMBRE!D3,[7]NOMBRE!E3,[7]NOMBRE!F3,[7]NOMBRE!G3,[7]NOMBRE!H3," )")</f>
        <v>ESTABLECIMIENTO/ESTRATEGIA: Hospital Presidente Carlos Ibañez del Campo - ( 116108 )</v>
      </c>
    </row>
    <row r="4" spans="1:85" x14ac:dyDescent="0.2">
      <c r="A4" s="224" t="str">
        <f>CONCATENATE("MES: ",[7]NOMBRE!B6," - ","( ",[7]NOMBRE!C6,[7]NOMBRE!D6," )")</f>
        <v>MES: JULIO - ( 07 )</v>
      </c>
    </row>
    <row r="5" spans="1:85" x14ac:dyDescent="0.2">
      <c r="A5" s="224" t="str">
        <f>CONCATENATE("AÑO: ",[7]NOMBRE!B7)</f>
        <v>AÑO: 2017</v>
      </c>
    </row>
    <row r="6" spans="1:85" ht="15" customHeight="1" x14ac:dyDescent="0.2">
      <c r="A6" s="227"/>
      <c r="B6" s="227"/>
      <c r="C6" s="228" t="s">
        <v>1</v>
      </c>
      <c r="D6" s="227"/>
      <c r="E6" s="227"/>
      <c r="F6" s="227"/>
      <c r="G6" s="227"/>
      <c r="H6" s="229"/>
      <c r="I6" s="230"/>
      <c r="J6" s="231"/>
      <c r="K6" s="231"/>
    </row>
    <row r="7" spans="1:85" ht="15" x14ac:dyDescent="0.2">
      <c r="A7" s="232"/>
      <c r="B7" s="232"/>
      <c r="C7" s="232"/>
      <c r="D7" s="232"/>
      <c r="E7" s="232"/>
      <c r="F7" s="232"/>
      <c r="G7" s="232"/>
      <c r="H7" s="229"/>
      <c r="I7" s="230"/>
      <c r="J7" s="231"/>
      <c r="K7" s="231"/>
    </row>
    <row r="8" spans="1:85" x14ac:dyDescent="0.2">
      <c r="A8" s="233" t="s">
        <v>2</v>
      </c>
      <c r="B8" s="234"/>
      <c r="C8" s="235"/>
      <c r="D8" s="234"/>
      <c r="E8" s="236"/>
      <c r="F8" s="236"/>
      <c r="G8" s="237"/>
      <c r="H8" s="236"/>
      <c r="I8" s="238"/>
      <c r="J8" s="231"/>
      <c r="K8" s="231"/>
    </row>
    <row r="9" spans="1:85" ht="56.25" customHeight="1" x14ac:dyDescent="0.2">
      <c r="A9" s="463" t="s">
        <v>3</v>
      </c>
      <c r="B9" s="469"/>
      <c r="C9" s="399" t="s">
        <v>4</v>
      </c>
      <c r="D9" s="240" t="s">
        <v>5</v>
      </c>
      <c r="E9" s="241" t="s">
        <v>6</v>
      </c>
      <c r="F9" s="242" t="s">
        <v>7</v>
      </c>
      <c r="G9" s="243" t="s">
        <v>98</v>
      </c>
      <c r="H9" s="244" t="s">
        <v>8</v>
      </c>
      <c r="I9" s="245" t="s">
        <v>9</v>
      </c>
      <c r="J9" s="246" t="s">
        <v>10</v>
      </c>
      <c r="K9" s="247" t="s">
        <v>34</v>
      </c>
    </row>
    <row r="10" spans="1:85" ht="17.25" customHeight="1" x14ac:dyDescent="0.2">
      <c r="A10" s="477" t="s">
        <v>35</v>
      </c>
      <c r="B10" s="478"/>
      <c r="C10" s="248">
        <f t="shared" ref="C10:C34" si="0">SUM(D10:F10)</f>
        <v>0</v>
      </c>
      <c r="D10" s="249"/>
      <c r="E10" s="250"/>
      <c r="F10" s="251"/>
      <c r="G10" s="252"/>
      <c r="H10" s="253"/>
      <c r="I10" s="254"/>
      <c r="J10" s="255"/>
      <c r="K10" s="255"/>
      <c r="L10" s="256"/>
      <c r="CA10" s="226" t="str">
        <f t="shared" ref="CA10:CA21" si="1">IF(SUM(H10:I10)&lt;&gt;C10,"El nº de visitas de primer contacto más la suma de vdi seguimiento deben ser coincidentes con el total","")</f>
        <v/>
      </c>
      <c r="CG10" s="226">
        <f t="shared" ref="CG10:CG21" si="2">IF(SUM(H10:I10)&lt;&gt;C10,1,0)</f>
        <v>0</v>
      </c>
    </row>
    <row r="11" spans="1:85" ht="17.25" customHeight="1" x14ac:dyDescent="0.2">
      <c r="A11" s="475" t="s">
        <v>36</v>
      </c>
      <c r="B11" s="476"/>
      <c r="C11" s="248">
        <f t="shared" si="0"/>
        <v>0</v>
      </c>
      <c r="D11" s="257"/>
      <c r="E11" s="258"/>
      <c r="F11" s="259"/>
      <c r="G11" s="260"/>
      <c r="H11" s="261"/>
      <c r="I11" s="262"/>
      <c r="J11" s="263"/>
      <c r="K11" s="263"/>
      <c r="L11" s="256"/>
      <c r="CA11" s="226" t="str">
        <f t="shared" si="1"/>
        <v/>
      </c>
      <c r="CG11" s="226">
        <f t="shared" si="2"/>
        <v>0</v>
      </c>
    </row>
    <row r="12" spans="1:85" ht="17.25" customHeight="1" x14ac:dyDescent="0.2">
      <c r="A12" s="475" t="s">
        <v>37</v>
      </c>
      <c r="B12" s="476"/>
      <c r="C12" s="248">
        <f t="shared" si="0"/>
        <v>0</v>
      </c>
      <c r="D12" s="257"/>
      <c r="E12" s="258"/>
      <c r="F12" s="259"/>
      <c r="G12" s="260"/>
      <c r="H12" s="261"/>
      <c r="I12" s="262"/>
      <c r="J12" s="263"/>
      <c r="K12" s="263"/>
      <c r="L12" s="256"/>
      <c r="CA12" s="226" t="str">
        <f t="shared" si="1"/>
        <v/>
      </c>
      <c r="CG12" s="226">
        <f t="shared" si="2"/>
        <v>0</v>
      </c>
    </row>
    <row r="13" spans="1:85" ht="17.25" customHeight="1" x14ac:dyDescent="0.2">
      <c r="A13" s="475" t="s">
        <v>38</v>
      </c>
      <c r="B13" s="476"/>
      <c r="C13" s="248">
        <f t="shared" si="0"/>
        <v>0</v>
      </c>
      <c r="D13" s="257"/>
      <c r="E13" s="258"/>
      <c r="F13" s="259"/>
      <c r="G13" s="260"/>
      <c r="H13" s="261"/>
      <c r="I13" s="262"/>
      <c r="J13" s="263"/>
      <c r="K13" s="263"/>
      <c r="L13" s="256"/>
      <c r="CA13" s="226" t="str">
        <f t="shared" si="1"/>
        <v/>
      </c>
      <c r="CG13" s="226">
        <f t="shared" si="2"/>
        <v>0</v>
      </c>
    </row>
    <row r="14" spans="1:85" ht="25.5" customHeight="1" x14ac:dyDescent="0.2">
      <c r="A14" s="475" t="s">
        <v>39</v>
      </c>
      <c r="B14" s="476"/>
      <c r="C14" s="248">
        <f t="shared" si="0"/>
        <v>0</v>
      </c>
      <c r="D14" s="257"/>
      <c r="E14" s="258"/>
      <c r="F14" s="259"/>
      <c r="G14" s="260"/>
      <c r="H14" s="261"/>
      <c r="I14" s="262"/>
      <c r="J14" s="263"/>
      <c r="K14" s="263"/>
      <c r="L14" s="256"/>
      <c r="CA14" s="226" t="str">
        <f t="shared" si="1"/>
        <v/>
      </c>
      <c r="CG14" s="226">
        <f t="shared" si="2"/>
        <v>0</v>
      </c>
    </row>
    <row r="15" spans="1:85" ht="27" customHeight="1" x14ac:dyDescent="0.2">
      <c r="A15" s="475" t="s">
        <v>40</v>
      </c>
      <c r="B15" s="476"/>
      <c r="C15" s="248">
        <f t="shared" si="0"/>
        <v>0</v>
      </c>
      <c r="D15" s="257"/>
      <c r="E15" s="258"/>
      <c r="F15" s="259"/>
      <c r="G15" s="260"/>
      <c r="H15" s="261"/>
      <c r="I15" s="262"/>
      <c r="J15" s="263"/>
      <c r="K15" s="263"/>
      <c r="L15" s="256"/>
      <c r="CA15" s="226" t="str">
        <f t="shared" si="1"/>
        <v/>
      </c>
      <c r="CG15" s="226">
        <f t="shared" si="2"/>
        <v>0</v>
      </c>
    </row>
    <row r="16" spans="1:85" ht="17.25" customHeight="1" x14ac:dyDescent="0.2">
      <c r="A16" s="475" t="s">
        <v>41</v>
      </c>
      <c r="B16" s="476"/>
      <c r="C16" s="248">
        <f t="shared" si="0"/>
        <v>0</v>
      </c>
      <c r="D16" s="257"/>
      <c r="E16" s="258"/>
      <c r="F16" s="259"/>
      <c r="G16" s="260"/>
      <c r="H16" s="261"/>
      <c r="I16" s="262"/>
      <c r="J16" s="263"/>
      <c r="K16" s="263"/>
      <c r="L16" s="256"/>
      <c r="CA16" s="226" t="str">
        <f t="shared" si="1"/>
        <v/>
      </c>
      <c r="CG16" s="226">
        <f t="shared" si="2"/>
        <v>0</v>
      </c>
    </row>
    <row r="17" spans="1:86" ht="17.25" customHeight="1" x14ac:dyDescent="0.2">
      <c r="A17" s="475" t="s">
        <v>42</v>
      </c>
      <c r="B17" s="476"/>
      <c r="C17" s="248">
        <f t="shared" si="0"/>
        <v>0</v>
      </c>
      <c r="D17" s="257"/>
      <c r="E17" s="258"/>
      <c r="F17" s="259"/>
      <c r="G17" s="260"/>
      <c r="H17" s="261"/>
      <c r="I17" s="262"/>
      <c r="J17" s="263"/>
      <c r="K17" s="263"/>
      <c r="L17" s="256"/>
      <c r="CA17" s="226" t="str">
        <f t="shared" si="1"/>
        <v/>
      </c>
      <c r="CG17" s="226">
        <f t="shared" si="2"/>
        <v>0</v>
      </c>
    </row>
    <row r="18" spans="1:86" ht="17.25" customHeight="1" x14ac:dyDescent="0.2">
      <c r="A18" s="475" t="s">
        <v>43</v>
      </c>
      <c r="B18" s="481"/>
      <c r="C18" s="248">
        <f t="shared" si="0"/>
        <v>0</v>
      </c>
      <c r="D18" s="257"/>
      <c r="E18" s="258"/>
      <c r="F18" s="259"/>
      <c r="G18" s="260"/>
      <c r="H18" s="261"/>
      <c r="I18" s="262"/>
      <c r="J18" s="263"/>
      <c r="K18" s="264"/>
      <c r="L18" s="256"/>
      <c r="CA18" s="226" t="str">
        <f t="shared" si="1"/>
        <v/>
      </c>
      <c r="CG18" s="226">
        <f t="shared" si="2"/>
        <v>0</v>
      </c>
    </row>
    <row r="19" spans="1:86" ht="17.25" customHeight="1" x14ac:dyDescent="0.2">
      <c r="A19" s="475" t="s">
        <v>44</v>
      </c>
      <c r="B19" s="476"/>
      <c r="C19" s="248">
        <f t="shared" si="0"/>
        <v>0</v>
      </c>
      <c r="D19" s="257"/>
      <c r="E19" s="258"/>
      <c r="F19" s="259"/>
      <c r="G19" s="260"/>
      <c r="H19" s="261"/>
      <c r="I19" s="262"/>
      <c r="J19" s="263"/>
      <c r="K19" s="264"/>
      <c r="L19" s="256"/>
      <c r="CA19" s="226" t="str">
        <f t="shared" si="1"/>
        <v/>
      </c>
      <c r="CG19" s="226">
        <f t="shared" si="2"/>
        <v>0</v>
      </c>
    </row>
    <row r="20" spans="1:86" ht="17.25" customHeight="1" x14ac:dyDescent="0.2">
      <c r="A20" s="475" t="s">
        <v>45</v>
      </c>
      <c r="B20" s="476"/>
      <c r="C20" s="248">
        <f t="shared" si="0"/>
        <v>0</v>
      </c>
      <c r="D20" s="257"/>
      <c r="E20" s="258"/>
      <c r="F20" s="259"/>
      <c r="G20" s="260"/>
      <c r="H20" s="261"/>
      <c r="I20" s="262"/>
      <c r="J20" s="263"/>
      <c r="K20" s="264"/>
      <c r="L20" s="256"/>
      <c r="CA20" s="226" t="str">
        <f t="shared" si="1"/>
        <v/>
      </c>
      <c r="CG20" s="226">
        <f t="shared" si="2"/>
        <v>0</v>
      </c>
    </row>
    <row r="21" spans="1:86" ht="17.25" customHeight="1" x14ac:dyDescent="0.2">
      <c r="A21" s="475" t="s">
        <v>46</v>
      </c>
      <c r="B21" s="476"/>
      <c r="C21" s="248">
        <f t="shared" si="0"/>
        <v>0</v>
      </c>
      <c r="D21" s="257"/>
      <c r="E21" s="258"/>
      <c r="F21" s="259"/>
      <c r="G21" s="260"/>
      <c r="H21" s="261"/>
      <c r="I21" s="262"/>
      <c r="J21" s="263"/>
      <c r="K21" s="263"/>
      <c r="L21" s="256"/>
      <c r="CA21" s="226" t="str">
        <f t="shared" si="1"/>
        <v/>
      </c>
      <c r="CG21" s="226">
        <f t="shared" si="2"/>
        <v>0</v>
      </c>
    </row>
    <row r="22" spans="1:86" ht="17.25" customHeight="1" x14ac:dyDescent="0.2">
      <c r="A22" s="475" t="s">
        <v>47</v>
      </c>
      <c r="B22" s="476"/>
      <c r="C22" s="248">
        <f t="shared" si="0"/>
        <v>0</v>
      </c>
      <c r="D22" s="257"/>
      <c r="E22" s="258"/>
      <c r="F22" s="259"/>
      <c r="G22" s="260"/>
      <c r="H22" s="261"/>
      <c r="I22" s="262"/>
      <c r="J22" s="264"/>
      <c r="K22" s="263"/>
      <c r="L22" s="256" t="s">
        <v>48</v>
      </c>
      <c r="CA22" s="226" t="str">
        <f>IF(C22=0,"",IF(J22="",IF(C22="",""," No olvide escribir la columna Programa de atención domiciliaria a personas con dependencia severa."),""))</f>
        <v/>
      </c>
      <c r="CB22" s="226" t="str">
        <f>IF(J22&lt;=C22,"","Programa de atención Domiciliaria a personas con Dependencia severa debe ser MENOR O IGUAL  al Total")</f>
        <v/>
      </c>
      <c r="CG22" s="226">
        <f>IF(J22&lt;=C22,0,1)</f>
        <v>0</v>
      </c>
    </row>
    <row r="23" spans="1:86" ht="17.25" customHeight="1" x14ac:dyDescent="0.2">
      <c r="A23" s="475" t="s">
        <v>49</v>
      </c>
      <c r="B23" s="476"/>
      <c r="C23" s="248">
        <f t="shared" si="0"/>
        <v>0</v>
      </c>
      <c r="D23" s="257"/>
      <c r="E23" s="258"/>
      <c r="F23" s="259"/>
      <c r="G23" s="260"/>
      <c r="H23" s="261"/>
      <c r="I23" s="262"/>
      <c r="J23" s="263"/>
      <c r="K23" s="263"/>
      <c r="L23" s="256"/>
      <c r="CA23" s="226" t="str">
        <f t="shared" ref="CA23:CA32" si="3">IF(SUM(H23:I23)&lt;&gt;C23,"El nº de visitas de primer contacto más la suma de vdi seguimiento deben ser coincidentes con el total","")</f>
        <v/>
      </c>
      <c r="CG23" s="226">
        <f t="shared" ref="CG23:CG32" si="4">IF(SUM(H23:I23)&lt;&gt;C23,1,0)</f>
        <v>0</v>
      </c>
    </row>
    <row r="24" spans="1:86" ht="17.25" customHeight="1" x14ac:dyDescent="0.2">
      <c r="A24" s="475" t="s">
        <v>50</v>
      </c>
      <c r="B24" s="476"/>
      <c r="C24" s="248">
        <f t="shared" si="0"/>
        <v>0</v>
      </c>
      <c r="D24" s="257"/>
      <c r="E24" s="258"/>
      <c r="F24" s="259"/>
      <c r="G24" s="260"/>
      <c r="H24" s="261"/>
      <c r="I24" s="262"/>
      <c r="J24" s="263"/>
      <c r="K24" s="264"/>
      <c r="L24" s="256"/>
      <c r="CA24" s="226" t="str">
        <f t="shared" si="3"/>
        <v/>
      </c>
      <c r="CG24" s="226">
        <f t="shared" si="4"/>
        <v>0</v>
      </c>
    </row>
    <row r="25" spans="1:86" ht="17.25" customHeight="1" x14ac:dyDescent="0.2">
      <c r="A25" s="475" t="s">
        <v>51</v>
      </c>
      <c r="B25" s="481"/>
      <c r="C25" s="248">
        <f t="shared" si="0"/>
        <v>0</v>
      </c>
      <c r="D25" s="257"/>
      <c r="E25" s="258"/>
      <c r="F25" s="259"/>
      <c r="G25" s="260"/>
      <c r="H25" s="261"/>
      <c r="I25" s="262"/>
      <c r="J25" s="263"/>
      <c r="K25" s="264"/>
      <c r="L25" s="256"/>
      <c r="CA25" s="226" t="str">
        <f t="shared" si="3"/>
        <v/>
      </c>
      <c r="CG25" s="226">
        <f t="shared" si="4"/>
        <v>0</v>
      </c>
    </row>
    <row r="26" spans="1:86" ht="17.25" customHeight="1" x14ac:dyDescent="0.2">
      <c r="A26" s="475" t="s">
        <v>52</v>
      </c>
      <c r="B26" s="481"/>
      <c r="C26" s="248">
        <f t="shared" si="0"/>
        <v>0</v>
      </c>
      <c r="D26" s="257"/>
      <c r="E26" s="258"/>
      <c r="F26" s="259"/>
      <c r="G26" s="260"/>
      <c r="H26" s="261"/>
      <c r="I26" s="262"/>
      <c r="J26" s="263"/>
      <c r="K26" s="264"/>
      <c r="L26" s="256"/>
      <c r="CA26" s="226" t="str">
        <f t="shared" si="3"/>
        <v/>
      </c>
      <c r="CG26" s="226">
        <f t="shared" si="4"/>
        <v>0</v>
      </c>
    </row>
    <row r="27" spans="1:86" ht="26.25" customHeight="1" x14ac:dyDescent="0.2">
      <c r="A27" s="475" t="s">
        <v>53</v>
      </c>
      <c r="B27" s="476"/>
      <c r="C27" s="248">
        <f t="shared" si="0"/>
        <v>0</v>
      </c>
      <c r="D27" s="257"/>
      <c r="E27" s="258"/>
      <c r="F27" s="259"/>
      <c r="G27" s="260"/>
      <c r="H27" s="261"/>
      <c r="I27" s="262"/>
      <c r="J27" s="263"/>
      <c r="K27" s="263"/>
      <c r="L27" s="256"/>
      <c r="CA27" s="226" t="str">
        <f t="shared" si="3"/>
        <v/>
      </c>
      <c r="CG27" s="226">
        <f t="shared" si="4"/>
        <v>0</v>
      </c>
    </row>
    <row r="28" spans="1:86" ht="24.75" customHeight="1" x14ac:dyDescent="0.2">
      <c r="A28" s="475" t="s">
        <v>54</v>
      </c>
      <c r="B28" s="481"/>
      <c r="C28" s="248">
        <f t="shared" si="0"/>
        <v>0</v>
      </c>
      <c r="D28" s="257"/>
      <c r="E28" s="258"/>
      <c r="F28" s="259"/>
      <c r="G28" s="260"/>
      <c r="H28" s="261"/>
      <c r="I28" s="262"/>
      <c r="J28" s="263"/>
      <c r="K28" s="263"/>
      <c r="L28" s="256"/>
      <c r="CA28" s="226" t="str">
        <f t="shared" si="3"/>
        <v/>
      </c>
      <c r="CG28" s="226">
        <f t="shared" si="4"/>
        <v>0</v>
      </c>
    </row>
    <row r="29" spans="1:86" ht="17.25" customHeight="1" x14ac:dyDescent="0.2">
      <c r="A29" s="477" t="s">
        <v>55</v>
      </c>
      <c r="B29" s="485"/>
      <c r="C29" s="248">
        <f t="shared" si="0"/>
        <v>0</v>
      </c>
      <c r="D29" s="257"/>
      <c r="E29" s="258"/>
      <c r="F29" s="259"/>
      <c r="G29" s="260"/>
      <c r="H29" s="261"/>
      <c r="I29" s="262"/>
      <c r="J29" s="263"/>
      <c r="K29" s="263"/>
      <c r="L29" s="256"/>
      <c r="CA29" s="226" t="str">
        <f t="shared" si="3"/>
        <v/>
      </c>
      <c r="CG29" s="226">
        <f t="shared" si="4"/>
        <v>0</v>
      </c>
    </row>
    <row r="30" spans="1:86" ht="17.25" customHeight="1" x14ac:dyDescent="0.2">
      <c r="A30" s="475" t="s">
        <v>56</v>
      </c>
      <c r="B30" s="476"/>
      <c r="C30" s="248">
        <f t="shared" si="0"/>
        <v>0</v>
      </c>
      <c r="D30" s="257"/>
      <c r="E30" s="258"/>
      <c r="F30" s="259"/>
      <c r="G30" s="260"/>
      <c r="H30" s="261"/>
      <c r="I30" s="262"/>
      <c r="J30" s="264"/>
      <c r="K30" s="264"/>
      <c r="L30" s="256" t="s">
        <v>48</v>
      </c>
      <c r="CA30" s="226" t="str">
        <f t="shared" si="3"/>
        <v/>
      </c>
      <c r="CB30" s="226" t="str">
        <f>IF(J30&lt;=C30,"","Programa de atención Domiciliaria a personas con Dependencia severa debe ser MENOR O IGUAL  al Total")</f>
        <v/>
      </c>
      <c r="CG30" s="226">
        <f t="shared" si="4"/>
        <v>0</v>
      </c>
      <c r="CH30" s="226">
        <f>IF(J30&lt;=C30,0,1)</f>
        <v>0</v>
      </c>
    </row>
    <row r="31" spans="1:86" ht="17.25" customHeight="1" x14ac:dyDescent="0.2">
      <c r="A31" s="475" t="s">
        <v>57</v>
      </c>
      <c r="B31" s="476"/>
      <c r="C31" s="248">
        <f t="shared" si="0"/>
        <v>0</v>
      </c>
      <c r="D31" s="265"/>
      <c r="E31" s="266"/>
      <c r="F31" s="267"/>
      <c r="G31" s="268"/>
      <c r="H31" s="269"/>
      <c r="I31" s="270"/>
      <c r="J31" s="271"/>
      <c r="K31" s="264"/>
      <c r="L31" s="256" t="s">
        <v>48</v>
      </c>
      <c r="CA31" s="226" t="str">
        <f t="shared" si="3"/>
        <v/>
      </c>
      <c r="CB31" s="226" t="str">
        <f>IF(J31&lt;=C31,"","Programa de atención Domiciliaria a personas con Dependencia severa debe ser MENOR O IGUAL  al Total")</f>
        <v/>
      </c>
      <c r="CG31" s="226">
        <f t="shared" si="4"/>
        <v>0</v>
      </c>
      <c r="CH31" s="226">
        <f>IF(J31&lt;=C31,0,1)</f>
        <v>0</v>
      </c>
    </row>
    <row r="32" spans="1:86" ht="17.25" customHeight="1" x14ac:dyDescent="0.2">
      <c r="A32" s="475" t="s">
        <v>58</v>
      </c>
      <c r="B32" s="476"/>
      <c r="C32" s="248">
        <f t="shared" si="0"/>
        <v>0</v>
      </c>
      <c r="D32" s="272"/>
      <c r="E32" s="258"/>
      <c r="F32" s="259"/>
      <c r="G32" s="260"/>
      <c r="H32" s="261"/>
      <c r="I32" s="262"/>
      <c r="J32" s="264"/>
      <c r="K32" s="264"/>
      <c r="L32" s="256" t="s">
        <v>48</v>
      </c>
      <c r="CA32" s="226" t="str">
        <f t="shared" si="3"/>
        <v/>
      </c>
      <c r="CB32" s="226" t="str">
        <f>IF(J32&lt;=C32,"","Programa de atención Domiciliaria a personas con Dependencia severa debe ser MENOR O IGUAL  al Total")</f>
        <v/>
      </c>
      <c r="CG32" s="226">
        <f t="shared" si="4"/>
        <v>0</v>
      </c>
      <c r="CH32" s="226">
        <f>IF(J32&lt;=C32,0,1)</f>
        <v>0</v>
      </c>
    </row>
    <row r="33" spans="1:12" ht="17.25" customHeight="1" x14ac:dyDescent="0.2">
      <c r="A33" s="477" t="s">
        <v>59</v>
      </c>
      <c r="B33" s="478"/>
      <c r="C33" s="248">
        <f t="shared" si="0"/>
        <v>0</v>
      </c>
      <c r="D33" s="257"/>
      <c r="E33" s="258"/>
      <c r="F33" s="259"/>
      <c r="G33" s="260"/>
      <c r="H33" s="261"/>
      <c r="I33" s="262"/>
      <c r="J33" s="263"/>
      <c r="K33" s="264"/>
      <c r="L33" s="256"/>
    </row>
    <row r="34" spans="1:12" ht="17.25" customHeight="1" x14ac:dyDescent="0.2">
      <c r="A34" s="482" t="s">
        <v>60</v>
      </c>
      <c r="B34" s="483"/>
      <c r="C34" s="248">
        <f t="shared" si="0"/>
        <v>0</v>
      </c>
      <c r="D34" s="273"/>
      <c r="E34" s="274"/>
      <c r="F34" s="275"/>
      <c r="G34" s="276"/>
      <c r="H34" s="277"/>
      <c r="I34" s="278"/>
      <c r="J34" s="279"/>
      <c r="K34" s="280"/>
      <c r="L34" s="256"/>
    </row>
    <row r="35" spans="1:12" x14ac:dyDescent="0.2">
      <c r="A35" s="281" t="s">
        <v>11</v>
      </c>
      <c r="B35" s="282"/>
      <c r="C35" s="282"/>
      <c r="D35" s="283"/>
      <c r="E35" s="283"/>
      <c r="F35" s="283"/>
      <c r="G35" s="284"/>
      <c r="H35" s="285"/>
      <c r="I35" s="238"/>
      <c r="J35" s="231"/>
      <c r="K35" s="231"/>
    </row>
    <row r="36" spans="1:12" ht="42" x14ac:dyDescent="0.2">
      <c r="A36" s="463" t="s">
        <v>3</v>
      </c>
      <c r="B36" s="470"/>
      <c r="C36" s="286" t="s">
        <v>4</v>
      </c>
      <c r="D36" s="286" t="s">
        <v>5</v>
      </c>
      <c r="E36" s="287" t="s">
        <v>12</v>
      </c>
      <c r="F36" s="241" t="s">
        <v>13</v>
      </c>
      <c r="G36" s="240" t="s">
        <v>14</v>
      </c>
      <c r="H36" s="243" t="s">
        <v>33</v>
      </c>
      <c r="I36" s="238"/>
      <c r="J36" s="231"/>
      <c r="K36" s="231"/>
    </row>
    <row r="37" spans="1:12" x14ac:dyDescent="0.2">
      <c r="A37" s="479" t="s">
        <v>61</v>
      </c>
      <c r="B37" s="480"/>
      <c r="C37" s="288">
        <f t="shared" ref="C37:C43" si="5">SUM(D37:F37)</f>
        <v>0</v>
      </c>
      <c r="D37" s="289"/>
      <c r="E37" s="290"/>
      <c r="F37" s="291"/>
      <c r="G37" s="292"/>
      <c r="H37" s="293"/>
      <c r="I37" s="294"/>
      <c r="J37" s="231"/>
      <c r="K37" s="231"/>
    </row>
    <row r="38" spans="1:12" x14ac:dyDescent="0.2">
      <c r="A38" s="475" t="s">
        <v>62</v>
      </c>
      <c r="B38" s="481"/>
      <c r="C38" s="295">
        <f t="shared" si="5"/>
        <v>0</v>
      </c>
      <c r="D38" s="272"/>
      <c r="E38" s="296"/>
      <c r="F38" s="297"/>
      <c r="G38" s="298"/>
      <c r="H38" s="293"/>
      <c r="I38" s="294"/>
      <c r="J38" s="231"/>
      <c r="K38" s="231"/>
    </row>
    <row r="39" spans="1:12" x14ac:dyDescent="0.2">
      <c r="A39" s="475" t="s">
        <v>63</v>
      </c>
      <c r="B39" s="481"/>
      <c r="C39" s="248">
        <f t="shared" si="5"/>
        <v>0</v>
      </c>
      <c r="D39" s="272"/>
      <c r="E39" s="296"/>
      <c r="F39" s="297"/>
      <c r="G39" s="298"/>
      <c r="H39" s="293"/>
      <c r="I39" s="294"/>
      <c r="J39" s="231"/>
      <c r="K39" s="231"/>
    </row>
    <row r="40" spans="1:12" x14ac:dyDescent="0.2">
      <c r="A40" s="475" t="s">
        <v>64</v>
      </c>
      <c r="B40" s="481"/>
      <c r="C40" s="248">
        <f t="shared" si="5"/>
        <v>0</v>
      </c>
      <c r="D40" s="272"/>
      <c r="E40" s="266"/>
      <c r="F40" s="297"/>
      <c r="G40" s="299"/>
      <c r="H40" s="300"/>
      <c r="I40" s="294"/>
      <c r="J40" s="231"/>
      <c r="K40" s="231"/>
    </row>
    <row r="41" spans="1:12" ht="21" x14ac:dyDescent="0.2">
      <c r="A41" s="484" t="s">
        <v>65</v>
      </c>
      <c r="B41" s="301" t="s">
        <v>66</v>
      </c>
      <c r="C41" s="302">
        <f t="shared" si="5"/>
        <v>0</v>
      </c>
      <c r="D41" s="289"/>
      <c r="E41" s="290"/>
      <c r="F41" s="291"/>
      <c r="G41" s="292"/>
      <c r="H41" s="303"/>
      <c r="I41" s="294"/>
      <c r="J41" s="231"/>
      <c r="K41" s="231"/>
    </row>
    <row r="42" spans="1:12" x14ac:dyDescent="0.2">
      <c r="A42" s="484"/>
      <c r="B42" s="400" t="s">
        <v>67</v>
      </c>
      <c r="C42" s="248">
        <f t="shared" si="5"/>
        <v>0</v>
      </c>
      <c r="D42" s="272"/>
      <c r="E42" s="296"/>
      <c r="F42" s="297"/>
      <c r="G42" s="298"/>
      <c r="H42" s="303"/>
      <c r="I42" s="294"/>
      <c r="J42" s="231"/>
      <c r="K42" s="231"/>
    </row>
    <row r="43" spans="1:12" ht="21" x14ac:dyDescent="0.2">
      <c r="A43" s="484"/>
      <c r="B43" s="305" t="s">
        <v>68</v>
      </c>
      <c r="C43" s="306">
        <f t="shared" si="5"/>
        <v>0</v>
      </c>
      <c r="D43" s="307"/>
      <c r="E43" s="308"/>
      <c r="F43" s="309"/>
      <c r="G43" s="310"/>
      <c r="H43" s="293"/>
      <c r="I43" s="294"/>
      <c r="J43" s="231"/>
      <c r="K43" s="231"/>
    </row>
    <row r="44" spans="1:12" x14ac:dyDescent="0.2">
      <c r="A44" s="477" t="s">
        <v>69</v>
      </c>
      <c r="B44" s="478"/>
      <c r="C44" s="302">
        <f>SUM(D44:G44)</f>
        <v>0</v>
      </c>
      <c r="D44" s="289"/>
      <c r="E44" s="290"/>
      <c r="F44" s="291"/>
      <c r="G44" s="311"/>
      <c r="H44" s="312"/>
      <c r="I44" s="294"/>
      <c r="J44" s="231"/>
      <c r="K44" s="231"/>
    </row>
    <row r="45" spans="1:12" x14ac:dyDescent="0.2">
      <c r="A45" s="473" t="s">
        <v>70</v>
      </c>
      <c r="B45" s="474"/>
      <c r="C45" s="248">
        <f>SUM(D45:G45)</f>
        <v>609</v>
      </c>
      <c r="D45" s="272">
        <v>65</v>
      </c>
      <c r="E45" s="296">
        <v>136</v>
      </c>
      <c r="F45" s="297">
        <v>117</v>
      </c>
      <c r="G45" s="313">
        <v>291</v>
      </c>
      <c r="H45" s="300"/>
      <c r="I45" s="294"/>
      <c r="J45" s="231"/>
      <c r="K45" s="231"/>
    </row>
    <row r="46" spans="1:12" x14ac:dyDescent="0.2">
      <c r="A46" s="486" t="s">
        <v>4</v>
      </c>
      <c r="B46" s="487"/>
      <c r="C46" s="314">
        <f>SUM(C37:C45)</f>
        <v>609</v>
      </c>
      <c r="D46" s="314">
        <f>SUM(D37:D45)</f>
        <v>65</v>
      </c>
      <c r="E46" s="315">
        <f>SUM(E37:E45)</f>
        <v>136</v>
      </c>
      <c r="F46" s="316">
        <f>SUM(F37:F45)</f>
        <v>117</v>
      </c>
      <c r="G46" s="317">
        <f>SUM(G44:G45)</f>
        <v>291</v>
      </c>
      <c r="H46" s="317">
        <f>SUM(H37:H45)</f>
        <v>0</v>
      </c>
      <c r="I46" s="294"/>
      <c r="J46" s="231"/>
      <c r="K46" s="231"/>
    </row>
    <row r="47" spans="1:12" x14ac:dyDescent="0.2">
      <c r="A47" s="318" t="s">
        <v>15</v>
      </c>
      <c r="B47" s="319"/>
      <c r="C47" s="320"/>
      <c r="D47" s="320"/>
      <c r="E47" s="320"/>
      <c r="F47" s="321"/>
      <c r="G47" s="321"/>
      <c r="H47" s="322"/>
      <c r="I47" s="238"/>
      <c r="J47" s="231"/>
      <c r="K47" s="231"/>
    </row>
    <row r="48" spans="1:12" x14ac:dyDescent="0.2">
      <c r="A48" s="323" t="s">
        <v>16</v>
      </c>
      <c r="B48" s="324"/>
      <c r="C48" s="324"/>
      <c r="D48" s="324"/>
      <c r="E48" s="324"/>
      <c r="F48" s="325"/>
      <c r="G48" s="325"/>
      <c r="H48" s="325"/>
      <c r="I48" s="238"/>
      <c r="J48" s="231"/>
      <c r="K48" s="231"/>
    </row>
    <row r="49" spans="1:80" ht="63" x14ac:dyDescent="0.2">
      <c r="A49" s="463" t="s">
        <v>3</v>
      </c>
      <c r="B49" s="470"/>
      <c r="C49" s="399" t="s">
        <v>4</v>
      </c>
      <c r="D49" s="326" t="s">
        <v>17</v>
      </c>
      <c r="E49" s="242" t="s">
        <v>18</v>
      </c>
      <c r="F49" s="247" t="s">
        <v>10</v>
      </c>
      <c r="G49" s="327"/>
      <c r="H49" s="328"/>
      <c r="I49" s="238"/>
      <c r="J49" s="231"/>
      <c r="K49" s="231"/>
    </row>
    <row r="50" spans="1:80" x14ac:dyDescent="0.2">
      <c r="A50" s="497" t="s">
        <v>19</v>
      </c>
      <c r="B50" s="498"/>
      <c r="C50" s="329">
        <f t="shared" ref="C50:C55" si="6">SUM(D50:E50)</f>
        <v>29</v>
      </c>
      <c r="D50" s="330">
        <v>16</v>
      </c>
      <c r="E50" s="331">
        <v>13</v>
      </c>
      <c r="F50" s="332"/>
      <c r="G50" s="333"/>
      <c r="H50" s="334"/>
      <c r="I50" s="238"/>
      <c r="J50" s="231"/>
      <c r="K50" s="231"/>
    </row>
    <row r="51" spans="1:80" x14ac:dyDescent="0.2">
      <c r="A51" s="488" t="s">
        <v>20</v>
      </c>
      <c r="B51" s="489"/>
      <c r="C51" s="335">
        <f t="shared" si="6"/>
        <v>96</v>
      </c>
      <c r="D51" s="336">
        <v>46</v>
      </c>
      <c r="E51" s="337">
        <v>50</v>
      </c>
      <c r="F51" s="338"/>
      <c r="G51" s="333"/>
      <c r="H51" s="334"/>
      <c r="I51" s="238"/>
      <c r="J51" s="231"/>
      <c r="K51" s="231"/>
    </row>
    <row r="52" spans="1:80" x14ac:dyDescent="0.2">
      <c r="A52" s="490" t="s">
        <v>21</v>
      </c>
      <c r="B52" s="339" t="s">
        <v>22</v>
      </c>
      <c r="C52" s="329">
        <f t="shared" si="6"/>
        <v>2</v>
      </c>
      <c r="D52" s="330"/>
      <c r="E52" s="331">
        <v>2</v>
      </c>
      <c r="F52" s="340">
        <v>1</v>
      </c>
      <c r="G52" s="341" t="s">
        <v>48</v>
      </c>
      <c r="H52" s="334"/>
      <c r="I52" s="238"/>
      <c r="J52" s="231"/>
      <c r="K52" s="231"/>
      <c r="CA52" s="226" t="str">
        <f>IF(F52&lt;=C52,"","Programa de atención Domiciliaria a personas con Dependencia severa debe ser MENOR O IGUAL  al Total")</f>
        <v/>
      </c>
      <c r="CB52" s="226">
        <f>IF(C52=0,"",IF(F52="",IF(C52="","",1),0))</f>
        <v>0</v>
      </c>
    </row>
    <row r="53" spans="1:80" x14ac:dyDescent="0.2">
      <c r="A53" s="491"/>
      <c r="B53" s="342" t="s">
        <v>23</v>
      </c>
      <c r="C53" s="343">
        <f t="shared" si="6"/>
        <v>294</v>
      </c>
      <c r="D53" s="344">
        <v>165</v>
      </c>
      <c r="E53" s="345">
        <v>129</v>
      </c>
      <c r="F53" s="346">
        <v>8</v>
      </c>
      <c r="G53" s="341" t="s">
        <v>48</v>
      </c>
      <c r="H53" s="334"/>
      <c r="I53" s="238"/>
      <c r="J53" s="231"/>
      <c r="K53" s="231"/>
      <c r="CA53" s="226" t="str">
        <f>IF(F53&lt;=C53,"","Programa de atención Domiciliaria a personas con Dependencia severa debe ser MENOR O IGUAL  al Total")</f>
        <v/>
      </c>
      <c r="CB53" s="226">
        <f>IF(C53=0,"",IF(F53="",IF(C53="","",1),0))</f>
        <v>0</v>
      </c>
    </row>
    <row r="54" spans="1:80" x14ac:dyDescent="0.2">
      <c r="A54" s="499" t="s">
        <v>24</v>
      </c>
      <c r="B54" s="499"/>
      <c r="C54" s="329">
        <f t="shared" si="6"/>
        <v>190</v>
      </c>
      <c r="D54" s="330">
        <v>95</v>
      </c>
      <c r="E54" s="347">
        <v>95</v>
      </c>
      <c r="F54" s="332"/>
      <c r="G54" s="333"/>
      <c r="H54" s="334"/>
      <c r="I54" s="238"/>
      <c r="J54" s="231"/>
      <c r="K54" s="231"/>
    </row>
    <row r="55" spans="1:80" x14ac:dyDescent="0.2">
      <c r="A55" s="458" t="s">
        <v>25</v>
      </c>
      <c r="B55" s="458"/>
      <c r="C55" s="348">
        <f t="shared" si="6"/>
        <v>0</v>
      </c>
      <c r="D55" s="349"/>
      <c r="E55" s="350"/>
      <c r="F55" s="351"/>
      <c r="G55" s="341" t="s">
        <v>48</v>
      </c>
      <c r="H55" s="334"/>
      <c r="I55" s="238"/>
      <c r="J55" s="231"/>
      <c r="K55" s="231"/>
      <c r="CA55" s="226" t="str">
        <f>IF(F55&lt;=C55,"","Programa de atención Domiciliaria a personas con Dependencia severa debe ser MENOR O IGUAL  al Total")</f>
        <v/>
      </c>
      <c r="CB55" s="226" t="str">
        <f>IF(C55=0,"",IF(F55="",IF(C55="","",1),0))</f>
        <v/>
      </c>
    </row>
    <row r="56" spans="1:80" x14ac:dyDescent="0.2">
      <c r="A56" s="459" t="s">
        <v>71</v>
      </c>
      <c r="B56" s="459"/>
      <c r="C56" s="352">
        <f>D56</f>
        <v>0</v>
      </c>
      <c r="D56" s="272"/>
      <c r="E56" s="353"/>
      <c r="F56" s="354"/>
      <c r="G56" s="341" t="s">
        <v>48</v>
      </c>
      <c r="H56" s="334"/>
      <c r="I56" s="238"/>
      <c r="J56" s="231"/>
      <c r="K56" s="231"/>
      <c r="CA56" s="226" t="str">
        <f>IF(F56&lt;=C56,"","Programa de atención Domiciliaria a personas con Dependencia severa debe ser MENOR O IGUAL  al Total")</f>
        <v/>
      </c>
      <c r="CB56" s="226" t="str">
        <f>IF(C56=0,"",IF(F56="",IF(C56="","",1),0))</f>
        <v/>
      </c>
    </row>
    <row r="57" spans="1:80" x14ac:dyDescent="0.2">
      <c r="A57" s="492" t="s">
        <v>26</v>
      </c>
      <c r="B57" s="492"/>
      <c r="C57" s="355">
        <f>D57</f>
        <v>0</v>
      </c>
      <c r="D57" s="307"/>
      <c r="E57" s="356"/>
      <c r="F57" s="357"/>
      <c r="G57" s="358"/>
      <c r="H57" s="238"/>
      <c r="I57" s="231"/>
      <c r="J57" s="231"/>
      <c r="K57" s="231"/>
    </row>
    <row r="58" spans="1:80" x14ac:dyDescent="0.2">
      <c r="A58" s="323" t="s">
        <v>27</v>
      </c>
      <c r="B58" s="324"/>
      <c r="C58" s="324"/>
      <c r="D58" s="324"/>
      <c r="E58" s="324"/>
      <c r="F58" s="324"/>
      <c r="G58" s="324"/>
      <c r="H58" s="359"/>
      <c r="I58" s="238"/>
      <c r="J58" s="231"/>
      <c r="K58" s="231"/>
    </row>
    <row r="59" spans="1:80" x14ac:dyDescent="0.2">
      <c r="A59" s="467" t="s">
        <v>72</v>
      </c>
      <c r="B59" s="493"/>
      <c r="C59" s="462" t="s">
        <v>28</v>
      </c>
      <c r="D59" s="462"/>
      <c r="E59" s="462"/>
      <c r="F59" s="462"/>
      <c r="G59" s="463"/>
      <c r="H59" s="464" t="s">
        <v>29</v>
      </c>
      <c r="I59" s="465"/>
      <c r="J59" s="231"/>
      <c r="K59" s="231"/>
    </row>
    <row r="60" spans="1:80" x14ac:dyDescent="0.2">
      <c r="A60" s="494"/>
      <c r="B60" s="495"/>
      <c r="C60" s="467" t="s">
        <v>4</v>
      </c>
      <c r="D60" s="463" t="s">
        <v>30</v>
      </c>
      <c r="E60" s="469"/>
      <c r="F60" s="470"/>
      <c r="G60" s="471" t="s">
        <v>31</v>
      </c>
      <c r="H60" s="466"/>
      <c r="I60" s="465"/>
      <c r="J60" s="231"/>
      <c r="K60" s="231"/>
    </row>
    <row r="61" spans="1:80" ht="21" x14ac:dyDescent="0.2">
      <c r="A61" s="468"/>
      <c r="B61" s="496"/>
      <c r="C61" s="468"/>
      <c r="D61" s="326" t="s">
        <v>73</v>
      </c>
      <c r="E61" s="241" t="s">
        <v>74</v>
      </c>
      <c r="F61" s="360" t="s">
        <v>75</v>
      </c>
      <c r="G61" s="472"/>
      <c r="H61" s="247" t="s">
        <v>76</v>
      </c>
      <c r="I61" s="399" t="s">
        <v>77</v>
      </c>
    </row>
    <row r="62" spans="1:80" x14ac:dyDescent="0.2">
      <c r="A62" s="460" t="s">
        <v>78</v>
      </c>
      <c r="B62" s="461"/>
      <c r="C62" s="361">
        <f t="shared" ref="C62:C67" si="7">SUM(D62:F62)+H62</f>
        <v>0</v>
      </c>
      <c r="D62" s="289"/>
      <c r="E62" s="290"/>
      <c r="F62" s="362"/>
      <c r="G62" s="311"/>
      <c r="H62" s="363"/>
      <c r="I62" s="364"/>
      <c r="J62" s="226"/>
    </row>
    <row r="63" spans="1:80" x14ac:dyDescent="0.2">
      <c r="A63" s="456" t="s">
        <v>79</v>
      </c>
      <c r="B63" s="457"/>
      <c r="C63" s="365">
        <f t="shared" si="7"/>
        <v>0</v>
      </c>
      <c r="D63" s="272"/>
      <c r="E63" s="296"/>
      <c r="F63" s="366"/>
      <c r="G63" s="313"/>
      <c r="H63" s="354"/>
      <c r="I63" s="367"/>
      <c r="J63" s="226"/>
    </row>
    <row r="64" spans="1:80" x14ac:dyDescent="0.2">
      <c r="A64" s="456" t="s">
        <v>80</v>
      </c>
      <c r="B64" s="457"/>
      <c r="C64" s="365">
        <f t="shared" si="7"/>
        <v>0</v>
      </c>
      <c r="D64" s="272"/>
      <c r="E64" s="296"/>
      <c r="F64" s="366"/>
      <c r="G64" s="313"/>
      <c r="H64" s="354"/>
      <c r="I64" s="367"/>
      <c r="J64" s="226"/>
    </row>
    <row r="65" spans="1:10" x14ac:dyDescent="0.2">
      <c r="A65" s="456" t="s">
        <v>81</v>
      </c>
      <c r="B65" s="457"/>
      <c r="C65" s="365">
        <f t="shared" si="7"/>
        <v>0</v>
      </c>
      <c r="D65" s="272"/>
      <c r="E65" s="296"/>
      <c r="F65" s="366"/>
      <c r="G65" s="313"/>
      <c r="H65" s="354"/>
      <c r="I65" s="367"/>
      <c r="J65" s="226"/>
    </row>
    <row r="66" spans="1:10" x14ac:dyDescent="0.2">
      <c r="A66" s="456" t="s">
        <v>82</v>
      </c>
      <c r="B66" s="457"/>
      <c r="C66" s="365">
        <f t="shared" si="7"/>
        <v>0</v>
      </c>
      <c r="D66" s="272"/>
      <c r="E66" s="296"/>
      <c r="F66" s="366"/>
      <c r="G66" s="313"/>
      <c r="H66" s="354"/>
      <c r="I66" s="367"/>
      <c r="J66" s="226"/>
    </row>
    <row r="67" spans="1:10" x14ac:dyDescent="0.2">
      <c r="A67" s="500" t="s">
        <v>83</v>
      </c>
      <c r="B67" s="501"/>
      <c r="C67" s="368">
        <f t="shared" si="7"/>
        <v>0</v>
      </c>
      <c r="D67" s="307"/>
      <c r="E67" s="308"/>
      <c r="F67" s="369"/>
      <c r="G67" s="370"/>
      <c r="H67" s="371"/>
      <c r="I67" s="372"/>
      <c r="J67" s="226"/>
    </row>
    <row r="68" spans="1:10" x14ac:dyDescent="0.2">
      <c r="A68" s="373" t="s">
        <v>32</v>
      </c>
      <c r="B68" s="231"/>
      <c r="C68" s="231"/>
      <c r="D68" s="231"/>
      <c r="E68" s="231"/>
      <c r="F68" s="231"/>
      <c r="G68" s="231"/>
      <c r="H68" s="231"/>
      <c r="I68" s="238"/>
    </row>
    <row r="69" spans="1:10" x14ac:dyDescent="0.2">
      <c r="A69" s="374" t="s">
        <v>84</v>
      </c>
      <c r="B69" s="375"/>
      <c r="C69" s="375"/>
      <c r="D69" s="375"/>
      <c r="E69" s="375"/>
      <c r="F69" s="376"/>
      <c r="G69" s="376"/>
    </row>
    <row r="70" spans="1:10" x14ac:dyDescent="0.2">
      <c r="A70" s="502" t="s">
        <v>85</v>
      </c>
      <c r="B70" s="502" t="s">
        <v>86</v>
      </c>
      <c r="C70" s="504" t="s">
        <v>87</v>
      </c>
      <c r="D70" s="505"/>
      <c r="E70" s="505"/>
      <c r="F70" s="505"/>
      <c r="G70" s="506"/>
    </row>
    <row r="71" spans="1:10" x14ac:dyDescent="0.2">
      <c r="A71" s="503"/>
      <c r="B71" s="503"/>
      <c r="C71" s="326" t="s">
        <v>88</v>
      </c>
      <c r="D71" s="377" t="s">
        <v>89</v>
      </c>
      <c r="E71" s="241" t="s">
        <v>90</v>
      </c>
      <c r="F71" s="241" t="s">
        <v>91</v>
      </c>
      <c r="G71" s="360" t="s">
        <v>92</v>
      </c>
    </row>
    <row r="72" spans="1:10" x14ac:dyDescent="0.2">
      <c r="A72" s="378" t="s">
        <v>93</v>
      </c>
      <c r="B72" s="379">
        <f>SUM(C72:G72)</f>
        <v>0</v>
      </c>
      <c r="C72" s="289"/>
      <c r="D72" s="380"/>
      <c r="E72" s="380"/>
      <c r="F72" s="380"/>
      <c r="G72" s="381"/>
      <c r="H72" s="226"/>
    </row>
    <row r="73" spans="1:10" x14ac:dyDescent="0.2">
      <c r="A73" s="382" t="s">
        <v>67</v>
      </c>
      <c r="B73" s="383">
        <f>SUM(C73:G73)</f>
        <v>0</v>
      </c>
      <c r="C73" s="307"/>
      <c r="D73" s="309"/>
      <c r="E73" s="309"/>
      <c r="F73" s="309"/>
      <c r="G73" s="384"/>
      <c r="H73" s="226"/>
    </row>
    <row r="74" spans="1:10" x14ac:dyDescent="0.2">
      <c r="A74" s="374" t="s">
        <v>94</v>
      </c>
      <c r="B74" s="375"/>
      <c r="C74" s="375"/>
      <c r="D74" s="375"/>
      <c r="E74" s="375"/>
      <c r="F74" s="376"/>
      <c r="G74" s="376"/>
    </row>
    <row r="75" spans="1:10" x14ac:dyDescent="0.2">
      <c r="A75" s="502" t="s">
        <v>85</v>
      </c>
      <c r="B75" s="502" t="s">
        <v>95</v>
      </c>
      <c r="C75" s="504" t="s">
        <v>96</v>
      </c>
      <c r="D75" s="505"/>
      <c r="E75" s="505"/>
      <c r="F75" s="505"/>
      <c r="G75" s="506"/>
    </row>
    <row r="76" spans="1:10" x14ac:dyDescent="0.2">
      <c r="A76" s="503"/>
      <c r="B76" s="503"/>
      <c r="C76" s="326" t="s">
        <v>88</v>
      </c>
      <c r="D76" s="377" t="s">
        <v>89</v>
      </c>
      <c r="E76" s="241" t="s">
        <v>90</v>
      </c>
      <c r="F76" s="241" t="s">
        <v>91</v>
      </c>
      <c r="G76" s="360" t="s">
        <v>92</v>
      </c>
    </row>
    <row r="77" spans="1:10" ht="25.5" customHeight="1" x14ac:dyDescent="0.2">
      <c r="A77" s="385" t="s">
        <v>97</v>
      </c>
      <c r="B77" s="386">
        <f>SUM(C77:G77)</f>
        <v>0</v>
      </c>
      <c r="C77" s="387"/>
      <c r="D77" s="388"/>
      <c r="E77" s="388"/>
      <c r="F77" s="388"/>
      <c r="G77" s="389"/>
      <c r="H77" s="226"/>
    </row>
    <row r="78" spans="1:10" x14ac:dyDescent="0.2">
      <c r="A78" s="390"/>
      <c r="B78" s="391"/>
      <c r="C78" s="390"/>
      <c r="D78" s="391"/>
      <c r="E78" s="392"/>
      <c r="F78" s="391"/>
      <c r="G78" s="392"/>
    </row>
    <row r="195" spans="1:2" hidden="1" x14ac:dyDescent="0.2">
      <c r="A195" s="225">
        <f>SUM(C10:C34,C46,C50:C57,C62:C67,B72:B73,B77)</f>
        <v>1220</v>
      </c>
      <c r="B195" s="225">
        <f>SUM(CG7:CO78)</f>
        <v>0</v>
      </c>
    </row>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2">
    <dataValidation type="whole" allowBlank="1" showInputMessage="1" showErrorMessage="1" errorTitle="ERROR" error="Por Favor Ingrese solo Números." sqref="A1:F1048576 H1:XFD1048576 G1:G8 G10:G1048576">
      <formula1>0</formula1>
      <formula2>100000000</formula2>
    </dataValidation>
    <dataValidation allowBlank="1" showInputMessage="1" showErrorMessage="1" errorTitle="ERROR" error="Por Favor Ingrese solo Números." sqref="G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95"/>
  <sheetViews>
    <sheetView workbookViewId="0"/>
  </sheetViews>
  <sheetFormatPr baseColWidth="10" defaultRowHeight="14.25" x14ac:dyDescent="0.2"/>
  <cols>
    <col min="1" max="1" width="40.42578125" style="225" customWidth="1"/>
    <col min="2" max="2" width="30.140625" style="225" customWidth="1"/>
    <col min="3" max="10" width="16" style="225" customWidth="1"/>
    <col min="11" max="11" width="18.42578125" style="225" customWidth="1"/>
    <col min="12" max="74" width="11.42578125" style="225"/>
    <col min="75" max="77" width="11.42578125" style="226"/>
    <col min="78" max="96" width="0" style="226" hidden="1" customWidth="1"/>
    <col min="97" max="102" width="11.42578125" style="226"/>
    <col min="103" max="16384" width="11.42578125" style="225"/>
  </cols>
  <sheetData>
    <row r="1" spans="1:85" x14ac:dyDescent="0.2">
      <c r="A1" s="224" t="s">
        <v>0</v>
      </c>
    </row>
    <row r="2" spans="1:85" x14ac:dyDescent="0.2">
      <c r="A2" s="224" t="str">
        <f>CONCATENATE("COMUNA: ",[8]NOMBRE!B2," - ","( ",[8]NOMBRE!C2,[8]NOMBRE!D2,[8]NOMBRE!E2,[8]NOMBRE!F2,[8]NOMBRE!G2," )")</f>
        <v>COMUNA: Linares - ( 07401 )</v>
      </c>
    </row>
    <row r="3" spans="1:85" x14ac:dyDescent="0.2">
      <c r="A3" s="224" t="str">
        <f>CONCATENATE("ESTABLECIMIENTO/ESTRATEGIA: ",[8]NOMBRE!B3," - ","( ",[8]NOMBRE!C3,[8]NOMBRE!D3,[8]NOMBRE!E3,[8]NOMBRE!F3,[8]NOMBRE!G3,[8]NOMBRE!H3," )")</f>
        <v>ESTABLECIMIENTO/ESTRATEGIA: Hospital Presidente Carlos Ibañez del Campo - ( 116108 )</v>
      </c>
    </row>
    <row r="4" spans="1:85" x14ac:dyDescent="0.2">
      <c r="A4" s="224" t="str">
        <f>CONCATENATE("MES: ",[8]NOMBRE!B6," - ","( ",[8]NOMBRE!C6,[8]NOMBRE!D6," )")</f>
        <v>MES: AGOSTO - ( 08 )</v>
      </c>
    </row>
    <row r="5" spans="1:85" x14ac:dyDescent="0.2">
      <c r="A5" s="224" t="str">
        <f>CONCATENATE("AÑO: ",[8]NOMBRE!B7)</f>
        <v>AÑO: 2017</v>
      </c>
    </row>
    <row r="6" spans="1:85" ht="15" customHeight="1" x14ac:dyDescent="0.2">
      <c r="A6" s="227"/>
      <c r="B6" s="227"/>
      <c r="C6" s="228" t="s">
        <v>1</v>
      </c>
      <c r="D6" s="227"/>
      <c r="E6" s="227"/>
      <c r="F6" s="227"/>
      <c r="G6" s="227"/>
      <c r="H6" s="229"/>
      <c r="I6" s="230"/>
      <c r="J6" s="231"/>
      <c r="K6" s="231"/>
    </row>
    <row r="7" spans="1:85" ht="15" x14ac:dyDescent="0.2">
      <c r="A7" s="232"/>
      <c r="B7" s="232"/>
      <c r="C7" s="232"/>
      <c r="D7" s="232"/>
      <c r="E7" s="232"/>
      <c r="F7" s="232"/>
      <c r="G7" s="232"/>
      <c r="H7" s="229"/>
      <c r="I7" s="230"/>
      <c r="J7" s="231"/>
      <c r="K7" s="231"/>
    </row>
    <row r="8" spans="1:85" x14ac:dyDescent="0.2">
      <c r="A8" s="233" t="s">
        <v>2</v>
      </c>
      <c r="B8" s="234"/>
      <c r="C8" s="235"/>
      <c r="D8" s="234"/>
      <c r="E8" s="236"/>
      <c r="F8" s="236"/>
      <c r="G8" s="237"/>
      <c r="H8" s="236"/>
      <c r="I8" s="238"/>
      <c r="J8" s="231"/>
      <c r="K8" s="231"/>
    </row>
    <row r="9" spans="1:85" ht="56.25" customHeight="1" x14ac:dyDescent="0.2">
      <c r="A9" s="463" t="s">
        <v>3</v>
      </c>
      <c r="B9" s="469"/>
      <c r="C9" s="402" t="s">
        <v>4</v>
      </c>
      <c r="D9" s="240" t="s">
        <v>5</v>
      </c>
      <c r="E9" s="241" t="s">
        <v>6</v>
      </c>
      <c r="F9" s="242" t="s">
        <v>7</v>
      </c>
      <c r="G9" s="243" t="s">
        <v>98</v>
      </c>
      <c r="H9" s="244" t="s">
        <v>8</v>
      </c>
      <c r="I9" s="245" t="s">
        <v>9</v>
      </c>
      <c r="J9" s="246" t="s">
        <v>10</v>
      </c>
      <c r="K9" s="247" t="s">
        <v>34</v>
      </c>
    </row>
    <row r="10" spans="1:85" ht="17.25" customHeight="1" x14ac:dyDescent="0.2">
      <c r="A10" s="477" t="s">
        <v>35</v>
      </c>
      <c r="B10" s="478"/>
      <c r="C10" s="248">
        <f t="shared" ref="C10:C34" si="0">SUM(D10:F10)</f>
        <v>0</v>
      </c>
      <c r="D10" s="249"/>
      <c r="E10" s="250"/>
      <c r="F10" s="251"/>
      <c r="G10" s="252"/>
      <c r="H10" s="253"/>
      <c r="I10" s="254"/>
      <c r="J10" s="255"/>
      <c r="K10" s="255"/>
      <c r="L10" s="256"/>
      <c r="CA10" s="226" t="str">
        <f t="shared" ref="CA10:CA21" si="1">IF(SUM(H10:I10)&lt;&gt;C10,"El nº de visitas de primer contacto más la suma de vdi seguimiento deben ser coincidentes con el total","")</f>
        <v/>
      </c>
      <c r="CG10" s="226">
        <f t="shared" ref="CG10:CG21" si="2">IF(SUM(H10:I10)&lt;&gt;C10,1,0)</f>
        <v>0</v>
      </c>
    </row>
    <row r="11" spans="1:85" ht="17.25" customHeight="1" x14ac:dyDescent="0.2">
      <c r="A11" s="475" t="s">
        <v>36</v>
      </c>
      <c r="B11" s="476"/>
      <c r="C11" s="248">
        <f t="shared" si="0"/>
        <v>0</v>
      </c>
      <c r="D11" s="257"/>
      <c r="E11" s="258"/>
      <c r="F11" s="259"/>
      <c r="G11" s="260"/>
      <c r="H11" s="261"/>
      <c r="I11" s="262"/>
      <c r="J11" s="263"/>
      <c r="K11" s="263"/>
      <c r="L11" s="256"/>
      <c r="CA11" s="226" t="str">
        <f t="shared" si="1"/>
        <v/>
      </c>
      <c r="CG11" s="226">
        <f t="shared" si="2"/>
        <v>0</v>
      </c>
    </row>
    <row r="12" spans="1:85" ht="17.25" customHeight="1" x14ac:dyDescent="0.2">
      <c r="A12" s="475" t="s">
        <v>37</v>
      </c>
      <c r="B12" s="476"/>
      <c r="C12" s="248">
        <f t="shared" si="0"/>
        <v>0</v>
      </c>
      <c r="D12" s="257"/>
      <c r="E12" s="258"/>
      <c r="F12" s="259"/>
      <c r="G12" s="260"/>
      <c r="H12" s="261"/>
      <c r="I12" s="262"/>
      <c r="J12" s="263"/>
      <c r="K12" s="263"/>
      <c r="L12" s="256"/>
      <c r="CA12" s="226" t="str">
        <f t="shared" si="1"/>
        <v/>
      </c>
      <c r="CG12" s="226">
        <f t="shared" si="2"/>
        <v>0</v>
      </c>
    </row>
    <row r="13" spans="1:85" ht="17.25" customHeight="1" x14ac:dyDescent="0.2">
      <c r="A13" s="475" t="s">
        <v>38</v>
      </c>
      <c r="B13" s="476"/>
      <c r="C13" s="248">
        <f t="shared" si="0"/>
        <v>0</v>
      </c>
      <c r="D13" s="257"/>
      <c r="E13" s="258"/>
      <c r="F13" s="259"/>
      <c r="G13" s="260"/>
      <c r="H13" s="261"/>
      <c r="I13" s="262"/>
      <c r="J13" s="263"/>
      <c r="K13" s="263"/>
      <c r="L13" s="256"/>
      <c r="CA13" s="226" t="str">
        <f t="shared" si="1"/>
        <v/>
      </c>
      <c r="CG13" s="226">
        <f t="shared" si="2"/>
        <v>0</v>
      </c>
    </row>
    <row r="14" spans="1:85" ht="25.5" customHeight="1" x14ac:dyDescent="0.2">
      <c r="A14" s="475" t="s">
        <v>39</v>
      </c>
      <c r="B14" s="476"/>
      <c r="C14" s="248">
        <f t="shared" si="0"/>
        <v>0</v>
      </c>
      <c r="D14" s="257"/>
      <c r="E14" s="258"/>
      <c r="F14" s="259"/>
      <c r="G14" s="260"/>
      <c r="H14" s="261"/>
      <c r="I14" s="262"/>
      <c r="J14" s="263"/>
      <c r="K14" s="263"/>
      <c r="L14" s="256"/>
      <c r="CA14" s="226" t="str">
        <f t="shared" si="1"/>
        <v/>
      </c>
      <c r="CG14" s="226">
        <f t="shared" si="2"/>
        <v>0</v>
      </c>
    </row>
    <row r="15" spans="1:85" ht="27" customHeight="1" x14ac:dyDescent="0.2">
      <c r="A15" s="475" t="s">
        <v>40</v>
      </c>
      <c r="B15" s="476"/>
      <c r="C15" s="248">
        <f t="shared" si="0"/>
        <v>0</v>
      </c>
      <c r="D15" s="257"/>
      <c r="E15" s="258"/>
      <c r="F15" s="259"/>
      <c r="G15" s="260"/>
      <c r="H15" s="261"/>
      <c r="I15" s="262"/>
      <c r="J15" s="263"/>
      <c r="K15" s="263"/>
      <c r="L15" s="256"/>
      <c r="CA15" s="226" t="str">
        <f t="shared" si="1"/>
        <v/>
      </c>
      <c r="CG15" s="226">
        <f t="shared" si="2"/>
        <v>0</v>
      </c>
    </row>
    <row r="16" spans="1:85" ht="17.25" customHeight="1" x14ac:dyDescent="0.2">
      <c r="A16" s="475" t="s">
        <v>41</v>
      </c>
      <c r="B16" s="476"/>
      <c r="C16" s="248">
        <f t="shared" si="0"/>
        <v>0</v>
      </c>
      <c r="D16" s="257"/>
      <c r="E16" s="258"/>
      <c r="F16" s="259"/>
      <c r="G16" s="260"/>
      <c r="H16" s="261"/>
      <c r="I16" s="262"/>
      <c r="J16" s="263"/>
      <c r="K16" s="263"/>
      <c r="L16" s="256"/>
      <c r="CA16" s="226" t="str">
        <f t="shared" si="1"/>
        <v/>
      </c>
      <c r="CG16" s="226">
        <f t="shared" si="2"/>
        <v>0</v>
      </c>
    </row>
    <row r="17" spans="1:86" ht="17.25" customHeight="1" x14ac:dyDescent="0.2">
      <c r="A17" s="475" t="s">
        <v>42</v>
      </c>
      <c r="B17" s="476"/>
      <c r="C17" s="248">
        <f t="shared" si="0"/>
        <v>0</v>
      </c>
      <c r="D17" s="257"/>
      <c r="E17" s="258"/>
      <c r="F17" s="259"/>
      <c r="G17" s="260"/>
      <c r="H17" s="261"/>
      <c r="I17" s="262"/>
      <c r="J17" s="263"/>
      <c r="K17" s="263"/>
      <c r="L17" s="256"/>
      <c r="CA17" s="226" t="str">
        <f t="shared" si="1"/>
        <v/>
      </c>
      <c r="CG17" s="226">
        <f t="shared" si="2"/>
        <v>0</v>
      </c>
    </row>
    <row r="18" spans="1:86" ht="17.25" customHeight="1" x14ac:dyDescent="0.2">
      <c r="A18" s="475" t="s">
        <v>43</v>
      </c>
      <c r="B18" s="481"/>
      <c r="C18" s="248">
        <f t="shared" si="0"/>
        <v>0</v>
      </c>
      <c r="D18" s="257"/>
      <c r="E18" s="258"/>
      <c r="F18" s="259"/>
      <c r="G18" s="260"/>
      <c r="H18" s="261"/>
      <c r="I18" s="262"/>
      <c r="J18" s="263"/>
      <c r="K18" s="264"/>
      <c r="L18" s="256"/>
      <c r="CA18" s="226" t="str">
        <f t="shared" si="1"/>
        <v/>
      </c>
      <c r="CG18" s="226">
        <f t="shared" si="2"/>
        <v>0</v>
      </c>
    </row>
    <row r="19" spans="1:86" ht="17.25" customHeight="1" x14ac:dyDescent="0.2">
      <c r="A19" s="475" t="s">
        <v>44</v>
      </c>
      <c r="B19" s="476"/>
      <c r="C19" s="248">
        <f t="shared" si="0"/>
        <v>0</v>
      </c>
      <c r="D19" s="257"/>
      <c r="E19" s="258"/>
      <c r="F19" s="259"/>
      <c r="G19" s="260"/>
      <c r="H19" s="261"/>
      <c r="I19" s="262"/>
      <c r="J19" s="263"/>
      <c r="K19" s="264"/>
      <c r="L19" s="256"/>
      <c r="CA19" s="226" t="str">
        <f t="shared" si="1"/>
        <v/>
      </c>
      <c r="CG19" s="226">
        <f t="shared" si="2"/>
        <v>0</v>
      </c>
    </row>
    <row r="20" spans="1:86" ht="17.25" customHeight="1" x14ac:dyDescent="0.2">
      <c r="A20" s="475" t="s">
        <v>45</v>
      </c>
      <c r="B20" s="476"/>
      <c r="C20" s="248">
        <f t="shared" si="0"/>
        <v>0</v>
      </c>
      <c r="D20" s="257"/>
      <c r="E20" s="258"/>
      <c r="F20" s="259"/>
      <c r="G20" s="260"/>
      <c r="H20" s="261"/>
      <c r="I20" s="262"/>
      <c r="J20" s="263"/>
      <c r="K20" s="264"/>
      <c r="L20" s="256"/>
      <c r="CA20" s="226" t="str">
        <f t="shared" si="1"/>
        <v/>
      </c>
      <c r="CG20" s="226">
        <f t="shared" si="2"/>
        <v>0</v>
      </c>
    </row>
    <row r="21" spans="1:86" ht="17.25" customHeight="1" x14ac:dyDescent="0.2">
      <c r="A21" s="475" t="s">
        <v>46</v>
      </c>
      <c r="B21" s="476"/>
      <c r="C21" s="248">
        <f t="shared" si="0"/>
        <v>0</v>
      </c>
      <c r="D21" s="257"/>
      <c r="E21" s="258"/>
      <c r="F21" s="259"/>
      <c r="G21" s="260"/>
      <c r="H21" s="261"/>
      <c r="I21" s="262"/>
      <c r="J21" s="263"/>
      <c r="K21" s="263"/>
      <c r="L21" s="256"/>
      <c r="CA21" s="226" t="str">
        <f t="shared" si="1"/>
        <v/>
      </c>
      <c r="CG21" s="226">
        <f t="shared" si="2"/>
        <v>0</v>
      </c>
    </row>
    <row r="22" spans="1:86" ht="17.25" customHeight="1" x14ac:dyDescent="0.2">
      <c r="A22" s="475" t="s">
        <v>47</v>
      </c>
      <c r="B22" s="476"/>
      <c r="C22" s="248">
        <f t="shared" si="0"/>
        <v>0</v>
      </c>
      <c r="D22" s="257"/>
      <c r="E22" s="258"/>
      <c r="F22" s="259"/>
      <c r="G22" s="260"/>
      <c r="H22" s="261"/>
      <c r="I22" s="262"/>
      <c r="J22" s="264"/>
      <c r="K22" s="263"/>
      <c r="L22" s="256" t="s">
        <v>48</v>
      </c>
      <c r="CA22" s="226" t="str">
        <f>IF(C22=0,"",IF(J22="",IF(C22="",""," No olvide escribir la columna Programa de atención domiciliaria a personas con dependencia severa."),""))</f>
        <v/>
      </c>
      <c r="CB22" s="226" t="str">
        <f>IF(J22&lt;=C22,"","Programa de atención Domiciliaria a personas con Dependencia severa debe ser MENOR O IGUAL  al Total")</f>
        <v/>
      </c>
      <c r="CG22" s="226">
        <f>IF(J22&lt;=C22,0,1)</f>
        <v>0</v>
      </c>
    </row>
    <row r="23" spans="1:86" ht="17.25" customHeight="1" x14ac:dyDescent="0.2">
      <c r="A23" s="475" t="s">
        <v>49</v>
      </c>
      <c r="B23" s="476"/>
      <c r="C23" s="248">
        <f t="shared" si="0"/>
        <v>0</v>
      </c>
      <c r="D23" s="257"/>
      <c r="E23" s="258"/>
      <c r="F23" s="259"/>
      <c r="G23" s="260"/>
      <c r="H23" s="261"/>
      <c r="I23" s="262"/>
      <c r="J23" s="263"/>
      <c r="K23" s="263"/>
      <c r="L23" s="256"/>
      <c r="CA23" s="226" t="str">
        <f t="shared" ref="CA23:CA32" si="3">IF(SUM(H23:I23)&lt;&gt;C23,"El nº de visitas de primer contacto más la suma de vdi seguimiento deben ser coincidentes con el total","")</f>
        <v/>
      </c>
      <c r="CG23" s="226">
        <f t="shared" ref="CG23:CG32" si="4">IF(SUM(H23:I23)&lt;&gt;C23,1,0)</f>
        <v>0</v>
      </c>
    </row>
    <row r="24" spans="1:86" ht="17.25" customHeight="1" x14ac:dyDescent="0.2">
      <c r="A24" s="475" t="s">
        <v>50</v>
      </c>
      <c r="B24" s="476"/>
      <c r="C24" s="248">
        <f t="shared" si="0"/>
        <v>0</v>
      </c>
      <c r="D24" s="257"/>
      <c r="E24" s="258"/>
      <c r="F24" s="259"/>
      <c r="G24" s="260"/>
      <c r="H24" s="261"/>
      <c r="I24" s="262"/>
      <c r="J24" s="263"/>
      <c r="K24" s="264"/>
      <c r="L24" s="256"/>
      <c r="CA24" s="226" t="str">
        <f t="shared" si="3"/>
        <v/>
      </c>
      <c r="CG24" s="226">
        <f t="shared" si="4"/>
        <v>0</v>
      </c>
    </row>
    <row r="25" spans="1:86" ht="17.25" customHeight="1" x14ac:dyDescent="0.2">
      <c r="A25" s="475" t="s">
        <v>51</v>
      </c>
      <c r="B25" s="481"/>
      <c r="C25" s="248">
        <f t="shared" si="0"/>
        <v>0</v>
      </c>
      <c r="D25" s="257"/>
      <c r="E25" s="258"/>
      <c r="F25" s="259"/>
      <c r="G25" s="260"/>
      <c r="H25" s="261"/>
      <c r="I25" s="262"/>
      <c r="J25" s="263"/>
      <c r="K25" s="264"/>
      <c r="L25" s="256"/>
      <c r="CA25" s="226" t="str">
        <f t="shared" si="3"/>
        <v/>
      </c>
      <c r="CG25" s="226">
        <f t="shared" si="4"/>
        <v>0</v>
      </c>
    </row>
    <row r="26" spans="1:86" ht="17.25" customHeight="1" x14ac:dyDescent="0.2">
      <c r="A26" s="475" t="s">
        <v>52</v>
      </c>
      <c r="B26" s="481"/>
      <c r="C26" s="248">
        <f t="shared" si="0"/>
        <v>0</v>
      </c>
      <c r="D26" s="257"/>
      <c r="E26" s="258"/>
      <c r="F26" s="259"/>
      <c r="G26" s="260"/>
      <c r="H26" s="261"/>
      <c r="I26" s="262"/>
      <c r="J26" s="263"/>
      <c r="K26" s="264"/>
      <c r="L26" s="256"/>
      <c r="CA26" s="226" t="str">
        <f t="shared" si="3"/>
        <v/>
      </c>
      <c r="CG26" s="226">
        <f t="shared" si="4"/>
        <v>0</v>
      </c>
    </row>
    <row r="27" spans="1:86" ht="26.25" customHeight="1" x14ac:dyDescent="0.2">
      <c r="A27" s="475" t="s">
        <v>53</v>
      </c>
      <c r="B27" s="476"/>
      <c r="C27" s="248">
        <f t="shared" si="0"/>
        <v>0</v>
      </c>
      <c r="D27" s="257"/>
      <c r="E27" s="258"/>
      <c r="F27" s="259"/>
      <c r="G27" s="260"/>
      <c r="H27" s="261"/>
      <c r="I27" s="262"/>
      <c r="J27" s="263"/>
      <c r="K27" s="263"/>
      <c r="L27" s="256"/>
      <c r="CA27" s="226" t="str">
        <f t="shared" si="3"/>
        <v/>
      </c>
      <c r="CG27" s="226">
        <f t="shared" si="4"/>
        <v>0</v>
      </c>
    </row>
    <row r="28" spans="1:86" ht="24.75" customHeight="1" x14ac:dyDescent="0.2">
      <c r="A28" s="475" t="s">
        <v>54</v>
      </c>
      <c r="B28" s="481"/>
      <c r="C28" s="248">
        <f t="shared" si="0"/>
        <v>0</v>
      </c>
      <c r="D28" s="257"/>
      <c r="E28" s="258"/>
      <c r="F28" s="259"/>
      <c r="G28" s="260"/>
      <c r="H28" s="261"/>
      <c r="I28" s="262"/>
      <c r="J28" s="263"/>
      <c r="K28" s="263"/>
      <c r="L28" s="256"/>
      <c r="CA28" s="226" t="str">
        <f t="shared" si="3"/>
        <v/>
      </c>
      <c r="CG28" s="226">
        <f t="shared" si="4"/>
        <v>0</v>
      </c>
    </row>
    <row r="29" spans="1:86" ht="17.25" customHeight="1" x14ac:dyDescent="0.2">
      <c r="A29" s="477" t="s">
        <v>55</v>
      </c>
      <c r="B29" s="485"/>
      <c r="C29" s="248">
        <f t="shared" si="0"/>
        <v>0</v>
      </c>
      <c r="D29" s="257"/>
      <c r="E29" s="258"/>
      <c r="F29" s="259"/>
      <c r="G29" s="260"/>
      <c r="H29" s="261"/>
      <c r="I29" s="262"/>
      <c r="J29" s="263"/>
      <c r="K29" s="263"/>
      <c r="L29" s="256"/>
      <c r="CA29" s="226" t="str">
        <f t="shared" si="3"/>
        <v/>
      </c>
      <c r="CG29" s="226">
        <f t="shared" si="4"/>
        <v>0</v>
      </c>
    </row>
    <row r="30" spans="1:86" ht="17.25" customHeight="1" x14ac:dyDescent="0.2">
      <c r="A30" s="475" t="s">
        <v>56</v>
      </c>
      <c r="B30" s="476"/>
      <c r="C30" s="248">
        <f t="shared" si="0"/>
        <v>0</v>
      </c>
      <c r="D30" s="257"/>
      <c r="E30" s="258"/>
      <c r="F30" s="259"/>
      <c r="G30" s="260"/>
      <c r="H30" s="261"/>
      <c r="I30" s="262"/>
      <c r="J30" s="264"/>
      <c r="K30" s="264"/>
      <c r="L30" s="256" t="s">
        <v>48</v>
      </c>
      <c r="CA30" s="226" t="str">
        <f t="shared" si="3"/>
        <v/>
      </c>
      <c r="CB30" s="226" t="str">
        <f>IF(J30&lt;=C30,"","Programa de atención Domiciliaria a personas con Dependencia severa debe ser MENOR O IGUAL  al Total")</f>
        <v/>
      </c>
      <c r="CG30" s="226">
        <f t="shared" si="4"/>
        <v>0</v>
      </c>
      <c r="CH30" s="226">
        <f>IF(J30&lt;=C30,0,1)</f>
        <v>0</v>
      </c>
    </row>
    <row r="31" spans="1:86" ht="17.25" customHeight="1" x14ac:dyDescent="0.2">
      <c r="A31" s="475" t="s">
        <v>57</v>
      </c>
      <c r="B31" s="476"/>
      <c r="C31" s="248">
        <f t="shared" si="0"/>
        <v>0</v>
      </c>
      <c r="D31" s="265"/>
      <c r="E31" s="266"/>
      <c r="F31" s="267"/>
      <c r="G31" s="268"/>
      <c r="H31" s="269"/>
      <c r="I31" s="270"/>
      <c r="J31" s="271"/>
      <c r="K31" s="264"/>
      <c r="L31" s="256" t="s">
        <v>48</v>
      </c>
      <c r="CA31" s="226" t="str">
        <f t="shared" si="3"/>
        <v/>
      </c>
      <c r="CB31" s="226" t="str">
        <f>IF(J31&lt;=C31,"","Programa de atención Domiciliaria a personas con Dependencia severa debe ser MENOR O IGUAL  al Total")</f>
        <v/>
      </c>
      <c r="CG31" s="226">
        <f t="shared" si="4"/>
        <v>0</v>
      </c>
      <c r="CH31" s="226">
        <f>IF(J31&lt;=C31,0,1)</f>
        <v>0</v>
      </c>
    </row>
    <row r="32" spans="1:86" ht="17.25" customHeight="1" x14ac:dyDescent="0.2">
      <c r="A32" s="475" t="s">
        <v>58</v>
      </c>
      <c r="B32" s="476"/>
      <c r="C32" s="248">
        <f t="shared" si="0"/>
        <v>0</v>
      </c>
      <c r="D32" s="272"/>
      <c r="E32" s="258"/>
      <c r="F32" s="259"/>
      <c r="G32" s="260"/>
      <c r="H32" s="261"/>
      <c r="I32" s="262"/>
      <c r="J32" s="264"/>
      <c r="K32" s="264"/>
      <c r="L32" s="256" t="s">
        <v>48</v>
      </c>
      <c r="CA32" s="226" t="str">
        <f t="shared" si="3"/>
        <v/>
      </c>
      <c r="CB32" s="226" t="str">
        <f>IF(J32&lt;=C32,"","Programa de atención Domiciliaria a personas con Dependencia severa debe ser MENOR O IGUAL  al Total")</f>
        <v/>
      </c>
      <c r="CG32" s="226">
        <f t="shared" si="4"/>
        <v>0</v>
      </c>
      <c r="CH32" s="226">
        <f>IF(J32&lt;=C32,0,1)</f>
        <v>0</v>
      </c>
    </row>
    <row r="33" spans="1:12" ht="17.25" customHeight="1" x14ac:dyDescent="0.2">
      <c r="A33" s="477" t="s">
        <v>59</v>
      </c>
      <c r="B33" s="478"/>
      <c r="C33" s="248">
        <f t="shared" si="0"/>
        <v>0</v>
      </c>
      <c r="D33" s="257"/>
      <c r="E33" s="258"/>
      <c r="F33" s="259"/>
      <c r="G33" s="260"/>
      <c r="H33" s="261"/>
      <c r="I33" s="262"/>
      <c r="J33" s="263"/>
      <c r="K33" s="264"/>
      <c r="L33" s="256"/>
    </row>
    <row r="34" spans="1:12" ht="17.25" customHeight="1" x14ac:dyDescent="0.2">
      <c r="A34" s="482" t="s">
        <v>60</v>
      </c>
      <c r="B34" s="483"/>
      <c r="C34" s="248">
        <f t="shared" si="0"/>
        <v>0</v>
      </c>
      <c r="D34" s="273"/>
      <c r="E34" s="274"/>
      <c r="F34" s="275"/>
      <c r="G34" s="276"/>
      <c r="H34" s="277"/>
      <c r="I34" s="278"/>
      <c r="J34" s="279"/>
      <c r="K34" s="280"/>
      <c r="L34" s="256"/>
    </row>
    <row r="35" spans="1:12" x14ac:dyDescent="0.2">
      <c r="A35" s="281" t="s">
        <v>11</v>
      </c>
      <c r="B35" s="282"/>
      <c r="C35" s="282"/>
      <c r="D35" s="283"/>
      <c r="E35" s="283"/>
      <c r="F35" s="283"/>
      <c r="G35" s="284"/>
      <c r="H35" s="285"/>
      <c r="I35" s="238"/>
      <c r="J35" s="231"/>
      <c r="K35" s="231"/>
    </row>
    <row r="36" spans="1:12" ht="42" x14ac:dyDescent="0.2">
      <c r="A36" s="463" t="s">
        <v>3</v>
      </c>
      <c r="B36" s="470"/>
      <c r="C36" s="286" t="s">
        <v>4</v>
      </c>
      <c r="D36" s="286" t="s">
        <v>5</v>
      </c>
      <c r="E36" s="287" t="s">
        <v>12</v>
      </c>
      <c r="F36" s="241" t="s">
        <v>13</v>
      </c>
      <c r="G36" s="240" t="s">
        <v>14</v>
      </c>
      <c r="H36" s="243" t="s">
        <v>33</v>
      </c>
      <c r="I36" s="238"/>
      <c r="J36" s="231"/>
      <c r="K36" s="231"/>
    </row>
    <row r="37" spans="1:12" x14ac:dyDescent="0.2">
      <c r="A37" s="479" t="s">
        <v>61</v>
      </c>
      <c r="B37" s="480"/>
      <c r="C37" s="288">
        <f t="shared" ref="C37:C43" si="5">SUM(D37:F37)</f>
        <v>0</v>
      </c>
      <c r="D37" s="289"/>
      <c r="E37" s="290"/>
      <c r="F37" s="291"/>
      <c r="G37" s="292"/>
      <c r="H37" s="293"/>
      <c r="I37" s="294"/>
      <c r="J37" s="231"/>
      <c r="K37" s="231"/>
    </row>
    <row r="38" spans="1:12" x14ac:dyDescent="0.2">
      <c r="A38" s="475" t="s">
        <v>62</v>
      </c>
      <c r="B38" s="481"/>
      <c r="C38" s="295">
        <f t="shared" si="5"/>
        <v>0</v>
      </c>
      <c r="D38" s="272"/>
      <c r="E38" s="296"/>
      <c r="F38" s="297"/>
      <c r="G38" s="298"/>
      <c r="H38" s="293"/>
      <c r="I38" s="294"/>
      <c r="J38" s="231"/>
      <c r="K38" s="231"/>
    </row>
    <row r="39" spans="1:12" x14ac:dyDescent="0.2">
      <c r="A39" s="475" t="s">
        <v>63</v>
      </c>
      <c r="B39" s="481"/>
      <c r="C39" s="248">
        <f t="shared" si="5"/>
        <v>0</v>
      </c>
      <c r="D39" s="272"/>
      <c r="E39" s="296"/>
      <c r="F39" s="297"/>
      <c r="G39" s="298"/>
      <c r="H39" s="293"/>
      <c r="I39" s="294"/>
      <c r="J39" s="231"/>
      <c r="K39" s="231"/>
    </row>
    <row r="40" spans="1:12" x14ac:dyDescent="0.2">
      <c r="A40" s="475" t="s">
        <v>64</v>
      </c>
      <c r="B40" s="481"/>
      <c r="C40" s="248">
        <f t="shared" si="5"/>
        <v>0</v>
      </c>
      <c r="D40" s="272"/>
      <c r="E40" s="266"/>
      <c r="F40" s="297"/>
      <c r="G40" s="299"/>
      <c r="H40" s="300"/>
      <c r="I40" s="294"/>
      <c r="J40" s="231"/>
      <c r="K40" s="231"/>
    </row>
    <row r="41" spans="1:12" ht="21" x14ac:dyDescent="0.2">
      <c r="A41" s="484" t="s">
        <v>65</v>
      </c>
      <c r="B41" s="301" t="s">
        <v>66</v>
      </c>
      <c r="C41" s="302">
        <f t="shared" si="5"/>
        <v>56</v>
      </c>
      <c r="D41" s="289">
        <v>56</v>
      </c>
      <c r="E41" s="290"/>
      <c r="F41" s="291"/>
      <c r="G41" s="292"/>
      <c r="H41" s="303"/>
      <c r="I41" s="294"/>
      <c r="J41" s="231"/>
      <c r="K41" s="231"/>
    </row>
    <row r="42" spans="1:12" x14ac:dyDescent="0.2">
      <c r="A42" s="484"/>
      <c r="B42" s="401" t="s">
        <v>67</v>
      </c>
      <c r="C42" s="248">
        <f t="shared" si="5"/>
        <v>0</v>
      </c>
      <c r="D42" s="272"/>
      <c r="E42" s="296"/>
      <c r="F42" s="297"/>
      <c r="G42" s="298"/>
      <c r="H42" s="303"/>
      <c r="I42" s="294"/>
      <c r="J42" s="231"/>
      <c r="K42" s="231"/>
    </row>
    <row r="43" spans="1:12" ht="21" x14ac:dyDescent="0.2">
      <c r="A43" s="484"/>
      <c r="B43" s="305" t="s">
        <v>68</v>
      </c>
      <c r="C43" s="306">
        <f t="shared" si="5"/>
        <v>0</v>
      </c>
      <c r="D43" s="307"/>
      <c r="E43" s="308"/>
      <c r="F43" s="309"/>
      <c r="G43" s="310"/>
      <c r="H43" s="293"/>
      <c r="I43" s="294"/>
      <c r="J43" s="231"/>
      <c r="K43" s="231"/>
    </row>
    <row r="44" spans="1:12" x14ac:dyDescent="0.2">
      <c r="A44" s="477" t="s">
        <v>69</v>
      </c>
      <c r="B44" s="478"/>
      <c r="C44" s="302">
        <f>SUM(D44:G44)</f>
        <v>0</v>
      </c>
      <c r="D44" s="289"/>
      <c r="E44" s="290"/>
      <c r="F44" s="291"/>
      <c r="G44" s="311"/>
      <c r="H44" s="312"/>
      <c r="I44" s="294"/>
      <c r="J44" s="231"/>
      <c r="K44" s="231"/>
    </row>
    <row r="45" spans="1:12" x14ac:dyDescent="0.2">
      <c r="A45" s="473" t="s">
        <v>70</v>
      </c>
      <c r="B45" s="474"/>
      <c r="C45" s="248">
        <f>SUM(D45:G45)</f>
        <v>526</v>
      </c>
      <c r="D45" s="272">
        <v>68</v>
      </c>
      <c r="E45" s="296">
        <v>118</v>
      </c>
      <c r="F45" s="297">
        <v>86</v>
      </c>
      <c r="G45" s="313">
        <v>254</v>
      </c>
      <c r="H45" s="300"/>
      <c r="I45" s="294"/>
      <c r="J45" s="231"/>
      <c r="K45" s="231"/>
    </row>
    <row r="46" spans="1:12" x14ac:dyDescent="0.2">
      <c r="A46" s="486" t="s">
        <v>4</v>
      </c>
      <c r="B46" s="487"/>
      <c r="C46" s="314">
        <f>SUM(C37:C45)</f>
        <v>582</v>
      </c>
      <c r="D46" s="314">
        <f>SUM(D37:D45)</f>
        <v>124</v>
      </c>
      <c r="E46" s="315">
        <f>SUM(E37:E45)</f>
        <v>118</v>
      </c>
      <c r="F46" s="316">
        <f>SUM(F37:F45)</f>
        <v>86</v>
      </c>
      <c r="G46" s="317">
        <f>SUM(G44:G45)</f>
        <v>254</v>
      </c>
      <c r="H46" s="317">
        <f>SUM(H37:H45)</f>
        <v>0</v>
      </c>
      <c r="I46" s="294"/>
      <c r="J46" s="231"/>
      <c r="K46" s="231"/>
    </row>
    <row r="47" spans="1:12" x14ac:dyDescent="0.2">
      <c r="A47" s="318" t="s">
        <v>15</v>
      </c>
      <c r="B47" s="319"/>
      <c r="C47" s="320"/>
      <c r="D47" s="320"/>
      <c r="E47" s="320"/>
      <c r="F47" s="321"/>
      <c r="G47" s="321"/>
      <c r="H47" s="322"/>
      <c r="I47" s="238"/>
      <c r="J47" s="231"/>
      <c r="K47" s="231"/>
    </row>
    <row r="48" spans="1:12" x14ac:dyDescent="0.2">
      <c r="A48" s="323" t="s">
        <v>16</v>
      </c>
      <c r="B48" s="324"/>
      <c r="C48" s="324"/>
      <c r="D48" s="324"/>
      <c r="E48" s="324"/>
      <c r="F48" s="325"/>
      <c r="G48" s="325"/>
      <c r="H48" s="325"/>
      <c r="I48" s="238"/>
      <c r="J48" s="231"/>
      <c r="K48" s="231"/>
    </row>
    <row r="49" spans="1:80" ht="63" x14ac:dyDescent="0.2">
      <c r="A49" s="463" t="s">
        <v>3</v>
      </c>
      <c r="B49" s="470"/>
      <c r="C49" s="402" t="s">
        <v>4</v>
      </c>
      <c r="D49" s="326" t="s">
        <v>17</v>
      </c>
      <c r="E49" s="242" t="s">
        <v>18</v>
      </c>
      <c r="F49" s="247" t="s">
        <v>10</v>
      </c>
      <c r="G49" s="327"/>
      <c r="H49" s="328"/>
      <c r="I49" s="238"/>
      <c r="J49" s="231"/>
      <c r="K49" s="231"/>
    </row>
    <row r="50" spans="1:80" x14ac:dyDescent="0.2">
      <c r="A50" s="497" t="s">
        <v>19</v>
      </c>
      <c r="B50" s="498"/>
      <c r="C50" s="329">
        <f t="shared" ref="C50:C55" si="6">SUM(D50:E50)</f>
        <v>120</v>
      </c>
      <c r="D50" s="330">
        <v>55</v>
      </c>
      <c r="E50" s="331">
        <v>65</v>
      </c>
      <c r="F50" s="332"/>
      <c r="G50" s="333"/>
      <c r="H50" s="334"/>
      <c r="I50" s="238"/>
      <c r="J50" s="231"/>
      <c r="K50" s="231"/>
    </row>
    <row r="51" spans="1:80" x14ac:dyDescent="0.2">
      <c r="A51" s="488" t="s">
        <v>20</v>
      </c>
      <c r="B51" s="489"/>
      <c r="C51" s="335">
        <f t="shared" si="6"/>
        <v>91</v>
      </c>
      <c r="D51" s="336">
        <v>41</v>
      </c>
      <c r="E51" s="337">
        <v>50</v>
      </c>
      <c r="F51" s="338"/>
      <c r="G51" s="333"/>
      <c r="H51" s="334"/>
      <c r="I51" s="238"/>
      <c r="J51" s="231"/>
      <c r="K51" s="231"/>
    </row>
    <row r="52" spans="1:80" x14ac:dyDescent="0.2">
      <c r="A52" s="490" t="s">
        <v>21</v>
      </c>
      <c r="B52" s="339" t="s">
        <v>22</v>
      </c>
      <c r="C52" s="329">
        <f t="shared" si="6"/>
        <v>53</v>
      </c>
      <c r="D52" s="330">
        <v>24</v>
      </c>
      <c r="E52" s="331">
        <v>29</v>
      </c>
      <c r="F52" s="340">
        <v>3</v>
      </c>
      <c r="G52" s="341" t="s">
        <v>48</v>
      </c>
      <c r="H52" s="334"/>
      <c r="I52" s="238"/>
      <c r="J52" s="231"/>
      <c r="K52" s="231"/>
      <c r="CA52" s="226" t="str">
        <f>IF(F52&lt;=C52,"","Programa de atención Domiciliaria a personas con Dependencia severa debe ser MENOR O IGUAL  al Total")</f>
        <v/>
      </c>
      <c r="CB52" s="226">
        <f>IF(C52=0,"",IF(F52="",IF(C52="","",1),0))</f>
        <v>0</v>
      </c>
    </row>
    <row r="53" spans="1:80" x14ac:dyDescent="0.2">
      <c r="A53" s="491"/>
      <c r="B53" s="342" t="s">
        <v>23</v>
      </c>
      <c r="C53" s="343">
        <f t="shared" si="6"/>
        <v>151</v>
      </c>
      <c r="D53" s="344">
        <v>88</v>
      </c>
      <c r="E53" s="345">
        <v>63</v>
      </c>
      <c r="F53" s="346">
        <v>9</v>
      </c>
      <c r="G53" s="341" t="s">
        <v>48</v>
      </c>
      <c r="H53" s="334"/>
      <c r="I53" s="238"/>
      <c r="J53" s="231"/>
      <c r="K53" s="231"/>
      <c r="CA53" s="226" t="str">
        <f>IF(F53&lt;=C53,"","Programa de atención Domiciliaria a personas con Dependencia severa debe ser MENOR O IGUAL  al Total")</f>
        <v/>
      </c>
      <c r="CB53" s="226">
        <f>IF(C53=0,"",IF(F53="",IF(C53="","",1),0))</f>
        <v>0</v>
      </c>
    </row>
    <row r="54" spans="1:80" x14ac:dyDescent="0.2">
      <c r="A54" s="499" t="s">
        <v>24</v>
      </c>
      <c r="B54" s="499"/>
      <c r="C54" s="329">
        <f t="shared" si="6"/>
        <v>111</v>
      </c>
      <c r="D54" s="330">
        <v>64</v>
      </c>
      <c r="E54" s="347">
        <v>47</v>
      </c>
      <c r="F54" s="332"/>
      <c r="G54" s="333"/>
      <c r="H54" s="334"/>
      <c r="I54" s="238"/>
      <c r="J54" s="231"/>
      <c r="K54" s="231"/>
    </row>
    <row r="55" spans="1:80" x14ac:dyDescent="0.2">
      <c r="A55" s="458" t="s">
        <v>25</v>
      </c>
      <c r="B55" s="458"/>
      <c r="C55" s="348">
        <f t="shared" si="6"/>
        <v>0</v>
      </c>
      <c r="D55" s="349"/>
      <c r="E55" s="350"/>
      <c r="F55" s="351"/>
      <c r="G55" s="341" t="s">
        <v>48</v>
      </c>
      <c r="H55" s="334"/>
      <c r="I55" s="238"/>
      <c r="J55" s="231"/>
      <c r="K55" s="231"/>
      <c r="CA55" s="226" t="str">
        <f>IF(F55&lt;=C55,"","Programa de atención Domiciliaria a personas con Dependencia severa debe ser MENOR O IGUAL  al Total")</f>
        <v/>
      </c>
      <c r="CB55" s="226" t="str">
        <f>IF(C55=0,"",IF(F55="",IF(C55="","",1),0))</f>
        <v/>
      </c>
    </row>
    <row r="56" spans="1:80" x14ac:dyDescent="0.2">
      <c r="A56" s="459" t="s">
        <v>71</v>
      </c>
      <c r="B56" s="459"/>
      <c r="C56" s="352">
        <f>D56</f>
        <v>0</v>
      </c>
      <c r="D56" s="272"/>
      <c r="E56" s="353"/>
      <c r="F56" s="354"/>
      <c r="G56" s="341" t="s">
        <v>48</v>
      </c>
      <c r="H56" s="334"/>
      <c r="I56" s="238"/>
      <c r="J56" s="231"/>
      <c r="K56" s="231"/>
      <c r="CA56" s="226" t="str">
        <f>IF(F56&lt;=C56,"","Programa de atención Domiciliaria a personas con Dependencia severa debe ser MENOR O IGUAL  al Total")</f>
        <v/>
      </c>
      <c r="CB56" s="226" t="str">
        <f>IF(C56=0,"",IF(F56="",IF(C56="","",1),0))</f>
        <v/>
      </c>
    </row>
    <row r="57" spans="1:80" x14ac:dyDescent="0.2">
      <c r="A57" s="492" t="s">
        <v>26</v>
      </c>
      <c r="B57" s="492"/>
      <c r="C57" s="355">
        <f>D57</f>
        <v>0</v>
      </c>
      <c r="D57" s="307"/>
      <c r="E57" s="356"/>
      <c r="F57" s="357"/>
      <c r="G57" s="358"/>
      <c r="H57" s="238"/>
      <c r="I57" s="231"/>
      <c r="J57" s="231"/>
      <c r="K57" s="231"/>
    </row>
    <row r="58" spans="1:80" x14ac:dyDescent="0.2">
      <c r="A58" s="323" t="s">
        <v>27</v>
      </c>
      <c r="B58" s="324"/>
      <c r="C58" s="324"/>
      <c r="D58" s="324"/>
      <c r="E58" s="324"/>
      <c r="F58" s="324"/>
      <c r="G58" s="324"/>
      <c r="H58" s="359"/>
      <c r="I58" s="238"/>
      <c r="J58" s="231"/>
      <c r="K58" s="231"/>
    </row>
    <row r="59" spans="1:80" x14ac:dyDescent="0.2">
      <c r="A59" s="467" t="s">
        <v>72</v>
      </c>
      <c r="B59" s="493"/>
      <c r="C59" s="462" t="s">
        <v>28</v>
      </c>
      <c r="D59" s="462"/>
      <c r="E59" s="462"/>
      <c r="F59" s="462"/>
      <c r="G59" s="463"/>
      <c r="H59" s="464" t="s">
        <v>29</v>
      </c>
      <c r="I59" s="465"/>
      <c r="J59" s="231"/>
      <c r="K59" s="231"/>
    </row>
    <row r="60" spans="1:80" x14ac:dyDescent="0.2">
      <c r="A60" s="494"/>
      <c r="B60" s="495"/>
      <c r="C60" s="467" t="s">
        <v>4</v>
      </c>
      <c r="D60" s="463" t="s">
        <v>30</v>
      </c>
      <c r="E60" s="469"/>
      <c r="F60" s="470"/>
      <c r="G60" s="471" t="s">
        <v>31</v>
      </c>
      <c r="H60" s="466"/>
      <c r="I60" s="465"/>
      <c r="J60" s="231"/>
      <c r="K60" s="231"/>
    </row>
    <row r="61" spans="1:80" ht="21" x14ac:dyDescent="0.2">
      <c r="A61" s="468"/>
      <c r="B61" s="496"/>
      <c r="C61" s="468"/>
      <c r="D61" s="326" t="s">
        <v>73</v>
      </c>
      <c r="E61" s="241" t="s">
        <v>74</v>
      </c>
      <c r="F61" s="360" t="s">
        <v>75</v>
      </c>
      <c r="G61" s="472"/>
      <c r="H61" s="247" t="s">
        <v>76</v>
      </c>
      <c r="I61" s="402" t="s">
        <v>77</v>
      </c>
    </row>
    <row r="62" spans="1:80" x14ac:dyDescent="0.2">
      <c r="A62" s="460" t="s">
        <v>78</v>
      </c>
      <c r="B62" s="461"/>
      <c r="C62" s="361">
        <f t="shared" ref="C62:C67" si="7">SUM(D62:F62)+H62</f>
        <v>0</v>
      </c>
      <c r="D62" s="289"/>
      <c r="E62" s="290"/>
      <c r="F62" s="362"/>
      <c r="G62" s="311"/>
      <c r="H62" s="363"/>
      <c r="I62" s="364"/>
      <c r="J62" s="226"/>
    </row>
    <row r="63" spans="1:80" x14ac:dyDescent="0.2">
      <c r="A63" s="456" t="s">
        <v>79</v>
      </c>
      <c r="B63" s="457"/>
      <c r="C63" s="365">
        <f t="shared" si="7"/>
        <v>0</v>
      </c>
      <c r="D63" s="272"/>
      <c r="E63" s="296"/>
      <c r="F63" s="366"/>
      <c r="G63" s="313"/>
      <c r="H63" s="354"/>
      <c r="I63" s="367"/>
      <c r="J63" s="226"/>
    </row>
    <row r="64" spans="1:80" x14ac:dyDescent="0.2">
      <c r="A64" s="456" t="s">
        <v>80</v>
      </c>
      <c r="B64" s="457"/>
      <c r="C64" s="365">
        <f t="shared" si="7"/>
        <v>0</v>
      </c>
      <c r="D64" s="272"/>
      <c r="E64" s="296"/>
      <c r="F64" s="366"/>
      <c r="G64" s="313"/>
      <c r="H64" s="354"/>
      <c r="I64" s="367"/>
      <c r="J64" s="226"/>
    </row>
    <row r="65" spans="1:10" x14ac:dyDescent="0.2">
      <c r="A65" s="456" t="s">
        <v>81</v>
      </c>
      <c r="B65" s="457"/>
      <c r="C65" s="365">
        <f t="shared" si="7"/>
        <v>0</v>
      </c>
      <c r="D65" s="272"/>
      <c r="E65" s="296"/>
      <c r="F65" s="366"/>
      <c r="G65" s="313"/>
      <c r="H65" s="354"/>
      <c r="I65" s="367"/>
      <c r="J65" s="226"/>
    </row>
    <row r="66" spans="1:10" x14ac:dyDescent="0.2">
      <c r="A66" s="456" t="s">
        <v>82</v>
      </c>
      <c r="B66" s="457"/>
      <c r="C66" s="365">
        <f t="shared" si="7"/>
        <v>0</v>
      </c>
      <c r="D66" s="272"/>
      <c r="E66" s="296"/>
      <c r="F66" s="366"/>
      <c r="G66" s="313"/>
      <c r="H66" s="354"/>
      <c r="I66" s="367"/>
      <c r="J66" s="226"/>
    </row>
    <row r="67" spans="1:10" x14ac:dyDescent="0.2">
      <c r="A67" s="500" t="s">
        <v>83</v>
      </c>
      <c r="B67" s="501"/>
      <c r="C67" s="368">
        <f t="shared" si="7"/>
        <v>0</v>
      </c>
      <c r="D67" s="307"/>
      <c r="E67" s="308"/>
      <c r="F67" s="369"/>
      <c r="G67" s="370"/>
      <c r="H67" s="371"/>
      <c r="I67" s="372"/>
      <c r="J67" s="226"/>
    </row>
    <row r="68" spans="1:10" x14ac:dyDescent="0.2">
      <c r="A68" s="373" t="s">
        <v>32</v>
      </c>
      <c r="B68" s="231"/>
      <c r="C68" s="231"/>
      <c r="D68" s="231"/>
      <c r="E68" s="231"/>
      <c r="F68" s="231"/>
      <c r="G68" s="231"/>
      <c r="H68" s="231"/>
      <c r="I68" s="238"/>
    </row>
    <row r="69" spans="1:10" x14ac:dyDescent="0.2">
      <c r="A69" s="374" t="s">
        <v>84</v>
      </c>
      <c r="B69" s="375"/>
      <c r="C69" s="375"/>
      <c r="D69" s="375"/>
      <c r="E69" s="375"/>
      <c r="F69" s="376"/>
      <c r="G69" s="376"/>
    </row>
    <row r="70" spans="1:10" x14ac:dyDescent="0.2">
      <c r="A70" s="502" t="s">
        <v>85</v>
      </c>
      <c r="B70" s="502" t="s">
        <v>86</v>
      </c>
      <c r="C70" s="504" t="s">
        <v>87</v>
      </c>
      <c r="D70" s="505"/>
      <c r="E70" s="505"/>
      <c r="F70" s="505"/>
      <c r="G70" s="506"/>
    </row>
    <row r="71" spans="1:10" x14ac:dyDescent="0.2">
      <c r="A71" s="503"/>
      <c r="B71" s="503"/>
      <c r="C71" s="326" t="s">
        <v>88</v>
      </c>
      <c r="D71" s="377" t="s">
        <v>89</v>
      </c>
      <c r="E71" s="241" t="s">
        <v>90</v>
      </c>
      <c r="F71" s="241" t="s">
        <v>91</v>
      </c>
      <c r="G71" s="360" t="s">
        <v>92</v>
      </c>
    </row>
    <row r="72" spans="1:10" x14ac:dyDescent="0.2">
      <c r="A72" s="378" t="s">
        <v>93</v>
      </c>
      <c r="B72" s="379">
        <f>SUM(C72:G72)</f>
        <v>0</v>
      </c>
      <c r="C72" s="289"/>
      <c r="D72" s="380"/>
      <c r="E72" s="380"/>
      <c r="F72" s="380"/>
      <c r="G72" s="381"/>
      <c r="H72" s="226"/>
    </row>
    <row r="73" spans="1:10" x14ac:dyDescent="0.2">
      <c r="A73" s="382" t="s">
        <v>67</v>
      </c>
      <c r="B73" s="383">
        <f>SUM(C73:G73)</f>
        <v>0</v>
      </c>
      <c r="C73" s="307"/>
      <c r="D73" s="309"/>
      <c r="E73" s="309"/>
      <c r="F73" s="309"/>
      <c r="G73" s="384"/>
      <c r="H73" s="226"/>
    </row>
    <row r="74" spans="1:10" x14ac:dyDescent="0.2">
      <c r="A74" s="374" t="s">
        <v>94</v>
      </c>
      <c r="B74" s="375"/>
      <c r="C74" s="375"/>
      <c r="D74" s="375"/>
      <c r="E74" s="375"/>
      <c r="F74" s="376"/>
      <c r="G74" s="376"/>
    </row>
    <row r="75" spans="1:10" x14ac:dyDescent="0.2">
      <c r="A75" s="502" t="s">
        <v>85</v>
      </c>
      <c r="B75" s="502" t="s">
        <v>95</v>
      </c>
      <c r="C75" s="504" t="s">
        <v>96</v>
      </c>
      <c r="D75" s="505"/>
      <c r="E75" s="505"/>
      <c r="F75" s="505"/>
      <c r="G75" s="506"/>
    </row>
    <row r="76" spans="1:10" x14ac:dyDescent="0.2">
      <c r="A76" s="503"/>
      <c r="B76" s="503"/>
      <c r="C76" s="326" t="s">
        <v>88</v>
      </c>
      <c r="D76" s="377" t="s">
        <v>89</v>
      </c>
      <c r="E76" s="241" t="s">
        <v>90</v>
      </c>
      <c r="F76" s="241" t="s">
        <v>91</v>
      </c>
      <c r="G76" s="360" t="s">
        <v>92</v>
      </c>
    </row>
    <row r="77" spans="1:10" ht="25.5" customHeight="1" x14ac:dyDescent="0.2">
      <c r="A77" s="385" t="s">
        <v>97</v>
      </c>
      <c r="B77" s="386">
        <f>SUM(C77:G77)</f>
        <v>0</v>
      </c>
      <c r="C77" s="387"/>
      <c r="D77" s="388"/>
      <c r="E77" s="388"/>
      <c r="F77" s="388"/>
      <c r="G77" s="389"/>
      <c r="H77" s="226"/>
    </row>
    <row r="78" spans="1:10" x14ac:dyDescent="0.2">
      <c r="A78" s="390"/>
      <c r="B78" s="391"/>
      <c r="C78" s="390"/>
      <c r="D78" s="391"/>
      <c r="E78" s="392"/>
      <c r="F78" s="391"/>
      <c r="G78" s="392"/>
    </row>
    <row r="195" spans="1:2" hidden="1" x14ac:dyDescent="0.2">
      <c r="A195" s="225">
        <f>SUM(C10:C34,C46,C50:C57,C62:C67,B72:B73,B77)</f>
        <v>1108</v>
      </c>
      <c r="B195" s="225">
        <f>SUM(CG7:CO78)</f>
        <v>0</v>
      </c>
    </row>
  </sheetData>
  <mergeCells count="61">
    <mergeCell ref="A18:B1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H59:I60"/>
    <mergeCell ref="A45:B45"/>
    <mergeCell ref="A31:B31"/>
    <mergeCell ref="A32:B32"/>
    <mergeCell ref="A33:B33"/>
    <mergeCell ref="A36:B36"/>
    <mergeCell ref="A37:B37"/>
    <mergeCell ref="A38:B38"/>
    <mergeCell ref="A39:B39"/>
    <mergeCell ref="A44:B44"/>
    <mergeCell ref="A34:B34"/>
    <mergeCell ref="A40:B40"/>
    <mergeCell ref="A41:A43"/>
    <mergeCell ref="C59:G59"/>
    <mergeCell ref="C60:C61"/>
    <mergeCell ref="D60:F60"/>
    <mergeCell ref="G60:G61"/>
    <mergeCell ref="A49:B49"/>
    <mergeCell ref="A50:B50"/>
    <mergeCell ref="A54:B54"/>
    <mergeCell ref="A66:B66"/>
    <mergeCell ref="A55:B55"/>
    <mergeCell ref="A56:B56"/>
    <mergeCell ref="A62:B62"/>
    <mergeCell ref="A63:B63"/>
    <mergeCell ref="A64:B64"/>
    <mergeCell ref="A65:B65"/>
    <mergeCell ref="A46:B46"/>
    <mergeCell ref="A51:B51"/>
    <mergeCell ref="A52:A53"/>
    <mergeCell ref="A57:B57"/>
    <mergeCell ref="A59:B61"/>
    <mergeCell ref="A67:B67"/>
    <mergeCell ref="A70:A71"/>
    <mergeCell ref="B70:B71"/>
    <mergeCell ref="C70:G70"/>
    <mergeCell ref="A75:A76"/>
    <mergeCell ref="B75:B76"/>
    <mergeCell ref="C75:G75"/>
  </mergeCells>
  <dataValidations count="2">
    <dataValidation allowBlank="1" showInputMessage="1" showErrorMessage="1" errorTitle="ERROR" error="Por Favor Ingrese solo Números." sqref="G9"/>
    <dataValidation type="whole" allowBlank="1" showInputMessage="1" showErrorMessage="1" errorTitle="ERROR" error="Por Favor Ingrese solo Números." sqref="A1:F1048576 H1:XFD1048576 G1:G8 G10:G1048576">
      <formula1>0</formula1>
      <formula2>100000000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Consolidado </vt:lpstr>
      <vt:lpstr>Enero</vt:lpstr>
      <vt:lpstr>Febrero</vt:lpstr>
      <vt:lpstr>Marzo </vt:lpstr>
      <vt:lpstr>Abril </vt:lpstr>
      <vt:lpstr>Mayo </vt:lpstr>
      <vt:lpstr>Junio</vt:lpstr>
      <vt:lpstr>Julio</vt:lpstr>
      <vt:lpstr>Agosto</vt:lpstr>
      <vt:lpstr>Septiembre</vt:lpstr>
      <vt:lpstr>Octubre </vt:lpstr>
      <vt:lpstr>Noviembre</vt:lpstr>
      <vt:lpstr>Diciembre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2017-10-17T19:22:36Z</dcterms:modified>
</cp:coreProperties>
</file>