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01"/>
  <workbookPr filterPrivacy="1" defaultThemeVersion="124226"/>
  <bookViews>
    <workbookView xWindow="0" yWindow="0" windowWidth="24000" windowHeight="9510" activeTab="8"/>
  </bookViews>
  <sheets>
    <sheet name="Consolidado " sheetId="1" r:id="rId1"/>
    <sheet name="Enero" sheetId="5" r:id="rId2"/>
    <sheet name="Febrero" sheetId="6" r:id="rId3"/>
    <sheet name="Marzo " sheetId="7" r:id="rId4"/>
    <sheet name="Abril " sheetId="13" r:id="rId5"/>
    <sheet name="Mayo " sheetId="12" r:id="rId6"/>
    <sheet name="Junio" sheetId="11" r:id="rId7"/>
    <sheet name="Julio" sheetId="10" r:id="rId8"/>
    <sheet name="Agosto" sheetId="9" r:id="rId9"/>
    <sheet name="Septiembre" sheetId="8" r:id="rId10"/>
    <sheet name="Octubre " sheetId="4" r:id="rId11"/>
    <sheet name="Noviembre" sheetId="2" r:id="rId12"/>
    <sheet name="Diciembre " sheetId="3" r:id="rId13"/>
  </sheets>
  <externalReferences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</externalReferences>
  <calcPr calcId="171027"/>
</workbook>
</file>

<file path=xl/calcChain.xml><?xml version="1.0" encoding="utf-8"?>
<calcChain xmlns="http://schemas.openxmlformats.org/spreadsheetml/2006/main">
  <c r="B195" i="9" l="1"/>
  <c r="CA48" i="9"/>
  <c r="J45" i="9"/>
  <c r="L44" i="9"/>
  <c r="K44" i="9"/>
  <c r="I44" i="9"/>
  <c r="H44" i="9"/>
  <c r="G44" i="9"/>
  <c r="F44" i="9"/>
  <c r="E44" i="9"/>
  <c r="D44" i="9"/>
  <c r="C44" i="9"/>
  <c r="J43" i="9"/>
  <c r="J41" i="9"/>
  <c r="J36" i="9"/>
  <c r="J35" i="9"/>
  <c r="J34" i="9"/>
  <c r="J33" i="9"/>
  <c r="J44" i="9" s="1"/>
  <c r="B29" i="9"/>
  <c r="B28" i="9"/>
  <c r="B27" i="9"/>
  <c r="B26" i="9"/>
  <c r="B25" i="9"/>
  <c r="B24" i="9"/>
  <c r="B23" i="9"/>
  <c r="B22" i="9"/>
  <c r="B21" i="9"/>
  <c r="B20" i="9"/>
  <c r="B19" i="9"/>
  <c r="B18" i="9"/>
  <c r="B17" i="9"/>
  <c r="B16" i="9"/>
  <c r="B15" i="9"/>
  <c r="B14" i="9"/>
  <c r="B13" i="9"/>
  <c r="B12" i="9"/>
  <c r="I11" i="9"/>
  <c r="H11" i="9"/>
  <c r="G11" i="9"/>
  <c r="F11" i="9"/>
  <c r="E11" i="9"/>
  <c r="D11" i="9"/>
  <c r="B11" i="9" s="1"/>
  <c r="A195" i="9" s="1"/>
  <c r="C11" i="9"/>
  <c r="A5" i="9"/>
  <c r="A4" i="9"/>
  <c r="A3" i="9"/>
  <c r="A2" i="9"/>
  <c r="B195" i="10" l="1"/>
  <c r="CA48" i="10"/>
  <c r="J45" i="10"/>
  <c r="L44" i="10"/>
  <c r="K44" i="10"/>
  <c r="I44" i="10"/>
  <c r="H44" i="10"/>
  <c r="G44" i="10"/>
  <c r="F44" i="10"/>
  <c r="E44" i="10"/>
  <c r="D44" i="10"/>
  <c r="C44" i="10"/>
  <c r="J43" i="10"/>
  <c r="J41" i="10"/>
  <c r="J36" i="10"/>
  <c r="J35" i="10"/>
  <c r="J34" i="10"/>
  <c r="J33" i="10"/>
  <c r="J44" i="10" s="1"/>
  <c r="B29" i="10"/>
  <c r="B28" i="10"/>
  <c r="B27" i="10"/>
  <c r="B26" i="10"/>
  <c r="B25" i="10"/>
  <c r="B24" i="10"/>
  <c r="B23" i="10"/>
  <c r="B22" i="10"/>
  <c r="B21" i="10"/>
  <c r="B20" i="10"/>
  <c r="B19" i="10"/>
  <c r="B18" i="10"/>
  <c r="B17" i="10"/>
  <c r="B16" i="10"/>
  <c r="B15" i="10"/>
  <c r="B14" i="10"/>
  <c r="B13" i="10"/>
  <c r="B12" i="10"/>
  <c r="I11" i="10"/>
  <c r="H11" i="10"/>
  <c r="G11" i="10"/>
  <c r="F11" i="10"/>
  <c r="E11" i="10"/>
  <c r="D11" i="10"/>
  <c r="C11" i="10"/>
  <c r="B11" i="10"/>
  <c r="A195" i="10" s="1"/>
  <c r="A5" i="10"/>
  <c r="A4" i="10"/>
  <c r="A3" i="10"/>
  <c r="A2" i="10"/>
  <c r="C49" i="1" l="1"/>
  <c r="D49" i="1"/>
  <c r="D48" i="1"/>
  <c r="C48" i="1"/>
  <c r="D45" i="1"/>
  <c r="E45" i="1"/>
  <c r="F45" i="1"/>
  <c r="G45" i="1"/>
  <c r="H45" i="1"/>
  <c r="I45" i="1"/>
  <c r="J45" i="1"/>
  <c r="K45" i="1"/>
  <c r="L45" i="1"/>
  <c r="C45" i="1"/>
  <c r="C34" i="1"/>
  <c r="D34" i="1"/>
  <c r="E34" i="1"/>
  <c r="F34" i="1"/>
  <c r="G34" i="1"/>
  <c r="H34" i="1"/>
  <c r="I34" i="1"/>
  <c r="J34" i="1"/>
  <c r="K34" i="1"/>
  <c r="L34" i="1"/>
  <c r="C35" i="1"/>
  <c r="D35" i="1"/>
  <c r="E35" i="1"/>
  <c r="F35" i="1"/>
  <c r="G35" i="1"/>
  <c r="H35" i="1"/>
  <c r="I35" i="1"/>
  <c r="J35" i="1"/>
  <c r="K35" i="1"/>
  <c r="L35" i="1"/>
  <c r="C36" i="1"/>
  <c r="D36" i="1"/>
  <c r="E36" i="1"/>
  <c r="F36" i="1"/>
  <c r="G36" i="1"/>
  <c r="H36" i="1"/>
  <c r="I36" i="1"/>
  <c r="J36" i="1"/>
  <c r="K36" i="1"/>
  <c r="L36" i="1"/>
  <c r="C37" i="1"/>
  <c r="D37" i="1"/>
  <c r="E37" i="1"/>
  <c r="F37" i="1"/>
  <c r="G37" i="1"/>
  <c r="H37" i="1"/>
  <c r="I37" i="1"/>
  <c r="J37" i="1"/>
  <c r="K37" i="1"/>
  <c r="L37" i="1"/>
  <c r="C38" i="1"/>
  <c r="D38" i="1"/>
  <c r="E38" i="1"/>
  <c r="F38" i="1"/>
  <c r="G38" i="1"/>
  <c r="H38" i="1"/>
  <c r="I38" i="1"/>
  <c r="J38" i="1"/>
  <c r="K38" i="1"/>
  <c r="L38" i="1"/>
  <c r="C39" i="1"/>
  <c r="D39" i="1"/>
  <c r="E39" i="1"/>
  <c r="F39" i="1"/>
  <c r="G39" i="1"/>
  <c r="H39" i="1"/>
  <c r="I39" i="1"/>
  <c r="J39" i="1"/>
  <c r="K39" i="1"/>
  <c r="L39" i="1"/>
  <c r="C40" i="1"/>
  <c r="D40" i="1"/>
  <c r="E40" i="1"/>
  <c r="F40" i="1"/>
  <c r="G40" i="1"/>
  <c r="H40" i="1"/>
  <c r="I40" i="1"/>
  <c r="J40" i="1"/>
  <c r="K40" i="1"/>
  <c r="L40" i="1"/>
  <c r="C41" i="1"/>
  <c r="D41" i="1"/>
  <c r="E41" i="1"/>
  <c r="F41" i="1"/>
  <c r="G41" i="1"/>
  <c r="H41" i="1"/>
  <c r="I41" i="1"/>
  <c r="J41" i="1"/>
  <c r="K41" i="1"/>
  <c r="L41" i="1"/>
  <c r="C42" i="1"/>
  <c r="D42" i="1"/>
  <c r="E42" i="1"/>
  <c r="F42" i="1"/>
  <c r="G42" i="1"/>
  <c r="H42" i="1"/>
  <c r="I42" i="1"/>
  <c r="J42" i="1"/>
  <c r="K42" i="1"/>
  <c r="L42" i="1"/>
  <c r="C43" i="1"/>
  <c r="D43" i="1"/>
  <c r="E43" i="1"/>
  <c r="F43" i="1"/>
  <c r="G43" i="1"/>
  <c r="H43" i="1"/>
  <c r="I43" i="1"/>
  <c r="J43" i="1"/>
  <c r="K43" i="1"/>
  <c r="L43" i="1"/>
  <c r="D33" i="1"/>
  <c r="E33" i="1"/>
  <c r="F33" i="1"/>
  <c r="G33" i="1"/>
  <c r="H33" i="1"/>
  <c r="I33" i="1"/>
  <c r="J33" i="1"/>
  <c r="K33" i="1"/>
  <c r="L33" i="1"/>
  <c r="C33" i="1"/>
  <c r="C13" i="1"/>
  <c r="D13" i="1"/>
  <c r="E13" i="1"/>
  <c r="F13" i="1"/>
  <c r="G13" i="1"/>
  <c r="H13" i="1"/>
  <c r="I13" i="1"/>
  <c r="C14" i="1"/>
  <c r="D14" i="1"/>
  <c r="E14" i="1"/>
  <c r="F14" i="1"/>
  <c r="G14" i="1"/>
  <c r="H14" i="1"/>
  <c r="I14" i="1"/>
  <c r="C15" i="1"/>
  <c r="D15" i="1"/>
  <c r="E15" i="1"/>
  <c r="F15" i="1"/>
  <c r="G15" i="1"/>
  <c r="H15" i="1"/>
  <c r="I15" i="1"/>
  <c r="C16" i="1"/>
  <c r="D16" i="1"/>
  <c r="E16" i="1"/>
  <c r="F16" i="1"/>
  <c r="G16" i="1"/>
  <c r="H16" i="1"/>
  <c r="I16" i="1"/>
  <c r="C17" i="1"/>
  <c r="D17" i="1"/>
  <c r="E17" i="1"/>
  <c r="F17" i="1"/>
  <c r="G17" i="1"/>
  <c r="H17" i="1"/>
  <c r="I17" i="1"/>
  <c r="C18" i="1"/>
  <c r="D18" i="1"/>
  <c r="E18" i="1"/>
  <c r="F18" i="1"/>
  <c r="G18" i="1"/>
  <c r="H18" i="1"/>
  <c r="I18" i="1"/>
  <c r="C19" i="1"/>
  <c r="D19" i="1"/>
  <c r="E19" i="1"/>
  <c r="F19" i="1"/>
  <c r="G19" i="1"/>
  <c r="H19" i="1"/>
  <c r="I19" i="1"/>
  <c r="C20" i="1"/>
  <c r="D20" i="1"/>
  <c r="E20" i="1"/>
  <c r="F20" i="1"/>
  <c r="G20" i="1"/>
  <c r="H20" i="1"/>
  <c r="I20" i="1"/>
  <c r="C21" i="1"/>
  <c r="D21" i="1"/>
  <c r="E21" i="1"/>
  <c r="F21" i="1"/>
  <c r="G21" i="1"/>
  <c r="H21" i="1"/>
  <c r="I21" i="1"/>
  <c r="C22" i="1"/>
  <c r="D22" i="1"/>
  <c r="E22" i="1"/>
  <c r="F22" i="1"/>
  <c r="G22" i="1"/>
  <c r="H22" i="1"/>
  <c r="I22" i="1"/>
  <c r="C23" i="1"/>
  <c r="D23" i="1"/>
  <c r="E23" i="1"/>
  <c r="F23" i="1"/>
  <c r="G23" i="1"/>
  <c r="H23" i="1"/>
  <c r="I23" i="1"/>
  <c r="C24" i="1"/>
  <c r="D24" i="1"/>
  <c r="E24" i="1"/>
  <c r="F24" i="1"/>
  <c r="G24" i="1"/>
  <c r="H24" i="1"/>
  <c r="I24" i="1"/>
  <c r="C25" i="1"/>
  <c r="D25" i="1"/>
  <c r="E25" i="1"/>
  <c r="F25" i="1"/>
  <c r="G25" i="1"/>
  <c r="H25" i="1"/>
  <c r="I25" i="1"/>
  <c r="C26" i="1"/>
  <c r="D26" i="1"/>
  <c r="E26" i="1"/>
  <c r="F26" i="1"/>
  <c r="G26" i="1"/>
  <c r="H26" i="1"/>
  <c r="I26" i="1"/>
  <c r="C27" i="1"/>
  <c r="D27" i="1"/>
  <c r="E27" i="1"/>
  <c r="F27" i="1"/>
  <c r="G27" i="1"/>
  <c r="H27" i="1"/>
  <c r="I27" i="1"/>
  <c r="C28" i="1"/>
  <c r="D28" i="1"/>
  <c r="E28" i="1"/>
  <c r="F28" i="1"/>
  <c r="G28" i="1"/>
  <c r="H28" i="1"/>
  <c r="I28" i="1"/>
  <c r="C29" i="1"/>
  <c r="D29" i="1"/>
  <c r="E29" i="1"/>
  <c r="F29" i="1"/>
  <c r="G29" i="1"/>
  <c r="H29" i="1"/>
  <c r="I29" i="1"/>
  <c r="D12" i="1"/>
  <c r="E12" i="1"/>
  <c r="F12" i="1"/>
  <c r="G12" i="1"/>
  <c r="H12" i="1"/>
  <c r="I12" i="1"/>
  <c r="C12" i="1"/>
  <c r="B195" i="11" l="1"/>
  <c r="CA48" i="11"/>
  <c r="J45" i="11"/>
  <c r="L44" i="11"/>
  <c r="K44" i="11"/>
  <c r="I44" i="11"/>
  <c r="H44" i="11"/>
  <c r="G44" i="11"/>
  <c r="F44" i="11"/>
  <c r="E44" i="11"/>
  <c r="D44" i="11"/>
  <c r="C44" i="11"/>
  <c r="J43" i="11"/>
  <c r="J41" i="11"/>
  <c r="J36" i="11"/>
  <c r="J35" i="11"/>
  <c r="J34" i="11"/>
  <c r="J33" i="11"/>
  <c r="B29" i="11"/>
  <c r="B28" i="11"/>
  <c r="B27" i="11"/>
  <c r="B26" i="11"/>
  <c r="B25" i="11"/>
  <c r="B24" i="11"/>
  <c r="B23" i="11"/>
  <c r="B22" i="11"/>
  <c r="B21" i="11"/>
  <c r="B20" i="11"/>
  <c r="B19" i="11"/>
  <c r="B18" i="11"/>
  <c r="B17" i="11"/>
  <c r="B16" i="11"/>
  <c r="B15" i="11"/>
  <c r="B14" i="11"/>
  <c r="B13" i="11"/>
  <c r="B12" i="11"/>
  <c r="I11" i="11"/>
  <c r="H11" i="11"/>
  <c r="G11" i="11"/>
  <c r="F11" i="11"/>
  <c r="E11" i="11"/>
  <c r="D11" i="11"/>
  <c r="C11" i="11"/>
  <c r="B11" i="11"/>
  <c r="A5" i="11"/>
  <c r="A4" i="11"/>
  <c r="A3" i="11"/>
  <c r="A2" i="11"/>
  <c r="B195" i="12"/>
  <c r="CA48" i="12"/>
  <c r="J45" i="12"/>
  <c r="L44" i="12"/>
  <c r="K44" i="12"/>
  <c r="I44" i="12"/>
  <c r="H44" i="12"/>
  <c r="G44" i="12"/>
  <c r="F44" i="12"/>
  <c r="E44" i="12"/>
  <c r="D44" i="12"/>
  <c r="C44" i="12"/>
  <c r="J43" i="12"/>
  <c r="J41" i="12"/>
  <c r="J36" i="12"/>
  <c r="J35" i="12"/>
  <c r="J34" i="12"/>
  <c r="J33" i="12"/>
  <c r="B29" i="12"/>
  <c r="B28" i="12"/>
  <c r="B27" i="12"/>
  <c r="B26" i="12"/>
  <c r="B25" i="12"/>
  <c r="B24" i="12"/>
  <c r="B23" i="12"/>
  <c r="B22" i="12"/>
  <c r="B21" i="12"/>
  <c r="B20" i="12"/>
  <c r="B19" i="12"/>
  <c r="B18" i="12"/>
  <c r="B17" i="12"/>
  <c r="B16" i="12"/>
  <c r="B15" i="12"/>
  <c r="B14" i="12"/>
  <c r="B13" i="12"/>
  <c r="B12" i="12"/>
  <c r="I11" i="12"/>
  <c r="H11" i="12"/>
  <c r="G11" i="12"/>
  <c r="F11" i="12"/>
  <c r="E11" i="12"/>
  <c r="D11" i="12"/>
  <c r="C11" i="12"/>
  <c r="A5" i="12"/>
  <c r="A4" i="12"/>
  <c r="A3" i="12"/>
  <c r="A2" i="12"/>
  <c r="B195" i="13"/>
  <c r="CA48" i="13"/>
  <c r="J45" i="13"/>
  <c r="L44" i="13"/>
  <c r="K44" i="13"/>
  <c r="I44" i="13"/>
  <c r="H44" i="13"/>
  <c r="G44" i="13"/>
  <c r="F44" i="13"/>
  <c r="E44" i="13"/>
  <c r="D44" i="13"/>
  <c r="C44" i="13"/>
  <c r="J43" i="13"/>
  <c r="J41" i="13"/>
  <c r="J36" i="13"/>
  <c r="J35" i="13"/>
  <c r="J34" i="13"/>
  <c r="J44" i="13" s="1"/>
  <c r="J33" i="13"/>
  <c r="B29" i="13"/>
  <c r="B28" i="13"/>
  <c r="B27" i="13"/>
  <c r="B26" i="13"/>
  <c r="B25" i="13"/>
  <c r="B24" i="13"/>
  <c r="B23" i="13"/>
  <c r="B22" i="13"/>
  <c r="B21" i="13"/>
  <c r="B20" i="13"/>
  <c r="B19" i="13"/>
  <c r="B18" i="13"/>
  <c r="B17" i="13"/>
  <c r="B16" i="13"/>
  <c r="B15" i="13"/>
  <c r="B14" i="13"/>
  <c r="B13" i="13"/>
  <c r="B12" i="13"/>
  <c r="I11" i="13"/>
  <c r="H11" i="13"/>
  <c r="G11" i="13"/>
  <c r="F11" i="13"/>
  <c r="E11" i="13"/>
  <c r="D11" i="13"/>
  <c r="C11" i="13"/>
  <c r="B11" i="13" s="1"/>
  <c r="A5" i="13"/>
  <c r="A4" i="13"/>
  <c r="A3" i="13"/>
  <c r="A2" i="13"/>
  <c r="A195" i="13" l="1"/>
  <c r="B11" i="12"/>
  <c r="A195" i="12" s="1"/>
  <c r="J44" i="12"/>
  <c r="J44" i="11"/>
  <c r="A195" i="11" s="1"/>
  <c r="CA48" i="1"/>
  <c r="G44" i="1"/>
  <c r="C44" i="1"/>
  <c r="K44" i="1"/>
  <c r="I44" i="1"/>
  <c r="E44" i="1"/>
  <c r="L44" i="1"/>
  <c r="B13" i="1"/>
  <c r="B17" i="1"/>
  <c r="B19" i="1"/>
  <c r="B21" i="1"/>
  <c r="B25" i="1"/>
  <c r="B27" i="1"/>
  <c r="B29" i="1"/>
  <c r="I11" i="1"/>
  <c r="B195" i="7"/>
  <c r="CA48" i="7"/>
  <c r="J45" i="7"/>
  <c r="L44" i="7"/>
  <c r="K44" i="7"/>
  <c r="I44" i="7"/>
  <c r="H44" i="7"/>
  <c r="G44" i="7"/>
  <c r="F44" i="7"/>
  <c r="E44" i="7"/>
  <c r="D44" i="7"/>
  <c r="C44" i="7"/>
  <c r="J43" i="7"/>
  <c r="J41" i="7"/>
  <c r="J36" i="7"/>
  <c r="J35" i="7"/>
  <c r="J34" i="7"/>
  <c r="J33" i="7"/>
  <c r="B29" i="7"/>
  <c r="B28" i="7"/>
  <c r="B27" i="7"/>
  <c r="B26" i="7"/>
  <c r="B25" i="7"/>
  <c r="B24" i="7"/>
  <c r="B23" i="7"/>
  <c r="B22" i="7"/>
  <c r="B21" i="7"/>
  <c r="B20" i="7"/>
  <c r="B19" i="7"/>
  <c r="B18" i="7"/>
  <c r="B17" i="7"/>
  <c r="B16" i="7"/>
  <c r="B15" i="7"/>
  <c r="B14" i="7"/>
  <c r="B13" i="7"/>
  <c r="B12" i="7"/>
  <c r="I11" i="7"/>
  <c r="H11" i="7"/>
  <c r="G11" i="7"/>
  <c r="F11" i="7"/>
  <c r="E11" i="7"/>
  <c r="D11" i="7"/>
  <c r="C11" i="7"/>
  <c r="B11" i="7" s="1"/>
  <c r="A5" i="7"/>
  <c r="A4" i="7"/>
  <c r="A3" i="7"/>
  <c r="A2" i="7"/>
  <c r="B195" i="6"/>
  <c r="CA48" i="6"/>
  <c r="J45" i="6"/>
  <c r="L44" i="6"/>
  <c r="K44" i="6"/>
  <c r="I44" i="6"/>
  <c r="H44" i="6"/>
  <c r="G44" i="6"/>
  <c r="F44" i="6"/>
  <c r="E44" i="6"/>
  <c r="D44" i="6"/>
  <c r="C44" i="6"/>
  <c r="J43" i="6"/>
  <c r="J41" i="6"/>
  <c r="J36" i="6"/>
  <c r="J35" i="6"/>
  <c r="J34" i="6"/>
  <c r="J33" i="6"/>
  <c r="B29" i="6"/>
  <c r="B28" i="6"/>
  <c r="B27" i="6"/>
  <c r="B26" i="6"/>
  <c r="B25" i="6"/>
  <c r="B24" i="6"/>
  <c r="B23" i="6"/>
  <c r="B22" i="6"/>
  <c r="B21" i="6"/>
  <c r="B20" i="6"/>
  <c r="B19" i="6"/>
  <c r="B18" i="6"/>
  <c r="B17" i="6"/>
  <c r="B16" i="6"/>
  <c r="B15" i="6"/>
  <c r="B14" i="6"/>
  <c r="B13" i="6"/>
  <c r="B12" i="6"/>
  <c r="I11" i="6"/>
  <c r="H11" i="6"/>
  <c r="G11" i="6"/>
  <c r="F11" i="6"/>
  <c r="E11" i="6"/>
  <c r="D11" i="6"/>
  <c r="C11" i="6"/>
  <c r="B11" i="6" s="1"/>
  <c r="A5" i="6"/>
  <c r="A4" i="6"/>
  <c r="A3" i="6"/>
  <c r="A2" i="6"/>
  <c r="B195" i="5"/>
  <c r="CA48" i="5"/>
  <c r="J45" i="5"/>
  <c r="L44" i="5"/>
  <c r="K44" i="5"/>
  <c r="I44" i="5"/>
  <c r="H44" i="5"/>
  <c r="G44" i="5"/>
  <c r="F44" i="5"/>
  <c r="E44" i="5"/>
  <c r="D44" i="5"/>
  <c r="C44" i="5"/>
  <c r="J43" i="5"/>
  <c r="J41" i="5"/>
  <c r="J36" i="5"/>
  <c r="J35" i="5"/>
  <c r="J34" i="5"/>
  <c r="J44" i="1" s="1"/>
  <c r="J33" i="5"/>
  <c r="B29" i="5"/>
  <c r="B28" i="5"/>
  <c r="B27" i="5"/>
  <c r="B26" i="5"/>
  <c r="B25" i="5"/>
  <c r="B24" i="5"/>
  <c r="B23" i="5"/>
  <c r="B22" i="5"/>
  <c r="B21" i="5"/>
  <c r="B20" i="5"/>
  <c r="B19" i="5"/>
  <c r="B18" i="5"/>
  <c r="B17" i="5"/>
  <c r="B16" i="5"/>
  <c r="B15" i="5"/>
  <c r="B14" i="5"/>
  <c r="B13" i="5"/>
  <c r="B12" i="5"/>
  <c r="I11" i="5"/>
  <c r="H11" i="5"/>
  <c r="G11" i="5"/>
  <c r="F11" i="5"/>
  <c r="E11" i="5"/>
  <c r="D11" i="5"/>
  <c r="C11" i="5"/>
  <c r="B11" i="5"/>
  <c r="A5" i="5"/>
  <c r="A4" i="5"/>
  <c r="A3" i="5"/>
  <c r="A2" i="5"/>
  <c r="B195" i="1"/>
  <c r="B28" i="1"/>
  <c r="B24" i="1"/>
  <c r="B23" i="1"/>
  <c r="B20" i="1"/>
  <c r="B16" i="1"/>
  <c r="B15" i="1"/>
  <c r="B12" i="1"/>
  <c r="A5" i="1"/>
  <c r="A3" i="1"/>
  <c r="A2" i="1"/>
  <c r="E11" i="1" l="1"/>
  <c r="B26" i="1"/>
  <c r="B22" i="1"/>
  <c r="F11" i="1"/>
  <c r="G11" i="1"/>
  <c r="B18" i="1"/>
  <c r="B14" i="1"/>
  <c r="J44" i="7"/>
  <c r="A195" i="7" s="1"/>
  <c r="J44" i="5"/>
  <c r="J44" i="6"/>
  <c r="D44" i="1"/>
  <c r="H44" i="1"/>
  <c r="F44" i="1"/>
  <c r="H11" i="1"/>
  <c r="D11" i="1"/>
  <c r="C11" i="1"/>
  <c r="A195" i="6"/>
  <c r="A195" i="5"/>
  <c r="B11" i="1" l="1"/>
  <c r="A195" i="1"/>
</calcChain>
</file>

<file path=xl/sharedStrings.xml><?xml version="1.0" encoding="utf-8"?>
<sst xmlns="http://schemas.openxmlformats.org/spreadsheetml/2006/main" count="612" uniqueCount="68">
  <si>
    <t>SERVICIO DE SALUD</t>
  </si>
  <si>
    <t>REM-19b.   ACTIVIDADES DE PARTICIPACIÓN SOCIAL</t>
  </si>
  <si>
    <t>SECCIÓN A: ATENCIÓN OFICINAS DE INFORMACIONES (SISTEMA INTEGRAL DE ATENCIÓN A USUARIOS)</t>
  </si>
  <si>
    <t>TIPO DE ATENCION</t>
  </si>
  <si>
    <t>Nº DE ATENCIONES EN EL MES</t>
  </si>
  <si>
    <t>RESPUESTAS DEL MES DENTRO DE PLAZOS LEGALES ( 15 DIAS HÁBILES)</t>
  </si>
  <si>
    <t>RECLAMOS RESPONDIDOS FUERA DE PLAZOS LEGALES</t>
  </si>
  <si>
    <t>RECLAMOS PENDIENTES</t>
  </si>
  <si>
    <t>TOTAL</t>
  </si>
  <si>
    <t xml:space="preserve">TOTAL DE RECLAMOS </t>
  </si>
  <si>
    <t>CONSULTAS</t>
  </si>
  <si>
    <t>SUGERENCIAS</t>
  </si>
  <si>
    <t>FELICITACIONES</t>
  </si>
  <si>
    <t>SOLICITUDES</t>
  </si>
  <si>
    <t>SOLICITUDES LEY 20.285 (Ley de Transparencia)</t>
  </si>
  <si>
    <t>SECCIÓN B: ACTIVIDADES POR ESTRATEGIA/LÍNEA DE ACCIÓN O ESPACIO / INSTANCIA DE PARTICIPACIÓN SOCIAL</t>
  </si>
  <si>
    <t>TIPO DE ACTIVIDADES</t>
  </si>
  <si>
    <t xml:space="preserve">ESPACIOS/INSTANCIAS </t>
  </si>
  <si>
    <t>ESTRATEGIAS/LÍNEAS DE ACCIÓN</t>
  </si>
  <si>
    <t>ADMINISTRACIÓN Y GESTIÓN</t>
  </si>
  <si>
    <t>ENTREVISTAS</t>
  </si>
  <si>
    <t>REUNIONES INTRASECTOR</t>
  </si>
  <si>
    <t>REUNIONES INTERSECTOR</t>
  </si>
  <si>
    <t>ACTIVIDADES DE MONITOREO</t>
  </si>
  <si>
    <t>ASESORÍA TÉCNICA</t>
  </si>
  <si>
    <t>JORNADAS DE INTERCAMBIO DE EXPERIENCIAS</t>
  </si>
  <si>
    <t>ACTIVIDADES DE DIFUSIÓN Y COMUNICACIÓN</t>
  </si>
  <si>
    <t>EDUCACIÓN Y CAPACITACIÓN COMUNITARIA</t>
  </si>
  <si>
    <t>EVENTOS MASIVOS (ASAMBLEAS, CABILDOS, OTROS)</t>
  </si>
  <si>
    <t>ACTIVIDADES A PUEBLOS INDÍGENAS</t>
  </si>
  <si>
    <t>TOTAL DE ACTIVIDADES</t>
  </si>
  <si>
    <t>SECCIÓN C: REUNIONES DE ADULTO MAYOR</t>
  </si>
  <si>
    <t>TIPO DE REUNIÓN</t>
  </si>
  <si>
    <t>CASOS/INSTI-
TUCIONES</t>
  </si>
  <si>
    <t xml:space="preserve">CLÍNICAS </t>
  </si>
  <si>
    <t>CON INSTITUCIONES DE LARGA ESTADÍA</t>
  </si>
  <si>
    <t>Total</t>
  </si>
  <si>
    <t>Hombres</t>
  </si>
  <si>
    <t>Mujeres</t>
  </si>
  <si>
    <t>Reclamos generados en el mes</t>
  </si>
  <si>
    <t>Reclamos generados en el mes anterior</t>
  </si>
  <si>
    <t>Respuestas pendientes dentro del plazo legal</t>
  </si>
  <si>
    <t>Respuestas pendientes fuera del plazo legal</t>
  </si>
  <si>
    <t>TRATO</t>
  </si>
  <si>
    <t>COMPETENCIA TÉCNICA</t>
  </si>
  <si>
    <t>INFRAESTRUCTURA</t>
  </si>
  <si>
    <t>TIEMPO DE ESPERA (EN SALA DE ESPERA)</t>
  </si>
  <si>
    <t>TIEMPO DE ESPERA, POR CONSULTA ESPECIALIDAD (POR LISTA DE ESPERA)</t>
  </si>
  <si>
    <t>TIEMPO DE ESPERA, POR PROCEDIMIENTO (LISTA DE ESPERA)</t>
  </si>
  <si>
    <t>TIEMPO DE ESPERA , POR CIRUGÍA (LISTA DE ESPERA)</t>
  </si>
  <si>
    <t>INFORMACIÓN</t>
  </si>
  <si>
    <t>PROCEDIMIENTOS ADMINISTRATIVOS</t>
  </si>
  <si>
    <t>PROBIDAD ADMINISTRATIVA</t>
  </si>
  <si>
    <t>INCUMPLIMIENTO GARANTÍAS EXPLÍCITAS EN SALUD (GES)</t>
  </si>
  <si>
    <t>INCUMPLIMIENTO DE GARANTÍAS LEY RICARTE SOTO</t>
  </si>
  <si>
    <t>INCUMPLIMIENTO DE GARANTÍAS FOFAR</t>
  </si>
  <si>
    <t>PARTICIPANTES</t>
  </si>
  <si>
    <t>Consultas Ciudadanas</t>
  </si>
  <si>
    <t>Consejos consultivos, de desarrollo y comités locales</t>
  </si>
  <si>
    <t>Mesas: Territoriales, diálogos ciudadanos, mesa salud intercultural</t>
  </si>
  <si>
    <t>Cuentas públicas participativas</t>
  </si>
  <si>
    <t>Presupuestos participativos</t>
  </si>
  <si>
    <t>Estrategias de satisfacción usuaria</t>
  </si>
  <si>
    <t>Planificación local participativa (Diagnósticos, programación y evaluación)</t>
  </si>
  <si>
    <t>Total participantes</t>
  </si>
  <si>
    <t>Total hombres</t>
  </si>
  <si>
    <t>Total mujeres</t>
  </si>
  <si>
    <t>ACTIVIDADES DE PARTICIPACIÓN SOCIAL POR TEC. PARÉMEDICO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</si>
</sst>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11" x14ac:knownFonts="1">
    <font>
      <sz val="11"/>
      <color theme="1"/>
      <name val="Calibri"/>
      <family val="2"/>
      <scheme val="minor"/>
    </font>
    <font>
      <b/>
      <sz val="8"/>
      <name val="Verdana"/>
      <family val="2"/>
    </font>
    <font>
      <sz val="8"/>
      <name val="Verdana"/>
      <family val="2"/>
    </font>
    <font>
      <b/>
      <sz val="12"/>
      <name val="Verdana"/>
      <family val="2"/>
    </font>
    <font>
      <b/>
      <sz val="11"/>
      <name val="Verdana"/>
      <family val="2"/>
    </font>
    <font>
      <sz val="8"/>
      <color indexed="10"/>
      <name val="Verdana"/>
      <family val="2"/>
    </font>
    <font>
      <b/>
      <sz val="8"/>
      <color indexed="10"/>
      <name val="Verdana"/>
      <family val="2"/>
    </font>
    <font>
      <sz val="11"/>
      <name val="Verdana"/>
      <family val="2"/>
    </font>
    <font>
      <b/>
      <sz val="8"/>
      <color indexed="8"/>
      <name val="Verdana"/>
      <family val="2"/>
    </font>
    <font>
      <sz val="11"/>
      <color indexed="8"/>
      <name val="Verdana"/>
      <family val="2"/>
    </font>
    <font>
      <sz val="8"/>
      <color indexed="8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324">
    <xf numFmtId="0" fontId="0" fillId="0" borderId="0" xfId="0"/>
    <xf numFmtId="0" fontId="2" fillId="2" borderId="0" xfId="0" applyFont="1" applyFill="1" applyBorder="1" applyProtection="1"/>
    <xf numFmtId="0" fontId="2" fillId="2" borderId="0" xfId="0" applyFont="1" applyFill="1" applyProtection="1"/>
    <xf numFmtId="0" fontId="4" fillId="2" borderId="0" xfId="0" applyFont="1" applyFill="1" applyBorder="1" applyAlignment="1" applyProtection="1">
      <alignment horizontal="left"/>
    </xf>
    <xf numFmtId="0" fontId="1" fillId="2" borderId="0" xfId="0" applyFont="1" applyFill="1" applyBorder="1" applyAlignment="1" applyProtection="1">
      <alignment horizontal="left"/>
    </xf>
    <xf numFmtId="41" fontId="2" fillId="2" borderId="0" xfId="0" applyNumberFormat="1" applyFont="1" applyFill="1" applyBorder="1" applyAlignment="1" applyProtection="1"/>
    <xf numFmtId="0" fontId="2" fillId="2" borderId="0" xfId="0" applyFont="1" applyFill="1" applyBorder="1" applyAlignment="1" applyProtection="1"/>
    <xf numFmtId="0" fontId="2" fillId="2" borderId="0" xfId="0" applyNumberFormat="1" applyFont="1" applyFill="1" applyBorder="1" applyAlignment="1" applyProtection="1"/>
    <xf numFmtId="0" fontId="2" fillId="0" borderId="8" xfId="0" applyFont="1" applyFill="1" applyBorder="1" applyAlignment="1" applyProtection="1">
      <alignment horizontal="center" vertical="center"/>
    </xf>
    <xf numFmtId="0" fontId="5" fillId="2" borderId="0" xfId="0" applyFont="1" applyFill="1" applyProtection="1"/>
    <xf numFmtId="0" fontId="2" fillId="0" borderId="2" xfId="0" applyFont="1" applyFill="1" applyBorder="1" applyAlignment="1" applyProtection="1">
      <alignment vertical="center" wrapText="1"/>
    </xf>
    <xf numFmtId="3" fontId="2" fillId="2" borderId="2" xfId="0" applyNumberFormat="1" applyFont="1" applyFill="1" applyBorder="1" applyAlignment="1" applyProtection="1"/>
    <xf numFmtId="3" fontId="2" fillId="2" borderId="10" xfId="0" applyNumberFormat="1" applyFont="1" applyFill="1" applyBorder="1" applyAlignment="1" applyProtection="1"/>
    <xf numFmtId="3" fontId="2" fillId="2" borderId="11" xfId="0" applyNumberFormat="1" applyFont="1" applyFill="1" applyBorder="1" applyAlignment="1" applyProtection="1"/>
    <xf numFmtId="3" fontId="2" fillId="2" borderId="4" xfId="0" applyNumberFormat="1" applyFont="1" applyFill="1" applyBorder="1" applyAlignment="1" applyProtection="1"/>
    <xf numFmtId="3" fontId="2" fillId="2" borderId="12" xfId="0" applyNumberFormat="1" applyFont="1" applyFill="1" applyBorder="1" applyAlignment="1" applyProtection="1"/>
    <xf numFmtId="0" fontId="2" fillId="0" borderId="13" xfId="0" applyFont="1" applyFill="1" applyBorder="1" applyAlignment="1" applyProtection="1">
      <alignment horizontal="left" vertical="center" wrapText="1"/>
    </xf>
    <xf numFmtId="3" fontId="2" fillId="0" borderId="13" xfId="0" applyNumberFormat="1" applyFont="1" applyFill="1" applyBorder="1" applyAlignment="1" applyProtection="1"/>
    <xf numFmtId="3" fontId="2" fillId="3" borderId="14" xfId="0" applyNumberFormat="1" applyFont="1" applyFill="1" applyBorder="1" applyAlignment="1" applyProtection="1">
      <protection locked="0"/>
    </xf>
    <xf numFmtId="3" fontId="2" fillId="3" borderId="15" xfId="0" applyNumberFormat="1" applyFont="1" applyFill="1" applyBorder="1" applyAlignment="1" applyProtection="1">
      <protection locked="0"/>
    </xf>
    <xf numFmtId="3" fontId="2" fillId="3" borderId="16" xfId="0" applyNumberFormat="1" applyFont="1" applyFill="1" applyBorder="1" applyAlignment="1" applyProtection="1">
      <protection locked="0"/>
    </xf>
    <xf numFmtId="3" fontId="2" fillId="3" borderId="17" xfId="0" applyNumberFormat="1" applyFont="1" applyFill="1" applyBorder="1" applyAlignment="1" applyProtection="1">
      <protection locked="0"/>
    </xf>
    <xf numFmtId="0" fontId="2" fillId="0" borderId="18" xfId="0" applyFont="1" applyFill="1" applyBorder="1" applyAlignment="1" applyProtection="1">
      <alignment horizontal="left" vertical="center" wrapText="1"/>
    </xf>
    <xf numFmtId="3" fontId="2" fillId="0" borderId="18" xfId="0" applyNumberFormat="1" applyFont="1" applyFill="1" applyBorder="1" applyAlignment="1" applyProtection="1"/>
    <xf numFmtId="3" fontId="2" fillId="3" borderId="19" xfId="0" applyNumberFormat="1" applyFont="1" applyFill="1" applyBorder="1" applyAlignment="1" applyProtection="1">
      <protection locked="0"/>
    </xf>
    <xf numFmtId="3" fontId="2" fillId="3" borderId="20" xfId="0" applyNumberFormat="1" applyFont="1" applyFill="1" applyBorder="1" applyAlignment="1" applyProtection="1">
      <protection locked="0"/>
    </xf>
    <xf numFmtId="3" fontId="2" fillId="3" borderId="21" xfId="0" applyNumberFormat="1" applyFont="1" applyFill="1" applyBorder="1" applyAlignment="1" applyProtection="1">
      <protection locked="0"/>
    </xf>
    <xf numFmtId="3" fontId="2" fillId="3" borderId="22" xfId="0" applyNumberFormat="1" applyFont="1" applyFill="1" applyBorder="1" applyAlignment="1" applyProtection="1">
      <protection locked="0"/>
    </xf>
    <xf numFmtId="3" fontId="2" fillId="3" borderId="23" xfId="0" applyNumberFormat="1" applyFont="1" applyFill="1" applyBorder="1" applyAlignment="1" applyProtection="1">
      <protection locked="0"/>
    </xf>
    <xf numFmtId="3" fontId="2" fillId="3" borderId="24" xfId="0" applyNumberFormat="1" applyFont="1" applyFill="1" applyBorder="1" applyAlignment="1" applyProtection="1">
      <protection locked="0"/>
    </xf>
    <xf numFmtId="3" fontId="2" fillId="3" borderId="26" xfId="0" applyNumberFormat="1" applyFont="1" applyFill="1" applyBorder="1" applyAlignment="1" applyProtection="1">
      <protection locked="0"/>
    </xf>
    <xf numFmtId="3" fontId="2" fillId="3" borderId="27" xfId="0" applyNumberFormat="1" applyFont="1" applyFill="1" applyBorder="1" applyAlignment="1" applyProtection="1">
      <protection locked="0"/>
    </xf>
    <xf numFmtId="3" fontId="2" fillId="3" borderId="28" xfId="0" applyNumberFormat="1" applyFont="1" applyFill="1" applyBorder="1" applyAlignment="1" applyProtection="1">
      <protection locked="0"/>
    </xf>
    <xf numFmtId="3" fontId="2" fillId="3" borderId="29" xfId="0" applyNumberFormat="1" applyFont="1" applyFill="1" applyBorder="1" applyAlignment="1" applyProtection="1">
      <protection locked="0"/>
    </xf>
    <xf numFmtId="0" fontId="2" fillId="0" borderId="30" xfId="0" applyFont="1" applyFill="1" applyBorder="1" applyAlignment="1" applyProtection="1">
      <alignment vertical="center" wrapText="1"/>
    </xf>
    <xf numFmtId="3" fontId="2" fillId="4" borderId="14" xfId="0" applyNumberFormat="1" applyFont="1" applyFill="1" applyBorder="1" applyAlignment="1" applyProtection="1"/>
    <xf numFmtId="3" fontId="2" fillId="4" borderId="15" xfId="0" applyNumberFormat="1" applyFont="1" applyFill="1" applyBorder="1" applyAlignment="1" applyProtection="1"/>
    <xf numFmtId="3" fontId="2" fillId="4" borderId="16" xfId="0" applyNumberFormat="1" applyFont="1" applyFill="1" applyBorder="1" applyAlignment="1" applyProtection="1"/>
    <xf numFmtId="3" fontId="2" fillId="4" borderId="17" xfId="0" applyNumberFormat="1" applyFont="1" applyFill="1" applyBorder="1" applyAlignment="1" applyProtection="1"/>
    <xf numFmtId="0" fontId="2" fillId="0" borderId="18" xfId="0" applyFont="1" applyFill="1" applyBorder="1" applyAlignment="1" applyProtection="1">
      <alignment vertical="center" wrapText="1"/>
    </xf>
    <xf numFmtId="3" fontId="2" fillId="4" borderId="19" xfId="0" applyNumberFormat="1" applyFont="1" applyFill="1" applyBorder="1" applyAlignment="1" applyProtection="1"/>
    <xf numFmtId="3" fontId="2" fillId="4" borderId="20" xfId="0" applyNumberFormat="1" applyFont="1" applyFill="1" applyBorder="1" applyAlignment="1" applyProtection="1"/>
    <xf numFmtId="3" fontId="2" fillId="4" borderId="21" xfId="0" applyNumberFormat="1" applyFont="1" applyFill="1" applyBorder="1" applyAlignment="1" applyProtection="1"/>
    <xf numFmtId="3" fontId="2" fillId="4" borderId="22" xfId="0" applyNumberFormat="1" applyFont="1" applyFill="1" applyBorder="1" applyAlignment="1" applyProtection="1"/>
    <xf numFmtId="0" fontId="2" fillId="0" borderId="31" xfId="0" applyFont="1" applyFill="1" applyBorder="1" applyAlignment="1" applyProtection="1">
      <alignment horizontal="left" vertical="center" wrapText="1"/>
    </xf>
    <xf numFmtId="3" fontId="2" fillId="0" borderId="31" xfId="0" applyNumberFormat="1" applyFont="1" applyFill="1" applyBorder="1" applyAlignment="1" applyProtection="1"/>
    <xf numFmtId="3" fontId="2" fillId="4" borderId="32" xfId="0" applyNumberFormat="1" applyFont="1" applyFill="1" applyBorder="1" applyAlignment="1" applyProtection="1"/>
    <xf numFmtId="3" fontId="2" fillId="4" borderId="33" xfId="0" applyNumberFormat="1" applyFont="1" applyFill="1" applyBorder="1" applyAlignment="1" applyProtection="1"/>
    <xf numFmtId="3" fontId="2" fillId="4" borderId="34" xfId="0" applyNumberFormat="1" applyFont="1" applyFill="1" applyBorder="1" applyAlignment="1" applyProtection="1"/>
    <xf numFmtId="3" fontId="2" fillId="4" borderId="35" xfId="0" applyNumberFormat="1" applyFont="1" applyFill="1" applyBorder="1" applyAlignment="1" applyProtection="1"/>
    <xf numFmtId="0" fontId="4" fillId="2" borderId="0" xfId="0" applyFont="1" applyFill="1" applyProtection="1"/>
    <xf numFmtId="0" fontId="2" fillId="0" borderId="10" xfId="0" applyFont="1" applyFill="1" applyBorder="1" applyAlignment="1" applyProtection="1">
      <alignment horizontal="center" vertical="center" wrapText="1"/>
    </xf>
    <xf numFmtId="0" fontId="2" fillId="0" borderId="12" xfId="0" applyFont="1" applyFill="1" applyBorder="1" applyAlignment="1" applyProtection="1">
      <alignment horizontal="center" vertical="center" wrapText="1"/>
    </xf>
    <xf numFmtId="0" fontId="2" fillId="0" borderId="39" xfId="0" applyFont="1" applyFill="1" applyBorder="1" applyAlignment="1" applyProtection="1">
      <alignment horizontal="center" vertical="center" wrapText="1"/>
    </xf>
    <xf numFmtId="3" fontId="2" fillId="3" borderId="42" xfId="0" applyNumberFormat="1" applyFont="1" applyFill="1" applyBorder="1" applyAlignment="1" applyProtection="1">
      <protection locked="0"/>
    </xf>
    <xf numFmtId="3" fontId="2" fillId="3" borderId="43" xfId="0" applyNumberFormat="1" applyFont="1" applyFill="1" applyBorder="1" applyAlignment="1" applyProtection="1">
      <protection locked="0"/>
    </xf>
    <xf numFmtId="3" fontId="2" fillId="3" borderId="44" xfId="0" applyNumberFormat="1" applyFont="1" applyFill="1" applyBorder="1" applyAlignment="1" applyProtection="1">
      <protection locked="0"/>
    </xf>
    <xf numFmtId="3" fontId="2" fillId="3" borderId="47" xfId="0" applyNumberFormat="1" applyFont="1" applyFill="1" applyBorder="1" applyAlignment="1" applyProtection="1">
      <protection locked="0"/>
    </xf>
    <xf numFmtId="3" fontId="2" fillId="3" borderId="48" xfId="0" applyNumberFormat="1" applyFont="1" applyFill="1" applyBorder="1" applyAlignment="1" applyProtection="1">
      <protection locked="0"/>
    </xf>
    <xf numFmtId="3" fontId="2" fillId="3" borderId="49" xfId="0" applyNumberFormat="1" applyFont="1" applyFill="1" applyBorder="1" applyAlignment="1" applyProtection="1">
      <protection locked="0"/>
    </xf>
    <xf numFmtId="3" fontId="2" fillId="3" borderId="50" xfId="0" applyNumberFormat="1" applyFont="1" applyFill="1" applyBorder="1" applyAlignment="1" applyProtection="1">
      <protection locked="0"/>
    </xf>
    <xf numFmtId="3" fontId="2" fillId="0" borderId="10" xfId="0" applyNumberFormat="1" applyFont="1" applyFill="1" applyBorder="1" applyAlignment="1" applyProtection="1"/>
    <xf numFmtId="3" fontId="2" fillId="0" borderId="12" xfId="0" applyNumberFormat="1" applyFont="1" applyFill="1" applyBorder="1" applyAlignment="1" applyProtection="1"/>
    <xf numFmtId="3" fontId="2" fillId="0" borderId="11" xfId="0" applyNumberFormat="1" applyFont="1" applyFill="1" applyBorder="1" applyAlignment="1" applyProtection="1"/>
    <xf numFmtId="3" fontId="2" fillId="3" borderId="10" xfId="0" applyNumberFormat="1" applyFont="1" applyFill="1" applyBorder="1" applyAlignment="1" applyProtection="1">
      <protection locked="0"/>
    </xf>
    <xf numFmtId="3" fontId="2" fillId="3" borderId="12" xfId="0" applyNumberFormat="1" applyFont="1" applyFill="1" applyBorder="1" applyAlignment="1" applyProtection="1">
      <protection locked="0"/>
    </xf>
    <xf numFmtId="3" fontId="2" fillId="3" borderId="11" xfId="0" applyNumberFormat="1" applyFont="1" applyFill="1" applyBorder="1" applyAlignment="1" applyProtection="1">
      <protection locked="0"/>
    </xf>
    <xf numFmtId="0" fontId="4" fillId="2" borderId="0" xfId="0" applyNumberFormat="1" applyFont="1" applyFill="1" applyBorder="1" applyAlignment="1" applyProtection="1">
      <alignment horizontal="left"/>
    </xf>
    <xf numFmtId="0" fontId="4" fillId="2" borderId="0" xfId="0" applyNumberFormat="1" applyFont="1" applyFill="1" applyBorder="1" applyAlignment="1" applyProtection="1">
      <alignment horizontal="center"/>
    </xf>
    <xf numFmtId="0" fontId="7" fillId="2" borderId="0" xfId="0" applyFont="1" applyFill="1" applyProtection="1"/>
    <xf numFmtId="0" fontId="2" fillId="0" borderId="4" xfId="0" applyNumberFormat="1" applyFont="1" applyFill="1" applyBorder="1" applyAlignment="1" applyProtection="1">
      <alignment horizontal="center" vertical="center" wrapText="1"/>
    </xf>
    <xf numFmtId="0" fontId="3" fillId="2" borderId="0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</xf>
    <xf numFmtId="0" fontId="3" fillId="2" borderId="0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4" xfId="0" applyNumberFormat="1" applyFont="1" applyFill="1" applyBorder="1" applyAlignment="1" applyProtection="1">
      <alignment horizontal="center" vertical="center" wrapText="1"/>
    </xf>
    <xf numFmtId="0" fontId="8" fillId="2" borderId="0" xfId="0" applyFont="1" applyFill="1"/>
    <xf numFmtId="0" fontId="9" fillId="2" borderId="0" xfId="0" applyFont="1" applyFill="1"/>
    <xf numFmtId="0" fontId="9" fillId="2" borderId="0" xfId="0" applyFont="1" applyFill="1" applyProtection="1">
      <protection locked="0"/>
    </xf>
    <xf numFmtId="0" fontId="9" fillId="2" borderId="0" xfId="0" applyFont="1" applyFill="1" applyAlignment="1"/>
    <xf numFmtId="3" fontId="2" fillId="2" borderId="2" xfId="0" applyNumberFormat="1" applyFont="1" applyFill="1" applyBorder="1" applyAlignment="1" applyProtection="1">
      <protection locked="0"/>
    </xf>
    <xf numFmtId="3" fontId="2" fillId="2" borderId="51" xfId="0" applyNumberFormat="1" applyFont="1" applyFill="1" applyBorder="1" applyAlignment="1" applyProtection="1">
      <protection locked="0"/>
    </xf>
    <xf numFmtId="3" fontId="2" fillId="2" borderId="4" xfId="0" applyNumberFormat="1" applyFont="1" applyFill="1" applyBorder="1" applyAlignment="1" applyProtection="1">
      <protection locked="0"/>
    </xf>
    <xf numFmtId="3" fontId="2" fillId="2" borderId="10" xfId="0" applyNumberFormat="1" applyFont="1" applyFill="1" applyBorder="1" applyAlignment="1" applyProtection="1">
      <protection locked="0"/>
    </xf>
    <xf numFmtId="3" fontId="2" fillId="2" borderId="11" xfId="0" applyNumberFormat="1" applyFont="1" applyFill="1" applyBorder="1" applyAlignment="1" applyProtection="1">
      <protection locked="0"/>
    </xf>
    <xf numFmtId="3" fontId="2" fillId="2" borderId="12" xfId="0" applyNumberFormat="1" applyFont="1" applyFill="1" applyBorder="1" applyAlignment="1" applyProtection="1">
      <protection locked="0"/>
    </xf>
    <xf numFmtId="0" fontId="9" fillId="2" borderId="0" xfId="0" applyFont="1" applyFill="1" applyAlignment="1" applyProtection="1">
      <protection locked="0"/>
    </xf>
    <xf numFmtId="3" fontId="2" fillId="0" borderId="13" xfId="0" applyNumberFormat="1" applyFont="1" applyFill="1" applyBorder="1" applyAlignment="1" applyProtection="1">
      <protection locked="0"/>
    </xf>
    <xf numFmtId="3" fontId="2" fillId="3" borderId="52" xfId="0" applyNumberFormat="1" applyFont="1" applyFill="1" applyBorder="1" applyAlignment="1" applyProtection="1">
      <protection locked="0"/>
    </xf>
    <xf numFmtId="3" fontId="2" fillId="0" borderId="18" xfId="0" applyNumberFormat="1" applyFont="1" applyFill="1" applyBorder="1" applyAlignment="1" applyProtection="1">
      <protection locked="0"/>
    </xf>
    <xf numFmtId="0" fontId="10" fillId="0" borderId="46" xfId="0" applyFont="1" applyFill="1" applyBorder="1"/>
    <xf numFmtId="3" fontId="10" fillId="0" borderId="0" xfId="0" applyNumberFormat="1" applyFont="1" applyProtection="1">
      <protection locked="0"/>
    </xf>
    <xf numFmtId="0" fontId="10" fillId="0" borderId="9" xfId="0" applyFont="1" applyFill="1" applyBorder="1"/>
    <xf numFmtId="0" fontId="10" fillId="0" borderId="53" xfId="0" applyFont="1" applyFill="1" applyBorder="1"/>
    <xf numFmtId="3" fontId="10" fillId="0" borderId="54" xfId="0" applyNumberFormat="1" applyFont="1" applyBorder="1" applyProtection="1">
      <protection locked="0"/>
    </xf>
    <xf numFmtId="3" fontId="2" fillId="3" borderId="25" xfId="0" applyNumberFormat="1" applyFont="1" applyFill="1" applyBorder="1" applyAlignment="1" applyProtection="1">
      <protection locked="0"/>
    </xf>
    <xf numFmtId="3" fontId="2" fillId="0" borderId="31" xfId="0" applyNumberFormat="1" applyFont="1" applyFill="1" applyBorder="1" applyAlignment="1" applyProtection="1">
      <protection locked="0"/>
    </xf>
    <xf numFmtId="3" fontId="2" fillId="3" borderId="55" xfId="0" applyNumberFormat="1" applyFont="1" applyFill="1" applyBorder="1" applyAlignment="1" applyProtection="1">
      <protection locked="0"/>
    </xf>
    <xf numFmtId="3" fontId="2" fillId="3" borderId="34" xfId="0" applyNumberFormat="1" applyFont="1" applyFill="1" applyBorder="1" applyAlignment="1" applyProtection="1">
      <protection locked="0"/>
    </xf>
    <xf numFmtId="0" fontId="2" fillId="0" borderId="56" xfId="0" applyFont="1" applyFill="1" applyBorder="1" applyAlignment="1" applyProtection="1">
      <alignment vertical="center" wrapText="1"/>
    </xf>
    <xf numFmtId="0" fontId="10" fillId="2" borderId="0" xfId="0" applyFont="1" applyFill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41" fontId="2" fillId="0" borderId="51" xfId="0" applyNumberFormat="1" applyFont="1" applyFill="1" applyBorder="1" applyAlignment="1" applyProtection="1">
      <alignment horizontal="center" vertical="center" wrapText="1"/>
    </xf>
    <xf numFmtId="41" fontId="2" fillId="0" borderId="4" xfId="0" applyNumberFormat="1" applyFont="1" applyFill="1" applyBorder="1" applyAlignment="1" applyProtection="1">
      <alignment horizontal="center" vertical="center" wrapText="1"/>
    </xf>
    <xf numFmtId="3" fontId="2" fillId="0" borderId="57" xfId="0" applyNumberFormat="1" applyFont="1" applyBorder="1" applyAlignment="1" applyProtection="1">
      <protection locked="0"/>
    </xf>
    <xf numFmtId="3" fontId="2" fillId="3" borderId="57" xfId="0" applyNumberFormat="1" applyFont="1" applyFill="1" applyBorder="1" applyAlignment="1" applyProtection="1">
      <protection locked="0"/>
    </xf>
    <xf numFmtId="3" fontId="2" fillId="3" borderId="41" xfId="0" applyNumberFormat="1" applyFont="1" applyFill="1" applyBorder="1" applyAlignment="1" applyProtection="1">
      <protection locked="0"/>
    </xf>
    <xf numFmtId="0" fontId="6" fillId="2" borderId="0" xfId="0" applyFont="1" applyFill="1" applyAlignment="1" applyProtection="1">
      <protection locked="0"/>
    </xf>
    <xf numFmtId="3" fontId="2" fillId="0" borderId="24" xfId="0" applyNumberFormat="1" applyFont="1" applyBorder="1" applyAlignment="1" applyProtection="1">
      <protection locked="0"/>
    </xf>
    <xf numFmtId="3" fontId="2" fillId="4" borderId="24" xfId="0" applyNumberFormat="1" applyFont="1" applyFill="1" applyBorder="1" applyAlignment="1" applyProtection="1"/>
    <xf numFmtId="3" fontId="2" fillId="4" borderId="58" xfId="0" applyNumberFormat="1" applyFont="1" applyFill="1" applyBorder="1" applyAlignment="1" applyProtection="1"/>
    <xf numFmtId="3" fontId="2" fillId="4" borderId="46" xfId="0" applyNumberFormat="1" applyFont="1" applyFill="1" applyBorder="1" applyAlignment="1" applyProtection="1"/>
    <xf numFmtId="3" fontId="2" fillId="3" borderId="58" xfId="0" applyNumberFormat="1" applyFont="1" applyFill="1" applyBorder="1" applyAlignment="1" applyProtection="1">
      <protection locked="0"/>
    </xf>
    <xf numFmtId="3" fontId="2" fillId="3" borderId="46" xfId="0" applyNumberFormat="1" applyFont="1" applyFill="1" applyBorder="1" applyAlignment="1" applyProtection="1">
      <protection locked="0"/>
    </xf>
    <xf numFmtId="3" fontId="2" fillId="0" borderId="10" xfId="0" applyNumberFormat="1" applyFont="1" applyFill="1" applyBorder="1" applyAlignment="1" applyProtection="1">
      <protection locked="0"/>
    </xf>
    <xf numFmtId="3" fontId="2" fillId="0" borderId="12" xfId="0" applyNumberFormat="1" applyFont="1" applyFill="1" applyBorder="1" applyAlignment="1" applyProtection="1">
      <protection locked="0"/>
    </xf>
    <xf numFmtId="3" fontId="2" fillId="0" borderId="11" xfId="0" applyNumberFormat="1" applyFont="1" applyFill="1" applyBorder="1" applyAlignment="1" applyProtection="1">
      <protection locked="0"/>
    </xf>
    <xf numFmtId="3" fontId="2" fillId="0" borderId="51" xfId="0" applyNumberFormat="1" applyFont="1" applyBorder="1" applyAlignment="1" applyProtection="1">
      <protection locked="0"/>
    </xf>
    <xf numFmtId="3" fontId="2" fillId="0" borderId="4" xfId="0" applyNumberFormat="1" applyFont="1" applyBorder="1" applyAlignment="1" applyProtection="1">
      <protection locked="0"/>
    </xf>
    <xf numFmtId="3" fontId="2" fillId="3" borderId="51" xfId="0" applyNumberFormat="1" applyFont="1" applyFill="1" applyBorder="1" applyAlignment="1" applyProtection="1">
      <protection locked="0"/>
    </xf>
    <xf numFmtId="3" fontId="2" fillId="3" borderId="4" xfId="0" applyNumberFormat="1" applyFont="1" applyFill="1" applyBorder="1" applyAlignment="1" applyProtection="1">
      <protection locked="0"/>
    </xf>
    <xf numFmtId="0" fontId="5" fillId="2" borderId="0" xfId="0" applyFont="1" applyFill="1" applyProtection="1">
      <protection locked="0"/>
    </xf>
    <xf numFmtId="0" fontId="2" fillId="2" borderId="0" xfId="0" applyFont="1" applyFill="1" applyProtection="1">
      <protection locked="0"/>
    </xf>
    <xf numFmtId="3" fontId="9" fillId="2" borderId="0" xfId="0" applyNumberFormat="1" applyFont="1" applyFill="1"/>
    <xf numFmtId="3" fontId="2" fillId="2" borderId="51" xfId="0" applyNumberFormat="1" applyFont="1" applyFill="1" applyBorder="1" applyAlignment="1" applyProtection="1"/>
    <xf numFmtId="3" fontId="10" fillId="0" borderId="0" xfId="0" applyNumberFormat="1" applyFont="1" applyProtection="1"/>
    <xf numFmtId="3" fontId="10" fillId="0" borderId="54" xfId="0" applyNumberFormat="1" applyFont="1" applyBorder="1" applyProtection="1"/>
    <xf numFmtId="3" fontId="2" fillId="0" borderId="57" xfId="0" applyNumberFormat="1" applyFont="1" applyBorder="1" applyAlignment="1" applyProtection="1"/>
    <xf numFmtId="3" fontId="2" fillId="0" borderId="24" xfId="0" applyNumberFormat="1" applyFont="1" applyBorder="1" applyAlignment="1" applyProtection="1"/>
    <xf numFmtId="3" fontId="2" fillId="0" borderId="51" xfId="0" applyNumberFormat="1" applyFont="1" applyBorder="1" applyAlignment="1" applyProtection="1"/>
    <xf numFmtId="3" fontId="2" fillId="0" borderId="4" xfId="0" applyNumberFormat="1" applyFont="1" applyBorder="1" applyAlignment="1" applyProtection="1"/>
    <xf numFmtId="1" fontId="8" fillId="2" borderId="0" xfId="0" applyNumberFormat="1" applyFont="1" applyFill="1"/>
    <xf numFmtId="1" fontId="9" fillId="2" borderId="0" xfId="0" applyNumberFormat="1" applyFont="1" applyFill="1"/>
    <xf numFmtId="1" fontId="9" fillId="2" borderId="0" xfId="0" applyNumberFormat="1" applyFont="1" applyFill="1" applyProtection="1">
      <protection locked="0"/>
    </xf>
    <xf numFmtId="1" fontId="3" fillId="2" borderId="0" xfId="0" applyNumberFormat="1" applyFont="1" applyFill="1" applyBorder="1" applyAlignment="1" applyProtection="1">
      <alignment horizontal="center" vertical="center" wrapText="1"/>
    </xf>
    <xf numFmtId="1" fontId="4" fillId="2" borderId="0" xfId="0" applyNumberFormat="1" applyFont="1" applyFill="1" applyBorder="1" applyAlignment="1" applyProtection="1">
      <alignment horizontal="left"/>
    </xf>
    <xf numFmtId="1" fontId="1" fillId="2" borderId="0" xfId="0" applyNumberFormat="1" applyFont="1" applyFill="1" applyBorder="1" applyAlignment="1" applyProtection="1">
      <alignment horizontal="left"/>
    </xf>
    <xf numFmtId="1" fontId="2" fillId="2" borderId="0" xfId="0" applyNumberFormat="1" applyFont="1" applyFill="1" applyBorder="1" applyAlignment="1" applyProtection="1"/>
    <xf numFmtId="1" fontId="9" fillId="2" borderId="0" xfId="0" applyNumberFormat="1" applyFont="1" applyFill="1" applyAlignment="1"/>
    <xf numFmtId="1" fontId="2" fillId="2" borderId="0" xfId="0" applyNumberFormat="1" applyFont="1" applyFill="1" applyBorder="1" applyProtection="1"/>
    <xf numFmtId="1" fontId="2" fillId="2" borderId="0" xfId="0" applyNumberFormat="1" applyFont="1" applyFill="1" applyProtection="1"/>
    <xf numFmtId="1" fontId="2" fillId="0" borderId="1" xfId="0" applyNumberFormat="1" applyFont="1" applyFill="1" applyBorder="1" applyAlignment="1" applyProtection="1">
      <alignment horizontal="center" vertical="center"/>
    </xf>
    <xf numFmtId="1" fontId="2" fillId="0" borderId="8" xfId="0" applyNumberFormat="1" applyFont="1" applyFill="1" applyBorder="1" applyAlignment="1" applyProtection="1">
      <alignment horizontal="center" vertical="center"/>
    </xf>
    <xf numFmtId="1" fontId="2" fillId="0" borderId="1" xfId="0" applyNumberFormat="1" applyFont="1" applyFill="1" applyBorder="1" applyAlignment="1" applyProtection="1">
      <alignment horizontal="center" vertical="center" wrapText="1"/>
    </xf>
    <xf numFmtId="1" fontId="2" fillId="0" borderId="2" xfId="0" applyNumberFormat="1" applyFont="1" applyFill="1" applyBorder="1" applyAlignment="1" applyProtection="1">
      <alignment vertical="center" wrapText="1"/>
    </xf>
    <xf numFmtId="1" fontId="2" fillId="2" borderId="2" xfId="0" applyNumberFormat="1" applyFont="1" applyFill="1" applyBorder="1" applyAlignment="1" applyProtection="1"/>
    <xf numFmtId="1" fontId="2" fillId="2" borderId="51" xfId="0" applyNumberFormat="1" applyFont="1" applyFill="1" applyBorder="1" applyAlignment="1" applyProtection="1"/>
    <xf numFmtId="1" fontId="2" fillId="2" borderId="4" xfId="0" applyNumberFormat="1" applyFont="1" applyFill="1" applyBorder="1" applyAlignment="1" applyProtection="1"/>
    <xf numFmtId="1" fontId="2" fillId="2" borderId="10" xfId="0" applyNumberFormat="1" applyFont="1" applyFill="1" applyBorder="1" applyAlignment="1" applyProtection="1"/>
    <xf numFmtId="1" fontId="2" fillId="2" borderId="11" xfId="0" applyNumberFormat="1" applyFont="1" applyFill="1" applyBorder="1" applyAlignment="1" applyProtection="1"/>
    <xf numFmtId="1" fontId="2" fillId="2" borderId="12" xfId="0" applyNumberFormat="1" applyFont="1" applyFill="1" applyBorder="1" applyAlignment="1" applyProtection="1"/>
    <xf numFmtId="1" fontId="9" fillId="2" borderId="0" xfId="0" applyNumberFormat="1" applyFont="1" applyFill="1" applyAlignment="1" applyProtection="1">
      <protection locked="0"/>
    </xf>
    <xf numFmtId="1" fontId="2" fillId="0" borderId="13" xfId="0" applyNumberFormat="1" applyFont="1" applyFill="1" applyBorder="1" applyAlignment="1" applyProtection="1">
      <alignment horizontal="left" vertical="center" wrapText="1"/>
    </xf>
    <xf numFmtId="1" fontId="2" fillId="0" borderId="13" xfId="0" applyNumberFormat="1" applyFont="1" applyFill="1" applyBorder="1" applyAlignment="1" applyProtection="1"/>
    <xf numFmtId="1" fontId="2" fillId="3" borderId="52" xfId="0" applyNumberFormat="1" applyFont="1" applyFill="1" applyBorder="1" applyAlignment="1" applyProtection="1">
      <protection locked="0"/>
    </xf>
    <xf numFmtId="1" fontId="2" fillId="3" borderId="16" xfId="0" applyNumberFormat="1" applyFont="1" applyFill="1" applyBorder="1" applyAlignment="1" applyProtection="1">
      <protection locked="0"/>
    </xf>
    <xf numFmtId="1" fontId="2" fillId="3" borderId="14" xfId="0" applyNumberFormat="1" applyFont="1" applyFill="1" applyBorder="1" applyAlignment="1" applyProtection="1">
      <protection locked="0"/>
    </xf>
    <xf numFmtId="1" fontId="2" fillId="3" borderId="15" xfId="0" applyNumberFormat="1" applyFont="1" applyFill="1" applyBorder="1" applyAlignment="1" applyProtection="1">
      <protection locked="0"/>
    </xf>
    <xf numFmtId="1" fontId="2" fillId="3" borderId="17" xfId="0" applyNumberFormat="1" applyFont="1" applyFill="1" applyBorder="1" applyAlignment="1" applyProtection="1">
      <protection locked="0"/>
    </xf>
    <xf numFmtId="1" fontId="2" fillId="0" borderId="18" xfId="0" applyNumberFormat="1" applyFont="1" applyFill="1" applyBorder="1" applyAlignment="1" applyProtection="1">
      <alignment horizontal="left" vertical="center" wrapText="1"/>
    </xf>
    <xf numFmtId="1" fontId="2" fillId="0" borderId="18" xfId="0" applyNumberFormat="1" applyFont="1" applyFill="1" applyBorder="1" applyAlignment="1" applyProtection="1"/>
    <xf numFmtId="1" fontId="2" fillId="3" borderId="24" xfId="0" applyNumberFormat="1" applyFont="1" applyFill="1" applyBorder="1" applyAlignment="1" applyProtection="1">
      <protection locked="0"/>
    </xf>
    <xf numFmtId="1" fontId="2" fillId="3" borderId="21" xfId="0" applyNumberFormat="1" applyFont="1" applyFill="1" applyBorder="1" applyAlignment="1" applyProtection="1">
      <protection locked="0"/>
    </xf>
    <xf numFmtId="1" fontId="2" fillId="3" borderId="19" xfId="0" applyNumberFormat="1" applyFont="1" applyFill="1" applyBorder="1" applyAlignment="1" applyProtection="1">
      <protection locked="0"/>
    </xf>
    <xf numFmtId="1" fontId="2" fillId="3" borderId="20" xfId="0" applyNumberFormat="1" applyFont="1" applyFill="1" applyBorder="1" applyAlignment="1" applyProtection="1">
      <protection locked="0"/>
    </xf>
    <xf numFmtId="1" fontId="2" fillId="3" borderId="22" xfId="0" applyNumberFormat="1" applyFont="1" applyFill="1" applyBorder="1" applyAlignment="1" applyProtection="1">
      <protection locked="0"/>
    </xf>
    <xf numFmtId="1" fontId="2" fillId="3" borderId="23" xfId="0" applyNumberFormat="1" applyFont="1" applyFill="1" applyBorder="1" applyAlignment="1" applyProtection="1">
      <protection locked="0"/>
    </xf>
    <xf numFmtId="1" fontId="10" fillId="0" borderId="46" xfId="0" applyNumberFormat="1" applyFont="1" applyFill="1" applyBorder="1"/>
    <xf numFmtId="1" fontId="10" fillId="0" borderId="0" xfId="0" applyNumberFormat="1" applyFont="1" applyProtection="1"/>
    <xf numFmtId="1" fontId="10" fillId="0" borderId="9" xfId="0" applyNumberFormat="1" applyFont="1" applyFill="1" applyBorder="1"/>
    <xf numFmtId="1" fontId="10" fillId="0" borderId="53" xfId="0" applyNumberFormat="1" applyFont="1" applyFill="1" applyBorder="1"/>
    <xf numFmtId="1" fontId="10" fillId="0" borderId="54" xfId="0" applyNumberFormat="1" applyFont="1" applyBorder="1" applyProtection="1"/>
    <xf numFmtId="1" fontId="2" fillId="3" borderId="25" xfId="0" applyNumberFormat="1" applyFont="1" applyFill="1" applyBorder="1" applyAlignment="1" applyProtection="1">
      <protection locked="0"/>
    </xf>
    <xf numFmtId="1" fontId="2" fillId="3" borderId="28" xfId="0" applyNumberFormat="1" applyFont="1" applyFill="1" applyBorder="1" applyAlignment="1" applyProtection="1">
      <protection locked="0"/>
    </xf>
    <xf numFmtId="1" fontId="2" fillId="3" borderId="26" xfId="0" applyNumberFormat="1" applyFont="1" applyFill="1" applyBorder="1" applyAlignment="1" applyProtection="1">
      <protection locked="0"/>
    </xf>
    <xf numFmtId="1" fontId="2" fillId="3" borderId="29" xfId="0" applyNumberFormat="1" applyFont="1" applyFill="1" applyBorder="1" applyAlignment="1" applyProtection="1">
      <protection locked="0"/>
    </xf>
    <xf numFmtId="1" fontId="2" fillId="3" borderId="27" xfId="0" applyNumberFormat="1" applyFont="1" applyFill="1" applyBorder="1" applyAlignment="1" applyProtection="1">
      <protection locked="0"/>
    </xf>
    <xf numFmtId="1" fontId="2" fillId="0" borderId="30" xfId="0" applyNumberFormat="1" applyFont="1" applyFill="1" applyBorder="1" applyAlignment="1" applyProtection="1">
      <alignment vertical="center" wrapText="1"/>
    </xf>
    <xf numFmtId="1" fontId="2" fillId="4" borderId="14" xfId="0" applyNumberFormat="1" applyFont="1" applyFill="1" applyBorder="1" applyAlignment="1" applyProtection="1"/>
    <xf numFmtId="1" fontId="2" fillId="4" borderId="15" xfId="0" applyNumberFormat="1" applyFont="1" applyFill="1" applyBorder="1" applyAlignment="1" applyProtection="1"/>
    <xf numFmtId="1" fontId="2" fillId="4" borderId="16" xfId="0" applyNumberFormat="1" applyFont="1" applyFill="1" applyBorder="1" applyAlignment="1" applyProtection="1"/>
    <xf numFmtId="1" fontId="2" fillId="4" borderId="17" xfId="0" applyNumberFormat="1" applyFont="1" applyFill="1" applyBorder="1" applyAlignment="1" applyProtection="1"/>
    <xf numFmtId="1" fontId="2" fillId="0" borderId="18" xfId="0" applyNumberFormat="1" applyFont="1" applyFill="1" applyBorder="1" applyAlignment="1" applyProtection="1">
      <alignment vertical="center" wrapText="1"/>
    </xf>
    <xf numFmtId="1" fontId="2" fillId="4" borderId="19" xfId="0" applyNumberFormat="1" applyFont="1" applyFill="1" applyBorder="1" applyAlignment="1" applyProtection="1"/>
    <xf numFmtId="1" fontId="2" fillId="4" borderId="20" xfId="0" applyNumberFormat="1" applyFont="1" applyFill="1" applyBorder="1" applyAlignment="1" applyProtection="1"/>
    <xf numFmtId="1" fontId="2" fillId="4" borderId="21" xfId="0" applyNumberFormat="1" applyFont="1" applyFill="1" applyBorder="1" applyAlignment="1" applyProtection="1"/>
    <xf numFmtId="1" fontId="2" fillId="4" borderId="22" xfId="0" applyNumberFormat="1" applyFont="1" applyFill="1" applyBorder="1" applyAlignment="1" applyProtection="1"/>
    <xf numFmtId="1" fontId="2" fillId="0" borderId="31" xfId="0" applyNumberFormat="1" applyFont="1" applyFill="1" applyBorder="1" applyAlignment="1" applyProtection="1">
      <alignment horizontal="left" vertical="center" wrapText="1"/>
    </xf>
    <xf numFmtId="1" fontId="2" fillId="0" borderId="31" xfId="0" applyNumberFormat="1" applyFont="1" applyFill="1" applyBorder="1" applyAlignment="1" applyProtection="1"/>
    <xf numFmtId="1" fontId="2" fillId="3" borderId="55" xfId="0" applyNumberFormat="1" applyFont="1" applyFill="1" applyBorder="1" applyAlignment="1" applyProtection="1">
      <protection locked="0"/>
    </xf>
    <xf numFmtId="1" fontId="2" fillId="3" borderId="34" xfId="0" applyNumberFormat="1" applyFont="1" applyFill="1" applyBorder="1" applyAlignment="1" applyProtection="1">
      <protection locked="0"/>
    </xf>
    <xf numFmtId="1" fontId="2" fillId="4" borderId="32" xfId="0" applyNumberFormat="1" applyFont="1" applyFill="1" applyBorder="1" applyAlignment="1" applyProtection="1"/>
    <xf numFmtId="1" fontId="2" fillId="4" borderId="33" xfId="0" applyNumberFormat="1" applyFont="1" applyFill="1" applyBorder="1" applyAlignment="1" applyProtection="1"/>
    <xf numFmtId="1" fontId="2" fillId="4" borderId="34" xfId="0" applyNumberFormat="1" applyFont="1" applyFill="1" applyBorder="1" applyAlignment="1" applyProtection="1"/>
    <xf numFmtId="1" fontId="2" fillId="4" borderId="35" xfId="0" applyNumberFormat="1" applyFont="1" applyFill="1" applyBorder="1" applyAlignment="1" applyProtection="1"/>
    <xf numFmtId="1" fontId="4" fillId="2" borderId="0" xfId="0" applyNumberFormat="1" applyFont="1" applyFill="1" applyProtection="1"/>
    <xf numFmtId="1" fontId="2" fillId="0" borderId="56" xfId="0" applyNumberFormat="1" applyFont="1" applyFill="1" applyBorder="1" applyAlignment="1" applyProtection="1">
      <alignment vertical="center" wrapText="1"/>
    </xf>
    <xf numFmtId="1" fontId="2" fillId="0" borderId="10" xfId="0" applyNumberFormat="1" applyFont="1" applyFill="1" applyBorder="1" applyAlignment="1" applyProtection="1">
      <alignment horizontal="center" vertical="center" wrapText="1"/>
    </xf>
    <xf numFmtId="1" fontId="2" fillId="0" borderId="12" xfId="0" applyNumberFormat="1" applyFont="1" applyFill="1" applyBorder="1" applyAlignment="1" applyProtection="1">
      <alignment horizontal="center" vertical="center" wrapText="1"/>
    </xf>
    <xf numFmtId="1" fontId="2" fillId="0" borderId="39" xfId="0" applyNumberFormat="1" applyFont="1" applyFill="1" applyBorder="1" applyAlignment="1" applyProtection="1">
      <alignment horizontal="center" vertical="center" wrapText="1"/>
    </xf>
    <xf numFmtId="1" fontId="10" fillId="2" borderId="0" xfId="0" applyNumberFormat="1" applyFont="1" applyFill="1" applyAlignment="1">
      <alignment horizontal="center" vertical="center" wrapText="1"/>
    </xf>
    <xf numFmtId="1" fontId="10" fillId="0" borderId="0" xfId="0" applyNumberFormat="1" applyFont="1" applyAlignment="1">
      <alignment horizontal="center" vertical="center" wrapText="1"/>
    </xf>
    <xf numFmtId="1" fontId="2" fillId="0" borderId="51" xfId="0" applyNumberFormat="1" applyFont="1" applyFill="1" applyBorder="1" applyAlignment="1" applyProtection="1">
      <alignment horizontal="center" vertical="center" wrapText="1"/>
    </xf>
    <xf numFmtId="1" fontId="2" fillId="0" borderId="4" xfId="0" applyNumberFormat="1" applyFont="1" applyFill="1" applyBorder="1" applyAlignment="1" applyProtection="1">
      <alignment horizontal="center" vertical="center" wrapText="1"/>
    </xf>
    <xf numFmtId="1" fontId="5" fillId="2" borderId="0" xfId="0" applyNumberFormat="1" applyFont="1" applyFill="1" applyProtection="1"/>
    <xf numFmtId="1" fontId="2" fillId="3" borderId="42" xfId="0" applyNumberFormat="1" applyFont="1" applyFill="1" applyBorder="1" applyAlignment="1" applyProtection="1">
      <protection locked="0"/>
    </xf>
    <xf numFmtId="1" fontId="2" fillId="3" borderId="43" xfId="0" applyNumberFormat="1" applyFont="1" applyFill="1" applyBorder="1" applyAlignment="1" applyProtection="1">
      <protection locked="0"/>
    </xf>
    <xf numFmtId="1" fontId="2" fillId="3" borderId="44" xfId="0" applyNumberFormat="1" applyFont="1" applyFill="1" applyBorder="1" applyAlignment="1" applyProtection="1">
      <protection locked="0"/>
    </xf>
    <xf numFmtId="1" fontId="2" fillId="0" borderId="57" xfId="0" applyNumberFormat="1" applyFont="1" applyBorder="1" applyAlignment="1" applyProtection="1"/>
    <xf numFmtId="1" fontId="2" fillId="3" borderId="57" xfId="0" applyNumberFormat="1" applyFont="1" applyFill="1" applyBorder="1" applyAlignment="1" applyProtection="1">
      <protection locked="0"/>
    </xf>
    <xf numFmtId="1" fontId="2" fillId="3" borderId="41" xfId="0" applyNumberFormat="1" applyFont="1" applyFill="1" applyBorder="1" applyAlignment="1" applyProtection="1">
      <protection locked="0"/>
    </xf>
    <xf numFmtId="1" fontId="6" fillId="2" borderId="0" xfId="0" applyNumberFormat="1" applyFont="1" applyFill="1" applyAlignment="1" applyProtection="1">
      <protection locked="0"/>
    </xf>
    <xf numFmtId="1" fontId="2" fillId="0" borderId="24" xfId="0" applyNumberFormat="1" applyFont="1" applyBorder="1" applyAlignment="1" applyProtection="1"/>
    <xf numFmtId="1" fontId="2" fillId="4" borderId="24" xfId="0" applyNumberFormat="1" applyFont="1" applyFill="1" applyBorder="1" applyAlignment="1" applyProtection="1"/>
    <xf numFmtId="1" fontId="2" fillId="3" borderId="47" xfId="0" applyNumberFormat="1" applyFont="1" applyFill="1" applyBorder="1" applyAlignment="1" applyProtection="1">
      <protection locked="0"/>
    </xf>
    <xf numFmtId="1" fontId="2" fillId="3" borderId="48" xfId="0" applyNumberFormat="1" applyFont="1" applyFill="1" applyBorder="1" applyAlignment="1" applyProtection="1">
      <protection locked="0"/>
    </xf>
    <xf numFmtId="1" fontId="2" fillId="3" borderId="49" xfId="0" applyNumberFormat="1" applyFont="1" applyFill="1" applyBorder="1" applyAlignment="1" applyProtection="1">
      <protection locked="0"/>
    </xf>
    <xf numFmtId="1" fontId="2" fillId="4" borderId="58" xfId="0" applyNumberFormat="1" applyFont="1" applyFill="1" applyBorder="1" applyAlignment="1" applyProtection="1"/>
    <xf numFmtId="1" fontId="2" fillId="4" borderId="46" xfId="0" applyNumberFormat="1" applyFont="1" applyFill="1" applyBorder="1" applyAlignment="1" applyProtection="1"/>
    <xf numFmtId="1" fontId="2" fillId="3" borderId="50" xfId="0" applyNumberFormat="1" applyFont="1" applyFill="1" applyBorder="1" applyAlignment="1" applyProtection="1">
      <protection locked="0"/>
    </xf>
    <xf numFmtId="1" fontId="2" fillId="3" borderId="58" xfId="0" applyNumberFormat="1" applyFont="1" applyFill="1" applyBorder="1" applyAlignment="1" applyProtection="1">
      <protection locked="0"/>
    </xf>
    <xf numFmtId="1" fontId="2" fillId="3" borderId="46" xfId="0" applyNumberFormat="1" applyFont="1" applyFill="1" applyBorder="1" applyAlignment="1" applyProtection="1">
      <protection locked="0"/>
    </xf>
    <xf numFmtId="1" fontId="2" fillId="0" borderId="10" xfId="0" applyNumberFormat="1" applyFont="1" applyFill="1" applyBorder="1" applyAlignment="1" applyProtection="1"/>
    <xf numFmtId="1" fontId="2" fillId="0" borderId="12" xfId="0" applyNumberFormat="1" applyFont="1" applyFill="1" applyBorder="1" applyAlignment="1" applyProtection="1"/>
    <xf numFmtId="1" fontId="2" fillId="0" borderId="11" xfId="0" applyNumberFormat="1" applyFont="1" applyFill="1" applyBorder="1" applyAlignment="1" applyProtection="1"/>
    <xf numFmtId="1" fontId="2" fillId="0" borderId="51" xfId="0" applyNumberFormat="1" applyFont="1" applyBorder="1" applyAlignment="1" applyProtection="1"/>
    <xf numFmtId="1" fontId="2" fillId="0" borderId="4" xfId="0" applyNumberFormat="1" applyFont="1" applyBorder="1" applyAlignment="1" applyProtection="1"/>
    <xf numFmtId="1" fontId="2" fillId="3" borderId="10" xfId="0" applyNumberFormat="1" applyFont="1" applyFill="1" applyBorder="1" applyAlignment="1" applyProtection="1">
      <protection locked="0"/>
    </xf>
    <xf numFmtId="1" fontId="2" fillId="3" borderId="12" xfId="0" applyNumberFormat="1" applyFont="1" applyFill="1" applyBorder="1" applyAlignment="1" applyProtection="1">
      <protection locked="0"/>
    </xf>
    <xf numFmtId="1" fontId="2" fillId="3" borderId="11" xfId="0" applyNumberFormat="1" applyFont="1" applyFill="1" applyBorder="1" applyAlignment="1" applyProtection="1">
      <protection locked="0"/>
    </xf>
    <xf numFmtId="1" fontId="2" fillId="3" borderId="51" xfId="0" applyNumberFormat="1" applyFont="1" applyFill="1" applyBorder="1" applyAlignment="1" applyProtection="1">
      <protection locked="0"/>
    </xf>
    <xf numFmtId="1" fontId="2" fillId="3" borderId="4" xfId="0" applyNumberFormat="1" applyFont="1" applyFill="1" applyBorder="1" applyAlignment="1" applyProtection="1">
      <protection locked="0"/>
    </xf>
    <xf numFmtId="1" fontId="4" fillId="2" borderId="0" xfId="0" applyNumberFormat="1" applyFont="1" applyFill="1" applyBorder="1" applyAlignment="1" applyProtection="1">
      <alignment horizontal="center"/>
    </xf>
    <xf numFmtId="1" fontId="7" fillId="2" borderId="0" xfId="0" applyNumberFormat="1" applyFont="1" applyFill="1" applyProtection="1"/>
    <xf numFmtId="1" fontId="5" fillId="2" borderId="0" xfId="0" applyNumberFormat="1" applyFont="1" applyFill="1" applyProtection="1">
      <protection locked="0"/>
    </xf>
    <xf numFmtId="1" fontId="2" fillId="2" borderId="0" xfId="0" applyNumberFormat="1" applyFont="1" applyFill="1" applyProtection="1">
      <protection locked="0"/>
    </xf>
    <xf numFmtId="1" fontId="2" fillId="0" borderId="4" xfId="0" applyNumberFormat="1" applyFont="1" applyFill="1" applyBorder="1" applyAlignment="1" applyProtection="1">
      <alignment horizontal="center" vertical="center" wrapText="1"/>
    </xf>
    <xf numFmtId="1" fontId="2" fillId="0" borderId="31" xfId="0" applyNumberFormat="1" applyFont="1" applyFill="1" applyBorder="1" applyAlignment="1" applyProtection="1">
      <alignment horizontal="left" vertical="center" wrapText="1"/>
    </xf>
    <xf numFmtId="1" fontId="3" fillId="2" borderId="0" xfId="0" applyNumberFormat="1" applyFont="1" applyFill="1" applyBorder="1" applyAlignment="1" applyProtection="1">
      <alignment horizontal="center" vertical="center" wrapText="1"/>
    </xf>
    <xf numFmtId="1" fontId="2" fillId="0" borderId="1" xfId="0" applyNumberFormat="1" applyFont="1" applyFill="1" applyBorder="1" applyAlignment="1" applyProtection="1">
      <alignment horizontal="center" vertical="center"/>
    </xf>
    <xf numFmtId="1" fontId="2" fillId="0" borderId="4" xfId="0" applyNumberFormat="1" applyFont="1" applyFill="1" applyBorder="1" applyAlignment="1" applyProtection="1">
      <alignment horizontal="center" vertical="center" wrapText="1"/>
    </xf>
    <xf numFmtId="1" fontId="3" fillId="2" borderId="0" xfId="0" applyNumberFormat="1" applyFont="1" applyFill="1" applyBorder="1" applyAlignment="1" applyProtection="1">
      <alignment horizontal="center" vertical="center" wrapText="1"/>
    </xf>
    <xf numFmtId="1" fontId="2" fillId="0" borderId="1" xfId="0" applyNumberFormat="1" applyFont="1" applyFill="1" applyBorder="1" applyAlignment="1" applyProtection="1">
      <alignment horizontal="center" vertical="center"/>
    </xf>
    <xf numFmtId="1" fontId="2" fillId="0" borderId="31" xfId="0" applyNumberFormat="1" applyFont="1" applyFill="1" applyBorder="1" applyAlignment="1" applyProtection="1">
      <alignment horizontal="left" vertical="center" wrapText="1"/>
    </xf>
    <xf numFmtId="0" fontId="2" fillId="0" borderId="7" xfId="0" applyFont="1" applyFill="1" applyBorder="1" applyAlignment="1" applyProtection="1">
      <alignment horizontal="center" vertical="center" wrapText="1"/>
    </xf>
    <xf numFmtId="41" fontId="2" fillId="0" borderId="1" xfId="0" applyNumberFormat="1" applyFont="1" applyFill="1" applyBorder="1" applyAlignment="1" applyProtection="1">
      <alignment horizontal="center" vertical="center" wrapText="1"/>
    </xf>
    <xf numFmtId="41" fontId="2" fillId="0" borderId="5" xfId="0" applyNumberFormat="1" applyFont="1" applyFill="1" applyBorder="1" applyAlignment="1" applyProtection="1">
      <alignment horizontal="center" vertical="center" wrapText="1"/>
    </xf>
    <xf numFmtId="3" fontId="2" fillId="0" borderId="51" xfId="0" applyNumberFormat="1" applyFont="1" applyFill="1" applyBorder="1" applyAlignment="1" applyProtection="1">
      <protection locked="0"/>
    </xf>
    <xf numFmtId="3" fontId="2" fillId="5" borderId="51" xfId="0" applyNumberFormat="1" applyFont="1" applyFill="1" applyBorder="1" applyAlignment="1" applyProtection="1">
      <protection locked="0"/>
    </xf>
    <xf numFmtId="1" fontId="2" fillId="0" borderId="4" xfId="0" applyNumberFormat="1" applyFont="1" applyFill="1" applyBorder="1" applyAlignment="1" applyProtection="1">
      <alignment horizontal="center" vertical="center" wrapText="1"/>
    </xf>
    <xf numFmtId="1" fontId="2" fillId="0" borderId="31" xfId="0" applyNumberFormat="1" applyFont="1" applyFill="1" applyBorder="1" applyAlignment="1" applyProtection="1">
      <alignment horizontal="left" vertical="center" wrapText="1"/>
    </xf>
    <xf numFmtId="1" fontId="3" fillId="2" borderId="0" xfId="0" applyNumberFormat="1" applyFont="1" applyFill="1" applyBorder="1" applyAlignment="1" applyProtection="1">
      <alignment horizontal="center" vertical="center" wrapText="1"/>
    </xf>
    <xf numFmtId="1" fontId="2" fillId="0" borderId="1" xfId="0" applyNumberFormat="1" applyFont="1" applyFill="1" applyBorder="1" applyAlignment="1" applyProtection="1">
      <alignment horizontal="center" vertical="center"/>
    </xf>
    <xf numFmtId="0" fontId="2" fillId="0" borderId="2" xfId="0" applyNumberFormat="1" applyFont="1" applyFill="1" applyBorder="1" applyAlignment="1" applyProtection="1">
      <alignment horizontal="center" vertical="center" wrapText="1"/>
    </xf>
    <xf numFmtId="0" fontId="2" fillId="0" borderId="4" xfId="0" applyNumberFormat="1" applyFont="1" applyFill="1" applyBorder="1" applyAlignment="1" applyProtection="1">
      <alignment horizontal="center" vertical="center" wrapText="1"/>
    </xf>
    <xf numFmtId="0" fontId="2" fillId="0" borderId="40" xfId="0" applyNumberFormat="1" applyFont="1" applyFill="1" applyBorder="1" applyAlignment="1" applyProtection="1">
      <alignment horizontal="left" vertical="center"/>
    </xf>
    <xf numFmtId="0" fontId="2" fillId="0" borderId="41" xfId="0" applyNumberFormat="1" applyFont="1" applyFill="1" applyBorder="1" applyAlignment="1" applyProtection="1">
      <alignment horizontal="left" vertical="center"/>
    </xf>
    <xf numFmtId="0" fontId="2" fillId="0" borderId="31" xfId="0" applyNumberFormat="1" applyFont="1" applyFill="1" applyBorder="1" applyAlignment="1" applyProtection="1">
      <alignment horizontal="left" vertical="center" wrapText="1"/>
    </xf>
    <xf numFmtId="0" fontId="2" fillId="0" borderId="34" xfId="0" applyNumberFormat="1" applyFont="1" applyFill="1" applyBorder="1" applyAlignment="1" applyProtection="1">
      <alignment horizontal="left" vertical="center" wrapText="1"/>
    </xf>
    <xf numFmtId="0" fontId="2" fillId="0" borderId="2" xfId="0" applyFont="1" applyFill="1" applyBorder="1" applyAlignment="1" applyProtection="1">
      <alignment horizontal="left" wrapText="1"/>
    </xf>
    <xf numFmtId="0" fontId="2" fillId="0" borderId="4" xfId="0" applyFont="1" applyFill="1" applyBorder="1" applyAlignment="1" applyProtection="1">
      <alignment horizontal="left" wrapText="1"/>
    </xf>
    <xf numFmtId="0" fontId="2" fillId="0" borderId="18" xfId="0" applyFont="1" applyFill="1" applyBorder="1" applyAlignment="1" applyProtection="1">
      <alignment horizontal="left" wrapText="1"/>
    </xf>
    <xf numFmtId="0" fontId="2" fillId="0" borderId="21" xfId="0" applyFont="1" applyFill="1" applyBorder="1" applyAlignment="1" applyProtection="1">
      <alignment horizontal="left" wrapText="1"/>
    </xf>
    <xf numFmtId="0" fontId="2" fillId="0" borderId="45" xfId="0" applyFont="1" applyFill="1" applyBorder="1" applyAlignment="1" applyProtection="1">
      <alignment horizontal="left" wrapText="1"/>
    </xf>
    <xf numFmtId="0" fontId="2" fillId="0" borderId="46" xfId="0" applyFont="1" applyFill="1" applyBorder="1" applyAlignment="1" applyProtection="1">
      <alignment horizontal="left" wrapText="1"/>
    </xf>
    <xf numFmtId="0" fontId="1" fillId="0" borderId="2" xfId="0" applyFont="1" applyFill="1" applyBorder="1" applyAlignment="1" applyProtection="1">
      <alignment horizontal="center" wrapText="1"/>
    </xf>
    <xf numFmtId="0" fontId="1" fillId="0" borderId="4" xfId="0" applyFont="1" applyFill="1" applyBorder="1" applyAlignment="1" applyProtection="1">
      <alignment horizontal="center" wrapText="1"/>
    </xf>
    <xf numFmtId="0" fontId="2" fillId="0" borderId="31" xfId="0" applyFont="1" applyFill="1" applyBorder="1" applyAlignment="1" applyProtection="1">
      <alignment horizontal="left" wrapText="1"/>
    </xf>
    <xf numFmtId="0" fontId="2" fillId="0" borderId="34" xfId="0" applyFont="1" applyFill="1" applyBorder="1" applyAlignment="1" applyProtection="1">
      <alignment horizontal="left" wrapText="1"/>
    </xf>
    <xf numFmtId="0" fontId="2" fillId="0" borderId="40" xfId="0" applyFont="1" applyFill="1" applyBorder="1" applyAlignment="1" applyProtection="1">
      <alignment horizontal="left" wrapText="1"/>
    </xf>
    <xf numFmtId="0" fontId="2" fillId="0" borderId="41" xfId="0" applyFont="1" applyFill="1" applyBorder="1" applyAlignment="1" applyProtection="1">
      <alignment horizontal="left" wrapText="1"/>
    </xf>
    <xf numFmtId="0" fontId="2" fillId="0" borderId="36" xfId="0" applyFont="1" applyFill="1" applyBorder="1" applyAlignment="1" applyProtection="1">
      <alignment horizontal="center" vertical="center" wrapText="1"/>
    </xf>
    <xf numFmtId="0" fontId="2" fillId="0" borderId="5" xfId="0" applyFont="1" applyFill="1" applyBorder="1" applyAlignment="1" applyProtection="1">
      <alignment horizontal="center" vertical="center" wrapText="1"/>
    </xf>
    <xf numFmtId="0" fontId="2" fillId="0" borderId="37" xfId="0" applyFont="1" applyFill="1" applyBorder="1" applyAlignment="1" applyProtection="1">
      <alignment horizontal="center" vertical="center" wrapText="1"/>
    </xf>
    <xf numFmtId="0" fontId="2" fillId="0" borderId="38" xfId="0" applyFont="1" applyFill="1" applyBorder="1" applyAlignment="1" applyProtection="1">
      <alignment horizontal="center" vertical="center" wrapText="1"/>
    </xf>
    <xf numFmtId="0" fontId="2" fillId="0" borderId="2" xfId="0" applyFont="1" applyFill="1" applyBorder="1" applyAlignment="1" applyProtection="1">
      <alignment horizontal="center" vertical="center" wrapText="1"/>
    </xf>
    <xf numFmtId="0" fontId="2" fillId="0" borderId="3" xfId="0" applyFont="1" applyFill="1" applyBorder="1" applyAlignment="1" applyProtection="1">
      <alignment horizontal="center" vertical="center" wrapText="1"/>
    </xf>
    <xf numFmtId="0" fontId="2" fillId="0" borderId="4" xfId="0" applyFont="1" applyFill="1" applyBorder="1" applyAlignment="1" applyProtection="1">
      <alignment horizontal="center" vertical="center" wrapText="1"/>
    </xf>
    <xf numFmtId="0" fontId="3" fillId="2" borderId="0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6" xfId="0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 applyProtection="1">
      <alignment horizontal="center" vertical="center"/>
    </xf>
    <xf numFmtId="0" fontId="2" fillId="0" borderId="3" xfId="0" applyFont="1" applyFill="1" applyBorder="1" applyAlignment="1" applyProtection="1">
      <alignment horizontal="center" vertical="center"/>
    </xf>
    <xf numFmtId="0" fontId="2" fillId="0" borderId="4" xfId="0" applyFont="1" applyFill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9" xfId="0" applyFont="1" applyFill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1" fontId="2" fillId="0" borderId="36" xfId="0" applyNumberFormat="1" applyFont="1" applyFill="1" applyBorder="1" applyAlignment="1" applyProtection="1">
      <alignment horizontal="center" vertical="center" wrapText="1"/>
    </xf>
    <xf numFmtId="1" fontId="2" fillId="0" borderId="5" xfId="0" applyNumberFormat="1" applyFont="1" applyFill="1" applyBorder="1" applyAlignment="1" applyProtection="1">
      <alignment horizontal="center" vertical="center" wrapText="1"/>
    </xf>
    <xf numFmtId="1" fontId="2" fillId="0" borderId="37" xfId="0" applyNumberFormat="1" applyFont="1" applyFill="1" applyBorder="1" applyAlignment="1" applyProtection="1">
      <alignment horizontal="center" vertical="center" wrapText="1"/>
    </xf>
    <xf numFmtId="1" fontId="2" fillId="0" borderId="38" xfId="0" applyNumberFormat="1" applyFont="1" applyFill="1" applyBorder="1" applyAlignment="1" applyProtection="1">
      <alignment horizontal="center" vertical="center" wrapText="1"/>
    </xf>
    <xf numFmtId="1" fontId="2" fillId="0" borderId="2" xfId="0" applyNumberFormat="1" applyFont="1" applyFill="1" applyBorder="1" applyAlignment="1" applyProtection="1">
      <alignment horizontal="center" vertical="center" wrapText="1"/>
    </xf>
    <xf numFmtId="1" fontId="2" fillId="0" borderId="3" xfId="0" applyNumberFormat="1" applyFont="1" applyFill="1" applyBorder="1" applyAlignment="1" applyProtection="1">
      <alignment horizontal="center" vertical="center" wrapText="1"/>
    </xf>
    <xf numFmtId="1" fontId="2" fillId="0" borderId="4" xfId="0" applyNumberFormat="1" applyFont="1" applyFill="1" applyBorder="1" applyAlignment="1" applyProtection="1">
      <alignment horizontal="center" vertical="center" wrapText="1"/>
    </xf>
    <xf numFmtId="1" fontId="3" fillId="2" borderId="0" xfId="0" applyNumberFormat="1" applyFont="1" applyFill="1" applyBorder="1" applyAlignment="1" applyProtection="1">
      <alignment horizontal="center" vertical="center" wrapText="1"/>
    </xf>
    <xf numFmtId="1" fontId="2" fillId="0" borderId="1" xfId="0" applyNumberFormat="1" applyFont="1" applyFill="1" applyBorder="1" applyAlignment="1" applyProtection="1">
      <alignment horizontal="center" vertical="center"/>
    </xf>
    <xf numFmtId="1" fontId="2" fillId="0" borderId="6" xfId="0" applyNumberFormat="1" applyFont="1" applyFill="1" applyBorder="1" applyAlignment="1" applyProtection="1">
      <alignment horizontal="center" vertical="center"/>
    </xf>
    <xf numFmtId="1" fontId="2" fillId="0" borderId="2" xfId="0" applyNumberFormat="1" applyFont="1" applyFill="1" applyBorder="1" applyAlignment="1" applyProtection="1">
      <alignment horizontal="center" vertical="center"/>
    </xf>
    <xf numFmtId="1" fontId="2" fillId="0" borderId="3" xfId="0" applyNumberFormat="1" applyFont="1" applyFill="1" applyBorder="1" applyAlignment="1" applyProtection="1">
      <alignment horizontal="center" vertical="center"/>
    </xf>
    <xf numFmtId="1" fontId="2" fillId="0" borderId="4" xfId="0" applyNumberFormat="1" applyFont="1" applyFill="1" applyBorder="1" applyAlignment="1" applyProtection="1">
      <alignment horizontal="center" vertical="center"/>
    </xf>
    <xf numFmtId="1" fontId="2" fillId="0" borderId="2" xfId="0" applyNumberFormat="1" applyFont="1" applyBorder="1" applyAlignment="1" applyProtection="1">
      <alignment horizontal="center" vertical="center" wrapText="1"/>
    </xf>
    <xf numFmtId="1" fontId="2" fillId="0" borderId="4" xfId="0" applyNumberFormat="1" applyFont="1" applyBorder="1" applyAlignment="1" applyProtection="1">
      <alignment horizontal="center" vertical="center" wrapText="1"/>
    </xf>
    <xf numFmtId="1" fontId="2" fillId="0" borderId="9" xfId="0" applyNumberFormat="1" applyFont="1" applyFill="1" applyBorder="1" applyAlignment="1" applyProtection="1">
      <alignment horizontal="center" vertical="center" wrapText="1"/>
    </xf>
    <xf numFmtId="1" fontId="2" fillId="0" borderId="2" xfId="0" applyNumberFormat="1" applyFont="1" applyBorder="1" applyAlignment="1" applyProtection="1">
      <alignment horizontal="center" vertical="center"/>
    </xf>
    <xf numFmtId="1" fontId="2" fillId="0" borderId="4" xfId="0" applyNumberFormat="1" applyFont="1" applyBorder="1" applyAlignment="1" applyProtection="1">
      <alignment horizontal="center" vertical="center"/>
    </xf>
    <xf numFmtId="1" fontId="2" fillId="0" borderId="18" xfId="0" applyNumberFormat="1" applyFont="1" applyFill="1" applyBorder="1" applyAlignment="1" applyProtection="1">
      <alignment horizontal="left" wrapText="1"/>
    </xf>
    <xf numFmtId="1" fontId="2" fillId="0" borderId="21" xfId="0" applyNumberFormat="1" applyFont="1" applyFill="1" applyBorder="1" applyAlignment="1" applyProtection="1">
      <alignment horizontal="left" wrapText="1"/>
    </xf>
    <xf numFmtId="1" fontId="2" fillId="0" borderId="40" xfId="0" applyNumberFormat="1" applyFont="1" applyFill="1" applyBorder="1" applyAlignment="1" applyProtection="1">
      <alignment horizontal="left" wrapText="1"/>
    </xf>
    <xf numFmtId="1" fontId="2" fillId="0" borderId="41" xfId="0" applyNumberFormat="1" applyFont="1" applyFill="1" applyBorder="1" applyAlignment="1" applyProtection="1">
      <alignment horizontal="left" wrapText="1"/>
    </xf>
    <xf numFmtId="1" fontId="2" fillId="0" borderId="40" xfId="0" applyNumberFormat="1" applyFont="1" applyFill="1" applyBorder="1" applyAlignment="1" applyProtection="1">
      <alignment horizontal="left" vertical="center"/>
    </xf>
    <xf numFmtId="1" fontId="2" fillId="0" borderId="41" xfId="0" applyNumberFormat="1" applyFont="1" applyFill="1" applyBorder="1" applyAlignment="1" applyProtection="1">
      <alignment horizontal="left" vertical="center"/>
    </xf>
    <xf numFmtId="1" fontId="2" fillId="0" borderId="31" xfId="0" applyNumberFormat="1" applyFont="1" applyFill="1" applyBorder="1" applyAlignment="1" applyProtection="1">
      <alignment horizontal="left" vertical="center" wrapText="1"/>
    </xf>
    <xf numFmtId="1" fontId="2" fillId="0" borderId="34" xfId="0" applyNumberFormat="1" applyFont="1" applyFill="1" applyBorder="1" applyAlignment="1" applyProtection="1">
      <alignment horizontal="left" vertical="center" wrapText="1"/>
    </xf>
    <xf numFmtId="1" fontId="2" fillId="0" borderId="2" xfId="0" applyNumberFormat="1" applyFont="1" applyFill="1" applyBorder="1" applyAlignment="1" applyProtection="1">
      <alignment horizontal="left" wrapText="1"/>
    </xf>
    <xf numFmtId="1" fontId="2" fillId="0" borderId="4" xfId="0" applyNumberFormat="1" applyFont="1" applyFill="1" applyBorder="1" applyAlignment="1" applyProtection="1">
      <alignment horizontal="left" wrapText="1"/>
    </xf>
    <xf numFmtId="1" fontId="2" fillId="0" borderId="45" xfId="0" applyNumberFormat="1" applyFont="1" applyFill="1" applyBorder="1" applyAlignment="1" applyProtection="1">
      <alignment horizontal="left" wrapText="1"/>
    </xf>
    <xf numFmtId="1" fontId="2" fillId="0" borderId="46" xfId="0" applyNumberFormat="1" applyFont="1" applyFill="1" applyBorder="1" applyAlignment="1" applyProtection="1">
      <alignment horizontal="left" wrapText="1"/>
    </xf>
    <xf numFmtId="1" fontId="1" fillId="0" borderId="2" xfId="0" applyNumberFormat="1" applyFont="1" applyFill="1" applyBorder="1" applyAlignment="1" applyProtection="1">
      <alignment horizontal="center" wrapText="1"/>
    </xf>
    <xf numFmtId="1" fontId="1" fillId="0" borderId="4" xfId="0" applyNumberFormat="1" applyFont="1" applyFill="1" applyBorder="1" applyAlignment="1" applyProtection="1">
      <alignment horizontal="center" wrapText="1"/>
    </xf>
    <xf numFmtId="1" fontId="2" fillId="0" borderId="31" xfId="0" applyNumberFormat="1" applyFont="1" applyFill="1" applyBorder="1" applyAlignment="1" applyProtection="1">
      <alignment horizontal="left" wrapText="1"/>
    </xf>
    <xf numFmtId="1" fontId="2" fillId="0" borderId="34" xfId="0" applyNumberFormat="1" applyFont="1" applyFill="1" applyBorder="1" applyAlignment="1" applyProtection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5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8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4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externalLink" Target="externalLinks/externalLink7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inunez/Desktop/Carolina/2017/ENERO/116108SA01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inunez/Desktop/Carolina/2017/FEBRERO/116108SA02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inunez/Desktop/Carolina/2017/MARZO/116108SA_03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116108SA_04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116108_SA_05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116108SA_06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ENVIO%20A%20REFERENTES%20JULIO/116108SA_07.xlsm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116108SA_08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Ibáñez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ENERO</v>
          </cell>
          <cell r="C6">
            <v>0</v>
          </cell>
          <cell r="D6">
            <v>1</v>
          </cell>
        </row>
        <row r="7">
          <cell r="B7">
            <v>2017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Ibáñez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FEBRERO</v>
          </cell>
          <cell r="C6">
            <v>0</v>
          </cell>
          <cell r="D6">
            <v>2</v>
          </cell>
        </row>
        <row r="7">
          <cell r="B7">
            <v>2017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Ibáñez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MARZO</v>
          </cell>
          <cell r="C6">
            <v>0</v>
          </cell>
          <cell r="D6">
            <v>3</v>
          </cell>
        </row>
        <row r="7">
          <cell r="B7">
            <v>2017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Control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Ibáñez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ABRIL</v>
          </cell>
          <cell r="C6">
            <v>0</v>
          </cell>
          <cell r="D6">
            <v>4</v>
          </cell>
        </row>
        <row r="7">
          <cell r="B7">
            <v>2017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Ibáñez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MAYO</v>
          </cell>
          <cell r="C6">
            <v>0</v>
          </cell>
          <cell r="D6">
            <v>5</v>
          </cell>
        </row>
        <row r="7">
          <cell r="B7">
            <v>2017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Ibáñez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JUNIO</v>
          </cell>
          <cell r="C6">
            <v>0</v>
          </cell>
          <cell r="D6">
            <v>6</v>
          </cell>
        </row>
        <row r="7">
          <cell r="B7">
            <v>2017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Ibañez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JULIO</v>
          </cell>
          <cell r="C6">
            <v>0</v>
          </cell>
          <cell r="D6">
            <v>7</v>
          </cell>
        </row>
        <row r="7">
          <cell r="B7">
            <v>2017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Ibañez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AGOSTO</v>
          </cell>
          <cell r="C6">
            <v>0</v>
          </cell>
          <cell r="D6">
            <v>8</v>
          </cell>
        </row>
        <row r="7">
          <cell r="B7">
            <v>2017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N195"/>
  <sheetViews>
    <sheetView topLeftCell="A28" zoomScale="93" zoomScaleNormal="93" workbookViewId="0">
      <selection activeCell="C49" sqref="C49"/>
    </sheetView>
  </sheetViews>
  <sheetFormatPr baseColWidth="10" defaultRowHeight="14.25" x14ac:dyDescent="0.2"/>
  <cols>
    <col min="1" max="1" width="55.5703125" style="78" customWidth="1"/>
    <col min="2" max="2" width="14.5703125" style="78" customWidth="1"/>
    <col min="3" max="4" width="15.7109375" style="78" customWidth="1"/>
    <col min="5" max="7" width="16.140625" style="78" customWidth="1"/>
    <col min="8" max="8" width="16.7109375" style="78" customWidth="1"/>
    <col min="9" max="9" width="15.42578125" style="78" customWidth="1"/>
    <col min="10" max="10" width="18.28515625" style="78" customWidth="1"/>
    <col min="11" max="13" width="14.28515625" style="78" customWidth="1"/>
    <col min="14" max="76" width="11.42578125" style="78"/>
    <col min="77" max="77" width="11.42578125" style="79"/>
    <col min="78" max="92" width="0" style="79" hidden="1" customWidth="1"/>
    <col min="93" max="100" width="0" style="78" hidden="1" customWidth="1"/>
    <col min="101" max="16384" width="11.42578125" style="78"/>
  </cols>
  <sheetData>
    <row r="1" spans="1:16" x14ac:dyDescent="0.2">
      <c r="A1" s="77" t="s">
        <v>0</v>
      </c>
    </row>
    <row r="2" spans="1:16" x14ac:dyDescent="0.2">
      <c r="A2" s="77" t="str">
        <f>CONCATENATE("COMUNA: ",[1]NOMBRE!B2," - ","( ",[1]NOMBRE!C2,[1]NOMBRE!D2,[1]NOMBRE!E2,[1]NOMBRE!F2,[1]NOMBRE!G2," )")</f>
        <v>COMUNA: Linares - ( 07401 )</v>
      </c>
    </row>
    <row r="3" spans="1:16" x14ac:dyDescent="0.2">
      <c r="A3" s="77" t="str">
        <f>CONCATENATE("ESTABLECIMIENTO/ESTRATEGIA: ",[1]NOMBRE!B3," - ","( ",[1]NOMBRE!C3,[1]NOMBRE!D3,[1]NOMBRE!E3,[1]NOMBRE!F3,[1]NOMBRE!G3,[1]NOMBRE!H3," )")</f>
        <v>ESTABLECIMIENTO/ESTRATEGIA: Hospital Presidente Carlos Ibáñez del Campo - ( 116108 )</v>
      </c>
    </row>
    <row r="4" spans="1:16" x14ac:dyDescent="0.2">
      <c r="A4" s="77"/>
    </row>
    <row r="5" spans="1:16" x14ac:dyDescent="0.2">
      <c r="A5" s="77" t="str">
        <f>CONCATENATE("AÑO: ",[1]NOMBRE!B7)</f>
        <v>AÑO: 2017</v>
      </c>
    </row>
    <row r="6" spans="1:16" ht="15" x14ac:dyDescent="0.2">
      <c r="A6" s="279" t="s">
        <v>1</v>
      </c>
      <c r="B6" s="279"/>
      <c r="C6" s="279"/>
      <c r="D6" s="279"/>
      <c r="E6" s="279"/>
      <c r="F6" s="279"/>
      <c r="G6" s="279"/>
      <c r="H6" s="279"/>
      <c r="I6" s="279"/>
      <c r="J6" s="279"/>
      <c r="K6" s="279"/>
      <c r="L6" s="279"/>
      <c r="M6" s="279"/>
      <c r="N6" s="279"/>
      <c r="O6" s="279"/>
      <c r="P6" s="279"/>
    </row>
    <row r="7" spans="1:16" ht="15" x14ac:dyDescent="0.2">
      <c r="A7" s="71"/>
      <c r="B7" s="71"/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</row>
    <row r="8" spans="1:16" x14ac:dyDescent="0.2">
      <c r="A8" s="3" t="s">
        <v>2</v>
      </c>
      <c r="B8" s="4"/>
      <c r="C8" s="4"/>
      <c r="D8" s="4"/>
      <c r="E8" s="4"/>
      <c r="F8" s="4"/>
      <c r="G8" s="4"/>
      <c r="H8" s="4"/>
      <c r="I8" s="4"/>
      <c r="J8" s="5"/>
      <c r="K8" s="6"/>
      <c r="L8" s="6"/>
      <c r="M8" s="6"/>
      <c r="N8" s="7"/>
      <c r="O8" s="7"/>
      <c r="P8" s="6"/>
    </row>
    <row r="9" spans="1:16" ht="25.5" customHeight="1" x14ac:dyDescent="0.2">
      <c r="A9" s="280" t="s">
        <v>3</v>
      </c>
      <c r="B9" s="282" t="s">
        <v>4</v>
      </c>
      <c r="C9" s="283"/>
      <c r="D9" s="284"/>
      <c r="E9" s="285" t="s">
        <v>5</v>
      </c>
      <c r="F9" s="286"/>
      <c r="G9" s="273" t="s">
        <v>6</v>
      </c>
      <c r="H9" s="288" t="s">
        <v>7</v>
      </c>
      <c r="I9" s="289"/>
      <c r="J9" s="80"/>
      <c r="K9" s="80"/>
      <c r="L9" s="80"/>
      <c r="M9" s="1"/>
      <c r="N9" s="2"/>
      <c r="O9" s="2"/>
      <c r="P9" s="2"/>
    </row>
    <row r="10" spans="1:16" ht="52.5" customHeight="1" x14ac:dyDescent="0.2">
      <c r="A10" s="281"/>
      <c r="B10" s="72" t="s">
        <v>36</v>
      </c>
      <c r="C10" s="72" t="s">
        <v>37</v>
      </c>
      <c r="D10" s="8" t="s">
        <v>38</v>
      </c>
      <c r="E10" s="73" t="s">
        <v>39</v>
      </c>
      <c r="F10" s="73" t="s">
        <v>40</v>
      </c>
      <c r="G10" s="287"/>
      <c r="H10" s="73" t="s">
        <v>41</v>
      </c>
      <c r="I10" s="73" t="s">
        <v>42</v>
      </c>
      <c r="J10" s="80"/>
      <c r="K10" s="80"/>
      <c r="L10" s="80"/>
      <c r="M10" s="1"/>
      <c r="N10" s="2"/>
      <c r="O10" s="2"/>
      <c r="P10" s="2"/>
    </row>
    <row r="11" spans="1:16" x14ac:dyDescent="0.2">
      <c r="A11" s="10" t="s">
        <v>9</v>
      </c>
      <c r="B11" s="81">
        <f t="shared" ref="B11:B29" si="0">SUM(C11+D11)</f>
        <v>427</v>
      </c>
      <c r="C11" s="82">
        <f t="shared" ref="C11:I11" si="1">SUM(C12:C24)</f>
        <v>136</v>
      </c>
      <c r="D11" s="83">
        <f t="shared" si="1"/>
        <v>291</v>
      </c>
      <c r="E11" s="84">
        <f t="shared" si="1"/>
        <v>363</v>
      </c>
      <c r="F11" s="85">
        <f t="shared" si="1"/>
        <v>123</v>
      </c>
      <c r="G11" s="83">
        <f t="shared" si="1"/>
        <v>0</v>
      </c>
      <c r="H11" s="86">
        <f t="shared" si="1"/>
        <v>174</v>
      </c>
      <c r="I11" s="85">
        <f t="shared" si="1"/>
        <v>0</v>
      </c>
      <c r="J11" s="87"/>
      <c r="K11" s="80"/>
      <c r="L11" s="80"/>
      <c r="M11" s="1"/>
      <c r="N11" s="2"/>
      <c r="O11" s="2"/>
      <c r="P11" s="2"/>
    </row>
    <row r="12" spans="1:16" x14ac:dyDescent="0.2">
      <c r="A12" s="16" t="s">
        <v>43</v>
      </c>
      <c r="B12" s="88">
        <f t="shared" si="0"/>
        <v>82</v>
      </c>
      <c r="C12" s="120">
        <f>+Enero!C12+Febrero!C12+'Marzo '!C12+'Abril '!C12+'Mayo '!C12+Junio!C12+Julio!C12+Agosto!C12+Septiembre!C12+'Octubre '!C12+Noviembre!C12+'Diciembre '!C12</f>
        <v>20</v>
      </c>
      <c r="D12" s="120">
        <f>+Enero!D12+Febrero!D12+'Marzo '!D12+'Abril '!D12+'Mayo '!D12+Junio!D12+Julio!D12+Agosto!D12+Septiembre!D12+'Octubre '!D12+Noviembre!D12+'Diciembre '!D12</f>
        <v>62</v>
      </c>
      <c r="E12" s="120">
        <f>+Enero!E12+Febrero!E12+'Marzo '!E12+'Abril '!E12+'Mayo '!E12+Junio!E12+Julio!E12+Agosto!E12+Septiembre!E12+'Octubre '!E12+Noviembre!E12+'Diciembre '!E12</f>
        <v>76</v>
      </c>
      <c r="F12" s="120">
        <f>+Enero!F12+Febrero!F12+'Marzo '!F12+'Abril '!F12+'Mayo '!F12+Junio!F12+Julio!F12+Agosto!F12+Septiembre!F12+'Octubre '!F12+Noviembre!F12+'Diciembre '!F12</f>
        <v>35</v>
      </c>
      <c r="G12" s="120">
        <f>+Enero!G12+Febrero!G12+'Marzo '!G12+'Abril '!G12+'Mayo '!G12+Junio!G12+Julio!G12+Agosto!G12+Septiembre!G12+'Octubre '!G12+Noviembre!G12+'Diciembre '!G12</f>
        <v>0</v>
      </c>
      <c r="H12" s="120">
        <f>+Enero!H12+Febrero!H12+'Marzo '!H12+'Abril '!H12+'Mayo '!H12+Junio!H12+Julio!H12+Agosto!H12+Septiembre!H12+'Octubre '!H12+Noviembre!H12+'Diciembre '!H12</f>
        <v>35</v>
      </c>
      <c r="I12" s="120">
        <f>+Enero!I12+Febrero!I12+'Marzo '!I12+'Abril '!I12+'Mayo '!I12+Junio!I12+Julio!I12+Agosto!I12+Septiembre!I12+'Octubre '!I12+Noviembre!I12+'Diciembre '!I12</f>
        <v>0</v>
      </c>
      <c r="J12" s="87"/>
      <c r="K12" s="80"/>
      <c r="L12" s="80"/>
      <c r="M12" s="1"/>
      <c r="N12" s="2"/>
      <c r="O12" s="2"/>
      <c r="P12" s="2"/>
    </row>
    <row r="13" spans="1:16" x14ac:dyDescent="0.2">
      <c r="A13" s="22" t="s">
        <v>44</v>
      </c>
      <c r="B13" s="90">
        <f t="shared" si="0"/>
        <v>63</v>
      </c>
      <c r="C13" s="120">
        <f>+Enero!C13+Febrero!C13+'Marzo '!C13+'Abril '!C13+'Mayo '!C13+Junio!C13+Julio!C13+Agosto!C13+Septiembre!C13+'Octubre '!C13+Noviembre!C13+'Diciembre '!C13</f>
        <v>22</v>
      </c>
      <c r="D13" s="120">
        <f>+Enero!D13+Febrero!D13+'Marzo '!D13+'Abril '!D13+'Mayo '!D13+Junio!D13+Julio!D13+Agosto!D13+Septiembre!D13+'Octubre '!D13+Noviembre!D13+'Diciembre '!D13</f>
        <v>41</v>
      </c>
      <c r="E13" s="120">
        <f>+Enero!E13+Febrero!E13+'Marzo '!E13+'Abril '!E13+'Mayo '!E13+Junio!E13+Julio!E13+Agosto!E13+Septiembre!E13+'Octubre '!E13+Noviembre!E13+'Diciembre '!E13</f>
        <v>52</v>
      </c>
      <c r="F13" s="120">
        <f>+Enero!F13+Febrero!F13+'Marzo '!F13+'Abril '!F13+'Mayo '!F13+Junio!F13+Julio!F13+Agosto!F13+Septiembre!F13+'Octubre '!F13+Noviembre!F13+'Diciembre '!F13</f>
        <v>22</v>
      </c>
      <c r="G13" s="120">
        <f>+Enero!G13+Febrero!G13+'Marzo '!G13+'Abril '!G13+'Mayo '!G13+Junio!G13+Julio!G13+Agosto!G13+Septiembre!G13+'Octubre '!G13+Noviembre!G13+'Diciembre '!G13</f>
        <v>0</v>
      </c>
      <c r="H13" s="120">
        <f>+Enero!H13+Febrero!H13+'Marzo '!H13+'Abril '!H13+'Mayo '!H13+Junio!H13+Julio!H13+Agosto!H13+Septiembre!H13+'Octubre '!H13+Noviembre!H13+'Diciembre '!H13</f>
        <v>28</v>
      </c>
      <c r="I13" s="120">
        <f>+Enero!I13+Febrero!I13+'Marzo '!I13+'Abril '!I13+'Mayo '!I13+Junio!I13+Julio!I13+Agosto!I13+Septiembre!I13+'Octubre '!I13+Noviembre!I13+'Diciembre '!I13</f>
        <v>0</v>
      </c>
      <c r="J13" s="87"/>
      <c r="K13" s="80"/>
      <c r="L13" s="80"/>
      <c r="M13" s="1"/>
      <c r="N13" s="2"/>
      <c r="O13" s="2"/>
      <c r="P13" s="2"/>
    </row>
    <row r="14" spans="1:16" x14ac:dyDescent="0.2">
      <c r="A14" s="22" t="s">
        <v>45</v>
      </c>
      <c r="B14" s="90">
        <f t="shared" si="0"/>
        <v>23</v>
      </c>
      <c r="C14" s="120">
        <f>+Enero!C14+Febrero!C14+'Marzo '!C14+'Abril '!C14+'Mayo '!C14+Junio!C14+Julio!C14+Agosto!C14+Septiembre!C14+'Octubre '!C14+Noviembre!C14+'Diciembre '!C14</f>
        <v>7</v>
      </c>
      <c r="D14" s="120">
        <f>+Enero!D14+Febrero!D14+'Marzo '!D14+'Abril '!D14+'Mayo '!D14+Junio!D14+Julio!D14+Agosto!D14+Septiembre!D14+'Octubre '!D14+Noviembre!D14+'Diciembre '!D14</f>
        <v>16</v>
      </c>
      <c r="E14" s="120">
        <f>+Enero!E14+Febrero!E14+'Marzo '!E14+'Abril '!E14+'Mayo '!E14+Junio!E14+Julio!E14+Agosto!E14+Septiembre!E14+'Octubre '!E14+Noviembre!E14+'Diciembre '!E14</f>
        <v>22</v>
      </c>
      <c r="F14" s="120">
        <f>+Enero!F14+Febrero!F14+'Marzo '!F14+'Abril '!F14+'Mayo '!F14+Junio!F14+Julio!F14+Agosto!F14+Septiembre!F14+'Octubre '!F14+Noviembre!F14+'Diciembre '!F14</f>
        <v>9</v>
      </c>
      <c r="G14" s="120">
        <f>+Enero!G14+Febrero!G14+'Marzo '!G14+'Abril '!G14+'Mayo '!G14+Junio!G14+Julio!G14+Agosto!G14+Septiembre!G14+'Octubre '!G14+Noviembre!G14+'Diciembre '!G14</f>
        <v>0</v>
      </c>
      <c r="H14" s="120">
        <f>+Enero!H14+Febrero!H14+'Marzo '!H14+'Abril '!H14+'Mayo '!H14+Junio!H14+Julio!H14+Agosto!H14+Septiembre!H14+'Octubre '!H14+Noviembre!H14+'Diciembre '!H14</f>
        <v>32</v>
      </c>
      <c r="I14" s="120">
        <f>+Enero!I14+Febrero!I14+'Marzo '!I14+'Abril '!I14+'Mayo '!I14+Junio!I14+Julio!I14+Agosto!I14+Septiembre!I14+'Octubre '!I14+Noviembre!I14+'Diciembre '!I14</f>
        <v>0</v>
      </c>
      <c r="J14" s="87"/>
      <c r="K14" s="80"/>
      <c r="L14" s="80"/>
      <c r="M14" s="1"/>
      <c r="N14" s="2"/>
      <c r="O14" s="2"/>
      <c r="P14" s="2"/>
    </row>
    <row r="15" spans="1:16" x14ac:dyDescent="0.2">
      <c r="A15" s="22" t="s">
        <v>46</v>
      </c>
      <c r="B15" s="90">
        <f t="shared" si="0"/>
        <v>126</v>
      </c>
      <c r="C15" s="120">
        <f>+Enero!C15+Febrero!C15+'Marzo '!C15+'Abril '!C15+'Mayo '!C15+Junio!C15+Julio!C15+Agosto!C15+Septiembre!C15+'Octubre '!C15+Noviembre!C15+'Diciembre '!C15</f>
        <v>44</v>
      </c>
      <c r="D15" s="120">
        <f>+Enero!D15+Febrero!D15+'Marzo '!D15+'Abril '!D15+'Mayo '!D15+Junio!D15+Julio!D15+Agosto!D15+Septiembre!D15+'Octubre '!D15+Noviembre!D15+'Diciembre '!D15</f>
        <v>82</v>
      </c>
      <c r="E15" s="120">
        <f>+Enero!E15+Febrero!E15+'Marzo '!E15+'Abril '!E15+'Mayo '!E15+Junio!E15+Julio!E15+Agosto!E15+Septiembre!E15+'Octubre '!E15+Noviembre!E15+'Diciembre '!E15</f>
        <v>107</v>
      </c>
      <c r="F15" s="120">
        <f>+Enero!F15+Febrero!F15+'Marzo '!F15+'Abril '!F15+'Mayo '!F15+Junio!F15+Julio!F15+Agosto!F15+Septiembre!F15+'Octubre '!F15+Noviembre!F15+'Diciembre '!F15</f>
        <v>28</v>
      </c>
      <c r="G15" s="120">
        <f>+Enero!G15+Febrero!G15+'Marzo '!G15+'Abril '!G15+'Mayo '!G15+Junio!G15+Julio!G15+Agosto!G15+Septiembre!G15+'Octubre '!G15+Noviembre!G15+'Diciembre '!G15</f>
        <v>0</v>
      </c>
      <c r="H15" s="120">
        <f>+Enero!H15+Febrero!H15+'Marzo '!H15+'Abril '!H15+'Mayo '!H15+Junio!H15+Julio!H15+Agosto!H15+Septiembre!H15+'Octubre '!H15+Noviembre!H15+'Diciembre '!H15</f>
        <v>41</v>
      </c>
      <c r="I15" s="120">
        <f>+Enero!I15+Febrero!I15+'Marzo '!I15+'Abril '!I15+'Mayo '!I15+Junio!I15+Julio!I15+Agosto!I15+Septiembre!I15+'Octubre '!I15+Noviembre!I15+'Diciembre '!I15</f>
        <v>0</v>
      </c>
      <c r="J15" s="87"/>
      <c r="K15" s="80"/>
      <c r="L15" s="80"/>
      <c r="M15" s="1"/>
      <c r="N15" s="2"/>
      <c r="O15" s="2"/>
      <c r="P15" s="2"/>
    </row>
    <row r="16" spans="1:16" ht="21" x14ac:dyDescent="0.2">
      <c r="A16" s="22" t="s">
        <v>47</v>
      </c>
      <c r="B16" s="90">
        <f t="shared" si="0"/>
        <v>0</v>
      </c>
      <c r="C16" s="120">
        <f>+Enero!C16+Febrero!C16+'Marzo '!C16+'Abril '!C16+'Mayo '!C16+Junio!C16+Julio!C16+Agosto!C16+Septiembre!C16+'Octubre '!C16+Noviembre!C16+'Diciembre '!C16</f>
        <v>0</v>
      </c>
      <c r="D16" s="120">
        <f>+Enero!D16+Febrero!D16+'Marzo '!D16+'Abril '!D16+'Mayo '!D16+Junio!D16+Julio!D16+Agosto!D16+Septiembre!D16+'Octubre '!D16+Noviembre!D16+'Diciembre '!D16</f>
        <v>0</v>
      </c>
      <c r="E16" s="120">
        <f>+Enero!E16+Febrero!E16+'Marzo '!E16+'Abril '!E16+'Mayo '!E16+Junio!E16+Julio!E16+Agosto!E16+Septiembre!E16+'Octubre '!E16+Noviembre!E16+'Diciembre '!E16</f>
        <v>0</v>
      </c>
      <c r="F16" s="120">
        <f>+Enero!F16+Febrero!F16+'Marzo '!F16+'Abril '!F16+'Mayo '!F16+Junio!F16+Julio!F16+Agosto!F16+Septiembre!F16+'Octubre '!F16+Noviembre!F16+'Diciembre '!F16</f>
        <v>0</v>
      </c>
      <c r="G16" s="120">
        <f>+Enero!G16+Febrero!G16+'Marzo '!G16+'Abril '!G16+'Mayo '!G16+Junio!G16+Julio!G16+Agosto!G16+Septiembre!G16+'Octubre '!G16+Noviembre!G16+'Diciembre '!G16</f>
        <v>0</v>
      </c>
      <c r="H16" s="120">
        <f>+Enero!H16+Febrero!H16+'Marzo '!H16+'Abril '!H16+'Mayo '!H16+Junio!H16+Julio!H16+Agosto!H16+Septiembre!H16+'Octubre '!H16+Noviembre!H16+'Diciembre '!H16</f>
        <v>0</v>
      </c>
      <c r="I16" s="120">
        <f>+Enero!I16+Febrero!I16+'Marzo '!I16+'Abril '!I16+'Mayo '!I16+Junio!I16+Julio!I16+Agosto!I16+Septiembre!I16+'Octubre '!I16+Noviembre!I16+'Diciembre '!I16</f>
        <v>0</v>
      </c>
      <c r="J16" s="87"/>
      <c r="K16" s="80"/>
      <c r="L16" s="80"/>
      <c r="M16" s="1"/>
      <c r="N16" s="2"/>
      <c r="O16" s="2"/>
      <c r="P16" s="2"/>
    </row>
    <row r="17" spans="1:16" x14ac:dyDescent="0.2">
      <c r="A17" s="22" t="s">
        <v>48</v>
      </c>
      <c r="B17" s="90">
        <f t="shared" si="0"/>
        <v>0</v>
      </c>
      <c r="C17" s="120">
        <f>+Enero!C17+Febrero!C17+'Marzo '!C17+'Abril '!C17+'Mayo '!C17+Junio!C17+Julio!C17+Agosto!C17+Septiembre!C17+'Octubre '!C17+Noviembre!C17+'Diciembre '!C17</f>
        <v>0</v>
      </c>
      <c r="D17" s="120">
        <f>+Enero!D17+Febrero!D17+'Marzo '!D17+'Abril '!D17+'Mayo '!D17+Junio!D17+Julio!D17+Agosto!D17+Septiembre!D17+'Octubre '!D17+Noviembre!D17+'Diciembre '!D17</f>
        <v>0</v>
      </c>
      <c r="E17" s="120">
        <f>+Enero!E17+Febrero!E17+'Marzo '!E17+'Abril '!E17+'Mayo '!E17+Junio!E17+Julio!E17+Agosto!E17+Septiembre!E17+'Octubre '!E17+Noviembre!E17+'Diciembre '!E17</f>
        <v>0</v>
      </c>
      <c r="F17" s="120">
        <f>+Enero!F17+Febrero!F17+'Marzo '!F17+'Abril '!F17+'Mayo '!F17+Junio!F17+Julio!F17+Agosto!F17+Septiembre!F17+'Octubre '!F17+Noviembre!F17+'Diciembre '!F17</f>
        <v>0</v>
      </c>
      <c r="G17" s="120">
        <f>+Enero!G17+Febrero!G17+'Marzo '!G17+'Abril '!G17+'Mayo '!G17+Junio!G17+Julio!G17+Agosto!G17+Septiembre!G17+'Octubre '!G17+Noviembre!G17+'Diciembre '!G17</f>
        <v>0</v>
      </c>
      <c r="H17" s="120">
        <f>+Enero!H17+Febrero!H17+'Marzo '!H17+'Abril '!H17+'Mayo '!H17+Junio!H17+Julio!H17+Agosto!H17+Septiembre!H17+'Octubre '!H17+Noviembre!H17+'Diciembre '!H17</f>
        <v>0</v>
      </c>
      <c r="I17" s="120">
        <f>+Enero!I17+Febrero!I17+'Marzo '!I17+'Abril '!I17+'Mayo '!I17+Junio!I17+Julio!I17+Agosto!I17+Septiembre!I17+'Octubre '!I17+Noviembre!I17+'Diciembre '!I17</f>
        <v>0</v>
      </c>
      <c r="J17" s="87"/>
      <c r="K17" s="80"/>
      <c r="L17" s="80"/>
      <c r="M17" s="1"/>
      <c r="N17" s="2"/>
      <c r="O17" s="2"/>
      <c r="P17" s="2"/>
    </row>
    <row r="18" spans="1:16" x14ac:dyDescent="0.2">
      <c r="A18" s="22" t="s">
        <v>49</v>
      </c>
      <c r="B18" s="90">
        <f t="shared" si="0"/>
        <v>0</v>
      </c>
      <c r="C18" s="120">
        <f>+Enero!C18+Febrero!C18+'Marzo '!C18+'Abril '!C18+'Mayo '!C18+Junio!C18+Julio!C18+Agosto!C18+Septiembre!C18+'Octubre '!C18+Noviembre!C18+'Diciembre '!C18</f>
        <v>0</v>
      </c>
      <c r="D18" s="120">
        <f>+Enero!D18+Febrero!D18+'Marzo '!D18+'Abril '!D18+'Mayo '!D18+Junio!D18+Julio!D18+Agosto!D18+Septiembre!D18+'Octubre '!D18+Noviembre!D18+'Diciembre '!D18</f>
        <v>0</v>
      </c>
      <c r="E18" s="120">
        <f>+Enero!E18+Febrero!E18+'Marzo '!E18+'Abril '!E18+'Mayo '!E18+Junio!E18+Julio!E18+Agosto!E18+Septiembre!E18+'Octubre '!E18+Noviembre!E18+'Diciembre '!E18</f>
        <v>0</v>
      </c>
      <c r="F18" s="120">
        <f>+Enero!F18+Febrero!F18+'Marzo '!F18+'Abril '!F18+'Mayo '!F18+Junio!F18+Julio!F18+Agosto!F18+Septiembre!F18+'Octubre '!F18+Noviembre!F18+'Diciembre '!F18</f>
        <v>0</v>
      </c>
      <c r="G18" s="120">
        <f>+Enero!G18+Febrero!G18+'Marzo '!G18+'Abril '!G18+'Mayo '!G18+Junio!G18+Julio!G18+Agosto!G18+Septiembre!G18+'Octubre '!G18+Noviembre!G18+'Diciembre '!G18</f>
        <v>0</v>
      </c>
      <c r="H18" s="120">
        <f>+Enero!H18+Febrero!H18+'Marzo '!H18+'Abril '!H18+'Mayo '!H18+Junio!H18+Julio!H18+Agosto!H18+Septiembre!H18+'Octubre '!H18+Noviembre!H18+'Diciembre '!H18</f>
        <v>0</v>
      </c>
      <c r="I18" s="120">
        <f>+Enero!I18+Febrero!I18+'Marzo '!I18+'Abril '!I18+'Mayo '!I18+Junio!I18+Julio!I18+Agosto!I18+Septiembre!I18+'Octubre '!I18+Noviembre!I18+'Diciembre '!I18</f>
        <v>0</v>
      </c>
      <c r="J18" s="87"/>
      <c r="K18" s="80"/>
      <c r="L18" s="80"/>
      <c r="M18" s="1"/>
      <c r="N18" s="2"/>
      <c r="O18" s="2"/>
      <c r="P18" s="2"/>
    </row>
    <row r="19" spans="1:16" x14ac:dyDescent="0.2">
      <c r="A19" s="22" t="s">
        <v>50</v>
      </c>
      <c r="B19" s="90">
        <f t="shared" si="0"/>
        <v>58</v>
      </c>
      <c r="C19" s="120">
        <f>+Enero!C19+Febrero!C19+'Marzo '!C19+'Abril '!C19+'Mayo '!C19+Junio!C19+Julio!C19+Agosto!C19+Septiembre!C19+'Octubre '!C19+Noviembre!C19+'Diciembre '!C19</f>
        <v>14</v>
      </c>
      <c r="D19" s="120">
        <f>+Enero!D19+Febrero!D19+'Marzo '!D19+'Abril '!D19+'Mayo '!D19+Junio!D19+Julio!D19+Agosto!D19+Septiembre!D19+'Octubre '!D19+Noviembre!D19+'Diciembre '!D19</f>
        <v>44</v>
      </c>
      <c r="E19" s="120">
        <f>+Enero!E19+Febrero!E19+'Marzo '!E19+'Abril '!E19+'Mayo '!E19+Junio!E19+Julio!E19+Agosto!E19+Septiembre!E19+'Octubre '!E19+Noviembre!E19+'Diciembre '!E19</f>
        <v>44</v>
      </c>
      <c r="F19" s="120">
        <f>+Enero!F19+Febrero!F19+'Marzo '!F19+'Abril '!F19+'Mayo '!F19+Junio!F19+Julio!F19+Agosto!F19+Septiembre!F19+'Octubre '!F19+Noviembre!F19+'Diciembre '!F19</f>
        <v>14</v>
      </c>
      <c r="G19" s="120">
        <f>+Enero!G19+Febrero!G19+'Marzo '!G19+'Abril '!G19+'Mayo '!G19+Junio!G19+Julio!G19+Agosto!G19+Septiembre!G19+'Octubre '!G19+Noviembre!G19+'Diciembre '!G19</f>
        <v>0</v>
      </c>
      <c r="H19" s="120">
        <f>+Enero!H19+Febrero!H19+'Marzo '!H19+'Abril '!H19+'Mayo '!H19+Junio!H19+Julio!H19+Agosto!H19+Septiembre!H19+'Octubre '!H19+Noviembre!H19+'Diciembre '!H19</f>
        <v>18</v>
      </c>
      <c r="I19" s="120">
        <f>+Enero!I19+Febrero!I19+'Marzo '!I19+'Abril '!I19+'Mayo '!I19+Junio!I19+Julio!I19+Agosto!I19+Septiembre!I19+'Octubre '!I19+Noviembre!I19+'Diciembre '!I19</f>
        <v>0</v>
      </c>
      <c r="J19" s="87"/>
      <c r="K19" s="80"/>
      <c r="L19" s="80"/>
      <c r="M19" s="1"/>
      <c r="N19" s="2"/>
      <c r="O19" s="2"/>
      <c r="P19" s="2"/>
    </row>
    <row r="20" spans="1:16" x14ac:dyDescent="0.2">
      <c r="A20" s="22" t="s">
        <v>51</v>
      </c>
      <c r="B20" s="90">
        <f t="shared" si="0"/>
        <v>60</v>
      </c>
      <c r="C20" s="120">
        <f>+Enero!C20+Febrero!C20+'Marzo '!C20+'Abril '!C20+'Mayo '!C20+Junio!C20+Julio!C20+Agosto!C20+Septiembre!C20+'Octubre '!C20+Noviembre!C20+'Diciembre '!C20</f>
        <v>24</v>
      </c>
      <c r="D20" s="120">
        <f>+Enero!D20+Febrero!D20+'Marzo '!D20+'Abril '!D20+'Mayo '!D20+Junio!D20+Julio!D20+Agosto!D20+Septiembre!D20+'Octubre '!D20+Noviembre!D20+'Diciembre '!D20</f>
        <v>36</v>
      </c>
      <c r="E20" s="120">
        <f>+Enero!E20+Febrero!E20+'Marzo '!E20+'Abril '!E20+'Mayo '!E20+Junio!E20+Julio!E20+Agosto!E20+Septiembre!E20+'Octubre '!E20+Noviembre!E20+'Diciembre '!E20</f>
        <v>47</v>
      </c>
      <c r="F20" s="120">
        <f>+Enero!F20+Febrero!F20+'Marzo '!F20+'Abril '!F20+'Mayo '!F20+Junio!F20+Julio!F20+Agosto!F20+Septiembre!F20+'Octubre '!F20+Noviembre!F20+'Diciembre '!F20</f>
        <v>15</v>
      </c>
      <c r="G20" s="120">
        <f>+Enero!G20+Febrero!G20+'Marzo '!G20+'Abril '!G20+'Mayo '!G20+Junio!G20+Julio!G20+Agosto!G20+Septiembre!G20+'Octubre '!G20+Noviembre!G20+'Diciembre '!G20</f>
        <v>0</v>
      </c>
      <c r="H20" s="120">
        <f>+Enero!H20+Febrero!H20+'Marzo '!H20+'Abril '!H20+'Mayo '!H20+Junio!H20+Julio!H20+Agosto!H20+Septiembre!H20+'Octubre '!H20+Noviembre!H20+'Diciembre '!H20</f>
        <v>19</v>
      </c>
      <c r="I20" s="120">
        <f>+Enero!I20+Febrero!I20+'Marzo '!I20+'Abril '!I20+'Mayo '!I20+Junio!I20+Julio!I20+Agosto!I20+Septiembre!I20+'Octubre '!I20+Noviembre!I20+'Diciembre '!I20</f>
        <v>0</v>
      </c>
      <c r="J20" s="87"/>
      <c r="K20" s="80"/>
      <c r="L20" s="80"/>
      <c r="M20" s="1"/>
      <c r="N20" s="2"/>
      <c r="O20" s="2"/>
      <c r="P20" s="2"/>
    </row>
    <row r="21" spans="1:16" x14ac:dyDescent="0.2">
      <c r="A21" s="22" t="s">
        <v>52</v>
      </c>
      <c r="B21" s="90">
        <f t="shared" si="0"/>
        <v>3</v>
      </c>
      <c r="C21" s="120">
        <f>+Enero!C21+Febrero!C21+'Marzo '!C21+'Abril '!C21+'Mayo '!C21+Junio!C21+Julio!C21+Agosto!C21+Septiembre!C21+'Octubre '!C21+Noviembre!C21+'Diciembre '!C21</f>
        <v>0</v>
      </c>
      <c r="D21" s="120">
        <f>+Enero!D21+Febrero!D21+'Marzo '!D21+'Abril '!D21+'Mayo '!D21+Junio!D21+Julio!D21+Agosto!D21+Septiembre!D21+'Octubre '!D21+Noviembre!D21+'Diciembre '!D21</f>
        <v>3</v>
      </c>
      <c r="E21" s="120">
        <f>+Enero!E21+Febrero!E21+'Marzo '!E21+'Abril '!E21+'Mayo '!E21+Junio!E21+Julio!E21+Agosto!E21+Septiembre!E21+'Octubre '!E21+Noviembre!E21+'Diciembre '!E21</f>
        <v>3</v>
      </c>
      <c r="F21" s="120">
        <f>+Enero!F21+Febrero!F21+'Marzo '!F21+'Abril '!F21+'Mayo '!F21+Junio!F21+Julio!F21+Agosto!F21+Septiembre!F21+'Octubre '!F21+Noviembre!F21+'Diciembre '!F21</f>
        <v>0</v>
      </c>
      <c r="G21" s="120">
        <f>+Enero!G21+Febrero!G21+'Marzo '!G21+'Abril '!G21+'Mayo '!G21+Junio!G21+Julio!G21+Agosto!G21+Septiembre!G21+'Octubre '!G21+Noviembre!G21+'Diciembre '!G21</f>
        <v>0</v>
      </c>
      <c r="H21" s="120">
        <f>+Enero!H21+Febrero!H21+'Marzo '!H21+'Abril '!H21+'Mayo '!H21+Junio!H21+Julio!H21+Agosto!H21+Septiembre!H21+'Octubre '!H21+Noviembre!H21+'Diciembre '!H21</f>
        <v>1</v>
      </c>
      <c r="I21" s="120">
        <f>+Enero!I21+Febrero!I21+'Marzo '!I21+'Abril '!I21+'Mayo '!I21+Junio!I21+Julio!I21+Agosto!I21+Septiembre!I21+'Octubre '!I21+Noviembre!I21+'Diciembre '!I21</f>
        <v>0</v>
      </c>
      <c r="J21" s="87"/>
      <c r="K21" s="80"/>
      <c r="L21" s="80"/>
      <c r="M21" s="1"/>
      <c r="N21" s="2"/>
      <c r="O21" s="2"/>
      <c r="P21" s="2"/>
    </row>
    <row r="22" spans="1:16" x14ac:dyDescent="0.2">
      <c r="A22" s="91" t="s">
        <v>53</v>
      </c>
      <c r="B22" s="92">
        <f t="shared" si="0"/>
        <v>12</v>
      </c>
      <c r="C22" s="120">
        <f>+Enero!C22+Febrero!C22+'Marzo '!C22+'Abril '!C22+'Mayo '!C22+Junio!C22+Julio!C22+Agosto!C22+Septiembre!C22+'Octubre '!C22+Noviembre!C22+'Diciembre '!C22</f>
        <v>5</v>
      </c>
      <c r="D22" s="120">
        <f>+Enero!D22+Febrero!D22+'Marzo '!D22+'Abril '!D22+'Mayo '!D22+Junio!D22+Julio!D22+Agosto!D22+Septiembre!D22+'Octubre '!D22+Noviembre!D22+'Diciembre '!D22</f>
        <v>7</v>
      </c>
      <c r="E22" s="120">
        <f>+Enero!E22+Febrero!E22+'Marzo '!E22+'Abril '!E22+'Mayo '!E22+Junio!E22+Julio!E22+Agosto!E22+Septiembre!E22+'Octubre '!E22+Noviembre!E22+'Diciembre '!E22</f>
        <v>12</v>
      </c>
      <c r="F22" s="120">
        <f>+Enero!F22+Febrero!F22+'Marzo '!F22+'Abril '!F22+'Mayo '!F22+Junio!F22+Julio!F22+Agosto!F22+Septiembre!F22+'Octubre '!F22+Noviembre!F22+'Diciembre '!F22</f>
        <v>0</v>
      </c>
      <c r="G22" s="120">
        <f>+Enero!G22+Febrero!G22+'Marzo '!G22+'Abril '!G22+'Mayo '!G22+Junio!G22+Julio!G22+Agosto!G22+Septiembre!G22+'Octubre '!G22+Noviembre!G22+'Diciembre '!G22</f>
        <v>0</v>
      </c>
      <c r="H22" s="120">
        <f>+Enero!H22+Febrero!H22+'Marzo '!H22+'Abril '!H22+'Mayo '!H22+Junio!H22+Julio!H22+Agosto!H22+Septiembre!H22+'Octubre '!H22+Noviembre!H22+'Diciembre '!H22</f>
        <v>0</v>
      </c>
      <c r="I22" s="120">
        <f>+Enero!I22+Febrero!I22+'Marzo '!I22+'Abril '!I22+'Mayo '!I22+Junio!I22+Julio!I22+Agosto!I22+Septiembre!I22+'Octubre '!I22+Noviembre!I22+'Diciembre '!I22</f>
        <v>0</v>
      </c>
      <c r="J22" s="87"/>
      <c r="K22" s="80"/>
      <c r="L22" s="80"/>
      <c r="M22" s="1"/>
      <c r="N22" s="2"/>
      <c r="O22" s="2"/>
      <c r="P22" s="2"/>
    </row>
    <row r="23" spans="1:16" x14ac:dyDescent="0.2">
      <c r="A23" s="93" t="s">
        <v>54</v>
      </c>
      <c r="B23" s="92">
        <f t="shared" si="0"/>
        <v>0</v>
      </c>
      <c r="C23" s="120">
        <f>+Enero!C23+Febrero!C23+'Marzo '!C23+'Abril '!C23+'Mayo '!C23+Junio!C23+Julio!C23+Agosto!C23+Septiembre!C23+'Octubre '!C23+Noviembre!C23+'Diciembre '!C23</f>
        <v>0</v>
      </c>
      <c r="D23" s="120">
        <f>+Enero!D23+Febrero!D23+'Marzo '!D23+'Abril '!D23+'Mayo '!D23+Junio!D23+Julio!D23+Agosto!D23+Septiembre!D23+'Octubre '!D23+Noviembre!D23+'Diciembre '!D23</f>
        <v>0</v>
      </c>
      <c r="E23" s="120">
        <f>+Enero!E23+Febrero!E23+'Marzo '!E23+'Abril '!E23+'Mayo '!E23+Junio!E23+Julio!E23+Agosto!E23+Septiembre!E23+'Octubre '!E23+Noviembre!E23+'Diciembre '!E23</f>
        <v>0</v>
      </c>
      <c r="F23" s="120">
        <f>+Enero!F23+Febrero!F23+'Marzo '!F23+'Abril '!F23+'Mayo '!F23+Junio!F23+Julio!F23+Agosto!F23+Septiembre!F23+'Octubre '!F23+Noviembre!F23+'Diciembre '!F23</f>
        <v>0</v>
      </c>
      <c r="G23" s="120">
        <f>+Enero!G23+Febrero!G23+'Marzo '!G23+'Abril '!G23+'Mayo '!G23+Junio!G23+Julio!G23+Agosto!G23+Septiembre!G23+'Octubre '!G23+Noviembre!G23+'Diciembre '!G23</f>
        <v>0</v>
      </c>
      <c r="H23" s="120">
        <f>+Enero!H23+Febrero!H23+'Marzo '!H23+'Abril '!H23+'Mayo '!H23+Junio!H23+Julio!H23+Agosto!H23+Septiembre!H23+'Octubre '!H23+Noviembre!H23+'Diciembre '!H23</f>
        <v>0</v>
      </c>
      <c r="I23" s="120">
        <f>+Enero!I23+Febrero!I23+'Marzo '!I23+'Abril '!I23+'Mayo '!I23+Junio!I23+Julio!I23+Agosto!I23+Septiembre!I23+'Octubre '!I23+Noviembre!I23+'Diciembre '!I23</f>
        <v>0</v>
      </c>
      <c r="J23" s="87"/>
      <c r="K23" s="80"/>
      <c r="L23" s="80"/>
      <c r="N23" s="2"/>
      <c r="O23" s="2"/>
      <c r="P23" s="2"/>
    </row>
    <row r="24" spans="1:16" ht="15" thickBot="1" x14ac:dyDescent="0.25">
      <c r="A24" s="94" t="s">
        <v>55</v>
      </c>
      <c r="B24" s="95">
        <f t="shared" si="0"/>
        <v>0</v>
      </c>
      <c r="C24" s="120">
        <f>+Enero!C24+Febrero!C24+'Marzo '!C24+'Abril '!C24+'Mayo '!C24+Junio!C24+Julio!C24+Agosto!C24+Septiembre!C24+'Octubre '!C24+Noviembre!C24+'Diciembre '!C24</f>
        <v>0</v>
      </c>
      <c r="D24" s="120">
        <f>+Enero!D24+Febrero!D24+'Marzo '!D24+'Abril '!D24+'Mayo '!D24+Junio!D24+Julio!D24+Agosto!D24+Septiembre!D24+'Octubre '!D24+Noviembre!D24+'Diciembre '!D24</f>
        <v>0</v>
      </c>
      <c r="E24" s="120">
        <f>+Enero!E24+Febrero!E24+'Marzo '!E24+'Abril '!E24+'Mayo '!E24+Junio!E24+Julio!E24+Agosto!E24+Septiembre!E24+'Octubre '!E24+Noviembre!E24+'Diciembre '!E24</f>
        <v>0</v>
      </c>
      <c r="F24" s="120">
        <f>+Enero!F24+Febrero!F24+'Marzo '!F24+'Abril '!F24+'Mayo '!F24+Junio!F24+Julio!F24+Agosto!F24+Septiembre!F24+'Octubre '!F24+Noviembre!F24+'Diciembre '!F24</f>
        <v>0</v>
      </c>
      <c r="G24" s="120">
        <f>+Enero!G24+Febrero!G24+'Marzo '!G24+'Abril '!G24+'Mayo '!G24+Junio!G24+Julio!G24+Agosto!G24+Septiembre!G24+'Octubre '!G24+Noviembre!G24+'Diciembre '!G24</f>
        <v>0</v>
      </c>
      <c r="H24" s="120">
        <f>+Enero!H24+Febrero!H24+'Marzo '!H24+'Abril '!H24+'Mayo '!H24+Junio!H24+Julio!H24+Agosto!H24+Septiembre!H24+'Octubre '!H24+Noviembre!H24+'Diciembre '!H24</f>
        <v>0</v>
      </c>
      <c r="I24" s="120">
        <f>+Enero!I24+Febrero!I24+'Marzo '!I24+'Abril '!I24+'Mayo '!I24+Junio!I24+Julio!I24+Agosto!I24+Septiembre!I24+'Octubre '!I24+Noviembre!I24+'Diciembre '!I24</f>
        <v>0</v>
      </c>
      <c r="J24" s="87"/>
      <c r="K24" s="80"/>
      <c r="L24" s="80"/>
      <c r="N24" s="2"/>
      <c r="O24" s="2"/>
      <c r="P24" s="2"/>
    </row>
    <row r="25" spans="1:16" ht="15" thickTop="1" x14ac:dyDescent="0.2">
      <c r="A25" s="34" t="s">
        <v>10</v>
      </c>
      <c r="B25" s="88">
        <f t="shared" si="0"/>
        <v>23005</v>
      </c>
      <c r="C25" s="120">
        <f>+Enero!C25+Febrero!C25+'Marzo '!C25+'Abril '!C25+'Mayo '!C25+Junio!C25+Julio!C25+Agosto!C25+Septiembre!C25+'Octubre '!C25+Noviembre!C25+'Diciembre '!C25</f>
        <v>6777</v>
      </c>
      <c r="D25" s="120">
        <f>+Enero!D25+Febrero!D25+'Marzo '!D25+'Abril '!D25+'Mayo '!D25+Junio!D25+Julio!D25+Agosto!D25+Septiembre!D25+'Octubre '!D25+Noviembre!D25+'Diciembre '!D25</f>
        <v>16228</v>
      </c>
      <c r="E25" s="120">
        <f>+Enero!E25+Febrero!E25+'Marzo '!E25+'Abril '!E25+'Mayo '!E25+Junio!E25+Julio!E25+Agosto!E25+Septiembre!E25+'Octubre '!E25+Noviembre!E25+'Diciembre '!E25</f>
        <v>0</v>
      </c>
      <c r="F25" s="120">
        <f>+Enero!F25+Febrero!F25+'Marzo '!F25+'Abril '!F25+'Mayo '!F25+Junio!F25+Julio!F25+Agosto!F25+Septiembre!F25+'Octubre '!F25+Noviembre!F25+'Diciembre '!F25</f>
        <v>0</v>
      </c>
      <c r="G25" s="120">
        <f>+Enero!G25+Febrero!G25+'Marzo '!G25+'Abril '!G25+'Mayo '!G25+Junio!G25+Julio!G25+Agosto!G25+Septiembre!G25+'Octubre '!G25+Noviembre!G25+'Diciembre '!G25</f>
        <v>0</v>
      </c>
      <c r="H25" s="120">
        <f>+Enero!H25+Febrero!H25+'Marzo '!H25+'Abril '!H25+'Mayo '!H25+Junio!H25+Julio!H25+Agosto!H25+Septiembre!H25+'Octubre '!H25+Noviembre!H25+'Diciembre '!H25</f>
        <v>0</v>
      </c>
      <c r="I25" s="120">
        <f>+Enero!I25+Febrero!I25+'Marzo '!I25+'Abril '!I25+'Mayo '!I25+Junio!I25+Julio!I25+Agosto!I25+Septiembre!I25+'Octubre '!I25+Noviembre!I25+'Diciembre '!I25</f>
        <v>0</v>
      </c>
      <c r="J25" s="87"/>
      <c r="K25" s="80"/>
      <c r="L25" s="80"/>
      <c r="M25" s="1"/>
      <c r="N25" s="2"/>
      <c r="O25" s="2"/>
      <c r="P25" s="2"/>
    </row>
    <row r="26" spans="1:16" x14ac:dyDescent="0.2">
      <c r="A26" s="39" t="s">
        <v>11</v>
      </c>
      <c r="B26" s="90">
        <f t="shared" si="0"/>
        <v>9</v>
      </c>
      <c r="C26" s="120">
        <f>+Enero!C26+Febrero!C26+'Marzo '!C26+'Abril '!C26+'Mayo '!C26+Junio!C26+Julio!C26+Agosto!C26+Septiembre!C26+'Octubre '!C26+Noviembre!C26+'Diciembre '!C26</f>
        <v>3</v>
      </c>
      <c r="D26" s="120">
        <f>+Enero!D26+Febrero!D26+'Marzo '!D26+'Abril '!D26+'Mayo '!D26+Junio!D26+Julio!D26+Agosto!D26+Septiembre!D26+'Octubre '!D26+Noviembre!D26+'Diciembre '!D26</f>
        <v>6</v>
      </c>
      <c r="E26" s="120">
        <f>+Enero!E26+Febrero!E26+'Marzo '!E26+'Abril '!E26+'Mayo '!E26+Junio!E26+Julio!E26+Agosto!E26+Septiembre!E26+'Octubre '!E26+Noviembre!E26+'Diciembre '!E26</f>
        <v>0</v>
      </c>
      <c r="F26" s="120">
        <f>+Enero!F26+Febrero!F26+'Marzo '!F26+'Abril '!F26+'Mayo '!F26+Junio!F26+Julio!F26+Agosto!F26+Septiembre!F26+'Octubre '!F26+Noviembre!F26+'Diciembre '!F26</f>
        <v>0</v>
      </c>
      <c r="G26" s="120">
        <f>+Enero!G26+Febrero!G26+'Marzo '!G26+'Abril '!G26+'Mayo '!G26+Junio!G26+Julio!G26+Agosto!G26+Septiembre!G26+'Octubre '!G26+Noviembre!G26+'Diciembre '!G26</f>
        <v>0</v>
      </c>
      <c r="H26" s="120">
        <f>+Enero!H26+Febrero!H26+'Marzo '!H26+'Abril '!H26+'Mayo '!H26+Junio!H26+Julio!H26+Agosto!H26+Septiembre!H26+'Octubre '!H26+Noviembre!H26+'Diciembre '!H26</f>
        <v>0</v>
      </c>
      <c r="I26" s="120">
        <f>+Enero!I26+Febrero!I26+'Marzo '!I26+'Abril '!I26+'Mayo '!I26+Junio!I26+Julio!I26+Agosto!I26+Septiembre!I26+'Octubre '!I26+Noviembre!I26+'Diciembre '!I26</f>
        <v>0</v>
      </c>
      <c r="J26" s="87"/>
      <c r="K26" s="80"/>
      <c r="L26" s="80"/>
      <c r="M26" s="1"/>
      <c r="N26" s="2"/>
      <c r="O26" s="2"/>
      <c r="P26" s="2"/>
    </row>
    <row r="27" spans="1:16" x14ac:dyDescent="0.2">
      <c r="A27" s="39" t="s">
        <v>12</v>
      </c>
      <c r="B27" s="90">
        <f t="shared" si="0"/>
        <v>289</v>
      </c>
      <c r="C27" s="120">
        <f>+Enero!C27+Febrero!C27+'Marzo '!C27+'Abril '!C27+'Mayo '!C27+Junio!C27+Julio!C27+Agosto!C27+Septiembre!C27+'Octubre '!C27+Noviembre!C27+'Diciembre '!C27</f>
        <v>72</v>
      </c>
      <c r="D27" s="120">
        <f>+Enero!D27+Febrero!D27+'Marzo '!D27+'Abril '!D27+'Mayo '!D27+Junio!D27+Julio!D27+Agosto!D27+Septiembre!D27+'Octubre '!D27+Noviembre!D27+'Diciembre '!D27</f>
        <v>217</v>
      </c>
      <c r="E27" s="120">
        <f>+Enero!E27+Febrero!E27+'Marzo '!E27+'Abril '!E27+'Mayo '!E27+Junio!E27+Julio!E27+Agosto!E27+Septiembre!E27+'Octubre '!E27+Noviembre!E27+'Diciembre '!E27</f>
        <v>0</v>
      </c>
      <c r="F27" s="120">
        <f>+Enero!F27+Febrero!F27+'Marzo '!F27+'Abril '!F27+'Mayo '!F27+Junio!F27+Julio!F27+Agosto!F27+Septiembre!F27+'Octubre '!F27+Noviembre!F27+'Diciembre '!F27</f>
        <v>0</v>
      </c>
      <c r="G27" s="120">
        <f>+Enero!G27+Febrero!G27+'Marzo '!G27+'Abril '!G27+'Mayo '!G27+Junio!G27+Julio!G27+Agosto!G27+Septiembre!G27+'Octubre '!G27+Noviembre!G27+'Diciembre '!G27</f>
        <v>0</v>
      </c>
      <c r="H27" s="120">
        <f>+Enero!H27+Febrero!H27+'Marzo '!H27+'Abril '!H27+'Mayo '!H27+Junio!H27+Julio!H27+Agosto!H27+Septiembre!H27+'Octubre '!H27+Noviembre!H27+'Diciembre '!H27</f>
        <v>0</v>
      </c>
      <c r="I27" s="120">
        <f>+Enero!I27+Febrero!I27+'Marzo '!I27+'Abril '!I27+'Mayo '!I27+Junio!I27+Julio!I27+Agosto!I27+Septiembre!I27+'Octubre '!I27+Noviembre!I27+'Diciembre '!I27</f>
        <v>0</v>
      </c>
      <c r="J27" s="87"/>
      <c r="K27" s="80"/>
      <c r="L27" s="80"/>
      <c r="M27" s="2"/>
      <c r="N27" s="2"/>
      <c r="O27" s="2"/>
      <c r="P27" s="2"/>
    </row>
    <row r="28" spans="1:16" x14ac:dyDescent="0.2">
      <c r="A28" s="39" t="s">
        <v>13</v>
      </c>
      <c r="B28" s="90">
        <f t="shared" si="0"/>
        <v>0</v>
      </c>
      <c r="C28" s="120">
        <f>+Enero!C28+Febrero!C28+'Marzo '!C28+'Abril '!C28+'Mayo '!C28+Junio!C28+Julio!C28+Agosto!C28+Septiembre!C28+'Octubre '!C28+Noviembre!C28+'Diciembre '!C28</f>
        <v>0</v>
      </c>
      <c r="D28" s="120">
        <f>+Enero!D28+Febrero!D28+'Marzo '!D28+'Abril '!D28+'Mayo '!D28+Junio!D28+Julio!D28+Agosto!D28+Septiembre!D28+'Octubre '!D28+Noviembre!D28+'Diciembre '!D28</f>
        <v>0</v>
      </c>
      <c r="E28" s="120">
        <f>+Enero!E28+Febrero!E28+'Marzo '!E28+'Abril '!E28+'Mayo '!E28+Junio!E28+Julio!E28+Agosto!E28+Septiembre!E28+'Octubre '!E28+Noviembre!E28+'Diciembre '!E28</f>
        <v>0</v>
      </c>
      <c r="F28" s="120">
        <f>+Enero!F28+Febrero!F28+'Marzo '!F28+'Abril '!F28+'Mayo '!F28+Junio!F28+Julio!F28+Agosto!F28+Septiembre!F28+'Octubre '!F28+Noviembre!F28+'Diciembre '!F28</f>
        <v>0</v>
      </c>
      <c r="G28" s="120">
        <f>+Enero!G28+Febrero!G28+'Marzo '!G28+'Abril '!G28+'Mayo '!G28+Junio!G28+Julio!G28+Agosto!G28+Septiembre!G28+'Octubre '!G28+Noviembre!G28+'Diciembre '!G28</f>
        <v>0</v>
      </c>
      <c r="H28" s="120">
        <f>+Enero!H28+Febrero!H28+'Marzo '!H28+'Abril '!H28+'Mayo '!H28+Junio!H28+Julio!H28+Agosto!H28+Septiembre!H28+'Octubre '!H28+Noviembre!H28+'Diciembre '!H28</f>
        <v>0</v>
      </c>
      <c r="I28" s="120">
        <f>+Enero!I28+Febrero!I28+'Marzo '!I28+'Abril '!I28+'Mayo '!I28+Junio!I28+Julio!I28+Agosto!I28+Septiembre!I28+'Octubre '!I28+Noviembre!I28+'Diciembre '!I28</f>
        <v>0</v>
      </c>
      <c r="J28" s="87"/>
      <c r="K28" s="80"/>
      <c r="L28" s="80"/>
      <c r="M28" s="2"/>
      <c r="N28" s="2"/>
      <c r="O28" s="2"/>
      <c r="P28" s="2"/>
    </row>
    <row r="29" spans="1:16" x14ac:dyDescent="0.2">
      <c r="A29" s="44" t="s">
        <v>14</v>
      </c>
      <c r="B29" s="97">
        <f t="shared" si="0"/>
        <v>33</v>
      </c>
      <c r="C29" s="120">
        <f>+Enero!C29+Febrero!C29+'Marzo '!C29+'Abril '!C29+'Mayo '!C29+Junio!C29+Julio!C29+Agosto!C29+Septiembre!C29+'Octubre '!C29+Noviembre!C29+'Diciembre '!C29</f>
        <v>15</v>
      </c>
      <c r="D29" s="120">
        <f>+Enero!D29+Febrero!D29+'Marzo '!D29+'Abril '!D29+'Mayo '!D29+Junio!D29+Julio!D29+Agosto!D29+Septiembre!D29+'Octubre '!D29+Noviembre!D29+'Diciembre '!D29</f>
        <v>18</v>
      </c>
      <c r="E29" s="120">
        <f>+Enero!E29+Febrero!E29+'Marzo '!E29+'Abril '!E29+'Mayo '!E29+Junio!E29+Julio!E29+Agosto!E29+Septiembre!E29+'Octubre '!E29+Noviembre!E29+'Diciembre '!E29</f>
        <v>0</v>
      </c>
      <c r="F29" s="120">
        <f>+Enero!F29+Febrero!F29+'Marzo '!F29+'Abril '!F29+'Mayo '!F29+Junio!F29+Julio!F29+Agosto!F29+Septiembre!F29+'Octubre '!F29+Noviembre!F29+'Diciembre '!F29</f>
        <v>0</v>
      </c>
      <c r="G29" s="120">
        <f>+Enero!G29+Febrero!G29+'Marzo '!G29+'Abril '!G29+'Mayo '!G29+Junio!G29+Julio!G29+Agosto!G29+Septiembre!G29+'Octubre '!G29+Noviembre!G29+'Diciembre '!G29</f>
        <v>0</v>
      </c>
      <c r="H29" s="120">
        <f>+Enero!H29+Febrero!H29+'Marzo '!H29+'Abril '!H29+'Mayo '!H29+Junio!H29+Julio!H29+Agosto!H29+Septiembre!H29+'Octubre '!H29+Noviembre!H29+'Diciembre '!H29</f>
        <v>0</v>
      </c>
      <c r="I29" s="120">
        <f>+Enero!I29+Febrero!I29+'Marzo '!I29+'Abril '!I29+'Mayo '!I29+Junio!I29+Julio!I29+Agosto!I29+Septiembre!I29+'Octubre '!I29+Noviembre!I29+'Diciembre '!I29</f>
        <v>0</v>
      </c>
      <c r="J29" s="87"/>
      <c r="K29" s="80"/>
      <c r="L29" s="80"/>
      <c r="M29" s="2"/>
      <c r="N29" s="2"/>
      <c r="O29" s="2"/>
      <c r="P29" s="2"/>
    </row>
    <row r="30" spans="1:16" x14ac:dyDescent="0.2">
      <c r="A30" s="50" t="s">
        <v>15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1"/>
      <c r="N30" s="2"/>
      <c r="O30" s="2"/>
      <c r="P30" s="2"/>
    </row>
    <row r="31" spans="1:16" ht="14.25" customHeight="1" x14ac:dyDescent="0.2">
      <c r="A31" s="272" t="s">
        <v>16</v>
      </c>
      <c r="B31" s="273"/>
      <c r="C31" s="276" t="s">
        <v>17</v>
      </c>
      <c r="D31" s="277"/>
      <c r="E31" s="278"/>
      <c r="F31" s="276" t="s">
        <v>18</v>
      </c>
      <c r="G31" s="277"/>
      <c r="H31" s="277"/>
      <c r="I31" s="277"/>
      <c r="J31" s="277" t="s">
        <v>56</v>
      </c>
      <c r="K31" s="277"/>
      <c r="L31" s="277"/>
      <c r="M31" s="100"/>
      <c r="N31" s="2"/>
      <c r="O31" s="2"/>
      <c r="P31" s="2"/>
    </row>
    <row r="32" spans="1:16" ht="87.75" customHeight="1" x14ac:dyDescent="0.2">
      <c r="A32" s="274"/>
      <c r="B32" s="275"/>
      <c r="C32" s="245" t="s">
        <v>57</v>
      </c>
      <c r="D32" s="53" t="s">
        <v>58</v>
      </c>
      <c r="E32" s="53" t="s">
        <v>59</v>
      </c>
      <c r="F32" s="53" t="s">
        <v>60</v>
      </c>
      <c r="G32" s="101" t="s">
        <v>61</v>
      </c>
      <c r="H32" s="53" t="s">
        <v>62</v>
      </c>
      <c r="I32" s="102" t="s">
        <v>63</v>
      </c>
      <c r="J32" s="246" t="s">
        <v>64</v>
      </c>
      <c r="K32" s="246" t="s">
        <v>65</v>
      </c>
      <c r="L32" s="247" t="s">
        <v>66</v>
      </c>
      <c r="M32" s="9"/>
      <c r="N32" s="2"/>
      <c r="O32" s="2"/>
    </row>
    <row r="33" spans="1:79" x14ac:dyDescent="0.2">
      <c r="A33" s="270" t="s">
        <v>19</v>
      </c>
      <c r="B33" s="271"/>
      <c r="C33" s="120">
        <f>+Enero!C33+Febrero!C33+'Marzo '!C33+'Abril '!C33+'Mayo '!C33+Junio!C33+Julio!C33+Agosto!C33+Septiembre!C33+'Octubre '!C33+Noviembre!C33+'Diciembre '!C33</f>
        <v>0</v>
      </c>
      <c r="D33" s="120">
        <f>+Enero!D33+Febrero!D33+'Marzo '!D33+'Abril '!D33+'Mayo '!D33+Junio!D33+Julio!D33+Agosto!D33+Septiembre!D33+'Octubre '!D33+Noviembre!D33+'Diciembre '!D33</f>
        <v>0</v>
      </c>
      <c r="E33" s="120">
        <f>+Enero!E33+Febrero!E33+'Marzo '!E33+'Abril '!E33+'Mayo '!E33+Junio!E33+Julio!E33+Agosto!E33+Septiembre!E33+'Octubre '!E33+Noviembre!E33+'Diciembre '!E33</f>
        <v>0</v>
      </c>
      <c r="F33" s="120">
        <f>+Enero!F33+Febrero!F33+'Marzo '!F33+'Abril '!F33+'Mayo '!F33+Junio!F33+Julio!F33+Agosto!F33+Septiembre!F33+'Octubre '!F33+Noviembre!F33+'Diciembre '!F33</f>
        <v>0</v>
      </c>
      <c r="G33" s="120">
        <f>+Enero!G33+Febrero!G33+'Marzo '!G33+'Abril '!G33+'Mayo '!G33+Junio!G33+Julio!G33+Agosto!G33+Septiembre!G33+'Octubre '!G33+Noviembre!G33+'Diciembre '!G33</f>
        <v>0</v>
      </c>
      <c r="H33" s="120">
        <f>+Enero!H33+Febrero!H33+'Marzo '!H33+'Abril '!H33+'Mayo '!H33+Junio!H33+Julio!H33+Agosto!H33+Septiembre!H33+'Octubre '!H33+Noviembre!H33+'Diciembre '!H33</f>
        <v>0</v>
      </c>
      <c r="I33" s="120">
        <f>+Enero!I33+Febrero!I33+'Marzo '!I33+'Abril '!I33+'Mayo '!I33+Junio!I33+Julio!I33+Agosto!I33+Septiembre!I33+'Octubre '!I33+Noviembre!I33+'Diciembre '!I33</f>
        <v>0</v>
      </c>
      <c r="J33" s="120">
        <f>+Enero!J33+Febrero!J33+'Marzo '!J33+'Abril '!J33+'Mayo '!J33+Junio!J33+Julio!J33+Agosto!J33+Septiembre!J33+'Octubre '!J33+Noviembre!J33+'Diciembre '!J33</f>
        <v>0</v>
      </c>
      <c r="K33" s="120">
        <f>+Enero!K33+Febrero!K33+'Marzo '!K33+'Abril '!K33+'Mayo '!K33+Junio!K33+Julio!K33+Agosto!K33+Septiembre!K33+'Octubre '!K33+Noviembre!K33+'Diciembre '!K33</f>
        <v>0</v>
      </c>
      <c r="L33" s="120">
        <f>+Enero!L33+Febrero!L33+'Marzo '!L33+'Abril '!L33+'Mayo '!L33+Junio!L33+Julio!L33+Agosto!L33+Septiembre!L33+'Octubre '!L33+Noviembre!L33+'Diciembre '!L33</f>
        <v>0</v>
      </c>
      <c r="M33" s="108"/>
      <c r="N33" s="2"/>
      <c r="O33" s="2"/>
    </row>
    <row r="34" spans="1:79" x14ac:dyDescent="0.2">
      <c r="A34" s="262" t="s">
        <v>20</v>
      </c>
      <c r="B34" s="263"/>
      <c r="C34" s="120">
        <f>+Enero!C34+Febrero!C34+'Marzo '!C34+'Abril '!C34+'Mayo '!C34+Junio!C34+Julio!C34+Agosto!C34+Septiembre!C34+'Octubre '!C34+Noviembre!C34+'Diciembre '!C34</f>
        <v>0</v>
      </c>
      <c r="D34" s="120">
        <f>+Enero!D34+Febrero!D34+'Marzo '!D34+'Abril '!D34+'Mayo '!D34+Junio!D34+Julio!D34+Agosto!D34+Septiembre!D34+'Octubre '!D34+Noviembre!D34+'Diciembre '!D34</f>
        <v>0</v>
      </c>
      <c r="E34" s="120">
        <f>+Enero!E34+Febrero!E34+'Marzo '!E34+'Abril '!E34+'Mayo '!E34+Junio!E34+Julio!E34+Agosto!E34+Septiembre!E34+'Octubre '!E34+Noviembre!E34+'Diciembre '!E34</f>
        <v>0</v>
      </c>
      <c r="F34" s="120">
        <f>+Enero!F34+Febrero!F34+'Marzo '!F34+'Abril '!F34+'Mayo '!F34+Junio!F34+Julio!F34+Agosto!F34+Septiembre!F34+'Octubre '!F34+Noviembre!F34+'Diciembre '!F34</f>
        <v>0</v>
      </c>
      <c r="G34" s="120">
        <f>+Enero!G34+Febrero!G34+'Marzo '!G34+'Abril '!G34+'Mayo '!G34+Junio!G34+Julio!G34+Agosto!G34+Septiembre!G34+'Octubre '!G34+Noviembre!G34+'Diciembre '!G34</f>
        <v>0</v>
      </c>
      <c r="H34" s="120">
        <f>+Enero!H34+Febrero!H34+'Marzo '!H34+'Abril '!H34+'Mayo '!H34+Junio!H34+Julio!H34+Agosto!H34+Septiembre!H34+'Octubre '!H34+Noviembre!H34+'Diciembre '!H34</f>
        <v>0</v>
      </c>
      <c r="I34" s="120">
        <f>+Enero!I34+Febrero!I34+'Marzo '!I34+'Abril '!I34+'Mayo '!I34+Junio!I34+Julio!I34+Agosto!I34+Septiembre!I34+'Octubre '!I34+Noviembre!I34+'Diciembre '!I34</f>
        <v>0</v>
      </c>
      <c r="J34" s="120">
        <f>+Enero!J34+Febrero!J34+'Marzo '!J34+'Abril '!J34+'Mayo '!J34+Junio!J34+Julio!J34+Agosto!J34+Septiembre!J34+'Octubre '!J34+Noviembre!J34+'Diciembre '!J34</f>
        <v>0</v>
      </c>
      <c r="K34" s="120">
        <f>+Enero!K34+Febrero!K34+'Marzo '!K34+'Abril '!K34+'Mayo '!K34+Junio!K34+Julio!K34+Agosto!K34+Septiembre!K34+'Octubre '!K34+Noviembre!K34+'Diciembre '!K34</f>
        <v>0</v>
      </c>
      <c r="L34" s="120">
        <f>+Enero!L34+Febrero!L34+'Marzo '!L34+'Abril '!L34+'Mayo '!L34+Junio!L34+Julio!L34+Agosto!L34+Septiembre!L34+'Octubre '!L34+Noviembre!L34+'Diciembre '!L34</f>
        <v>0</v>
      </c>
      <c r="M34" s="108"/>
      <c r="N34" s="2"/>
      <c r="O34" s="2"/>
    </row>
    <row r="35" spans="1:79" x14ac:dyDescent="0.2">
      <c r="A35" s="262" t="s">
        <v>21</v>
      </c>
      <c r="B35" s="263"/>
      <c r="C35" s="120">
        <f>+Enero!C35+Febrero!C35+'Marzo '!C35+'Abril '!C35+'Mayo '!C35+Junio!C35+Julio!C35+Agosto!C35+Septiembre!C35+'Octubre '!C35+Noviembre!C35+'Diciembre '!C35</f>
        <v>0</v>
      </c>
      <c r="D35" s="120">
        <f>+Enero!D35+Febrero!D35+'Marzo '!D35+'Abril '!D35+'Mayo '!D35+Junio!D35+Julio!D35+Agosto!D35+Septiembre!D35+'Octubre '!D35+Noviembre!D35+'Diciembre '!D35</f>
        <v>0</v>
      </c>
      <c r="E35" s="120">
        <f>+Enero!E35+Febrero!E35+'Marzo '!E35+'Abril '!E35+'Mayo '!E35+Junio!E35+Julio!E35+Agosto!E35+Septiembre!E35+'Octubre '!E35+Noviembre!E35+'Diciembre '!E35</f>
        <v>0</v>
      </c>
      <c r="F35" s="120">
        <f>+Enero!F35+Febrero!F35+'Marzo '!F35+'Abril '!F35+'Mayo '!F35+Junio!F35+Julio!F35+Agosto!F35+Septiembre!F35+'Octubre '!F35+Noviembre!F35+'Diciembre '!F35</f>
        <v>0</v>
      </c>
      <c r="G35" s="120">
        <f>+Enero!G35+Febrero!G35+'Marzo '!G35+'Abril '!G35+'Mayo '!G35+Junio!G35+Julio!G35+Agosto!G35+Septiembre!G35+'Octubre '!G35+Noviembre!G35+'Diciembre '!G35</f>
        <v>0</v>
      </c>
      <c r="H35" s="120">
        <f>+Enero!H35+Febrero!H35+'Marzo '!H35+'Abril '!H35+'Mayo '!H35+Junio!H35+Julio!H35+Agosto!H35+Septiembre!H35+'Octubre '!H35+Noviembre!H35+'Diciembre '!H35</f>
        <v>0</v>
      </c>
      <c r="I35" s="120">
        <f>+Enero!I35+Febrero!I35+'Marzo '!I35+'Abril '!I35+'Mayo '!I35+Junio!I35+Julio!I35+Agosto!I35+Septiembre!I35+'Octubre '!I35+Noviembre!I35+'Diciembre '!I35</f>
        <v>0</v>
      </c>
      <c r="J35" s="120">
        <f>+Enero!J35+Febrero!J35+'Marzo '!J35+'Abril '!J35+'Mayo '!J35+Junio!J35+Julio!J35+Agosto!J35+Septiembre!J35+'Octubre '!J35+Noviembre!J35+'Diciembre '!J35</f>
        <v>0</v>
      </c>
      <c r="K35" s="120">
        <f>+Enero!K35+Febrero!K35+'Marzo '!K35+'Abril '!K35+'Mayo '!K35+Junio!K35+Julio!K35+Agosto!K35+Septiembre!K35+'Octubre '!K35+Noviembre!K35+'Diciembre '!K35</f>
        <v>0</v>
      </c>
      <c r="L35" s="120">
        <f>+Enero!L35+Febrero!L35+'Marzo '!L35+'Abril '!L35+'Mayo '!L35+Junio!L35+Julio!L35+Agosto!L35+Septiembre!L35+'Octubre '!L35+Noviembre!L35+'Diciembre '!L35</f>
        <v>0</v>
      </c>
      <c r="M35" s="108"/>
      <c r="N35" s="2"/>
      <c r="O35" s="2"/>
    </row>
    <row r="36" spans="1:79" x14ac:dyDescent="0.2">
      <c r="A36" s="262" t="s">
        <v>22</v>
      </c>
      <c r="B36" s="263"/>
      <c r="C36" s="120">
        <f>+Enero!C36+Febrero!C36+'Marzo '!C36+'Abril '!C36+'Mayo '!C36+Junio!C36+Julio!C36+Agosto!C36+Septiembre!C36+'Octubre '!C36+Noviembre!C36+'Diciembre '!C36</f>
        <v>0</v>
      </c>
      <c r="D36" s="120">
        <f>+Enero!D36+Febrero!D36+'Marzo '!D36+'Abril '!D36+'Mayo '!D36+Junio!D36+Julio!D36+Agosto!D36+Septiembre!D36+'Octubre '!D36+Noviembre!D36+'Diciembre '!D36</f>
        <v>8</v>
      </c>
      <c r="E36" s="120">
        <f>+Enero!E36+Febrero!E36+'Marzo '!E36+'Abril '!E36+'Mayo '!E36+Junio!E36+Julio!E36+Agosto!E36+Septiembre!E36+'Octubre '!E36+Noviembre!E36+'Diciembre '!E36</f>
        <v>0</v>
      </c>
      <c r="F36" s="120">
        <f>+Enero!F36+Febrero!F36+'Marzo '!F36+'Abril '!F36+'Mayo '!F36+Junio!F36+Julio!F36+Agosto!F36+Septiembre!F36+'Octubre '!F36+Noviembre!F36+'Diciembre '!F36</f>
        <v>0</v>
      </c>
      <c r="G36" s="120">
        <f>+Enero!G36+Febrero!G36+'Marzo '!G36+'Abril '!G36+'Mayo '!G36+Junio!G36+Julio!G36+Agosto!G36+Septiembre!G36+'Octubre '!G36+Noviembre!G36+'Diciembre '!G36</f>
        <v>0</v>
      </c>
      <c r="H36" s="120">
        <f>+Enero!H36+Febrero!H36+'Marzo '!H36+'Abril '!H36+'Mayo '!H36+Junio!H36+Julio!H36+Agosto!H36+Septiembre!H36+'Octubre '!H36+Noviembre!H36+'Diciembre '!H36</f>
        <v>0</v>
      </c>
      <c r="I36" s="120">
        <f>+Enero!I36+Febrero!I36+'Marzo '!I36+'Abril '!I36+'Mayo '!I36+Junio!I36+Julio!I36+Agosto!I36+Septiembre!I36+'Octubre '!I36+Noviembre!I36+'Diciembre '!I36</f>
        <v>0</v>
      </c>
      <c r="J36" s="120">
        <f>+Enero!J36+Febrero!J36+'Marzo '!J36+'Abril '!J36+'Mayo '!J36+Junio!J36+Julio!J36+Agosto!J36+Septiembre!J36+'Octubre '!J36+Noviembre!J36+'Diciembre '!J36</f>
        <v>137</v>
      </c>
      <c r="K36" s="120">
        <f>+Enero!K36+Febrero!K36+'Marzo '!K36+'Abril '!K36+'Mayo '!K36+Junio!K36+Julio!K36+Agosto!K36+Septiembre!K36+'Octubre '!K36+Noviembre!K36+'Diciembre '!K36</f>
        <v>40</v>
      </c>
      <c r="L36" s="120">
        <f>+Enero!L36+Febrero!L36+'Marzo '!L36+'Abril '!L36+'Mayo '!L36+Junio!L36+Julio!L36+Agosto!L36+Septiembre!L36+'Octubre '!L36+Noviembre!L36+'Diciembre '!L36</f>
        <v>97</v>
      </c>
      <c r="M36" s="108"/>
      <c r="N36" s="2"/>
      <c r="O36" s="2"/>
    </row>
    <row r="37" spans="1:79" x14ac:dyDescent="0.2">
      <c r="A37" s="262" t="s">
        <v>23</v>
      </c>
      <c r="B37" s="263"/>
      <c r="C37" s="120">
        <f>+Enero!C37+Febrero!C37+'Marzo '!C37+'Abril '!C37+'Mayo '!C37+Junio!C37+Julio!C37+Agosto!C37+Septiembre!C37+'Octubre '!C37+Noviembre!C37+'Diciembre '!C37</f>
        <v>0</v>
      </c>
      <c r="D37" s="120">
        <f>+Enero!D37+Febrero!D37+'Marzo '!D37+'Abril '!D37+'Mayo '!D37+Junio!D37+Julio!D37+Agosto!D37+Septiembre!D37+'Octubre '!D37+Noviembre!D37+'Diciembre '!D37</f>
        <v>0</v>
      </c>
      <c r="E37" s="120">
        <f>+Enero!E37+Febrero!E37+'Marzo '!E37+'Abril '!E37+'Mayo '!E37+Junio!E37+Julio!E37+Agosto!E37+Septiembre!E37+'Octubre '!E37+Noviembre!E37+'Diciembre '!E37</f>
        <v>0</v>
      </c>
      <c r="F37" s="120">
        <f>+Enero!F37+Febrero!F37+'Marzo '!F37+'Abril '!F37+'Mayo '!F37+Junio!F37+Julio!F37+Agosto!F37+Septiembre!F37+'Octubre '!F37+Noviembre!F37+'Diciembre '!F37</f>
        <v>0</v>
      </c>
      <c r="G37" s="120">
        <f>+Enero!G37+Febrero!G37+'Marzo '!G37+'Abril '!G37+'Mayo '!G37+Junio!G37+Julio!G37+Agosto!G37+Septiembre!G37+'Octubre '!G37+Noviembre!G37+'Diciembre '!G37</f>
        <v>0</v>
      </c>
      <c r="H37" s="120">
        <f>+Enero!H37+Febrero!H37+'Marzo '!H37+'Abril '!H37+'Mayo '!H37+Junio!H37+Julio!H37+Agosto!H37+Septiembre!H37+'Octubre '!H37+Noviembre!H37+'Diciembre '!H37</f>
        <v>0</v>
      </c>
      <c r="I37" s="120">
        <f>+Enero!I37+Febrero!I37+'Marzo '!I37+'Abril '!I37+'Mayo '!I37+Junio!I37+Julio!I37+Agosto!I37+Septiembre!I37+'Octubre '!I37+Noviembre!I37+'Diciembre '!I37</f>
        <v>0</v>
      </c>
      <c r="J37" s="120">
        <f>+Enero!J37+Febrero!J37+'Marzo '!J37+'Abril '!J37+'Mayo '!J37+Junio!J37+Julio!J37+Agosto!J37+Septiembre!J37+'Octubre '!J37+Noviembre!J37+'Diciembre '!J37</f>
        <v>0</v>
      </c>
      <c r="K37" s="120">
        <f>+Enero!K37+Febrero!K37+'Marzo '!K37+'Abril '!K37+'Mayo '!K37+Junio!K37+Julio!K37+Agosto!K37+Septiembre!K37+'Octubre '!K37+Noviembre!K37+'Diciembre '!K37</f>
        <v>0</v>
      </c>
      <c r="L37" s="120">
        <f>+Enero!L37+Febrero!L37+'Marzo '!L37+'Abril '!L37+'Mayo '!L37+Junio!L37+Julio!L37+Agosto!L37+Septiembre!L37+'Octubre '!L37+Noviembre!L37+'Diciembre '!L37</f>
        <v>0</v>
      </c>
      <c r="M37" s="108"/>
      <c r="N37" s="2"/>
      <c r="O37" s="2"/>
    </row>
    <row r="38" spans="1:79" x14ac:dyDescent="0.2">
      <c r="A38" s="262" t="s">
        <v>24</v>
      </c>
      <c r="B38" s="263"/>
      <c r="C38" s="120">
        <f>+Enero!C38+Febrero!C38+'Marzo '!C38+'Abril '!C38+'Mayo '!C38+Junio!C38+Julio!C38+Agosto!C38+Septiembre!C38+'Octubre '!C38+Noviembre!C38+'Diciembre '!C38</f>
        <v>0</v>
      </c>
      <c r="D38" s="120">
        <f>+Enero!D38+Febrero!D38+'Marzo '!D38+'Abril '!D38+'Mayo '!D38+Junio!D38+Julio!D38+Agosto!D38+Septiembre!D38+'Octubre '!D38+Noviembre!D38+'Diciembre '!D38</f>
        <v>4</v>
      </c>
      <c r="E38" s="120">
        <f>+Enero!E38+Febrero!E38+'Marzo '!E38+'Abril '!E38+'Mayo '!E38+Junio!E38+Julio!E38+Agosto!E38+Septiembre!E38+'Octubre '!E38+Noviembre!E38+'Diciembre '!E38</f>
        <v>0</v>
      </c>
      <c r="F38" s="120">
        <f>+Enero!F38+Febrero!F38+'Marzo '!F38+'Abril '!F38+'Mayo '!F38+Junio!F38+Julio!F38+Agosto!F38+Septiembre!F38+'Octubre '!F38+Noviembre!F38+'Diciembre '!F38</f>
        <v>0</v>
      </c>
      <c r="G38" s="120">
        <f>+Enero!G38+Febrero!G38+'Marzo '!G38+'Abril '!G38+'Mayo '!G38+Junio!G38+Julio!G38+Agosto!G38+Septiembre!G38+'Octubre '!G38+Noviembre!G38+'Diciembre '!G38</f>
        <v>0</v>
      </c>
      <c r="H38" s="120">
        <f>+Enero!H38+Febrero!H38+'Marzo '!H38+'Abril '!H38+'Mayo '!H38+Junio!H38+Julio!H38+Agosto!H38+Septiembre!H38+'Octubre '!H38+Noviembre!H38+'Diciembre '!H38</f>
        <v>0</v>
      </c>
      <c r="I38" s="120">
        <f>+Enero!I38+Febrero!I38+'Marzo '!I38+'Abril '!I38+'Mayo '!I38+Junio!I38+Julio!I38+Agosto!I38+Septiembre!I38+'Octubre '!I38+Noviembre!I38+'Diciembre '!I38</f>
        <v>0</v>
      </c>
      <c r="J38" s="120">
        <f>+Enero!J38+Febrero!J38+'Marzo '!J38+'Abril '!J38+'Mayo '!J38+Junio!J38+Julio!J38+Agosto!J38+Septiembre!J38+'Octubre '!J38+Noviembre!J38+'Diciembre '!J38</f>
        <v>0</v>
      </c>
      <c r="K38" s="120">
        <f>+Enero!K38+Febrero!K38+'Marzo '!K38+'Abril '!K38+'Mayo '!K38+Junio!K38+Julio!K38+Agosto!K38+Septiembre!K38+'Octubre '!K38+Noviembre!K38+'Diciembre '!K38</f>
        <v>0</v>
      </c>
      <c r="L38" s="120">
        <f>+Enero!L38+Febrero!L38+'Marzo '!L38+'Abril '!L38+'Mayo '!L38+Junio!L38+Julio!L38+Agosto!L38+Septiembre!L38+'Octubre '!L38+Noviembre!L38+'Diciembre '!L38</f>
        <v>0</v>
      </c>
      <c r="M38" s="108"/>
      <c r="N38" s="2"/>
      <c r="O38" s="2"/>
    </row>
    <row r="39" spans="1:79" x14ac:dyDescent="0.2">
      <c r="A39" s="262" t="s">
        <v>25</v>
      </c>
      <c r="B39" s="263"/>
      <c r="C39" s="120">
        <f>+Enero!C39+Febrero!C39+'Marzo '!C39+'Abril '!C39+'Mayo '!C39+Junio!C39+Julio!C39+Agosto!C39+Septiembre!C39+'Octubre '!C39+Noviembre!C39+'Diciembre '!C39</f>
        <v>0</v>
      </c>
      <c r="D39" s="120">
        <f>+Enero!D39+Febrero!D39+'Marzo '!D39+'Abril '!D39+'Mayo '!D39+Junio!D39+Julio!D39+Agosto!D39+Septiembre!D39+'Octubre '!D39+Noviembre!D39+'Diciembre '!D39</f>
        <v>0</v>
      </c>
      <c r="E39" s="120">
        <f>+Enero!E39+Febrero!E39+'Marzo '!E39+'Abril '!E39+'Mayo '!E39+Junio!E39+Julio!E39+Agosto!E39+Septiembre!E39+'Octubre '!E39+Noviembre!E39+'Diciembre '!E39</f>
        <v>0</v>
      </c>
      <c r="F39" s="120">
        <f>+Enero!F39+Febrero!F39+'Marzo '!F39+'Abril '!F39+'Mayo '!F39+Junio!F39+Julio!F39+Agosto!F39+Septiembre!F39+'Octubre '!F39+Noviembre!F39+'Diciembre '!F39</f>
        <v>0</v>
      </c>
      <c r="G39" s="120">
        <f>+Enero!G39+Febrero!G39+'Marzo '!G39+'Abril '!G39+'Mayo '!G39+Junio!G39+Julio!G39+Agosto!G39+Septiembre!G39+'Octubre '!G39+Noviembre!G39+'Diciembre '!G39</f>
        <v>0</v>
      </c>
      <c r="H39" s="120">
        <f>+Enero!H39+Febrero!H39+'Marzo '!H39+'Abril '!H39+'Mayo '!H39+Junio!H39+Julio!H39+Agosto!H39+Septiembre!H39+'Octubre '!H39+Noviembre!H39+'Diciembre '!H39</f>
        <v>0</v>
      </c>
      <c r="I39" s="120">
        <f>+Enero!I39+Febrero!I39+'Marzo '!I39+'Abril '!I39+'Mayo '!I39+Junio!I39+Julio!I39+Agosto!I39+Septiembre!I39+'Octubre '!I39+Noviembre!I39+'Diciembre '!I39</f>
        <v>0</v>
      </c>
      <c r="J39" s="120">
        <f>+Enero!J39+Febrero!J39+'Marzo '!J39+'Abril '!J39+'Mayo '!J39+Junio!J39+Julio!J39+Agosto!J39+Septiembre!J39+'Octubre '!J39+Noviembre!J39+'Diciembre '!J39</f>
        <v>0</v>
      </c>
      <c r="K39" s="120">
        <f>+Enero!K39+Febrero!K39+'Marzo '!K39+'Abril '!K39+'Mayo '!K39+Junio!K39+Julio!K39+Agosto!K39+Septiembre!K39+'Octubre '!K39+Noviembre!K39+'Diciembre '!K39</f>
        <v>0</v>
      </c>
      <c r="L39" s="120">
        <f>+Enero!L39+Febrero!L39+'Marzo '!L39+'Abril '!L39+'Mayo '!L39+Junio!L39+Julio!L39+Agosto!L39+Septiembre!L39+'Octubre '!L39+Noviembre!L39+'Diciembre '!L39</f>
        <v>0</v>
      </c>
      <c r="M39" s="108"/>
      <c r="N39" s="2"/>
      <c r="O39" s="2"/>
    </row>
    <row r="40" spans="1:79" x14ac:dyDescent="0.2">
      <c r="A40" s="262" t="s">
        <v>26</v>
      </c>
      <c r="B40" s="263"/>
      <c r="C40" s="120">
        <f>+Enero!C40+Febrero!C40+'Marzo '!C40+'Abril '!C40+'Mayo '!C40+Junio!C40+Julio!C40+Agosto!C40+Septiembre!C40+'Octubre '!C40+Noviembre!C40+'Diciembre '!C40</f>
        <v>0</v>
      </c>
      <c r="D40" s="120">
        <f>+Enero!D40+Febrero!D40+'Marzo '!D40+'Abril '!D40+'Mayo '!D40+Junio!D40+Julio!D40+Agosto!D40+Septiembre!D40+'Octubre '!D40+Noviembre!D40+'Diciembre '!D40</f>
        <v>0</v>
      </c>
      <c r="E40" s="120">
        <f>+Enero!E40+Febrero!E40+'Marzo '!E40+'Abril '!E40+'Mayo '!E40+Junio!E40+Julio!E40+Agosto!E40+Septiembre!E40+'Octubre '!E40+Noviembre!E40+'Diciembre '!E40</f>
        <v>0</v>
      </c>
      <c r="F40" s="120">
        <f>+Enero!F40+Febrero!F40+'Marzo '!F40+'Abril '!F40+'Mayo '!F40+Junio!F40+Julio!F40+Agosto!F40+Septiembre!F40+'Octubre '!F40+Noviembre!F40+'Diciembre '!F40</f>
        <v>0</v>
      </c>
      <c r="G40" s="120">
        <f>+Enero!G40+Febrero!G40+'Marzo '!G40+'Abril '!G40+'Mayo '!G40+Junio!G40+Julio!G40+Agosto!G40+Septiembre!G40+'Octubre '!G40+Noviembre!G40+'Diciembre '!G40</f>
        <v>0</v>
      </c>
      <c r="H40" s="120">
        <f>+Enero!H40+Febrero!H40+'Marzo '!H40+'Abril '!H40+'Mayo '!H40+Junio!H40+Julio!H40+Agosto!H40+Septiembre!H40+'Octubre '!H40+Noviembre!H40+'Diciembre '!H40</f>
        <v>0</v>
      </c>
      <c r="I40" s="120">
        <f>+Enero!I40+Febrero!I40+'Marzo '!I40+'Abril '!I40+'Mayo '!I40+Junio!I40+Julio!I40+Agosto!I40+Septiembre!I40+'Octubre '!I40+Noviembre!I40+'Diciembre '!I40</f>
        <v>0</v>
      </c>
      <c r="J40" s="120">
        <f>+Enero!J40+Febrero!J40+'Marzo '!J40+'Abril '!J40+'Mayo '!J40+Junio!J40+Julio!J40+Agosto!J40+Septiembre!J40+'Octubre '!J40+Noviembre!J40+'Diciembre '!J40</f>
        <v>0</v>
      </c>
      <c r="K40" s="120">
        <f>+Enero!K40+Febrero!K40+'Marzo '!K40+'Abril '!K40+'Mayo '!K40+Junio!K40+Julio!K40+Agosto!K40+Septiembre!K40+'Octubre '!K40+Noviembre!K40+'Diciembre '!K40</f>
        <v>0</v>
      </c>
      <c r="L40" s="120">
        <f>+Enero!L40+Febrero!L40+'Marzo '!L40+'Abril '!L40+'Mayo '!L40+Junio!L40+Julio!L40+Agosto!L40+Septiembre!L40+'Octubre '!L40+Noviembre!L40+'Diciembre '!L40</f>
        <v>0</v>
      </c>
      <c r="M40" s="108"/>
      <c r="N40" s="2"/>
      <c r="O40" s="2"/>
    </row>
    <row r="41" spans="1:79" x14ac:dyDescent="0.2">
      <c r="A41" s="262" t="s">
        <v>27</v>
      </c>
      <c r="B41" s="263"/>
      <c r="C41" s="120">
        <f>+Enero!C41+Febrero!C41+'Marzo '!C41+'Abril '!C41+'Mayo '!C41+Junio!C41+Julio!C41+Agosto!C41+Septiembre!C41+'Octubre '!C41+Noviembre!C41+'Diciembre '!C41</f>
        <v>0</v>
      </c>
      <c r="D41" s="120">
        <f>+Enero!D41+Febrero!D41+'Marzo '!D41+'Abril '!D41+'Mayo '!D41+Junio!D41+Julio!D41+Agosto!D41+Septiembre!D41+'Octubre '!D41+Noviembre!D41+'Diciembre '!D41</f>
        <v>0</v>
      </c>
      <c r="E41" s="120">
        <f>+Enero!E41+Febrero!E41+'Marzo '!E41+'Abril '!E41+'Mayo '!E41+Junio!E41+Julio!E41+Agosto!E41+Septiembre!E41+'Octubre '!E41+Noviembre!E41+'Diciembre '!E41</f>
        <v>0</v>
      </c>
      <c r="F41" s="120">
        <f>+Enero!F41+Febrero!F41+'Marzo '!F41+'Abril '!F41+'Mayo '!F41+Junio!F41+Julio!F41+Agosto!F41+Septiembre!F41+'Octubre '!F41+Noviembre!F41+'Diciembre '!F41</f>
        <v>0</v>
      </c>
      <c r="G41" s="120">
        <f>+Enero!G41+Febrero!G41+'Marzo '!G41+'Abril '!G41+'Mayo '!G41+Junio!G41+Julio!G41+Agosto!G41+Septiembre!G41+'Octubre '!G41+Noviembre!G41+'Diciembre '!G41</f>
        <v>0</v>
      </c>
      <c r="H41" s="120">
        <f>+Enero!H41+Febrero!H41+'Marzo '!H41+'Abril '!H41+'Mayo '!H41+Junio!H41+Julio!H41+Agosto!H41+Septiembre!H41+'Octubre '!H41+Noviembre!H41+'Diciembre '!H41</f>
        <v>0</v>
      </c>
      <c r="I41" s="120">
        <f>+Enero!I41+Febrero!I41+'Marzo '!I41+'Abril '!I41+'Mayo '!I41+Junio!I41+Julio!I41+Agosto!I41+Septiembre!I41+'Octubre '!I41+Noviembre!I41+'Diciembre '!I41</f>
        <v>0</v>
      </c>
      <c r="J41" s="120">
        <f>+Enero!J41+Febrero!J41+'Marzo '!J41+'Abril '!J41+'Mayo '!J41+Junio!J41+Julio!J41+Agosto!J41+Septiembre!J41+'Octubre '!J41+Noviembre!J41+'Diciembre '!J41</f>
        <v>0</v>
      </c>
      <c r="K41" s="120">
        <f>+Enero!K41+Febrero!K41+'Marzo '!K41+'Abril '!K41+'Mayo '!K41+Junio!K41+Julio!K41+Agosto!K41+Septiembre!K41+'Octubre '!K41+Noviembre!K41+'Diciembre '!K41</f>
        <v>0</v>
      </c>
      <c r="L41" s="120">
        <f>+Enero!L41+Febrero!L41+'Marzo '!L41+'Abril '!L41+'Mayo '!L41+Junio!L41+Julio!L41+Agosto!L41+Septiembre!L41+'Octubre '!L41+Noviembre!L41+'Diciembre '!L41</f>
        <v>0</v>
      </c>
      <c r="M41" s="108"/>
      <c r="N41" s="2"/>
      <c r="O41" s="2"/>
    </row>
    <row r="42" spans="1:79" x14ac:dyDescent="0.2">
      <c r="A42" s="264" t="s">
        <v>28</v>
      </c>
      <c r="B42" s="265"/>
      <c r="C42" s="120">
        <f>+Enero!C42+Febrero!C42+'Marzo '!C42+'Abril '!C42+'Mayo '!C42+Junio!C42+Julio!C42+Agosto!C42+Septiembre!C42+'Octubre '!C42+Noviembre!C42+'Diciembre '!C42</f>
        <v>0</v>
      </c>
      <c r="D42" s="120">
        <f>+Enero!D42+Febrero!D42+'Marzo '!D42+'Abril '!D42+'Mayo '!D42+Junio!D42+Julio!D42+Agosto!D42+Septiembre!D42+'Octubre '!D42+Noviembre!D42+'Diciembre '!D42</f>
        <v>0</v>
      </c>
      <c r="E42" s="120">
        <f>+Enero!E42+Febrero!E42+'Marzo '!E42+'Abril '!E42+'Mayo '!E42+Junio!E42+Julio!E42+Agosto!E42+Septiembre!E42+'Octubre '!E42+Noviembre!E42+'Diciembre '!E42</f>
        <v>0</v>
      </c>
      <c r="F42" s="120">
        <f>+Enero!F42+Febrero!F42+'Marzo '!F42+'Abril '!F42+'Mayo '!F42+Junio!F42+Julio!F42+Agosto!F42+Septiembre!F42+'Octubre '!F42+Noviembre!F42+'Diciembre '!F42</f>
        <v>0</v>
      </c>
      <c r="G42" s="120">
        <f>+Enero!G42+Febrero!G42+'Marzo '!G42+'Abril '!G42+'Mayo '!G42+Junio!G42+Julio!G42+Agosto!G42+Septiembre!G42+'Octubre '!G42+Noviembre!G42+'Diciembre '!G42</f>
        <v>0</v>
      </c>
      <c r="H42" s="120">
        <f>+Enero!H42+Febrero!H42+'Marzo '!H42+'Abril '!H42+'Mayo '!H42+Junio!H42+Julio!H42+Agosto!H42+Septiembre!H42+'Octubre '!H42+Noviembre!H42+'Diciembre '!H42</f>
        <v>0</v>
      </c>
      <c r="I42" s="120">
        <f>+Enero!I42+Febrero!I42+'Marzo '!I42+'Abril '!I42+'Mayo '!I42+Junio!I42+Julio!I42+Agosto!I42+Septiembre!I42+'Octubre '!I42+Noviembre!I42+'Diciembre '!I42</f>
        <v>0</v>
      </c>
      <c r="J42" s="120">
        <f>+Enero!J42+Febrero!J42+'Marzo '!J42+'Abril '!J42+'Mayo '!J42+Junio!J42+Julio!J42+Agosto!J42+Septiembre!J42+'Octubre '!J42+Noviembre!J42+'Diciembre '!J42</f>
        <v>0</v>
      </c>
      <c r="K42" s="120">
        <f>+Enero!K42+Febrero!K42+'Marzo '!K42+'Abril '!K42+'Mayo '!K42+Junio!K42+Julio!K42+Agosto!K42+Septiembre!K42+'Octubre '!K42+Noviembre!K42+'Diciembre '!K42</f>
        <v>0</v>
      </c>
      <c r="L42" s="120">
        <f>+Enero!L42+Febrero!L42+'Marzo '!L42+'Abril '!L42+'Mayo '!L42+Junio!L42+Julio!L42+Agosto!L42+Septiembre!L42+'Octubre '!L42+Noviembre!L42+'Diciembre '!L42</f>
        <v>0</v>
      </c>
      <c r="M42" s="108"/>
      <c r="N42" s="2"/>
      <c r="O42" s="2"/>
    </row>
    <row r="43" spans="1:79" x14ac:dyDescent="0.2">
      <c r="A43" s="268" t="s">
        <v>29</v>
      </c>
      <c r="B43" s="269"/>
      <c r="C43" s="120">
        <f>+Enero!C43+Febrero!C43+'Marzo '!C43+'Abril '!C43+'Mayo '!C43+Junio!C43+Julio!C43+Agosto!C43+Septiembre!C43+'Octubre '!C43+Noviembre!C43+'Diciembre '!C43</f>
        <v>0</v>
      </c>
      <c r="D43" s="120">
        <f>+Enero!D43+Febrero!D43+'Marzo '!D43+'Abril '!D43+'Mayo '!D43+Junio!D43+Julio!D43+Agosto!D43+Septiembre!D43+'Octubre '!D43+Noviembre!D43+'Diciembre '!D43</f>
        <v>0</v>
      </c>
      <c r="E43" s="120">
        <f>+Enero!E43+Febrero!E43+'Marzo '!E43+'Abril '!E43+'Mayo '!E43+Junio!E43+Julio!E43+Agosto!E43+Septiembre!E43+'Octubre '!E43+Noviembre!E43+'Diciembre '!E43</f>
        <v>0</v>
      </c>
      <c r="F43" s="120">
        <f>+Enero!F43+Febrero!F43+'Marzo '!F43+'Abril '!F43+'Mayo '!F43+Junio!F43+Julio!F43+Agosto!F43+Septiembre!F43+'Octubre '!F43+Noviembre!F43+'Diciembre '!F43</f>
        <v>0</v>
      </c>
      <c r="G43" s="120">
        <f>+Enero!G43+Febrero!G43+'Marzo '!G43+'Abril '!G43+'Mayo '!G43+Junio!G43+Julio!G43+Agosto!G43+Septiembre!G43+'Octubre '!G43+Noviembre!G43+'Diciembre '!G43</f>
        <v>0</v>
      </c>
      <c r="H43" s="120">
        <f>+Enero!H43+Febrero!H43+'Marzo '!H43+'Abril '!H43+'Mayo '!H43+Junio!H43+Julio!H43+Agosto!H43+Septiembre!H43+'Octubre '!H43+Noviembre!H43+'Diciembre '!H43</f>
        <v>0</v>
      </c>
      <c r="I43" s="120">
        <f>+Enero!I43+Febrero!I43+'Marzo '!I43+'Abril '!I43+'Mayo '!I43+Junio!I43+Julio!I43+Agosto!I43+Septiembre!I43+'Octubre '!I43+Noviembre!I43+'Diciembre '!I43</f>
        <v>0</v>
      </c>
      <c r="J43" s="120">
        <f>+Enero!J43+Febrero!J43+'Marzo '!J43+'Abril '!J43+'Mayo '!J43+Junio!J43+Julio!J43+Agosto!J43+Septiembre!J43+'Octubre '!J43+Noviembre!J43+'Diciembre '!J43</f>
        <v>0</v>
      </c>
      <c r="K43" s="120">
        <f>+Enero!K43+Febrero!K43+'Marzo '!K43+'Abril '!K43+'Mayo '!K43+Junio!K43+Julio!K43+Agosto!K43+Septiembre!K43+'Octubre '!K43+Noviembre!K43+'Diciembre '!K43</f>
        <v>0</v>
      </c>
      <c r="L43" s="120">
        <f>+Enero!L43+Febrero!L43+'Marzo '!L43+'Abril '!L43+'Mayo '!L43+Junio!L43+Julio!L43+Agosto!L43+Septiembre!L43+'Octubre '!L43+Noviembre!L43+'Diciembre '!L43</f>
        <v>0</v>
      </c>
      <c r="M43" s="108"/>
      <c r="N43" s="2"/>
      <c r="O43" s="2"/>
    </row>
    <row r="44" spans="1:79" x14ac:dyDescent="0.2">
      <c r="A44" s="266" t="s">
        <v>30</v>
      </c>
      <c r="B44" s="267"/>
      <c r="C44" s="248">
        <f t="shared" ref="C44:I44" si="2">SUM(C33:C43)</f>
        <v>0</v>
      </c>
      <c r="D44" s="248">
        <f t="shared" si="2"/>
        <v>12</v>
      </c>
      <c r="E44" s="248">
        <f t="shared" si="2"/>
        <v>0</v>
      </c>
      <c r="F44" s="248">
        <f t="shared" si="2"/>
        <v>0</v>
      </c>
      <c r="G44" s="248">
        <f t="shared" si="2"/>
        <v>0</v>
      </c>
      <c r="H44" s="248">
        <f t="shared" si="2"/>
        <v>0</v>
      </c>
      <c r="I44" s="248">
        <f t="shared" si="2"/>
        <v>0</v>
      </c>
      <c r="J44" s="118">
        <f>SUM(J33+J34+J35+J36+J39+J40+J41+J43)</f>
        <v>137</v>
      </c>
      <c r="K44" s="118">
        <f>SUM(K33+K34+K35+K36+K41+K43)</f>
        <v>40</v>
      </c>
      <c r="L44" s="118">
        <f>SUM(L33+L34+L35+L36+L41+L43)</f>
        <v>97</v>
      </c>
      <c r="M44" s="108"/>
      <c r="N44" s="2"/>
      <c r="O44" s="2"/>
    </row>
    <row r="45" spans="1:79" x14ac:dyDescent="0.2">
      <c r="A45" s="260" t="s">
        <v>67</v>
      </c>
      <c r="B45" s="261"/>
      <c r="C45" s="120">
        <f>+Enero!C45+Febrero!C45+'Marzo '!C45+'Abril '!C45+'Mayo '!C45+Junio!C45+Julio!C45+Agosto!C45+Septiembre!C45+'Octubre '!C45+Noviembre!C45+'Diciembre '!C45</f>
        <v>0</v>
      </c>
      <c r="D45" s="120">
        <f>+Enero!D45+Febrero!D45+'Marzo '!D45+'Abril '!D45+'Mayo '!D45+Junio!D45+Julio!D45+Agosto!D45+Septiembre!D45+'Octubre '!D45+Noviembre!D45+'Diciembre '!D45</f>
        <v>0</v>
      </c>
      <c r="E45" s="120">
        <f>+Enero!E45+Febrero!E45+'Marzo '!E45+'Abril '!E45+'Mayo '!E45+Junio!E45+Julio!E45+Agosto!E45+Septiembre!E45+'Octubre '!E45+Noviembre!E45+'Diciembre '!E45</f>
        <v>0</v>
      </c>
      <c r="F45" s="120">
        <f>+Enero!F45+Febrero!F45+'Marzo '!F45+'Abril '!F45+'Mayo '!F45+Junio!F45+Julio!F45+Agosto!F45+Septiembre!F45+'Octubre '!F45+Noviembre!F45+'Diciembre '!F45</f>
        <v>0</v>
      </c>
      <c r="G45" s="120">
        <f>+Enero!G45+Febrero!G45+'Marzo '!G45+'Abril '!G45+'Mayo '!G45+Junio!G45+Julio!G45+Agosto!G45+Septiembre!G45+'Octubre '!G45+Noviembre!G45+'Diciembre '!G45</f>
        <v>0</v>
      </c>
      <c r="H45" s="120">
        <f>+Enero!H45+Febrero!H45+'Marzo '!H45+'Abril '!H45+'Mayo '!H45+Junio!H45+Julio!H45+Agosto!H45+Septiembre!H45+'Octubre '!H45+Noviembre!H45+'Diciembre '!H45</f>
        <v>0</v>
      </c>
      <c r="I45" s="120">
        <f>+Enero!I45+Febrero!I45+'Marzo '!I45+'Abril '!I45+'Mayo '!I45+Junio!I45+Julio!I45+Agosto!I45+Septiembre!I45+'Octubre '!I45+Noviembre!I45+'Diciembre '!I45</f>
        <v>0</v>
      </c>
      <c r="J45" s="120">
        <f>+Enero!J45+Febrero!J45+'Marzo '!J45+'Abril '!J45+'Mayo '!J45+Junio!J45+Julio!J45+Agosto!J45+Septiembre!J45+'Octubre '!J45+Noviembre!J45+'Diciembre '!J45</f>
        <v>0</v>
      </c>
      <c r="K45" s="120">
        <f>+Enero!K45+Febrero!K45+'Marzo '!K45+'Abril '!K45+'Mayo '!K45+Junio!K45+Julio!K45+Agosto!K45+Septiembre!K45+'Octubre '!K45+Noviembre!K45+'Diciembre '!K45</f>
        <v>0</v>
      </c>
      <c r="L45" s="120">
        <f>+Enero!L45+Febrero!L45+'Marzo '!L45+'Abril '!L45+'Mayo '!L45+Junio!L45+Julio!L45+Agosto!L45+Septiembre!L45+'Octubre '!L45+Noviembre!L45+'Diciembre '!L45</f>
        <v>0</v>
      </c>
      <c r="M45" s="108"/>
      <c r="N45" s="2"/>
      <c r="O45" s="2"/>
    </row>
    <row r="46" spans="1:79" x14ac:dyDescent="0.2">
      <c r="A46" s="67" t="s">
        <v>31</v>
      </c>
      <c r="B46" s="68"/>
      <c r="C46" s="50"/>
      <c r="D46" s="69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</row>
    <row r="47" spans="1:79" ht="21" x14ac:dyDescent="0.2">
      <c r="A47" s="254" t="s">
        <v>32</v>
      </c>
      <c r="B47" s="255"/>
      <c r="C47" s="103" t="s">
        <v>8</v>
      </c>
      <c r="D47" s="70" t="s">
        <v>33</v>
      </c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</row>
    <row r="48" spans="1:79" x14ac:dyDescent="0.2">
      <c r="A48" s="256" t="s">
        <v>34</v>
      </c>
      <c r="B48" s="257"/>
      <c r="C48" s="120">
        <f>+Enero!C48+Febrero!C48+'Marzo '!C48+'Abril '!C48+'Mayo '!C48+Junio!C48+Julio!C48+Agosto!C48+Septiembre!C48+'Octubre '!C48+Noviembre!C48+'Diciembre '!C48</f>
        <v>0</v>
      </c>
      <c r="D48" s="120">
        <f>+Enero!D48+Febrero!D48+'Marzo '!D48+'Abril '!D48+'Mayo '!D48+Junio!D48+Julio!D48+Agosto!D48+Septiembre!D48+'Octubre '!D48+Noviembre!D48+'Diciembre '!D48</f>
        <v>0</v>
      </c>
      <c r="E48" s="12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CA48" s="79" t="str">
        <f>IF(D48&gt;C48,"Casos/Instituciones deben ser menor o iguales al total Reuniones A. Mayor","")</f>
        <v/>
      </c>
    </row>
    <row r="49" spans="1:16" x14ac:dyDescent="0.2">
      <c r="A49" s="258" t="s">
        <v>35</v>
      </c>
      <c r="B49" s="259"/>
      <c r="C49" s="120">
        <f>+Enero!C49+Febrero!C49+'Marzo '!C49+'Abril '!C49+'Mayo '!C49+Junio!C49+Julio!C49+Agosto!C49+Septiembre!C49+'Octubre '!C49+Noviembre!C49+'Diciembre '!C49</f>
        <v>0</v>
      </c>
      <c r="D49" s="249">
        <f>+Enero!D49+Febrero!D49+'Marzo '!D49+'Abril '!D49+'Mayo '!D49+Junio!D49+Julio!D49+Agosto!D49+Septiembre!D49+'Octubre '!D49+Noviembre!D49+'Diciembre '!D49</f>
        <v>0</v>
      </c>
      <c r="E49" s="123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195" spans="1:2" hidden="1" x14ac:dyDescent="0.2">
      <c r="A195" s="124">
        <f>SUM(B11,B25:B29,C44:L44,C48:C49)</f>
        <v>24049</v>
      </c>
      <c r="B195" s="78">
        <f>SUM(CG6:CM50)</f>
        <v>0</v>
      </c>
    </row>
  </sheetData>
  <mergeCells count="26">
    <mergeCell ref="A31:B32"/>
    <mergeCell ref="C31:E31"/>
    <mergeCell ref="F31:I31"/>
    <mergeCell ref="J31:L31"/>
    <mergeCell ref="A6:P6"/>
    <mergeCell ref="A9:A10"/>
    <mergeCell ref="B9:D9"/>
    <mergeCell ref="E9:F9"/>
    <mergeCell ref="G9:G10"/>
    <mergeCell ref="H9:I9"/>
    <mergeCell ref="A37:B37"/>
    <mergeCell ref="A33:B33"/>
    <mergeCell ref="A34:B34"/>
    <mergeCell ref="A35:B35"/>
    <mergeCell ref="A36:B36"/>
    <mergeCell ref="A47:B47"/>
    <mergeCell ref="A48:B48"/>
    <mergeCell ref="A49:B49"/>
    <mergeCell ref="A45:B45"/>
    <mergeCell ref="A38:B38"/>
    <mergeCell ref="A39:B39"/>
    <mergeCell ref="A40:B40"/>
    <mergeCell ref="A41:B41"/>
    <mergeCell ref="A42:B42"/>
    <mergeCell ref="A44:B44"/>
    <mergeCell ref="A43:B43"/>
  </mergeCells>
  <dataValidations count="1">
    <dataValidation type="whole" allowBlank="1" showInputMessage="1" showErrorMessage="1" errorTitle="ERROR" error="Por favor ingrese números enteros" sqref="A1:XFD1048576">
      <formula1>0</formula1>
      <formula2>10000000</formula2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N195"/>
  <sheetViews>
    <sheetView topLeftCell="A23" workbookViewId="0">
      <selection sqref="A1:XFD1048576"/>
    </sheetView>
  </sheetViews>
  <sheetFormatPr baseColWidth="10" defaultRowHeight="14.25" x14ac:dyDescent="0.2"/>
  <cols>
    <col min="1" max="1" width="55.5703125" style="133" customWidth="1"/>
    <col min="2" max="2" width="14.5703125" style="133" customWidth="1"/>
    <col min="3" max="4" width="15.7109375" style="133" customWidth="1"/>
    <col min="5" max="7" width="16.140625" style="133" customWidth="1"/>
    <col min="8" max="8" width="16.7109375" style="133" customWidth="1"/>
    <col min="9" max="9" width="15.42578125" style="133" customWidth="1"/>
    <col min="10" max="10" width="18.28515625" style="133" customWidth="1"/>
    <col min="11" max="13" width="14.28515625" style="133" customWidth="1"/>
    <col min="14" max="76" width="11.42578125" style="133"/>
    <col min="77" max="77" width="11.42578125" style="134"/>
    <col min="78" max="92" width="0" style="134" hidden="1" customWidth="1"/>
    <col min="93" max="100" width="0" style="133" hidden="1" customWidth="1"/>
    <col min="101" max="16384" width="11.42578125" style="133"/>
  </cols>
  <sheetData>
    <row r="1" spans="1:16" x14ac:dyDescent="0.2">
      <c r="A1" s="132"/>
    </row>
    <row r="2" spans="1:16" x14ac:dyDescent="0.2">
      <c r="A2" s="132"/>
    </row>
    <row r="3" spans="1:16" x14ac:dyDescent="0.2">
      <c r="A3" s="132"/>
    </row>
    <row r="4" spans="1:16" x14ac:dyDescent="0.2">
      <c r="A4" s="132"/>
    </row>
    <row r="5" spans="1:16" x14ac:dyDescent="0.2">
      <c r="A5" s="132"/>
    </row>
    <row r="6" spans="1:16" ht="15" x14ac:dyDescent="0.2">
      <c r="A6" s="297"/>
      <c r="B6" s="297"/>
      <c r="C6" s="297"/>
      <c r="D6" s="297"/>
      <c r="E6" s="297"/>
      <c r="F6" s="297"/>
      <c r="G6" s="297"/>
      <c r="H6" s="297"/>
      <c r="I6" s="297"/>
      <c r="J6" s="297"/>
      <c r="K6" s="297"/>
      <c r="L6" s="297"/>
      <c r="M6" s="297"/>
      <c r="N6" s="297"/>
      <c r="O6" s="297"/>
      <c r="P6" s="297"/>
    </row>
    <row r="7" spans="1:16" ht="15" x14ac:dyDescent="0.2">
      <c r="A7" s="239"/>
      <c r="B7" s="239"/>
      <c r="C7" s="239"/>
      <c r="D7" s="239"/>
      <c r="E7" s="239"/>
      <c r="F7" s="239"/>
      <c r="G7" s="239"/>
      <c r="H7" s="239"/>
      <c r="I7" s="239"/>
      <c r="J7" s="239"/>
      <c r="K7" s="239"/>
      <c r="L7" s="239"/>
      <c r="M7" s="239"/>
      <c r="N7" s="239"/>
      <c r="O7" s="239"/>
      <c r="P7" s="239"/>
    </row>
    <row r="8" spans="1:16" x14ac:dyDescent="0.2">
      <c r="A8" s="136"/>
      <c r="B8" s="137"/>
      <c r="C8" s="137"/>
      <c r="D8" s="137"/>
      <c r="E8" s="137"/>
      <c r="F8" s="137"/>
      <c r="G8" s="137"/>
      <c r="H8" s="137"/>
      <c r="I8" s="137"/>
      <c r="J8" s="138"/>
      <c r="K8" s="138"/>
      <c r="L8" s="138"/>
      <c r="M8" s="138"/>
      <c r="N8" s="138"/>
      <c r="O8" s="138"/>
      <c r="P8" s="138"/>
    </row>
    <row r="9" spans="1:16" ht="25.5" customHeight="1" x14ac:dyDescent="0.2">
      <c r="A9" s="298"/>
      <c r="B9" s="300"/>
      <c r="C9" s="301"/>
      <c r="D9" s="302"/>
      <c r="E9" s="303"/>
      <c r="F9" s="304"/>
      <c r="G9" s="291"/>
      <c r="H9" s="306"/>
      <c r="I9" s="307"/>
      <c r="J9" s="139"/>
      <c r="K9" s="139"/>
      <c r="L9" s="139"/>
      <c r="M9" s="140"/>
      <c r="N9" s="141"/>
      <c r="O9" s="141"/>
      <c r="P9" s="141"/>
    </row>
    <row r="10" spans="1:16" ht="52.5" customHeight="1" x14ac:dyDescent="0.2">
      <c r="A10" s="299"/>
      <c r="B10" s="240"/>
      <c r="C10" s="240"/>
      <c r="D10" s="143"/>
      <c r="E10" s="144"/>
      <c r="F10" s="144"/>
      <c r="G10" s="305"/>
      <c r="H10" s="144"/>
      <c r="I10" s="144"/>
      <c r="J10" s="139"/>
      <c r="K10" s="139"/>
      <c r="L10" s="139"/>
      <c r="M10" s="140"/>
      <c r="N10" s="141"/>
      <c r="O10" s="141"/>
      <c r="P10" s="141"/>
    </row>
    <row r="11" spans="1:16" x14ac:dyDescent="0.2">
      <c r="A11" s="145"/>
      <c r="B11" s="146"/>
      <c r="C11" s="147"/>
      <c r="D11" s="148"/>
      <c r="E11" s="149"/>
      <c r="F11" s="150"/>
      <c r="G11" s="148"/>
      <c r="H11" s="151"/>
      <c r="I11" s="150"/>
      <c r="J11" s="152"/>
      <c r="K11" s="139"/>
      <c r="L11" s="139"/>
      <c r="M11" s="140"/>
      <c r="N11" s="141"/>
      <c r="O11" s="141"/>
      <c r="P11" s="141"/>
    </row>
    <row r="12" spans="1:16" x14ac:dyDescent="0.2">
      <c r="A12" s="153"/>
      <c r="B12" s="154"/>
      <c r="C12" s="155"/>
      <c r="D12" s="156"/>
      <c r="E12" s="157"/>
      <c r="F12" s="158"/>
      <c r="G12" s="156"/>
      <c r="H12" s="159"/>
      <c r="I12" s="158"/>
      <c r="J12" s="152"/>
      <c r="K12" s="139"/>
      <c r="L12" s="139"/>
      <c r="M12" s="140"/>
      <c r="N12" s="141"/>
      <c r="O12" s="141"/>
      <c r="P12" s="141"/>
    </row>
    <row r="13" spans="1:16" x14ac:dyDescent="0.2">
      <c r="A13" s="160"/>
      <c r="B13" s="161"/>
      <c r="C13" s="162"/>
      <c r="D13" s="163"/>
      <c r="E13" s="164"/>
      <c r="F13" s="165"/>
      <c r="G13" s="163"/>
      <c r="H13" s="166"/>
      <c r="I13" s="165"/>
      <c r="J13" s="152"/>
      <c r="K13" s="139"/>
      <c r="L13" s="139"/>
      <c r="M13" s="140"/>
      <c r="N13" s="141"/>
      <c r="O13" s="141"/>
      <c r="P13" s="141"/>
    </row>
    <row r="14" spans="1:16" x14ac:dyDescent="0.2">
      <c r="A14" s="160"/>
      <c r="B14" s="161"/>
      <c r="C14" s="162"/>
      <c r="D14" s="163"/>
      <c r="E14" s="164"/>
      <c r="F14" s="163"/>
      <c r="G14" s="163"/>
      <c r="H14" s="167"/>
      <c r="I14" s="163"/>
      <c r="J14" s="152"/>
      <c r="K14" s="139"/>
      <c r="L14" s="139"/>
      <c r="M14" s="140"/>
      <c r="N14" s="141"/>
      <c r="O14" s="141"/>
      <c r="P14" s="141"/>
    </row>
    <row r="15" spans="1:16" x14ac:dyDescent="0.2">
      <c r="A15" s="160"/>
      <c r="B15" s="161"/>
      <c r="C15" s="162"/>
      <c r="D15" s="163"/>
      <c r="E15" s="164"/>
      <c r="F15" s="163"/>
      <c r="G15" s="163"/>
      <c r="H15" s="167"/>
      <c r="I15" s="163"/>
      <c r="J15" s="152"/>
      <c r="K15" s="139"/>
      <c r="L15" s="139"/>
      <c r="M15" s="140"/>
      <c r="N15" s="141"/>
      <c r="O15" s="141"/>
      <c r="P15" s="141"/>
    </row>
    <row r="16" spans="1:16" x14ac:dyDescent="0.2">
      <c r="A16" s="160"/>
      <c r="B16" s="161"/>
      <c r="C16" s="162"/>
      <c r="D16" s="163"/>
      <c r="E16" s="164"/>
      <c r="F16" s="163"/>
      <c r="G16" s="162"/>
      <c r="H16" s="167"/>
      <c r="I16" s="163"/>
      <c r="J16" s="152"/>
      <c r="K16" s="139"/>
      <c r="L16" s="139"/>
      <c r="M16" s="140"/>
      <c r="N16" s="141"/>
      <c r="O16" s="141"/>
      <c r="P16" s="141"/>
    </row>
    <row r="17" spans="1:16" x14ac:dyDescent="0.2">
      <c r="A17" s="160"/>
      <c r="B17" s="161"/>
      <c r="C17" s="162"/>
      <c r="D17" s="163"/>
      <c r="E17" s="164"/>
      <c r="F17" s="163"/>
      <c r="G17" s="162"/>
      <c r="H17" s="167"/>
      <c r="I17" s="163"/>
      <c r="J17" s="152"/>
      <c r="K17" s="139"/>
      <c r="L17" s="139"/>
      <c r="M17" s="140"/>
      <c r="N17" s="141"/>
      <c r="O17" s="141"/>
      <c r="P17" s="141"/>
    </row>
    <row r="18" spans="1:16" x14ac:dyDescent="0.2">
      <c r="A18" s="160"/>
      <c r="B18" s="161"/>
      <c r="C18" s="162"/>
      <c r="D18" s="163"/>
      <c r="E18" s="164"/>
      <c r="F18" s="163"/>
      <c r="G18" s="162"/>
      <c r="H18" s="167"/>
      <c r="I18" s="163"/>
      <c r="J18" s="152"/>
      <c r="K18" s="139"/>
      <c r="L18" s="139"/>
      <c r="M18" s="140"/>
      <c r="N18" s="141"/>
      <c r="O18" s="141"/>
      <c r="P18" s="141"/>
    </row>
    <row r="19" spans="1:16" x14ac:dyDescent="0.2">
      <c r="A19" s="160"/>
      <c r="B19" s="161"/>
      <c r="C19" s="162"/>
      <c r="D19" s="163"/>
      <c r="E19" s="164"/>
      <c r="F19" s="163"/>
      <c r="G19" s="163"/>
      <c r="H19" s="167"/>
      <c r="I19" s="163"/>
      <c r="J19" s="152"/>
      <c r="K19" s="139"/>
      <c r="L19" s="139"/>
      <c r="M19" s="140"/>
      <c r="N19" s="141"/>
      <c r="O19" s="141"/>
      <c r="P19" s="141"/>
    </row>
    <row r="20" spans="1:16" x14ac:dyDescent="0.2">
      <c r="A20" s="160"/>
      <c r="B20" s="161"/>
      <c r="C20" s="162"/>
      <c r="D20" s="163"/>
      <c r="E20" s="164"/>
      <c r="F20" s="163"/>
      <c r="G20" s="163"/>
      <c r="H20" s="167"/>
      <c r="I20" s="163"/>
      <c r="J20" s="152"/>
      <c r="K20" s="139"/>
      <c r="L20" s="139"/>
      <c r="M20" s="140"/>
      <c r="N20" s="141"/>
      <c r="O20" s="141"/>
      <c r="P20" s="141"/>
    </row>
    <row r="21" spans="1:16" x14ac:dyDescent="0.2">
      <c r="A21" s="160"/>
      <c r="B21" s="161"/>
      <c r="C21" s="162"/>
      <c r="D21" s="163"/>
      <c r="E21" s="164"/>
      <c r="F21" s="163"/>
      <c r="G21" s="163"/>
      <c r="H21" s="167"/>
      <c r="I21" s="163"/>
      <c r="J21" s="152"/>
      <c r="K21" s="139"/>
      <c r="L21" s="139"/>
      <c r="M21" s="140"/>
      <c r="N21" s="141"/>
      <c r="O21" s="141"/>
      <c r="P21" s="141"/>
    </row>
    <row r="22" spans="1:16" x14ac:dyDescent="0.2">
      <c r="A22" s="168"/>
      <c r="B22" s="169"/>
      <c r="C22" s="162"/>
      <c r="D22" s="163"/>
      <c r="E22" s="164"/>
      <c r="F22" s="163"/>
      <c r="G22" s="163"/>
      <c r="H22" s="167"/>
      <c r="I22" s="165"/>
      <c r="J22" s="152"/>
      <c r="K22" s="139"/>
      <c r="L22" s="139"/>
      <c r="M22" s="140"/>
      <c r="N22" s="141"/>
      <c r="O22" s="141"/>
      <c r="P22" s="141"/>
    </row>
    <row r="23" spans="1:16" x14ac:dyDescent="0.2">
      <c r="A23" s="170"/>
      <c r="B23" s="169"/>
      <c r="C23" s="162"/>
      <c r="D23" s="163"/>
      <c r="E23" s="164"/>
      <c r="F23" s="163"/>
      <c r="G23" s="163"/>
      <c r="H23" s="167"/>
      <c r="I23" s="165"/>
      <c r="J23" s="152"/>
      <c r="K23" s="139"/>
      <c r="L23" s="139"/>
      <c r="N23" s="141"/>
      <c r="O23" s="141"/>
      <c r="P23" s="141"/>
    </row>
    <row r="24" spans="1:16" ht="15" thickBot="1" x14ac:dyDescent="0.25">
      <c r="A24" s="171"/>
      <c r="B24" s="172"/>
      <c r="C24" s="173"/>
      <c r="D24" s="174"/>
      <c r="E24" s="175"/>
      <c r="F24" s="174"/>
      <c r="G24" s="174"/>
      <c r="H24" s="176"/>
      <c r="I24" s="177"/>
      <c r="J24" s="152"/>
      <c r="K24" s="139"/>
      <c r="L24" s="139"/>
      <c r="N24" s="141"/>
      <c r="O24" s="141"/>
      <c r="P24" s="141"/>
    </row>
    <row r="25" spans="1:16" ht="15" thickTop="1" x14ac:dyDescent="0.2">
      <c r="A25" s="178"/>
      <c r="B25" s="154"/>
      <c r="C25" s="155"/>
      <c r="D25" s="156"/>
      <c r="E25" s="179"/>
      <c r="F25" s="180"/>
      <c r="G25" s="181"/>
      <c r="H25" s="182"/>
      <c r="I25" s="180"/>
      <c r="J25" s="152"/>
      <c r="K25" s="139"/>
      <c r="L25" s="139"/>
      <c r="M25" s="140"/>
      <c r="N25" s="141"/>
      <c r="O25" s="141"/>
      <c r="P25" s="141"/>
    </row>
    <row r="26" spans="1:16" x14ac:dyDescent="0.2">
      <c r="A26" s="183"/>
      <c r="B26" s="161"/>
      <c r="C26" s="162"/>
      <c r="D26" s="163"/>
      <c r="E26" s="184"/>
      <c r="F26" s="185"/>
      <c r="G26" s="186"/>
      <c r="H26" s="187"/>
      <c r="I26" s="185"/>
      <c r="J26" s="152"/>
      <c r="K26" s="139"/>
      <c r="L26" s="139"/>
      <c r="M26" s="140"/>
      <c r="N26" s="141"/>
      <c r="O26" s="141"/>
      <c r="P26" s="141"/>
    </row>
    <row r="27" spans="1:16" x14ac:dyDescent="0.2">
      <c r="A27" s="183"/>
      <c r="B27" s="161"/>
      <c r="C27" s="162"/>
      <c r="D27" s="163"/>
      <c r="E27" s="184"/>
      <c r="F27" s="185"/>
      <c r="G27" s="186"/>
      <c r="H27" s="187"/>
      <c r="I27" s="185"/>
      <c r="J27" s="152"/>
      <c r="K27" s="139"/>
      <c r="L27" s="139"/>
      <c r="M27" s="141"/>
      <c r="N27" s="141"/>
      <c r="O27" s="141"/>
      <c r="P27" s="141"/>
    </row>
    <row r="28" spans="1:16" x14ac:dyDescent="0.2">
      <c r="A28" s="183"/>
      <c r="B28" s="161"/>
      <c r="C28" s="162"/>
      <c r="D28" s="163"/>
      <c r="E28" s="179"/>
      <c r="F28" s="180"/>
      <c r="G28" s="181"/>
      <c r="H28" s="182"/>
      <c r="I28" s="180"/>
      <c r="J28" s="152"/>
      <c r="K28" s="139"/>
      <c r="L28" s="139"/>
      <c r="M28" s="141"/>
      <c r="N28" s="141"/>
      <c r="O28" s="141"/>
      <c r="P28" s="141"/>
    </row>
    <row r="29" spans="1:16" x14ac:dyDescent="0.2">
      <c r="A29" s="238"/>
      <c r="B29" s="189"/>
      <c r="C29" s="190"/>
      <c r="D29" s="191"/>
      <c r="E29" s="192"/>
      <c r="F29" s="193"/>
      <c r="G29" s="194"/>
      <c r="H29" s="195"/>
      <c r="I29" s="193"/>
      <c r="J29" s="152"/>
      <c r="K29" s="139"/>
      <c r="L29" s="139"/>
      <c r="M29" s="141"/>
      <c r="N29" s="141"/>
      <c r="O29" s="141"/>
      <c r="P29" s="141"/>
    </row>
    <row r="30" spans="1:16" x14ac:dyDescent="0.2">
      <c r="A30" s="196"/>
      <c r="B30" s="141"/>
      <c r="C30" s="141"/>
      <c r="D30" s="141"/>
      <c r="E30" s="141"/>
      <c r="F30" s="141"/>
      <c r="G30" s="141"/>
      <c r="H30" s="141"/>
      <c r="I30" s="141"/>
      <c r="J30" s="141"/>
      <c r="K30" s="141"/>
      <c r="L30" s="141"/>
      <c r="M30" s="140"/>
      <c r="N30" s="141"/>
      <c r="O30" s="141"/>
      <c r="P30" s="141"/>
    </row>
    <row r="31" spans="1:16" ht="14.25" customHeight="1" x14ac:dyDescent="0.2">
      <c r="A31" s="290"/>
      <c r="B31" s="291"/>
      <c r="C31" s="294"/>
      <c r="D31" s="295"/>
      <c r="E31" s="296"/>
      <c r="F31" s="294"/>
      <c r="G31" s="295"/>
      <c r="H31" s="295"/>
      <c r="I31" s="295"/>
      <c r="J31" s="295"/>
      <c r="K31" s="295"/>
      <c r="L31" s="295"/>
      <c r="M31" s="197"/>
      <c r="N31" s="141"/>
      <c r="O31" s="141"/>
      <c r="P31" s="141"/>
    </row>
    <row r="32" spans="1:16" ht="87.75" customHeight="1" x14ac:dyDescent="0.2">
      <c r="A32" s="292"/>
      <c r="B32" s="293"/>
      <c r="C32" s="198"/>
      <c r="D32" s="199"/>
      <c r="E32" s="200"/>
      <c r="F32" s="199"/>
      <c r="G32" s="201"/>
      <c r="H32" s="200"/>
      <c r="I32" s="202"/>
      <c r="J32" s="203"/>
      <c r="K32" s="203"/>
      <c r="L32" s="237"/>
      <c r="M32" s="205"/>
      <c r="N32" s="141"/>
      <c r="O32" s="141"/>
    </row>
    <row r="33" spans="1:16" x14ac:dyDescent="0.2">
      <c r="A33" s="310"/>
      <c r="B33" s="311"/>
      <c r="C33" s="206"/>
      <c r="D33" s="207"/>
      <c r="E33" s="207"/>
      <c r="F33" s="206"/>
      <c r="G33" s="207"/>
      <c r="H33" s="207"/>
      <c r="I33" s="208"/>
      <c r="J33" s="209"/>
      <c r="K33" s="210"/>
      <c r="L33" s="211"/>
      <c r="M33" s="212"/>
      <c r="N33" s="141"/>
      <c r="O33" s="141"/>
    </row>
    <row r="34" spans="1:16" x14ac:dyDescent="0.2">
      <c r="A34" s="308"/>
      <c r="B34" s="309"/>
      <c r="C34" s="164"/>
      <c r="D34" s="166"/>
      <c r="E34" s="166"/>
      <c r="F34" s="164"/>
      <c r="G34" s="166"/>
      <c r="H34" s="166"/>
      <c r="I34" s="165"/>
      <c r="J34" s="213"/>
      <c r="K34" s="162"/>
      <c r="L34" s="163"/>
      <c r="M34" s="212"/>
      <c r="N34" s="141"/>
      <c r="O34" s="141"/>
    </row>
    <row r="35" spans="1:16" x14ac:dyDescent="0.2">
      <c r="A35" s="308"/>
      <c r="B35" s="309"/>
      <c r="C35" s="164"/>
      <c r="D35" s="166"/>
      <c r="E35" s="166"/>
      <c r="F35" s="164"/>
      <c r="G35" s="166"/>
      <c r="H35" s="166"/>
      <c r="I35" s="165"/>
      <c r="J35" s="213"/>
      <c r="K35" s="162"/>
      <c r="L35" s="163"/>
      <c r="M35" s="212"/>
      <c r="N35" s="141"/>
      <c r="O35" s="141"/>
    </row>
    <row r="36" spans="1:16" x14ac:dyDescent="0.2">
      <c r="A36" s="308"/>
      <c r="B36" s="309"/>
      <c r="C36" s="164"/>
      <c r="D36" s="166"/>
      <c r="E36" s="166"/>
      <c r="F36" s="164"/>
      <c r="G36" s="166"/>
      <c r="H36" s="166"/>
      <c r="I36" s="165"/>
      <c r="J36" s="213"/>
      <c r="K36" s="162"/>
      <c r="L36" s="163"/>
      <c r="M36" s="212"/>
      <c r="N36" s="141"/>
      <c r="O36" s="141"/>
    </row>
    <row r="37" spans="1:16" x14ac:dyDescent="0.2">
      <c r="A37" s="308"/>
      <c r="B37" s="309"/>
      <c r="C37" s="164"/>
      <c r="D37" s="166"/>
      <c r="E37" s="166"/>
      <c r="F37" s="164"/>
      <c r="G37" s="166"/>
      <c r="H37" s="166"/>
      <c r="I37" s="165"/>
      <c r="J37" s="214"/>
      <c r="K37" s="214"/>
      <c r="L37" s="186"/>
      <c r="M37" s="212"/>
      <c r="N37" s="141"/>
      <c r="O37" s="141"/>
    </row>
    <row r="38" spans="1:16" x14ac:dyDescent="0.2">
      <c r="A38" s="308"/>
      <c r="B38" s="309"/>
      <c r="C38" s="164"/>
      <c r="D38" s="166"/>
      <c r="E38" s="166"/>
      <c r="F38" s="164"/>
      <c r="G38" s="166"/>
      <c r="H38" s="166"/>
      <c r="I38" s="165"/>
      <c r="J38" s="214"/>
      <c r="K38" s="214"/>
      <c r="L38" s="186"/>
      <c r="M38" s="212"/>
      <c r="N38" s="141"/>
      <c r="O38" s="141"/>
    </row>
    <row r="39" spans="1:16" x14ac:dyDescent="0.2">
      <c r="A39" s="308"/>
      <c r="B39" s="309"/>
      <c r="C39" s="164"/>
      <c r="D39" s="166"/>
      <c r="E39" s="166"/>
      <c r="F39" s="164"/>
      <c r="G39" s="166"/>
      <c r="H39" s="166"/>
      <c r="I39" s="165"/>
      <c r="J39" s="162"/>
      <c r="K39" s="214"/>
      <c r="L39" s="186"/>
      <c r="M39" s="212"/>
      <c r="N39" s="141"/>
      <c r="O39" s="141"/>
    </row>
    <row r="40" spans="1:16" x14ac:dyDescent="0.2">
      <c r="A40" s="308"/>
      <c r="B40" s="309"/>
      <c r="C40" s="164"/>
      <c r="D40" s="166"/>
      <c r="E40" s="166"/>
      <c r="F40" s="164"/>
      <c r="G40" s="166"/>
      <c r="H40" s="166"/>
      <c r="I40" s="165"/>
      <c r="J40" s="162"/>
      <c r="K40" s="214"/>
      <c r="L40" s="186"/>
      <c r="M40" s="212"/>
      <c r="N40" s="141"/>
      <c r="O40" s="141"/>
    </row>
    <row r="41" spans="1:16" x14ac:dyDescent="0.2">
      <c r="A41" s="308"/>
      <c r="B41" s="309"/>
      <c r="C41" s="164"/>
      <c r="D41" s="166"/>
      <c r="E41" s="166"/>
      <c r="F41" s="164"/>
      <c r="G41" s="166"/>
      <c r="H41" s="166"/>
      <c r="I41" s="165"/>
      <c r="J41" s="213"/>
      <c r="K41" s="162"/>
      <c r="L41" s="163"/>
      <c r="M41" s="212"/>
      <c r="N41" s="141"/>
      <c r="O41" s="141"/>
    </row>
    <row r="42" spans="1:16" x14ac:dyDescent="0.2">
      <c r="A42" s="318"/>
      <c r="B42" s="319"/>
      <c r="C42" s="215"/>
      <c r="D42" s="216"/>
      <c r="E42" s="216"/>
      <c r="F42" s="215"/>
      <c r="G42" s="216"/>
      <c r="H42" s="216"/>
      <c r="I42" s="217"/>
      <c r="J42" s="218"/>
      <c r="K42" s="218"/>
      <c r="L42" s="219"/>
      <c r="M42" s="212"/>
      <c r="N42" s="141"/>
      <c r="O42" s="141"/>
    </row>
    <row r="43" spans="1:16" x14ac:dyDescent="0.2">
      <c r="A43" s="322"/>
      <c r="B43" s="323"/>
      <c r="C43" s="215"/>
      <c r="D43" s="216"/>
      <c r="E43" s="216"/>
      <c r="F43" s="192"/>
      <c r="G43" s="220"/>
      <c r="H43" s="216"/>
      <c r="I43" s="217"/>
      <c r="J43" s="213"/>
      <c r="K43" s="221"/>
      <c r="L43" s="222"/>
      <c r="M43" s="212"/>
      <c r="N43" s="141"/>
      <c r="O43" s="141"/>
    </row>
    <row r="44" spans="1:16" x14ac:dyDescent="0.2">
      <c r="A44" s="320"/>
      <c r="B44" s="321"/>
      <c r="C44" s="223"/>
      <c r="D44" s="224"/>
      <c r="E44" s="224"/>
      <c r="F44" s="223"/>
      <c r="G44" s="224"/>
      <c r="H44" s="224"/>
      <c r="I44" s="225"/>
      <c r="J44" s="226"/>
      <c r="K44" s="226"/>
      <c r="L44" s="227"/>
      <c r="M44" s="212"/>
      <c r="N44" s="141"/>
      <c r="O44" s="141"/>
    </row>
    <row r="45" spans="1:16" x14ac:dyDescent="0.2">
      <c r="A45" s="316"/>
      <c r="B45" s="317"/>
      <c r="C45" s="228"/>
      <c r="D45" s="229"/>
      <c r="E45" s="229"/>
      <c r="F45" s="228"/>
      <c r="G45" s="229"/>
      <c r="H45" s="229"/>
      <c r="I45" s="230"/>
      <c r="J45" s="226"/>
      <c r="K45" s="231"/>
      <c r="L45" s="232"/>
      <c r="M45" s="212"/>
      <c r="N45" s="141"/>
      <c r="O45" s="141"/>
    </row>
    <row r="46" spans="1:16" x14ac:dyDescent="0.2">
      <c r="A46" s="136"/>
      <c r="B46" s="233"/>
      <c r="C46" s="196"/>
      <c r="D46" s="234"/>
      <c r="E46" s="141"/>
      <c r="F46" s="141"/>
      <c r="G46" s="141"/>
      <c r="H46" s="141"/>
      <c r="I46" s="141"/>
      <c r="J46" s="141"/>
      <c r="K46" s="141"/>
      <c r="L46" s="141"/>
      <c r="M46" s="141"/>
      <c r="N46" s="141"/>
      <c r="O46" s="141"/>
      <c r="P46" s="141"/>
    </row>
    <row r="47" spans="1:16" x14ac:dyDescent="0.2">
      <c r="A47" s="294"/>
      <c r="B47" s="296"/>
      <c r="C47" s="203"/>
      <c r="D47" s="237"/>
      <c r="E47" s="141"/>
      <c r="F47" s="141"/>
      <c r="G47" s="141"/>
      <c r="H47" s="141"/>
      <c r="I47" s="141"/>
      <c r="J47" s="141"/>
      <c r="K47" s="141"/>
      <c r="L47" s="141"/>
      <c r="M47" s="141"/>
      <c r="N47" s="141"/>
      <c r="O47" s="141"/>
      <c r="P47" s="141"/>
    </row>
    <row r="48" spans="1:16" x14ac:dyDescent="0.2">
      <c r="A48" s="312"/>
      <c r="B48" s="313"/>
      <c r="C48" s="221"/>
      <c r="D48" s="222"/>
      <c r="E48" s="235"/>
      <c r="F48" s="141"/>
      <c r="G48" s="141"/>
      <c r="H48" s="141"/>
      <c r="I48" s="141"/>
      <c r="J48" s="141"/>
      <c r="K48" s="141"/>
      <c r="L48" s="141"/>
      <c r="M48" s="141"/>
      <c r="N48" s="141"/>
      <c r="O48" s="141"/>
      <c r="P48" s="141"/>
    </row>
    <row r="49" spans="1:16" x14ac:dyDescent="0.2">
      <c r="A49" s="314"/>
      <c r="B49" s="315"/>
      <c r="C49" s="190"/>
      <c r="D49" s="194"/>
      <c r="E49" s="236"/>
      <c r="F49" s="141"/>
      <c r="G49" s="141"/>
      <c r="H49" s="141"/>
      <c r="I49" s="141"/>
      <c r="J49" s="141"/>
      <c r="K49" s="141"/>
      <c r="L49" s="141"/>
      <c r="M49" s="141"/>
      <c r="N49" s="141"/>
      <c r="O49" s="141"/>
      <c r="P49" s="141"/>
    </row>
    <row r="195" hidden="1" x14ac:dyDescent="0.2"/>
  </sheetData>
  <mergeCells count="26">
    <mergeCell ref="A47:B47"/>
    <mergeCell ref="A48:B48"/>
    <mergeCell ref="A49:B49"/>
    <mergeCell ref="A45:B45"/>
    <mergeCell ref="A38:B38"/>
    <mergeCell ref="A39:B39"/>
    <mergeCell ref="A40:B40"/>
    <mergeCell ref="A41:B41"/>
    <mergeCell ref="A42:B42"/>
    <mergeCell ref="A44:B44"/>
    <mergeCell ref="A43:B43"/>
    <mergeCell ref="A37:B37"/>
    <mergeCell ref="A33:B33"/>
    <mergeCell ref="A34:B34"/>
    <mergeCell ref="A35:B35"/>
    <mergeCell ref="A36:B36"/>
    <mergeCell ref="A31:B32"/>
    <mergeCell ref="C31:E31"/>
    <mergeCell ref="F31:I31"/>
    <mergeCell ref="J31:L31"/>
    <mergeCell ref="A6:P6"/>
    <mergeCell ref="A9:A10"/>
    <mergeCell ref="B9:D9"/>
    <mergeCell ref="E9:F9"/>
    <mergeCell ref="G9:G10"/>
    <mergeCell ref="H9:I9"/>
  </mergeCells>
  <dataValidations count="1">
    <dataValidation type="whole" allowBlank="1" showInputMessage="1" showErrorMessage="1" errorTitle="ERROR" error="Por favor ingrese números enteros" sqref="A1:XFD1048576">
      <formula1>0</formula1>
      <formula2>10000000</formula2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N195"/>
  <sheetViews>
    <sheetView topLeftCell="A24" workbookViewId="0">
      <selection sqref="A1:XFD1048576"/>
    </sheetView>
  </sheetViews>
  <sheetFormatPr baseColWidth="10" defaultRowHeight="14.25" x14ac:dyDescent="0.2"/>
  <cols>
    <col min="1" max="1" width="55.5703125" style="133" customWidth="1"/>
    <col min="2" max="2" width="14.5703125" style="133" customWidth="1"/>
    <col min="3" max="4" width="15.7109375" style="133" customWidth="1"/>
    <col min="5" max="7" width="16.140625" style="133" customWidth="1"/>
    <col min="8" max="8" width="16.7109375" style="133" customWidth="1"/>
    <col min="9" max="9" width="15.42578125" style="133" customWidth="1"/>
    <col min="10" max="10" width="18.28515625" style="133" customWidth="1"/>
    <col min="11" max="13" width="14.28515625" style="133" customWidth="1"/>
    <col min="14" max="76" width="11.42578125" style="133"/>
    <col min="77" max="77" width="11.42578125" style="134"/>
    <col min="78" max="92" width="0" style="134" hidden="1" customWidth="1"/>
    <col min="93" max="100" width="0" style="133" hidden="1" customWidth="1"/>
    <col min="101" max="16384" width="11.42578125" style="133"/>
  </cols>
  <sheetData>
    <row r="1" spans="1:16" x14ac:dyDescent="0.2">
      <c r="A1" s="132"/>
    </row>
    <row r="2" spans="1:16" x14ac:dyDescent="0.2">
      <c r="A2" s="132"/>
    </row>
    <row r="3" spans="1:16" x14ac:dyDescent="0.2">
      <c r="A3" s="132"/>
    </row>
    <row r="4" spans="1:16" x14ac:dyDescent="0.2">
      <c r="A4" s="132"/>
    </row>
    <row r="5" spans="1:16" x14ac:dyDescent="0.2">
      <c r="A5" s="132"/>
    </row>
    <row r="6" spans="1:16" ht="15" x14ac:dyDescent="0.2">
      <c r="A6" s="297"/>
      <c r="B6" s="297"/>
      <c r="C6" s="297"/>
      <c r="D6" s="297"/>
      <c r="E6" s="297"/>
      <c r="F6" s="297"/>
      <c r="G6" s="297"/>
      <c r="H6" s="297"/>
      <c r="I6" s="297"/>
      <c r="J6" s="297"/>
      <c r="K6" s="297"/>
      <c r="L6" s="297"/>
      <c r="M6" s="297"/>
      <c r="N6" s="297"/>
      <c r="O6" s="297"/>
      <c r="P6" s="297"/>
    </row>
    <row r="7" spans="1:16" ht="15" x14ac:dyDescent="0.2">
      <c r="A7" s="239"/>
      <c r="B7" s="239"/>
      <c r="C7" s="239"/>
      <c r="D7" s="239"/>
      <c r="E7" s="239"/>
      <c r="F7" s="239"/>
      <c r="G7" s="239"/>
      <c r="H7" s="239"/>
      <c r="I7" s="239"/>
      <c r="J7" s="239"/>
      <c r="K7" s="239"/>
      <c r="L7" s="239"/>
      <c r="M7" s="239"/>
      <c r="N7" s="239"/>
      <c r="O7" s="239"/>
      <c r="P7" s="239"/>
    </row>
    <row r="8" spans="1:16" x14ac:dyDescent="0.2">
      <c r="A8" s="136"/>
      <c r="B8" s="137"/>
      <c r="C8" s="137"/>
      <c r="D8" s="137"/>
      <c r="E8" s="137"/>
      <c r="F8" s="137"/>
      <c r="G8" s="137"/>
      <c r="H8" s="137"/>
      <c r="I8" s="137"/>
      <c r="J8" s="138"/>
      <c r="K8" s="138"/>
      <c r="L8" s="138"/>
      <c r="M8" s="138"/>
      <c r="N8" s="138"/>
      <c r="O8" s="138"/>
      <c r="P8" s="138"/>
    </row>
    <row r="9" spans="1:16" ht="25.5" customHeight="1" x14ac:dyDescent="0.2">
      <c r="A9" s="298"/>
      <c r="B9" s="300"/>
      <c r="C9" s="301"/>
      <c r="D9" s="302"/>
      <c r="E9" s="303"/>
      <c r="F9" s="304"/>
      <c r="G9" s="291"/>
      <c r="H9" s="306"/>
      <c r="I9" s="307"/>
      <c r="J9" s="139"/>
      <c r="K9" s="139"/>
      <c r="L9" s="139"/>
      <c r="M9" s="140"/>
      <c r="N9" s="141"/>
      <c r="O9" s="141"/>
      <c r="P9" s="141"/>
    </row>
    <row r="10" spans="1:16" ht="52.5" customHeight="1" x14ac:dyDescent="0.2">
      <c r="A10" s="299"/>
      <c r="B10" s="240"/>
      <c r="C10" s="240"/>
      <c r="D10" s="143"/>
      <c r="E10" s="144"/>
      <c r="F10" s="144"/>
      <c r="G10" s="305"/>
      <c r="H10" s="144"/>
      <c r="I10" s="144"/>
      <c r="J10" s="139"/>
      <c r="K10" s="139"/>
      <c r="L10" s="139"/>
      <c r="M10" s="140"/>
      <c r="N10" s="141"/>
      <c r="O10" s="141"/>
      <c r="P10" s="141"/>
    </row>
    <row r="11" spans="1:16" x14ac:dyDescent="0.2">
      <c r="A11" s="145"/>
      <c r="B11" s="146"/>
      <c r="C11" s="147"/>
      <c r="D11" s="148"/>
      <c r="E11" s="149"/>
      <c r="F11" s="150"/>
      <c r="G11" s="148"/>
      <c r="H11" s="151"/>
      <c r="I11" s="150"/>
      <c r="J11" s="152"/>
      <c r="K11" s="139"/>
      <c r="L11" s="139"/>
      <c r="M11" s="140"/>
      <c r="N11" s="141"/>
      <c r="O11" s="141"/>
      <c r="P11" s="141"/>
    </row>
    <row r="12" spans="1:16" x14ac:dyDescent="0.2">
      <c r="A12" s="153"/>
      <c r="B12" s="154"/>
      <c r="C12" s="155"/>
      <c r="D12" s="156"/>
      <c r="E12" s="157"/>
      <c r="F12" s="158"/>
      <c r="G12" s="156"/>
      <c r="H12" s="159"/>
      <c r="I12" s="158"/>
      <c r="J12" s="152"/>
      <c r="K12" s="139"/>
      <c r="L12" s="139"/>
      <c r="M12" s="140"/>
      <c r="N12" s="141"/>
      <c r="O12" s="141"/>
      <c r="P12" s="141"/>
    </row>
    <row r="13" spans="1:16" x14ac:dyDescent="0.2">
      <c r="A13" s="160"/>
      <c r="B13" s="161"/>
      <c r="C13" s="162"/>
      <c r="D13" s="163"/>
      <c r="E13" s="164"/>
      <c r="F13" s="165"/>
      <c r="G13" s="163"/>
      <c r="H13" s="166"/>
      <c r="I13" s="165"/>
      <c r="J13" s="152"/>
      <c r="K13" s="139"/>
      <c r="L13" s="139"/>
      <c r="M13" s="140"/>
      <c r="N13" s="141"/>
      <c r="O13" s="141"/>
      <c r="P13" s="141"/>
    </row>
    <row r="14" spans="1:16" x14ac:dyDescent="0.2">
      <c r="A14" s="160"/>
      <c r="B14" s="161"/>
      <c r="C14" s="162"/>
      <c r="D14" s="163"/>
      <c r="E14" s="164"/>
      <c r="F14" s="163"/>
      <c r="G14" s="163"/>
      <c r="H14" s="167"/>
      <c r="I14" s="163"/>
      <c r="J14" s="152"/>
      <c r="K14" s="139"/>
      <c r="L14" s="139"/>
      <c r="M14" s="140"/>
      <c r="N14" s="141"/>
      <c r="O14" s="141"/>
      <c r="P14" s="141"/>
    </row>
    <row r="15" spans="1:16" x14ac:dyDescent="0.2">
      <c r="A15" s="160"/>
      <c r="B15" s="161"/>
      <c r="C15" s="162"/>
      <c r="D15" s="163"/>
      <c r="E15" s="164"/>
      <c r="F15" s="163"/>
      <c r="G15" s="163"/>
      <c r="H15" s="167"/>
      <c r="I15" s="163"/>
      <c r="J15" s="152"/>
      <c r="K15" s="139"/>
      <c r="L15" s="139"/>
      <c r="M15" s="140"/>
      <c r="N15" s="141"/>
      <c r="O15" s="141"/>
      <c r="P15" s="141"/>
    </row>
    <row r="16" spans="1:16" x14ac:dyDescent="0.2">
      <c r="A16" s="160"/>
      <c r="B16" s="161"/>
      <c r="C16" s="162"/>
      <c r="D16" s="163"/>
      <c r="E16" s="164"/>
      <c r="F16" s="163"/>
      <c r="G16" s="162"/>
      <c r="H16" s="167"/>
      <c r="I16" s="163"/>
      <c r="J16" s="152"/>
      <c r="K16" s="139"/>
      <c r="L16" s="139"/>
      <c r="M16" s="140"/>
      <c r="N16" s="141"/>
      <c r="O16" s="141"/>
      <c r="P16" s="141"/>
    </row>
    <row r="17" spans="1:16" x14ac:dyDescent="0.2">
      <c r="A17" s="160"/>
      <c r="B17" s="161"/>
      <c r="C17" s="162"/>
      <c r="D17" s="163"/>
      <c r="E17" s="164"/>
      <c r="F17" s="163"/>
      <c r="G17" s="162"/>
      <c r="H17" s="167"/>
      <c r="I17" s="163"/>
      <c r="J17" s="152"/>
      <c r="K17" s="139"/>
      <c r="L17" s="139"/>
      <c r="M17" s="140"/>
      <c r="N17" s="141"/>
      <c r="O17" s="141"/>
      <c r="P17" s="141"/>
    </row>
    <row r="18" spans="1:16" x14ac:dyDescent="0.2">
      <c r="A18" s="160"/>
      <c r="B18" s="161"/>
      <c r="C18" s="162"/>
      <c r="D18" s="163"/>
      <c r="E18" s="164"/>
      <c r="F18" s="163"/>
      <c r="G18" s="162"/>
      <c r="H18" s="167"/>
      <c r="I18" s="163"/>
      <c r="J18" s="152"/>
      <c r="K18" s="139"/>
      <c r="L18" s="139"/>
      <c r="M18" s="140"/>
      <c r="N18" s="141"/>
      <c r="O18" s="141"/>
      <c r="P18" s="141"/>
    </row>
    <row r="19" spans="1:16" x14ac:dyDescent="0.2">
      <c r="A19" s="160"/>
      <c r="B19" s="161"/>
      <c r="C19" s="162"/>
      <c r="D19" s="163"/>
      <c r="E19" s="164"/>
      <c r="F19" s="163"/>
      <c r="G19" s="163"/>
      <c r="H19" s="167"/>
      <c r="I19" s="163"/>
      <c r="J19" s="152"/>
      <c r="K19" s="139"/>
      <c r="L19" s="139"/>
      <c r="M19" s="140"/>
      <c r="N19" s="141"/>
      <c r="O19" s="141"/>
      <c r="P19" s="141"/>
    </row>
    <row r="20" spans="1:16" x14ac:dyDescent="0.2">
      <c r="A20" s="160"/>
      <c r="B20" s="161"/>
      <c r="C20" s="162"/>
      <c r="D20" s="163"/>
      <c r="E20" s="164"/>
      <c r="F20" s="163"/>
      <c r="G20" s="163"/>
      <c r="H20" s="167"/>
      <c r="I20" s="163"/>
      <c r="J20" s="152"/>
      <c r="K20" s="139"/>
      <c r="L20" s="139"/>
      <c r="M20" s="140"/>
      <c r="N20" s="141"/>
      <c r="O20" s="141"/>
      <c r="P20" s="141"/>
    </row>
    <row r="21" spans="1:16" x14ac:dyDescent="0.2">
      <c r="A21" s="160"/>
      <c r="B21" s="161"/>
      <c r="C21" s="162"/>
      <c r="D21" s="163"/>
      <c r="E21" s="164"/>
      <c r="F21" s="163"/>
      <c r="G21" s="163"/>
      <c r="H21" s="167"/>
      <c r="I21" s="163"/>
      <c r="J21" s="152"/>
      <c r="K21" s="139"/>
      <c r="L21" s="139"/>
      <c r="M21" s="140"/>
      <c r="N21" s="141"/>
      <c r="O21" s="141"/>
      <c r="P21" s="141"/>
    </row>
    <row r="22" spans="1:16" x14ac:dyDescent="0.2">
      <c r="A22" s="168"/>
      <c r="B22" s="169"/>
      <c r="C22" s="162"/>
      <c r="D22" s="163"/>
      <c r="E22" s="164"/>
      <c r="F22" s="163"/>
      <c r="G22" s="163"/>
      <c r="H22" s="167"/>
      <c r="I22" s="165"/>
      <c r="J22" s="152"/>
      <c r="K22" s="139"/>
      <c r="L22" s="139"/>
      <c r="M22" s="140"/>
      <c r="N22" s="141"/>
      <c r="O22" s="141"/>
      <c r="P22" s="141"/>
    </row>
    <row r="23" spans="1:16" x14ac:dyDescent="0.2">
      <c r="A23" s="170"/>
      <c r="B23" s="169"/>
      <c r="C23" s="162"/>
      <c r="D23" s="163"/>
      <c r="E23" s="164"/>
      <c r="F23" s="163"/>
      <c r="G23" s="163"/>
      <c r="H23" s="167"/>
      <c r="I23" s="165"/>
      <c r="J23" s="152"/>
      <c r="K23" s="139"/>
      <c r="L23" s="139"/>
      <c r="N23" s="141"/>
      <c r="O23" s="141"/>
      <c r="P23" s="141"/>
    </row>
    <row r="24" spans="1:16" ht="15" thickBot="1" x14ac:dyDescent="0.25">
      <c r="A24" s="171"/>
      <c r="B24" s="172"/>
      <c r="C24" s="173"/>
      <c r="D24" s="174"/>
      <c r="E24" s="175"/>
      <c r="F24" s="174"/>
      <c r="G24" s="174"/>
      <c r="H24" s="176"/>
      <c r="I24" s="177"/>
      <c r="J24" s="152"/>
      <c r="K24" s="139"/>
      <c r="L24" s="139"/>
      <c r="N24" s="141"/>
      <c r="O24" s="141"/>
      <c r="P24" s="141"/>
    </row>
    <row r="25" spans="1:16" ht="15" thickTop="1" x14ac:dyDescent="0.2">
      <c r="A25" s="178"/>
      <c r="B25" s="154"/>
      <c r="C25" s="155"/>
      <c r="D25" s="156"/>
      <c r="E25" s="179"/>
      <c r="F25" s="180"/>
      <c r="G25" s="181"/>
      <c r="H25" s="182"/>
      <c r="I25" s="180"/>
      <c r="J25" s="152"/>
      <c r="K25" s="139"/>
      <c r="L25" s="139"/>
      <c r="M25" s="140"/>
      <c r="N25" s="141"/>
      <c r="O25" s="141"/>
      <c r="P25" s="141"/>
    </row>
    <row r="26" spans="1:16" x14ac:dyDescent="0.2">
      <c r="A26" s="183"/>
      <c r="B26" s="161"/>
      <c r="C26" s="162"/>
      <c r="D26" s="163"/>
      <c r="E26" s="184"/>
      <c r="F26" s="185"/>
      <c r="G26" s="186"/>
      <c r="H26" s="187"/>
      <c r="I26" s="185"/>
      <c r="J26" s="152"/>
      <c r="K26" s="139"/>
      <c r="L26" s="139"/>
      <c r="M26" s="140"/>
      <c r="N26" s="141"/>
      <c r="O26" s="141"/>
      <c r="P26" s="141"/>
    </row>
    <row r="27" spans="1:16" x14ac:dyDescent="0.2">
      <c r="A27" s="183"/>
      <c r="B27" s="161"/>
      <c r="C27" s="162"/>
      <c r="D27" s="163"/>
      <c r="E27" s="184"/>
      <c r="F27" s="185"/>
      <c r="G27" s="186"/>
      <c r="H27" s="187"/>
      <c r="I27" s="185"/>
      <c r="J27" s="152"/>
      <c r="K27" s="139"/>
      <c r="L27" s="139"/>
      <c r="M27" s="141"/>
      <c r="N27" s="141"/>
      <c r="O27" s="141"/>
      <c r="P27" s="141"/>
    </row>
    <row r="28" spans="1:16" x14ac:dyDescent="0.2">
      <c r="A28" s="183"/>
      <c r="B28" s="161"/>
      <c r="C28" s="162"/>
      <c r="D28" s="163"/>
      <c r="E28" s="179"/>
      <c r="F28" s="180"/>
      <c r="G28" s="181"/>
      <c r="H28" s="182"/>
      <c r="I28" s="180"/>
      <c r="J28" s="152"/>
      <c r="K28" s="139"/>
      <c r="L28" s="139"/>
      <c r="M28" s="141"/>
      <c r="N28" s="141"/>
      <c r="O28" s="141"/>
      <c r="P28" s="141"/>
    </row>
    <row r="29" spans="1:16" x14ac:dyDescent="0.2">
      <c r="A29" s="238"/>
      <c r="B29" s="189"/>
      <c r="C29" s="190"/>
      <c r="D29" s="191"/>
      <c r="E29" s="192"/>
      <c r="F29" s="193"/>
      <c r="G29" s="194"/>
      <c r="H29" s="195"/>
      <c r="I29" s="193"/>
      <c r="J29" s="152"/>
      <c r="K29" s="139"/>
      <c r="L29" s="139"/>
      <c r="M29" s="141"/>
      <c r="N29" s="141"/>
      <c r="O29" s="141"/>
      <c r="P29" s="141"/>
    </row>
    <row r="30" spans="1:16" x14ac:dyDescent="0.2">
      <c r="A30" s="196"/>
      <c r="B30" s="141"/>
      <c r="C30" s="141"/>
      <c r="D30" s="141"/>
      <c r="E30" s="141"/>
      <c r="F30" s="141"/>
      <c r="G30" s="141"/>
      <c r="H30" s="141"/>
      <c r="I30" s="141"/>
      <c r="J30" s="141"/>
      <c r="K30" s="141"/>
      <c r="L30" s="141"/>
      <c r="M30" s="140"/>
      <c r="N30" s="141"/>
      <c r="O30" s="141"/>
      <c r="P30" s="141"/>
    </row>
    <row r="31" spans="1:16" ht="14.25" customHeight="1" x14ac:dyDescent="0.2">
      <c r="A31" s="290"/>
      <c r="B31" s="291"/>
      <c r="C31" s="294"/>
      <c r="D31" s="295"/>
      <c r="E31" s="296"/>
      <c r="F31" s="294"/>
      <c r="G31" s="295"/>
      <c r="H31" s="295"/>
      <c r="I31" s="295"/>
      <c r="J31" s="295"/>
      <c r="K31" s="295"/>
      <c r="L31" s="295"/>
      <c r="M31" s="197"/>
      <c r="N31" s="141"/>
      <c r="O31" s="141"/>
      <c r="P31" s="141"/>
    </row>
    <row r="32" spans="1:16" ht="87.75" customHeight="1" x14ac:dyDescent="0.2">
      <c r="A32" s="292"/>
      <c r="B32" s="293"/>
      <c r="C32" s="198"/>
      <c r="D32" s="199"/>
      <c r="E32" s="200"/>
      <c r="F32" s="199"/>
      <c r="G32" s="201"/>
      <c r="H32" s="200"/>
      <c r="I32" s="202"/>
      <c r="J32" s="203"/>
      <c r="K32" s="203"/>
      <c r="L32" s="237"/>
      <c r="M32" s="205"/>
      <c r="N32" s="141"/>
      <c r="O32" s="141"/>
    </row>
    <row r="33" spans="1:16" x14ac:dyDescent="0.2">
      <c r="A33" s="310"/>
      <c r="B33" s="311"/>
      <c r="C33" s="206"/>
      <c r="D33" s="207"/>
      <c r="E33" s="207"/>
      <c r="F33" s="206"/>
      <c r="G33" s="207"/>
      <c r="H33" s="207"/>
      <c r="I33" s="208"/>
      <c r="J33" s="209"/>
      <c r="K33" s="210"/>
      <c r="L33" s="211"/>
      <c r="M33" s="212"/>
      <c r="N33" s="141"/>
      <c r="O33" s="141"/>
    </row>
    <row r="34" spans="1:16" x14ac:dyDescent="0.2">
      <c r="A34" s="308"/>
      <c r="B34" s="309"/>
      <c r="C34" s="164"/>
      <c r="D34" s="166"/>
      <c r="E34" s="166"/>
      <c r="F34" s="164"/>
      <c r="G34" s="166"/>
      <c r="H34" s="166"/>
      <c r="I34" s="165"/>
      <c r="J34" s="213"/>
      <c r="K34" s="162"/>
      <c r="L34" s="163"/>
      <c r="M34" s="212"/>
      <c r="N34" s="141"/>
      <c r="O34" s="141"/>
    </row>
    <row r="35" spans="1:16" x14ac:dyDescent="0.2">
      <c r="A35" s="308"/>
      <c r="B35" s="309"/>
      <c r="C35" s="164"/>
      <c r="D35" s="166"/>
      <c r="E35" s="166"/>
      <c r="F35" s="164"/>
      <c r="G35" s="166"/>
      <c r="H35" s="166"/>
      <c r="I35" s="165"/>
      <c r="J35" s="213"/>
      <c r="K35" s="162"/>
      <c r="L35" s="163"/>
      <c r="M35" s="212"/>
      <c r="N35" s="141"/>
      <c r="O35" s="141"/>
    </row>
    <row r="36" spans="1:16" x14ac:dyDescent="0.2">
      <c r="A36" s="308"/>
      <c r="B36" s="309"/>
      <c r="C36" s="164"/>
      <c r="D36" s="166"/>
      <c r="E36" s="166"/>
      <c r="F36" s="164"/>
      <c r="G36" s="166"/>
      <c r="H36" s="166"/>
      <c r="I36" s="165"/>
      <c r="J36" s="213"/>
      <c r="K36" s="162"/>
      <c r="L36" s="163"/>
      <c r="M36" s="212"/>
      <c r="N36" s="141"/>
      <c r="O36" s="141"/>
    </row>
    <row r="37" spans="1:16" x14ac:dyDescent="0.2">
      <c r="A37" s="308"/>
      <c r="B37" s="309"/>
      <c r="C37" s="164"/>
      <c r="D37" s="166"/>
      <c r="E37" s="166"/>
      <c r="F37" s="164"/>
      <c r="G37" s="166"/>
      <c r="H37" s="166"/>
      <c r="I37" s="165"/>
      <c r="J37" s="214"/>
      <c r="K37" s="214"/>
      <c r="L37" s="186"/>
      <c r="M37" s="212"/>
      <c r="N37" s="141"/>
      <c r="O37" s="141"/>
    </row>
    <row r="38" spans="1:16" x14ac:dyDescent="0.2">
      <c r="A38" s="308"/>
      <c r="B38" s="309"/>
      <c r="C38" s="164"/>
      <c r="D38" s="166"/>
      <c r="E38" s="166"/>
      <c r="F38" s="164"/>
      <c r="G38" s="166"/>
      <c r="H38" s="166"/>
      <c r="I38" s="165"/>
      <c r="J38" s="214"/>
      <c r="K38" s="214"/>
      <c r="L38" s="186"/>
      <c r="M38" s="212"/>
      <c r="N38" s="141"/>
      <c r="O38" s="141"/>
    </row>
    <row r="39" spans="1:16" x14ac:dyDescent="0.2">
      <c r="A39" s="308"/>
      <c r="B39" s="309"/>
      <c r="C39" s="164"/>
      <c r="D39" s="166"/>
      <c r="E39" s="166"/>
      <c r="F39" s="164"/>
      <c r="G39" s="166"/>
      <c r="H39" s="166"/>
      <c r="I39" s="165"/>
      <c r="J39" s="162"/>
      <c r="K39" s="214"/>
      <c r="L39" s="186"/>
      <c r="M39" s="212"/>
      <c r="N39" s="141"/>
      <c r="O39" s="141"/>
    </row>
    <row r="40" spans="1:16" x14ac:dyDescent="0.2">
      <c r="A40" s="308"/>
      <c r="B40" s="309"/>
      <c r="C40" s="164"/>
      <c r="D40" s="166"/>
      <c r="E40" s="166"/>
      <c r="F40" s="164"/>
      <c r="G40" s="166"/>
      <c r="H40" s="166"/>
      <c r="I40" s="165"/>
      <c r="J40" s="162"/>
      <c r="K40" s="214"/>
      <c r="L40" s="186"/>
      <c r="M40" s="212"/>
      <c r="N40" s="141"/>
      <c r="O40" s="141"/>
    </row>
    <row r="41" spans="1:16" x14ac:dyDescent="0.2">
      <c r="A41" s="308"/>
      <c r="B41" s="309"/>
      <c r="C41" s="164"/>
      <c r="D41" s="166"/>
      <c r="E41" s="166"/>
      <c r="F41" s="164"/>
      <c r="G41" s="166"/>
      <c r="H41" s="166"/>
      <c r="I41" s="165"/>
      <c r="J41" s="213"/>
      <c r="K41" s="162"/>
      <c r="L41" s="163"/>
      <c r="M41" s="212"/>
      <c r="N41" s="141"/>
      <c r="O41" s="141"/>
    </row>
    <row r="42" spans="1:16" x14ac:dyDescent="0.2">
      <c r="A42" s="318"/>
      <c r="B42" s="319"/>
      <c r="C42" s="215"/>
      <c r="D42" s="216"/>
      <c r="E42" s="216"/>
      <c r="F42" s="215"/>
      <c r="G42" s="216"/>
      <c r="H42" s="216"/>
      <c r="I42" s="217"/>
      <c r="J42" s="218"/>
      <c r="K42" s="218"/>
      <c r="L42" s="219"/>
      <c r="M42" s="212"/>
      <c r="N42" s="141"/>
      <c r="O42" s="141"/>
    </row>
    <row r="43" spans="1:16" x14ac:dyDescent="0.2">
      <c r="A43" s="322"/>
      <c r="B43" s="323"/>
      <c r="C43" s="215"/>
      <c r="D43" s="216"/>
      <c r="E43" s="216"/>
      <c r="F43" s="192"/>
      <c r="G43" s="220"/>
      <c r="H43" s="216"/>
      <c r="I43" s="217"/>
      <c r="J43" s="213"/>
      <c r="K43" s="221"/>
      <c r="L43" s="222"/>
      <c r="M43" s="212"/>
      <c r="N43" s="141"/>
      <c r="O43" s="141"/>
    </row>
    <row r="44" spans="1:16" x14ac:dyDescent="0.2">
      <c r="A44" s="320"/>
      <c r="B44" s="321"/>
      <c r="C44" s="223"/>
      <c r="D44" s="224"/>
      <c r="E44" s="224"/>
      <c r="F44" s="223"/>
      <c r="G44" s="224"/>
      <c r="H44" s="224"/>
      <c r="I44" s="225"/>
      <c r="J44" s="226"/>
      <c r="K44" s="226"/>
      <c r="L44" s="227"/>
      <c r="M44" s="212"/>
      <c r="N44" s="141"/>
      <c r="O44" s="141"/>
    </row>
    <row r="45" spans="1:16" x14ac:dyDescent="0.2">
      <c r="A45" s="316"/>
      <c r="B45" s="317"/>
      <c r="C45" s="228"/>
      <c r="D45" s="229"/>
      <c r="E45" s="229"/>
      <c r="F45" s="228"/>
      <c r="G45" s="229"/>
      <c r="H45" s="229"/>
      <c r="I45" s="230"/>
      <c r="J45" s="226"/>
      <c r="K45" s="231"/>
      <c r="L45" s="232"/>
      <c r="M45" s="212"/>
      <c r="N45" s="141"/>
      <c r="O45" s="141"/>
    </row>
    <row r="46" spans="1:16" x14ac:dyDescent="0.2">
      <c r="A46" s="136"/>
      <c r="B46" s="233"/>
      <c r="C46" s="196"/>
      <c r="D46" s="234"/>
      <c r="E46" s="141"/>
      <c r="F46" s="141"/>
      <c r="G46" s="141"/>
      <c r="H46" s="141"/>
      <c r="I46" s="141"/>
      <c r="J46" s="141"/>
      <c r="K46" s="141"/>
      <c r="L46" s="141"/>
      <c r="M46" s="141"/>
      <c r="N46" s="141"/>
      <c r="O46" s="141"/>
      <c r="P46" s="141"/>
    </row>
    <row r="47" spans="1:16" x14ac:dyDescent="0.2">
      <c r="A47" s="294"/>
      <c r="B47" s="296"/>
      <c r="C47" s="203"/>
      <c r="D47" s="237"/>
      <c r="E47" s="141"/>
      <c r="F47" s="141"/>
      <c r="G47" s="141"/>
      <c r="H47" s="141"/>
      <c r="I47" s="141"/>
      <c r="J47" s="141"/>
      <c r="K47" s="141"/>
      <c r="L47" s="141"/>
      <c r="M47" s="141"/>
      <c r="N47" s="141"/>
      <c r="O47" s="141"/>
      <c r="P47" s="141"/>
    </row>
    <row r="48" spans="1:16" x14ac:dyDescent="0.2">
      <c r="A48" s="312"/>
      <c r="B48" s="313"/>
      <c r="C48" s="221"/>
      <c r="D48" s="222"/>
      <c r="E48" s="235"/>
      <c r="F48" s="141"/>
      <c r="G48" s="141"/>
      <c r="H48" s="141"/>
      <c r="I48" s="141"/>
      <c r="J48" s="141"/>
      <c r="K48" s="141"/>
      <c r="L48" s="141"/>
      <c r="M48" s="141"/>
      <c r="N48" s="141"/>
      <c r="O48" s="141"/>
      <c r="P48" s="141"/>
    </row>
    <row r="49" spans="1:16" x14ac:dyDescent="0.2">
      <c r="A49" s="314"/>
      <c r="B49" s="315"/>
      <c r="C49" s="190"/>
      <c r="D49" s="194"/>
      <c r="E49" s="236"/>
      <c r="F49" s="141"/>
      <c r="G49" s="141"/>
      <c r="H49" s="141"/>
      <c r="I49" s="141"/>
      <c r="J49" s="141"/>
      <c r="K49" s="141"/>
      <c r="L49" s="141"/>
      <c r="M49" s="141"/>
      <c r="N49" s="141"/>
      <c r="O49" s="141"/>
      <c r="P49" s="141"/>
    </row>
    <row r="195" hidden="1" x14ac:dyDescent="0.2"/>
  </sheetData>
  <mergeCells count="26">
    <mergeCell ref="A47:B47"/>
    <mergeCell ref="A48:B48"/>
    <mergeCell ref="A49:B49"/>
    <mergeCell ref="A45:B45"/>
    <mergeCell ref="A38:B38"/>
    <mergeCell ref="A39:B39"/>
    <mergeCell ref="A40:B40"/>
    <mergeCell ref="A41:B41"/>
    <mergeCell ref="A42:B42"/>
    <mergeCell ref="A44:B44"/>
    <mergeCell ref="A43:B43"/>
    <mergeCell ref="A37:B37"/>
    <mergeCell ref="A33:B33"/>
    <mergeCell ref="A34:B34"/>
    <mergeCell ref="A35:B35"/>
    <mergeCell ref="A36:B36"/>
    <mergeCell ref="A31:B32"/>
    <mergeCell ref="C31:E31"/>
    <mergeCell ref="F31:I31"/>
    <mergeCell ref="J31:L31"/>
    <mergeCell ref="A6:P6"/>
    <mergeCell ref="A9:A10"/>
    <mergeCell ref="B9:D9"/>
    <mergeCell ref="E9:F9"/>
    <mergeCell ref="G9:G10"/>
    <mergeCell ref="H9:I9"/>
  </mergeCells>
  <dataValidations count="1">
    <dataValidation type="whole" allowBlank="1" showInputMessage="1" showErrorMessage="1" errorTitle="ERROR" error="Por favor ingrese números enteros" sqref="A1:XFD1048576">
      <formula1>0</formula1>
      <formula2>10000000</formula2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N195"/>
  <sheetViews>
    <sheetView topLeftCell="A27" workbookViewId="0">
      <selection sqref="A1:XFD1048576"/>
    </sheetView>
  </sheetViews>
  <sheetFormatPr baseColWidth="10" defaultRowHeight="14.25" x14ac:dyDescent="0.2"/>
  <cols>
    <col min="1" max="1" width="55.5703125" style="133" customWidth="1"/>
    <col min="2" max="2" width="14.5703125" style="133" customWidth="1"/>
    <col min="3" max="4" width="15.7109375" style="133" customWidth="1"/>
    <col min="5" max="7" width="16.140625" style="133" customWidth="1"/>
    <col min="8" max="8" width="16.7109375" style="133" customWidth="1"/>
    <col min="9" max="9" width="15.42578125" style="133" customWidth="1"/>
    <col min="10" max="10" width="18.28515625" style="133" customWidth="1"/>
    <col min="11" max="13" width="14.28515625" style="133" customWidth="1"/>
    <col min="14" max="76" width="11.42578125" style="133"/>
    <col min="77" max="77" width="11.42578125" style="134"/>
    <col min="78" max="92" width="0" style="134" hidden="1" customWidth="1"/>
    <col min="93" max="100" width="0" style="133" hidden="1" customWidth="1"/>
    <col min="101" max="16384" width="11.42578125" style="133"/>
  </cols>
  <sheetData>
    <row r="1" spans="1:16" x14ac:dyDescent="0.2">
      <c r="A1" s="132"/>
    </row>
    <row r="2" spans="1:16" x14ac:dyDescent="0.2">
      <c r="A2" s="132"/>
    </row>
    <row r="3" spans="1:16" x14ac:dyDescent="0.2">
      <c r="A3" s="132"/>
    </row>
    <row r="4" spans="1:16" x14ac:dyDescent="0.2">
      <c r="A4" s="132"/>
    </row>
    <row r="5" spans="1:16" x14ac:dyDescent="0.2">
      <c r="A5" s="132"/>
    </row>
    <row r="6" spans="1:16" ht="15" x14ac:dyDescent="0.2">
      <c r="A6" s="297"/>
      <c r="B6" s="297"/>
      <c r="C6" s="297"/>
      <c r="D6" s="297"/>
      <c r="E6" s="297"/>
      <c r="F6" s="297"/>
      <c r="G6" s="297"/>
      <c r="H6" s="297"/>
      <c r="I6" s="297"/>
      <c r="J6" s="297"/>
      <c r="K6" s="297"/>
      <c r="L6" s="297"/>
      <c r="M6" s="297"/>
      <c r="N6" s="297"/>
      <c r="O6" s="297"/>
      <c r="P6" s="297"/>
    </row>
    <row r="7" spans="1:16" ht="15" x14ac:dyDescent="0.2">
      <c r="A7" s="239"/>
      <c r="B7" s="239"/>
      <c r="C7" s="239"/>
      <c r="D7" s="239"/>
      <c r="E7" s="239"/>
      <c r="F7" s="239"/>
      <c r="G7" s="239"/>
      <c r="H7" s="239"/>
      <c r="I7" s="239"/>
      <c r="J7" s="239"/>
      <c r="K7" s="239"/>
      <c r="L7" s="239"/>
      <c r="M7" s="239"/>
      <c r="N7" s="239"/>
      <c r="O7" s="239"/>
      <c r="P7" s="239"/>
    </row>
    <row r="8" spans="1:16" x14ac:dyDescent="0.2">
      <c r="A8" s="136"/>
      <c r="B8" s="137"/>
      <c r="C8" s="137"/>
      <c r="D8" s="137"/>
      <c r="E8" s="137"/>
      <c r="F8" s="137"/>
      <c r="G8" s="137"/>
      <c r="H8" s="137"/>
      <c r="I8" s="137"/>
      <c r="J8" s="138"/>
      <c r="K8" s="138"/>
      <c r="L8" s="138"/>
      <c r="M8" s="138"/>
      <c r="N8" s="138"/>
      <c r="O8" s="138"/>
      <c r="P8" s="138"/>
    </row>
    <row r="9" spans="1:16" ht="25.5" customHeight="1" x14ac:dyDescent="0.2">
      <c r="A9" s="298"/>
      <c r="B9" s="300"/>
      <c r="C9" s="301"/>
      <c r="D9" s="302"/>
      <c r="E9" s="303"/>
      <c r="F9" s="304"/>
      <c r="G9" s="291"/>
      <c r="H9" s="306"/>
      <c r="I9" s="307"/>
      <c r="J9" s="139"/>
      <c r="K9" s="139"/>
      <c r="L9" s="139"/>
      <c r="M9" s="140"/>
      <c r="N9" s="141"/>
      <c r="O9" s="141"/>
      <c r="P9" s="141"/>
    </row>
    <row r="10" spans="1:16" ht="52.5" customHeight="1" x14ac:dyDescent="0.2">
      <c r="A10" s="299"/>
      <c r="B10" s="240"/>
      <c r="C10" s="240"/>
      <c r="D10" s="143"/>
      <c r="E10" s="144"/>
      <c r="F10" s="144"/>
      <c r="G10" s="305"/>
      <c r="H10" s="144"/>
      <c r="I10" s="144"/>
      <c r="J10" s="139"/>
      <c r="K10" s="139"/>
      <c r="L10" s="139"/>
      <c r="M10" s="140"/>
      <c r="N10" s="141"/>
      <c r="O10" s="141"/>
      <c r="P10" s="141"/>
    </row>
    <row r="11" spans="1:16" x14ac:dyDescent="0.2">
      <c r="A11" s="145"/>
      <c r="B11" s="146"/>
      <c r="C11" s="147"/>
      <c r="D11" s="148"/>
      <c r="E11" s="149"/>
      <c r="F11" s="150"/>
      <c r="G11" s="148"/>
      <c r="H11" s="151"/>
      <c r="I11" s="150"/>
      <c r="J11" s="152"/>
      <c r="K11" s="139"/>
      <c r="L11" s="139"/>
      <c r="M11" s="140"/>
      <c r="N11" s="141"/>
      <c r="O11" s="141"/>
      <c r="P11" s="141"/>
    </row>
    <row r="12" spans="1:16" x14ac:dyDescent="0.2">
      <c r="A12" s="153"/>
      <c r="B12" s="154"/>
      <c r="C12" s="155"/>
      <c r="D12" s="156"/>
      <c r="E12" s="157"/>
      <c r="F12" s="158"/>
      <c r="G12" s="156"/>
      <c r="H12" s="159"/>
      <c r="I12" s="158"/>
      <c r="J12" s="152"/>
      <c r="K12" s="139"/>
      <c r="L12" s="139"/>
      <c r="M12" s="140"/>
      <c r="N12" s="141"/>
      <c r="O12" s="141"/>
      <c r="P12" s="141"/>
    </row>
    <row r="13" spans="1:16" x14ac:dyDescent="0.2">
      <c r="A13" s="160"/>
      <c r="B13" s="161"/>
      <c r="C13" s="162"/>
      <c r="D13" s="163"/>
      <c r="E13" s="164"/>
      <c r="F13" s="165"/>
      <c r="G13" s="163"/>
      <c r="H13" s="166"/>
      <c r="I13" s="165"/>
      <c r="J13" s="152"/>
      <c r="K13" s="139"/>
      <c r="L13" s="139"/>
      <c r="M13" s="140"/>
      <c r="N13" s="141"/>
      <c r="O13" s="141"/>
      <c r="P13" s="141"/>
    </row>
    <row r="14" spans="1:16" x14ac:dyDescent="0.2">
      <c r="A14" s="160"/>
      <c r="B14" s="161"/>
      <c r="C14" s="162"/>
      <c r="D14" s="163"/>
      <c r="E14" s="164"/>
      <c r="F14" s="163"/>
      <c r="G14" s="163"/>
      <c r="H14" s="167"/>
      <c r="I14" s="163"/>
      <c r="J14" s="152"/>
      <c r="K14" s="139"/>
      <c r="L14" s="139"/>
      <c r="M14" s="140"/>
      <c r="N14" s="141"/>
      <c r="O14" s="141"/>
      <c r="P14" s="141"/>
    </row>
    <row r="15" spans="1:16" x14ac:dyDescent="0.2">
      <c r="A15" s="160"/>
      <c r="B15" s="161"/>
      <c r="C15" s="162"/>
      <c r="D15" s="163"/>
      <c r="E15" s="164"/>
      <c r="F15" s="163"/>
      <c r="G15" s="163"/>
      <c r="H15" s="167"/>
      <c r="I15" s="163"/>
      <c r="J15" s="152"/>
      <c r="K15" s="139"/>
      <c r="L15" s="139"/>
      <c r="M15" s="140"/>
      <c r="N15" s="141"/>
      <c r="O15" s="141"/>
      <c r="P15" s="141"/>
    </row>
    <row r="16" spans="1:16" x14ac:dyDescent="0.2">
      <c r="A16" s="160"/>
      <c r="B16" s="161"/>
      <c r="C16" s="162"/>
      <c r="D16" s="163"/>
      <c r="E16" s="164"/>
      <c r="F16" s="163"/>
      <c r="G16" s="162"/>
      <c r="H16" s="167"/>
      <c r="I16" s="163"/>
      <c r="J16" s="152"/>
      <c r="K16" s="139"/>
      <c r="L16" s="139"/>
      <c r="M16" s="140"/>
      <c r="N16" s="141"/>
      <c r="O16" s="141"/>
      <c r="P16" s="141"/>
    </row>
    <row r="17" spans="1:16" x14ac:dyDescent="0.2">
      <c r="A17" s="160"/>
      <c r="B17" s="161"/>
      <c r="C17" s="162"/>
      <c r="D17" s="163"/>
      <c r="E17" s="164"/>
      <c r="F17" s="163"/>
      <c r="G17" s="162"/>
      <c r="H17" s="167"/>
      <c r="I17" s="163"/>
      <c r="J17" s="152"/>
      <c r="K17" s="139"/>
      <c r="L17" s="139"/>
      <c r="M17" s="140"/>
      <c r="N17" s="141"/>
      <c r="O17" s="141"/>
      <c r="P17" s="141"/>
    </row>
    <row r="18" spans="1:16" x14ac:dyDescent="0.2">
      <c r="A18" s="160"/>
      <c r="B18" s="161"/>
      <c r="C18" s="162"/>
      <c r="D18" s="163"/>
      <c r="E18" s="164"/>
      <c r="F18" s="163"/>
      <c r="G18" s="162"/>
      <c r="H18" s="167"/>
      <c r="I18" s="163"/>
      <c r="J18" s="152"/>
      <c r="K18" s="139"/>
      <c r="L18" s="139"/>
      <c r="M18" s="140"/>
      <c r="N18" s="141"/>
      <c r="O18" s="141"/>
      <c r="P18" s="141"/>
    </row>
    <row r="19" spans="1:16" x14ac:dyDescent="0.2">
      <c r="A19" s="160"/>
      <c r="B19" s="161"/>
      <c r="C19" s="162"/>
      <c r="D19" s="163"/>
      <c r="E19" s="164"/>
      <c r="F19" s="163"/>
      <c r="G19" s="163"/>
      <c r="H19" s="167"/>
      <c r="I19" s="163"/>
      <c r="J19" s="152"/>
      <c r="K19" s="139"/>
      <c r="L19" s="139"/>
      <c r="M19" s="140"/>
      <c r="N19" s="141"/>
      <c r="O19" s="141"/>
      <c r="P19" s="141"/>
    </row>
    <row r="20" spans="1:16" x14ac:dyDescent="0.2">
      <c r="A20" s="160"/>
      <c r="B20" s="161"/>
      <c r="C20" s="162"/>
      <c r="D20" s="163"/>
      <c r="E20" s="164"/>
      <c r="F20" s="163"/>
      <c r="G20" s="163"/>
      <c r="H20" s="167"/>
      <c r="I20" s="163"/>
      <c r="J20" s="152"/>
      <c r="K20" s="139"/>
      <c r="L20" s="139"/>
      <c r="M20" s="140"/>
      <c r="N20" s="141"/>
      <c r="O20" s="141"/>
      <c r="P20" s="141"/>
    </row>
    <row r="21" spans="1:16" x14ac:dyDescent="0.2">
      <c r="A21" s="160"/>
      <c r="B21" s="161"/>
      <c r="C21" s="162"/>
      <c r="D21" s="163"/>
      <c r="E21" s="164"/>
      <c r="F21" s="163"/>
      <c r="G21" s="163"/>
      <c r="H21" s="167"/>
      <c r="I21" s="163"/>
      <c r="J21" s="152"/>
      <c r="K21" s="139"/>
      <c r="L21" s="139"/>
      <c r="M21" s="140"/>
      <c r="N21" s="141"/>
      <c r="O21" s="141"/>
      <c r="P21" s="141"/>
    </row>
    <row r="22" spans="1:16" x14ac:dyDescent="0.2">
      <c r="A22" s="168"/>
      <c r="B22" s="169"/>
      <c r="C22" s="162"/>
      <c r="D22" s="163"/>
      <c r="E22" s="164"/>
      <c r="F22" s="163"/>
      <c r="G22" s="163"/>
      <c r="H22" s="167"/>
      <c r="I22" s="165"/>
      <c r="J22" s="152"/>
      <c r="K22" s="139"/>
      <c r="L22" s="139"/>
      <c r="M22" s="140"/>
      <c r="N22" s="141"/>
      <c r="O22" s="141"/>
      <c r="P22" s="141"/>
    </row>
    <row r="23" spans="1:16" x14ac:dyDescent="0.2">
      <c r="A23" s="170"/>
      <c r="B23" s="169"/>
      <c r="C23" s="162"/>
      <c r="D23" s="163"/>
      <c r="E23" s="164"/>
      <c r="F23" s="163"/>
      <c r="G23" s="163"/>
      <c r="H23" s="167"/>
      <c r="I23" s="165"/>
      <c r="J23" s="152"/>
      <c r="K23" s="139"/>
      <c r="L23" s="139"/>
      <c r="N23" s="141"/>
      <c r="O23" s="141"/>
      <c r="P23" s="141"/>
    </row>
    <row r="24" spans="1:16" ht="15" thickBot="1" x14ac:dyDescent="0.25">
      <c r="A24" s="171"/>
      <c r="B24" s="172"/>
      <c r="C24" s="173"/>
      <c r="D24" s="174"/>
      <c r="E24" s="175"/>
      <c r="F24" s="174"/>
      <c r="G24" s="174"/>
      <c r="H24" s="176"/>
      <c r="I24" s="177"/>
      <c r="J24" s="152"/>
      <c r="K24" s="139"/>
      <c r="L24" s="139"/>
      <c r="N24" s="141"/>
      <c r="O24" s="141"/>
      <c r="P24" s="141"/>
    </row>
    <row r="25" spans="1:16" ht="15" thickTop="1" x14ac:dyDescent="0.2">
      <c r="A25" s="178"/>
      <c r="B25" s="154"/>
      <c r="C25" s="155"/>
      <c r="D25" s="156"/>
      <c r="E25" s="179"/>
      <c r="F25" s="180"/>
      <c r="G25" s="181"/>
      <c r="H25" s="182"/>
      <c r="I25" s="180"/>
      <c r="J25" s="152"/>
      <c r="K25" s="139"/>
      <c r="L25" s="139"/>
      <c r="M25" s="140"/>
      <c r="N25" s="141"/>
      <c r="O25" s="141"/>
      <c r="P25" s="141"/>
    </row>
    <row r="26" spans="1:16" x14ac:dyDescent="0.2">
      <c r="A26" s="183"/>
      <c r="B26" s="161"/>
      <c r="C26" s="162"/>
      <c r="D26" s="163"/>
      <c r="E26" s="184"/>
      <c r="F26" s="185"/>
      <c r="G26" s="186"/>
      <c r="H26" s="187"/>
      <c r="I26" s="185"/>
      <c r="J26" s="152"/>
      <c r="K26" s="139"/>
      <c r="L26" s="139"/>
      <c r="M26" s="140"/>
      <c r="N26" s="141"/>
      <c r="O26" s="141"/>
      <c r="P26" s="141"/>
    </row>
    <row r="27" spans="1:16" x14ac:dyDescent="0.2">
      <c r="A27" s="183"/>
      <c r="B27" s="161"/>
      <c r="C27" s="162"/>
      <c r="D27" s="163"/>
      <c r="E27" s="184"/>
      <c r="F27" s="185"/>
      <c r="G27" s="186"/>
      <c r="H27" s="187"/>
      <c r="I27" s="185"/>
      <c r="J27" s="152"/>
      <c r="K27" s="139"/>
      <c r="L27" s="139"/>
      <c r="M27" s="141"/>
      <c r="N27" s="141"/>
      <c r="O27" s="141"/>
      <c r="P27" s="141"/>
    </row>
    <row r="28" spans="1:16" x14ac:dyDescent="0.2">
      <c r="A28" s="183"/>
      <c r="B28" s="161"/>
      <c r="C28" s="162"/>
      <c r="D28" s="163"/>
      <c r="E28" s="179"/>
      <c r="F28" s="180"/>
      <c r="G28" s="181"/>
      <c r="H28" s="182"/>
      <c r="I28" s="180"/>
      <c r="J28" s="152"/>
      <c r="K28" s="139"/>
      <c r="L28" s="139"/>
      <c r="M28" s="141"/>
      <c r="N28" s="141"/>
      <c r="O28" s="141"/>
      <c r="P28" s="141"/>
    </row>
    <row r="29" spans="1:16" x14ac:dyDescent="0.2">
      <c r="A29" s="238"/>
      <c r="B29" s="189"/>
      <c r="C29" s="190"/>
      <c r="D29" s="191"/>
      <c r="E29" s="192"/>
      <c r="F29" s="193"/>
      <c r="G29" s="194"/>
      <c r="H29" s="195"/>
      <c r="I29" s="193"/>
      <c r="J29" s="152"/>
      <c r="K29" s="139"/>
      <c r="L29" s="139"/>
      <c r="M29" s="141"/>
      <c r="N29" s="141"/>
      <c r="O29" s="141"/>
      <c r="P29" s="141"/>
    </row>
    <row r="30" spans="1:16" x14ac:dyDescent="0.2">
      <c r="A30" s="196"/>
      <c r="B30" s="141"/>
      <c r="C30" s="141"/>
      <c r="D30" s="141"/>
      <c r="E30" s="141"/>
      <c r="F30" s="141"/>
      <c r="G30" s="141"/>
      <c r="H30" s="141"/>
      <c r="I30" s="141"/>
      <c r="J30" s="141"/>
      <c r="K30" s="141"/>
      <c r="L30" s="141"/>
      <c r="M30" s="140"/>
      <c r="N30" s="141"/>
      <c r="O30" s="141"/>
      <c r="P30" s="141"/>
    </row>
    <row r="31" spans="1:16" ht="14.25" customHeight="1" x14ac:dyDescent="0.2">
      <c r="A31" s="290"/>
      <c r="B31" s="291"/>
      <c r="C31" s="294"/>
      <c r="D31" s="295"/>
      <c r="E31" s="296"/>
      <c r="F31" s="294"/>
      <c r="G31" s="295"/>
      <c r="H31" s="295"/>
      <c r="I31" s="295"/>
      <c r="J31" s="295"/>
      <c r="K31" s="295"/>
      <c r="L31" s="295"/>
      <c r="M31" s="197"/>
      <c r="N31" s="141"/>
      <c r="O31" s="141"/>
      <c r="P31" s="141"/>
    </row>
    <row r="32" spans="1:16" ht="87.75" customHeight="1" x14ac:dyDescent="0.2">
      <c r="A32" s="292"/>
      <c r="B32" s="293"/>
      <c r="C32" s="198"/>
      <c r="D32" s="199"/>
      <c r="E32" s="200"/>
      <c r="F32" s="199"/>
      <c r="G32" s="201"/>
      <c r="H32" s="200"/>
      <c r="I32" s="202"/>
      <c r="J32" s="203"/>
      <c r="K32" s="203"/>
      <c r="L32" s="237"/>
      <c r="M32" s="205"/>
      <c r="N32" s="141"/>
      <c r="O32" s="141"/>
    </row>
    <row r="33" spans="1:16" x14ac:dyDescent="0.2">
      <c r="A33" s="310"/>
      <c r="B33" s="311"/>
      <c r="C33" s="206"/>
      <c r="D33" s="207"/>
      <c r="E33" s="207"/>
      <c r="F33" s="206"/>
      <c r="G33" s="207"/>
      <c r="H33" s="207"/>
      <c r="I33" s="208"/>
      <c r="J33" s="209"/>
      <c r="K33" s="210"/>
      <c r="L33" s="211"/>
      <c r="M33" s="212"/>
      <c r="N33" s="141"/>
      <c r="O33" s="141"/>
    </row>
    <row r="34" spans="1:16" x14ac:dyDescent="0.2">
      <c r="A34" s="308"/>
      <c r="B34" s="309"/>
      <c r="C34" s="164"/>
      <c r="D34" s="166"/>
      <c r="E34" s="166"/>
      <c r="F34" s="164"/>
      <c r="G34" s="166"/>
      <c r="H34" s="166"/>
      <c r="I34" s="165"/>
      <c r="J34" s="213"/>
      <c r="K34" s="162"/>
      <c r="L34" s="163"/>
      <c r="M34" s="212"/>
      <c r="N34" s="141"/>
      <c r="O34" s="141"/>
    </row>
    <row r="35" spans="1:16" x14ac:dyDescent="0.2">
      <c r="A35" s="308"/>
      <c r="B35" s="309"/>
      <c r="C35" s="164"/>
      <c r="D35" s="166"/>
      <c r="E35" s="166"/>
      <c r="F35" s="164"/>
      <c r="G35" s="166"/>
      <c r="H35" s="166"/>
      <c r="I35" s="165"/>
      <c r="J35" s="213"/>
      <c r="K35" s="162"/>
      <c r="L35" s="163"/>
      <c r="M35" s="212"/>
      <c r="N35" s="141"/>
      <c r="O35" s="141"/>
    </row>
    <row r="36" spans="1:16" x14ac:dyDescent="0.2">
      <c r="A36" s="308"/>
      <c r="B36" s="309"/>
      <c r="C36" s="164"/>
      <c r="D36" s="166"/>
      <c r="E36" s="166"/>
      <c r="F36" s="164"/>
      <c r="G36" s="166"/>
      <c r="H36" s="166"/>
      <c r="I36" s="165"/>
      <c r="J36" s="213"/>
      <c r="K36" s="162"/>
      <c r="L36" s="163"/>
      <c r="M36" s="212"/>
      <c r="N36" s="141"/>
      <c r="O36" s="141"/>
    </row>
    <row r="37" spans="1:16" x14ac:dyDescent="0.2">
      <c r="A37" s="308"/>
      <c r="B37" s="309"/>
      <c r="C37" s="164"/>
      <c r="D37" s="166"/>
      <c r="E37" s="166"/>
      <c r="F37" s="164"/>
      <c r="G37" s="166"/>
      <c r="H37" s="166"/>
      <c r="I37" s="165"/>
      <c r="J37" s="214"/>
      <c r="K37" s="214"/>
      <c r="L37" s="186"/>
      <c r="M37" s="212"/>
      <c r="N37" s="141"/>
      <c r="O37" s="141"/>
    </row>
    <row r="38" spans="1:16" x14ac:dyDescent="0.2">
      <c r="A38" s="308"/>
      <c r="B38" s="309"/>
      <c r="C38" s="164"/>
      <c r="D38" s="166"/>
      <c r="E38" s="166"/>
      <c r="F38" s="164"/>
      <c r="G38" s="166"/>
      <c r="H38" s="166"/>
      <c r="I38" s="165"/>
      <c r="J38" s="214"/>
      <c r="K38" s="214"/>
      <c r="L38" s="186"/>
      <c r="M38" s="212"/>
      <c r="N38" s="141"/>
      <c r="O38" s="141"/>
    </row>
    <row r="39" spans="1:16" x14ac:dyDescent="0.2">
      <c r="A39" s="308"/>
      <c r="B39" s="309"/>
      <c r="C39" s="164"/>
      <c r="D39" s="166"/>
      <c r="E39" s="166"/>
      <c r="F39" s="164"/>
      <c r="G39" s="166"/>
      <c r="H39" s="166"/>
      <c r="I39" s="165"/>
      <c r="J39" s="162"/>
      <c r="K39" s="214"/>
      <c r="L39" s="186"/>
      <c r="M39" s="212"/>
      <c r="N39" s="141"/>
      <c r="O39" s="141"/>
    </row>
    <row r="40" spans="1:16" x14ac:dyDescent="0.2">
      <c r="A40" s="308"/>
      <c r="B40" s="309"/>
      <c r="C40" s="164"/>
      <c r="D40" s="166"/>
      <c r="E40" s="166"/>
      <c r="F40" s="164"/>
      <c r="G40" s="166"/>
      <c r="H40" s="166"/>
      <c r="I40" s="165"/>
      <c r="J40" s="162"/>
      <c r="K40" s="214"/>
      <c r="L40" s="186"/>
      <c r="M40" s="212"/>
      <c r="N40" s="141"/>
      <c r="O40" s="141"/>
    </row>
    <row r="41" spans="1:16" x14ac:dyDescent="0.2">
      <c r="A41" s="308"/>
      <c r="B41" s="309"/>
      <c r="C41" s="164"/>
      <c r="D41" s="166"/>
      <c r="E41" s="166"/>
      <c r="F41" s="164"/>
      <c r="G41" s="166"/>
      <c r="H41" s="166"/>
      <c r="I41" s="165"/>
      <c r="J41" s="213"/>
      <c r="K41" s="162"/>
      <c r="L41" s="163"/>
      <c r="M41" s="212"/>
      <c r="N41" s="141"/>
      <c r="O41" s="141"/>
    </row>
    <row r="42" spans="1:16" x14ac:dyDescent="0.2">
      <c r="A42" s="318"/>
      <c r="B42" s="319"/>
      <c r="C42" s="215"/>
      <c r="D42" s="216"/>
      <c r="E42" s="216"/>
      <c r="F42" s="215"/>
      <c r="G42" s="216"/>
      <c r="H42" s="216"/>
      <c r="I42" s="217"/>
      <c r="J42" s="218"/>
      <c r="K42" s="218"/>
      <c r="L42" s="219"/>
      <c r="M42" s="212"/>
      <c r="N42" s="141"/>
      <c r="O42" s="141"/>
    </row>
    <row r="43" spans="1:16" x14ac:dyDescent="0.2">
      <c r="A43" s="322"/>
      <c r="B43" s="323"/>
      <c r="C43" s="215"/>
      <c r="D43" s="216"/>
      <c r="E43" s="216"/>
      <c r="F43" s="192"/>
      <c r="G43" s="220"/>
      <c r="H43" s="216"/>
      <c r="I43" s="217"/>
      <c r="J43" s="213"/>
      <c r="K43" s="221"/>
      <c r="L43" s="222"/>
      <c r="M43" s="212"/>
      <c r="N43" s="141"/>
      <c r="O43" s="141"/>
    </row>
    <row r="44" spans="1:16" x14ac:dyDescent="0.2">
      <c r="A44" s="320"/>
      <c r="B44" s="321"/>
      <c r="C44" s="223"/>
      <c r="D44" s="224"/>
      <c r="E44" s="224"/>
      <c r="F44" s="223"/>
      <c r="G44" s="224"/>
      <c r="H44" s="224"/>
      <c r="I44" s="225"/>
      <c r="J44" s="226"/>
      <c r="K44" s="226"/>
      <c r="L44" s="227"/>
      <c r="M44" s="212"/>
      <c r="N44" s="141"/>
      <c r="O44" s="141"/>
    </row>
    <row r="45" spans="1:16" x14ac:dyDescent="0.2">
      <c r="A45" s="316"/>
      <c r="B45" s="317"/>
      <c r="C45" s="228"/>
      <c r="D45" s="229"/>
      <c r="E45" s="229"/>
      <c r="F45" s="228"/>
      <c r="G45" s="229"/>
      <c r="H45" s="229"/>
      <c r="I45" s="230"/>
      <c r="J45" s="226"/>
      <c r="K45" s="231"/>
      <c r="L45" s="232"/>
      <c r="M45" s="212"/>
      <c r="N45" s="141"/>
      <c r="O45" s="141"/>
    </row>
    <row r="46" spans="1:16" x14ac:dyDescent="0.2">
      <c r="A46" s="136"/>
      <c r="B46" s="233"/>
      <c r="C46" s="196"/>
      <c r="D46" s="234"/>
      <c r="E46" s="141"/>
      <c r="F46" s="141"/>
      <c r="G46" s="141"/>
      <c r="H46" s="141"/>
      <c r="I46" s="141"/>
      <c r="J46" s="141"/>
      <c r="K46" s="141"/>
      <c r="L46" s="141"/>
      <c r="M46" s="141"/>
      <c r="N46" s="141"/>
      <c r="O46" s="141"/>
      <c r="P46" s="141"/>
    </row>
    <row r="47" spans="1:16" x14ac:dyDescent="0.2">
      <c r="A47" s="294"/>
      <c r="B47" s="296"/>
      <c r="C47" s="203"/>
      <c r="D47" s="237"/>
      <c r="E47" s="141"/>
      <c r="F47" s="141"/>
      <c r="G47" s="141"/>
      <c r="H47" s="141"/>
      <c r="I47" s="141"/>
      <c r="J47" s="141"/>
      <c r="K47" s="141"/>
      <c r="L47" s="141"/>
      <c r="M47" s="141"/>
      <c r="N47" s="141"/>
      <c r="O47" s="141"/>
      <c r="P47" s="141"/>
    </row>
    <row r="48" spans="1:16" x14ac:dyDescent="0.2">
      <c r="A48" s="312"/>
      <c r="B48" s="313"/>
      <c r="C48" s="221"/>
      <c r="D48" s="222"/>
      <c r="E48" s="235"/>
      <c r="F48" s="141"/>
      <c r="G48" s="141"/>
      <c r="H48" s="141"/>
      <c r="I48" s="141"/>
      <c r="J48" s="141"/>
      <c r="K48" s="141"/>
      <c r="L48" s="141"/>
      <c r="M48" s="141"/>
      <c r="N48" s="141"/>
      <c r="O48" s="141"/>
      <c r="P48" s="141"/>
    </row>
    <row r="49" spans="1:16" x14ac:dyDescent="0.2">
      <c r="A49" s="314"/>
      <c r="B49" s="315"/>
      <c r="C49" s="190"/>
      <c r="D49" s="194"/>
      <c r="E49" s="236"/>
      <c r="F49" s="141"/>
      <c r="G49" s="141"/>
      <c r="H49" s="141"/>
      <c r="I49" s="141"/>
      <c r="J49" s="141"/>
      <c r="K49" s="141"/>
      <c r="L49" s="141"/>
      <c r="M49" s="141"/>
      <c r="N49" s="141"/>
      <c r="O49" s="141"/>
      <c r="P49" s="141"/>
    </row>
    <row r="195" hidden="1" x14ac:dyDescent="0.2"/>
  </sheetData>
  <mergeCells count="26">
    <mergeCell ref="A47:B47"/>
    <mergeCell ref="A48:B48"/>
    <mergeCell ref="A49:B49"/>
    <mergeCell ref="A6:P6"/>
    <mergeCell ref="A9:A10"/>
    <mergeCell ref="B9:D9"/>
    <mergeCell ref="E9:F9"/>
    <mergeCell ref="G9:G10"/>
    <mergeCell ref="H9:I9"/>
    <mergeCell ref="A37:B37"/>
    <mergeCell ref="A33:B33"/>
    <mergeCell ref="A34:B34"/>
    <mergeCell ref="A35:B35"/>
    <mergeCell ref="A36:B36"/>
    <mergeCell ref="A31:B32"/>
    <mergeCell ref="C31:E31"/>
    <mergeCell ref="F31:I31"/>
    <mergeCell ref="J31:L31"/>
    <mergeCell ref="A45:B45"/>
    <mergeCell ref="A38:B38"/>
    <mergeCell ref="A39:B39"/>
    <mergeCell ref="A40:B40"/>
    <mergeCell ref="A41:B41"/>
    <mergeCell ref="A42:B42"/>
    <mergeCell ref="A44:B44"/>
    <mergeCell ref="A43:B43"/>
  </mergeCells>
  <dataValidations count="1">
    <dataValidation type="whole" allowBlank="1" showInputMessage="1" showErrorMessage="1" errorTitle="ERROR" error="Por favor ingrese números enteros" sqref="A1:XFD1048576">
      <formula1>0</formula1>
      <formula2>10000000</formula2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N195"/>
  <sheetViews>
    <sheetView topLeftCell="A24" workbookViewId="0">
      <selection sqref="A1:XFD1048576"/>
    </sheetView>
  </sheetViews>
  <sheetFormatPr baseColWidth="10" defaultRowHeight="14.25" x14ac:dyDescent="0.2"/>
  <cols>
    <col min="1" max="1" width="55.5703125" style="133" customWidth="1"/>
    <col min="2" max="2" width="14.5703125" style="133" customWidth="1"/>
    <col min="3" max="4" width="15.7109375" style="133" customWidth="1"/>
    <col min="5" max="7" width="16.140625" style="133" customWidth="1"/>
    <col min="8" max="8" width="16.7109375" style="133" customWidth="1"/>
    <col min="9" max="9" width="15.42578125" style="133" customWidth="1"/>
    <col min="10" max="10" width="18.28515625" style="133" customWidth="1"/>
    <col min="11" max="13" width="14.28515625" style="133" customWidth="1"/>
    <col min="14" max="76" width="11.42578125" style="133"/>
    <col min="77" max="77" width="11.42578125" style="134"/>
    <col min="78" max="92" width="0" style="134" hidden="1" customWidth="1"/>
    <col min="93" max="100" width="0" style="133" hidden="1" customWidth="1"/>
    <col min="101" max="16384" width="11.42578125" style="133"/>
  </cols>
  <sheetData>
    <row r="1" spans="1:16" x14ac:dyDescent="0.2">
      <c r="A1" s="132"/>
    </row>
    <row r="2" spans="1:16" x14ac:dyDescent="0.2">
      <c r="A2" s="132"/>
    </row>
    <row r="3" spans="1:16" x14ac:dyDescent="0.2">
      <c r="A3" s="132"/>
    </row>
    <row r="4" spans="1:16" x14ac:dyDescent="0.2">
      <c r="A4" s="132"/>
    </row>
    <row r="5" spans="1:16" x14ac:dyDescent="0.2">
      <c r="A5" s="132"/>
    </row>
    <row r="6" spans="1:16" ht="15" x14ac:dyDescent="0.2">
      <c r="A6" s="297"/>
      <c r="B6" s="297"/>
      <c r="C6" s="297"/>
      <c r="D6" s="297"/>
      <c r="E6" s="297"/>
      <c r="F6" s="297"/>
      <c r="G6" s="297"/>
      <c r="H6" s="297"/>
      <c r="I6" s="297"/>
      <c r="J6" s="297"/>
      <c r="K6" s="297"/>
      <c r="L6" s="297"/>
      <c r="M6" s="297"/>
      <c r="N6" s="297"/>
      <c r="O6" s="297"/>
      <c r="P6" s="297"/>
    </row>
    <row r="7" spans="1:16" ht="15" x14ac:dyDescent="0.2">
      <c r="A7" s="239"/>
      <c r="B7" s="239"/>
      <c r="C7" s="239"/>
      <c r="D7" s="239"/>
      <c r="E7" s="239"/>
      <c r="F7" s="239"/>
      <c r="G7" s="239"/>
      <c r="H7" s="239"/>
      <c r="I7" s="239"/>
      <c r="J7" s="239"/>
      <c r="K7" s="239"/>
      <c r="L7" s="239"/>
      <c r="M7" s="239"/>
      <c r="N7" s="239"/>
      <c r="O7" s="239"/>
      <c r="P7" s="239"/>
    </row>
    <row r="8" spans="1:16" x14ac:dyDescent="0.2">
      <c r="A8" s="136"/>
      <c r="B8" s="137"/>
      <c r="C8" s="137"/>
      <c r="D8" s="137"/>
      <c r="E8" s="137"/>
      <c r="F8" s="137"/>
      <c r="G8" s="137"/>
      <c r="H8" s="137"/>
      <c r="I8" s="137"/>
      <c r="J8" s="138"/>
      <c r="K8" s="138"/>
      <c r="L8" s="138"/>
      <c r="M8" s="138"/>
      <c r="N8" s="138"/>
      <c r="O8" s="138"/>
      <c r="P8" s="138"/>
    </row>
    <row r="9" spans="1:16" ht="25.5" customHeight="1" x14ac:dyDescent="0.2">
      <c r="A9" s="298"/>
      <c r="B9" s="300"/>
      <c r="C9" s="301"/>
      <c r="D9" s="302"/>
      <c r="E9" s="303"/>
      <c r="F9" s="304"/>
      <c r="G9" s="291"/>
      <c r="H9" s="306"/>
      <c r="I9" s="307"/>
      <c r="J9" s="139"/>
      <c r="K9" s="139"/>
      <c r="L9" s="139"/>
      <c r="M9" s="140"/>
      <c r="N9" s="141"/>
      <c r="O9" s="141"/>
      <c r="P9" s="141"/>
    </row>
    <row r="10" spans="1:16" ht="52.5" customHeight="1" x14ac:dyDescent="0.2">
      <c r="A10" s="299"/>
      <c r="B10" s="240"/>
      <c r="C10" s="240"/>
      <c r="D10" s="143"/>
      <c r="E10" s="144"/>
      <c r="F10" s="144"/>
      <c r="G10" s="305"/>
      <c r="H10" s="144"/>
      <c r="I10" s="144"/>
      <c r="J10" s="139"/>
      <c r="K10" s="139"/>
      <c r="L10" s="139"/>
      <c r="M10" s="140"/>
      <c r="N10" s="141"/>
      <c r="O10" s="141"/>
      <c r="P10" s="141"/>
    </row>
    <row r="11" spans="1:16" x14ac:dyDescent="0.2">
      <c r="A11" s="145"/>
      <c r="B11" s="146"/>
      <c r="C11" s="147"/>
      <c r="D11" s="148"/>
      <c r="E11" s="149"/>
      <c r="F11" s="150"/>
      <c r="G11" s="148"/>
      <c r="H11" s="151"/>
      <c r="I11" s="150"/>
      <c r="J11" s="152"/>
      <c r="K11" s="139"/>
      <c r="L11" s="139"/>
      <c r="M11" s="140"/>
      <c r="N11" s="141"/>
      <c r="O11" s="141"/>
      <c r="P11" s="141"/>
    </row>
    <row r="12" spans="1:16" x14ac:dyDescent="0.2">
      <c r="A12" s="153"/>
      <c r="B12" s="154"/>
      <c r="C12" s="155"/>
      <c r="D12" s="156"/>
      <c r="E12" s="157"/>
      <c r="F12" s="158"/>
      <c r="G12" s="156"/>
      <c r="H12" s="159"/>
      <c r="I12" s="158"/>
      <c r="J12" s="152"/>
      <c r="K12" s="139"/>
      <c r="L12" s="139"/>
      <c r="M12" s="140"/>
      <c r="N12" s="141"/>
      <c r="O12" s="141"/>
      <c r="P12" s="141"/>
    </row>
    <row r="13" spans="1:16" x14ac:dyDescent="0.2">
      <c r="A13" s="160"/>
      <c r="B13" s="161"/>
      <c r="C13" s="162"/>
      <c r="D13" s="163"/>
      <c r="E13" s="164"/>
      <c r="F13" s="165"/>
      <c r="G13" s="163"/>
      <c r="H13" s="166"/>
      <c r="I13" s="165"/>
      <c r="J13" s="152"/>
      <c r="K13" s="139"/>
      <c r="L13" s="139"/>
      <c r="M13" s="140"/>
      <c r="N13" s="141"/>
      <c r="O13" s="141"/>
      <c r="P13" s="141"/>
    </row>
    <row r="14" spans="1:16" x14ac:dyDescent="0.2">
      <c r="A14" s="160"/>
      <c r="B14" s="161"/>
      <c r="C14" s="162"/>
      <c r="D14" s="163"/>
      <c r="E14" s="164"/>
      <c r="F14" s="163"/>
      <c r="G14" s="163"/>
      <c r="H14" s="167"/>
      <c r="I14" s="163"/>
      <c r="J14" s="152"/>
      <c r="K14" s="139"/>
      <c r="L14" s="139"/>
      <c r="M14" s="140"/>
      <c r="N14" s="141"/>
      <c r="O14" s="141"/>
      <c r="P14" s="141"/>
    </row>
    <row r="15" spans="1:16" x14ac:dyDescent="0.2">
      <c r="A15" s="160"/>
      <c r="B15" s="161"/>
      <c r="C15" s="162"/>
      <c r="D15" s="163"/>
      <c r="E15" s="164"/>
      <c r="F15" s="163"/>
      <c r="G15" s="163"/>
      <c r="H15" s="167"/>
      <c r="I15" s="163"/>
      <c r="J15" s="152"/>
      <c r="K15" s="139"/>
      <c r="L15" s="139"/>
      <c r="M15" s="140"/>
      <c r="N15" s="141"/>
      <c r="O15" s="141"/>
      <c r="P15" s="141"/>
    </row>
    <row r="16" spans="1:16" x14ac:dyDescent="0.2">
      <c r="A16" s="160"/>
      <c r="B16" s="161"/>
      <c r="C16" s="162"/>
      <c r="D16" s="163"/>
      <c r="E16" s="164"/>
      <c r="F16" s="163"/>
      <c r="G16" s="162"/>
      <c r="H16" s="167"/>
      <c r="I16" s="163"/>
      <c r="J16" s="152"/>
      <c r="K16" s="139"/>
      <c r="L16" s="139"/>
      <c r="M16" s="140"/>
      <c r="N16" s="141"/>
      <c r="O16" s="141"/>
      <c r="P16" s="141"/>
    </row>
    <row r="17" spans="1:16" x14ac:dyDescent="0.2">
      <c r="A17" s="160"/>
      <c r="B17" s="161"/>
      <c r="C17" s="162"/>
      <c r="D17" s="163"/>
      <c r="E17" s="164"/>
      <c r="F17" s="163"/>
      <c r="G17" s="162"/>
      <c r="H17" s="167"/>
      <c r="I17" s="163"/>
      <c r="J17" s="152"/>
      <c r="K17" s="139"/>
      <c r="L17" s="139"/>
      <c r="M17" s="140"/>
      <c r="N17" s="141"/>
      <c r="O17" s="141"/>
      <c r="P17" s="141"/>
    </row>
    <row r="18" spans="1:16" x14ac:dyDescent="0.2">
      <c r="A18" s="160"/>
      <c r="B18" s="161"/>
      <c r="C18" s="162"/>
      <c r="D18" s="163"/>
      <c r="E18" s="164"/>
      <c r="F18" s="163"/>
      <c r="G18" s="162"/>
      <c r="H18" s="167"/>
      <c r="I18" s="163"/>
      <c r="J18" s="152"/>
      <c r="K18" s="139"/>
      <c r="L18" s="139"/>
      <c r="M18" s="140"/>
      <c r="N18" s="141"/>
      <c r="O18" s="141"/>
      <c r="P18" s="141"/>
    </row>
    <row r="19" spans="1:16" x14ac:dyDescent="0.2">
      <c r="A19" s="160"/>
      <c r="B19" s="161"/>
      <c r="C19" s="162"/>
      <c r="D19" s="163"/>
      <c r="E19" s="164"/>
      <c r="F19" s="163"/>
      <c r="G19" s="163"/>
      <c r="H19" s="167"/>
      <c r="I19" s="163"/>
      <c r="J19" s="152"/>
      <c r="K19" s="139"/>
      <c r="L19" s="139"/>
      <c r="M19" s="140"/>
      <c r="N19" s="141"/>
      <c r="O19" s="141"/>
      <c r="P19" s="141"/>
    </row>
    <row r="20" spans="1:16" x14ac:dyDescent="0.2">
      <c r="A20" s="160"/>
      <c r="B20" s="161"/>
      <c r="C20" s="162"/>
      <c r="D20" s="163"/>
      <c r="E20" s="164"/>
      <c r="F20" s="163"/>
      <c r="G20" s="163"/>
      <c r="H20" s="167"/>
      <c r="I20" s="163"/>
      <c r="J20" s="152"/>
      <c r="K20" s="139"/>
      <c r="L20" s="139"/>
      <c r="M20" s="140"/>
      <c r="N20" s="141"/>
      <c r="O20" s="141"/>
      <c r="P20" s="141"/>
    </row>
    <row r="21" spans="1:16" x14ac:dyDescent="0.2">
      <c r="A21" s="160"/>
      <c r="B21" s="161"/>
      <c r="C21" s="162"/>
      <c r="D21" s="163"/>
      <c r="E21" s="164"/>
      <c r="F21" s="163"/>
      <c r="G21" s="163"/>
      <c r="H21" s="167"/>
      <c r="I21" s="163"/>
      <c r="J21" s="152"/>
      <c r="K21" s="139"/>
      <c r="L21" s="139"/>
      <c r="M21" s="140"/>
      <c r="N21" s="141"/>
      <c r="O21" s="141"/>
      <c r="P21" s="141"/>
    </row>
    <row r="22" spans="1:16" x14ac:dyDescent="0.2">
      <c r="A22" s="168"/>
      <c r="B22" s="169"/>
      <c r="C22" s="162"/>
      <c r="D22" s="163"/>
      <c r="E22" s="164"/>
      <c r="F22" s="163"/>
      <c r="G22" s="163"/>
      <c r="H22" s="167"/>
      <c r="I22" s="165"/>
      <c r="J22" s="152"/>
      <c r="K22" s="139"/>
      <c r="L22" s="139"/>
      <c r="M22" s="140"/>
      <c r="N22" s="141"/>
      <c r="O22" s="141"/>
      <c r="P22" s="141"/>
    </row>
    <row r="23" spans="1:16" x14ac:dyDescent="0.2">
      <c r="A23" s="170"/>
      <c r="B23" s="169"/>
      <c r="C23" s="162"/>
      <c r="D23" s="163"/>
      <c r="E23" s="164"/>
      <c r="F23" s="163"/>
      <c r="G23" s="163"/>
      <c r="H23" s="167"/>
      <c r="I23" s="165"/>
      <c r="J23" s="152"/>
      <c r="K23" s="139"/>
      <c r="L23" s="139"/>
      <c r="N23" s="141"/>
      <c r="O23" s="141"/>
      <c r="P23" s="141"/>
    </row>
    <row r="24" spans="1:16" ht="15" thickBot="1" x14ac:dyDescent="0.25">
      <c r="A24" s="171"/>
      <c r="B24" s="172"/>
      <c r="C24" s="173"/>
      <c r="D24" s="174"/>
      <c r="E24" s="175"/>
      <c r="F24" s="174"/>
      <c r="G24" s="174"/>
      <c r="H24" s="176"/>
      <c r="I24" s="177"/>
      <c r="J24" s="152"/>
      <c r="K24" s="139"/>
      <c r="L24" s="139"/>
      <c r="N24" s="141"/>
      <c r="O24" s="141"/>
      <c r="P24" s="141"/>
    </row>
    <row r="25" spans="1:16" ht="15" thickTop="1" x14ac:dyDescent="0.2">
      <c r="A25" s="178"/>
      <c r="B25" s="154"/>
      <c r="C25" s="155"/>
      <c r="D25" s="156"/>
      <c r="E25" s="179"/>
      <c r="F25" s="180"/>
      <c r="G25" s="181"/>
      <c r="H25" s="182"/>
      <c r="I25" s="180"/>
      <c r="J25" s="152"/>
      <c r="K25" s="139"/>
      <c r="L25" s="139"/>
      <c r="M25" s="140"/>
      <c r="N25" s="141"/>
      <c r="O25" s="141"/>
      <c r="P25" s="141"/>
    </row>
    <row r="26" spans="1:16" x14ac:dyDescent="0.2">
      <c r="A26" s="183"/>
      <c r="B26" s="161"/>
      <c r="C26" s="162"/>
      <c r="D26" s="163"/>
      <c r="E26" s="184"/>
      <c r="F26" s="185"/>
      <c r="G26" s="186"/>
      <c r="H26" s="187"/>
      <c r="I26" s="185"/>
      <c r="J26" s="152"/>
      <c r="K26" s="139"/>
      <c r="L26" s="139"/>
      <c r="M26" s="140"/>
      <c r="N26" s="141"/>
      <c r="O26" s="141"/>
      <c r="P26" s="141"/>
    </row>
    <row r="27" spans="1:16" x14ac:dyDescent="0.2">
      <c r="A27" s="183"/>
      <c r="B27" s="161"/>
      <c r="C27" s="162"/>
      <c r="D27" s="163"/>
      <c r="E27" s="184"/>
      <c r="F27" s="185"/>
      <c r="G27" s="186"/>
      <c r="H27" s="187"/>
      <c r="I27" s="185"/>
      <c r="J27" s="152"/>
      <c r="K27" s="139"/>
      <c r="L27" s="139"/>
      <c r="M27" s="141"/>
      <c r="N27" s="141"/>
      <c r="O27" s="141"/>
      <c r="P27" s="141"/>
    </row>
    <row r="28" spans="1:16" x14ac:dyDescent="0.2">
      <c r="A28" s="183"/>
      <c r="B28" s="161"/>
      <c r="C28" s="162"/>
      <c r="D28" s="163"/>
      <c r="E28" s="179"/>
      <c r="F28" s="180"/>
      <c r="G28" s="181"/>
      <c r="H28" s="182"/>
      <c r="I28" s="180"/>
      <c r="J28" s="152"/>
      <c r="K28" s="139"/>
      <c r="L28" s="139"/>
      <c r="M28" s="141"/>
      <c r="N28" s="141"/>
      <c r="O28" s="141"/>
      <c r="P28" s="141"/>
    </row>
    <row r="29" spans="1:16" x14ac:dyDescent="0.2">
      <c r="A29" s="238"/>
      <c r="B29" s="189"/>
      <c r="C29" s="190"/>
      <c r="D29" s="191"/>
      <c r="E29" s="192"/>
      <c r="F29" s="193"/>
      <c r="G29" s="194"/>
      <c r="H29" s="195"/>
      <c r="I29" s="193"/>
      <c r="J29" s="152"/>
      <c r="K29" s="139"/>
      <c r="L29" s="139"/>
      <c r="M29" s="141"/>
      <c r="N29" s="141"/>
      <c r="O29" s="141"/>
      <c r="P29" s="141"/>
    </row>
    <row r="30" spans="1:16" x14ac:dyDescent="0.2">
      <c r="A30" s="196"/>
      <c r="B30" s="141"/>
      <c r="C30" s="141"/>
      <c r="D30" s="141"/>
      <c r="E30" s="141"/>
      <c r="F30" s="141"/>
      <c r="G30" s="141"/>
      <c r="H30" s="141"/>
      <c r="I30" s="141"/>
      <c r="J30" s="141"/>
      <c r="K30" s="141"/>
      <c r="L30" s="141"/>
      <c r="M30" s="140"/>
      <c r="N30" s="141"/>
      <c r="O30" s="141"/>
      <c r="P30" s="141"/>
    </row>
    <row r="31" spans="1:16" ht="14.25" customHeight="1" x14ac:dyDescent="0.2">
      <c r="A31" s="290"/>
      <c r="B31" s="291"/>
      <c r="C31" s="294"/>
      <c r="D31" s="295"/>
      <c r="E31" s="296"/>
      <c r="F31" s="294"/>
      <c r="G31" s="295"/>
      <c r="H31" s="295"/>
      <c r="I31" s="295"/>
      <c r="J31" s="295"/>
      <c r="K31" s="295"/>
      <c r="L31" s="295"/>
      <c r="M31" s="197"/>
      <c r="N31" s="141"/>
      <c r="O31" s="141"/>
      <c r="P31" s="141"/>
    </row>
    <row r="32" spans="1:16" ht="87.75" customHeight="1" x14ac:dyDescent="0.2">
      <c r="A32" s="292"/>
      <c r="B32" s="293"/>
      <c r="C32" s="198"/>
      <c r="D32" s="199"/>
      <c r="E32" s="200"/>
      <c r="F32" s="199"/>
      <c r="G32" s="201"/>
      <c r="H32" s="200"/>
      <c r="I32" s="202"/>
      <c r="J32" s="203"/>
      <c r="K32" s="203"/>
      <c r="L32" s="237"/>
      <c r="M32" s="205"/>
      <c r="N32" s="141"/>
      <c r="O32" s="141"/>
    </row>
    <row r="33" spans="1:16" x14ac:dyDescent="0.2">
      <c r="A33" s="310"/>
      <c r="B33" s="311"/>
      <c r="C33" s="206"/>
      <c r="D33" s="207"/>
      <c r="E33" s="207"/>
      <c r="F33" s="206"/>
      <c r="G33" s="207"/>
      <c r="H33" s="207"/>
      <c r="I33" s="208"/>
      <c r="J33" s="209"/>
      <c r="K33" s="210"/>
      <c r="L33" s="211"/>
      <c r="M33" s="212"/>
      <c r="N33" s="141"/>
      <c r="O33" s="141"/>
    </row>
    <row r="34" spans="1:16" x14ac:dyDescent="0.2">
      <c r="A34" s="308"/>
      <c r="B34" s="309"/>
      <c r="C34" s="164"/>
      <c r="D34" s="166"/>
      <c r="E34" s="166"/>
      <c r="F34" s="164"/>
      <c r="G34" s="166"/>
      <c r="H34" s="166"/>
      <c r="I34" s="165"/>
      <c r="J34" s="213"/>
      <c r="K34" s="162"/>
      <c r="L34" s="163"/>
      <c r="M34" s="212"/>
      <c r="N34" s="141"/>
      <c r="O34" s="141"/>
    </row>
    <row r="35" spans="1:16" x14ac:dyDescent="0.2">
      <c r="A35" s="308"/>
      <c r="B35" s="309"/>
      <c r="C35" s="164"/>
      <c r="D35" s="166"/>
      <c r="E35" s="166"/>
      <c r="F35" s="164"/>
      <c r="G35" s="166"/>
      <c r="H35" s="166"/>
      <c r="I35" s="165"/>
      <c r="J35" s="213"/>
      <c r="K35" s="162"/>
      <c r="L35" s="163"/>
      <c r="M35" s="212"/>
      <c r="N35" s="141"/>
      <c r="O35" s="141"/>
    </row>
    <row r="36" spans="1:16" x14ac:dyDescent="0.2">
      <c r="A36" s="308"/>
      <c r="B36" s="309"/>
      <c r="C36" s="164"/>
      <c r="D36" s="166"/>
      <c r="E36" s="166"/>
      <c r="F36" s="164"/>
      <c r="G36" s="166"/>
      <c r="H36" s="166"/>
      <c r="I36" s="165"/>
      <c r="J36" s="213"/>
      <c r="K36" s="162"/>
      <c r="L36" s="163"/>
      <c r="M36" s="212"/>
      <c r="N36" s="141"/>
      <c r="O36" s="141"/>
    </row>
    <row r="37" spans="1:16" x14ac:dyDescent="0.2">
      <c r="A37" s="308"/>
      <c r="B37" s="309"/>
      <c r="C37" s="164"/>
      <c r="D37" s="166"/>
      <c r="E37" s="166"/>
      <c r="F37" s="164"/>
      <c r="G37" s="166"/>
      <c r="H37" s="166"/>
      <c r="I37" s="165"/>
      <c r="J37" s="214"/>
      <c r="K37" s="214"/>
      <c r="L37" s="186"/>
      <c r="M37" s="212"/>
      <c r="N37" s="141"/>
      <c r="O37" s="141"/>
    </row>
    <row r="38" spans="1:16" x14ac:dyDescent="0.2">
      <c r="A38" s="308"/>
      <c r="B38" s="309"/>
      <c r="C38" s="164"/>
      <c r="D38" s="166"/>
      <c r="E38" s="166"/>
      <c r="F38" s="164"/>
      <c r="G38" s="166"/>
      <c r="H38" s="166"/>
      <c r="I38" s="165"/>
      <c r="J38" s="214"/>
      <c r="K38" s="214"/>
      <c r="L38" s="186"/>
      <c r="M38" s="212"/>
      <c r="N38" s="141"/>
      <c r="O38" s="141"/>
    </row>
    <row r="39" spans="1:16" x14ac:dyDescent="0.2">
      <c r="A39" s="308"/>
      <c r="B39" s="309"/>
      <c r="C39" s="164"/>
      <c r="D39" s="166"/>
      <c r="E39" s="166"/>
      <c r="F39" s="164"/>
      <c r="G39" s="166"/>
      <c r="H39" s="166"/>
      <c r="I39" s="165"/>
      <c r="J39" s="162"/>
      <c r="K39" s="214"/>
      <c r="L39" s="186"/>
      <c r="M39" s="212"/>
      <c r="N39" s="141"/>
      <c r="O39" s="141"/>
    </row>
    <row r="40" spans="1:16" x14ac:dyDescent="0.2">
      <c r="A40" s="308"/>
      <c r="B40" s="309"/>
      <c r="C40" s="164"/>
      <c r="D40" s="166"/>
      <c r="E40" s="166"/>
      <c r="F40" s="164"/>
      <c r="G40" s="166"/>
      <c r="H40" s="166"/>
      <c r="I40" s="165"/>
      <c r="J40" s="162"/>
      <c r="K40" s="214"/>
      <c r="L40" s="186"/>
      <c r="M40" s="212"/>
      <c r="N40" s="141"/>
      <c r="O40" s="141"/>
    </row>
    <row r="41" spans="1:16" x14ac:dyDescent="0.2">
      <c r="A41" s="308"/>
      <c r="B41" s="309"/>
      <c r="C41" s="164"/>
      <c r="D41" s="166"/>
      <c r="E41" s="166"/>
      <c r="F41" s="164"/>
      <c r="G41" s="166"/>
      <c r="H41" s="166"/>
      <c r="I41" s="165"/>
      <c r="J41" s="213"/>
      <c r="K41" s="162"/>
      <c r="L41" s="163"/>
      <c r="M41" s="212"/>
      <c r="N41" s="141"/>
      <c r="O41" s="141"/>
    </row>
    <row r="42" spans="1:16" x14ac:dyDescent="0.2">
      <c r="A42" s="318"/>
      <c r="B42" s="319"/>
      <c r="C42" s="215"/>
      <c r="D42" s="216"/>
      <c r="E42" s="216"/>
      <c r="F42" s="215"/>
      <c r="G42" s="216"/>
      <c r="H42" s="216"/>
      <c r="I42" s="217"/>
      <c r="J42" s="218"/>
      <c r="K42" s="218"/>
      <c r="L42" s="219"/>
      <c r="M42" s="212"/>
      <c r="N42" s="141"/>
      <c r="O42" s="141"/>
    </row>
    <row r="43" spans="1:16" x14ac:dyDescent="0.2">
      <c r="A43" s="322"/>
      <c r="B43" s="323"/>
      <c r="C43" s="215"/>
      <c r="D43" s="216"/>
      <c r="E43" s="216"/>
      <c r="F43" s="192"/>
      <c r="G43" s="220"/>
      <c r="H43" s="216"/>
      <c r="I43" s="217"/>
      <c r="J43" s="213"/>
      <c r="K43" s="221"/>
      <c r="L43" s="222"/>
      <c r="M43" s="212"/>
      <c r="N43" s="141"/>
      <c r="O43" s="141"/>
    </row>
    <row r="44" spans="1:16" x14ac:dyDescent="0.2">
      <c r="A44" s="320"/>
      <c r="B44" s="321"/>
      <c r="C44" s="223"/>
      <c r="D44" s="224"/>
      <c r="E44" s="224"/>
      <c r="F44" s="223"/>
      <c r="G44" s="224"/>
      <c r="H44" s="224"/>
      <c r="I44" s="225"/>
      <c r="J44" s="226"/>
      <c r="K44" s="226"/>
      <c r="L44" s="227"/>
      <c r="M44" s="212"/>
      <c r="N44" s="141"/>
      <c r="O44" s="141"/>
    </row>
    <row r="45" spans="1:16" x14ac:dyDescent="0.2">
      <c r="A45" s="316"/>
      <c r="B45" s="317"/>
      <c r="C45" s="228"/>
      <c r="D45" s="229"/>
      <c r="E45" s="229"/>
      <c r="F45" s="228"/>
      <c r="G45" s="229"/>
      <c r="H45" s="229"/>
      <c r="I45" s="230"/>
      <c r="J45" s="226"/>
      <c r="K45" s="231"/>
      <c r="L45" s="232"/>
      <c r="M45" s="212"/>
      <c r="N45" s="141"/>
      <c r="O45" s="141"/>
    </row>
    <row r="46" spans="1:16" x14ac:dyDescent="0.2">
      <c r="A46" s="136"/>
      <c r="B46" s="233"/>
      <c r="C46" s="196"/>
      <c r="D46" s="234"/>
      <c r="E46" s="141"/>
      <c r="F46" s="141"/>
      <c r="G46" s="141"/>
      <c r="H46" s="141"/>
      <c r="I46" s="141"/>
      <c r="J46" s="141"/>
      <c r="K46" s="141"/>
      <c r="L46" s="141"/>
      <c r="M46" s="141"/>
      <c r="N46" s="141"/>
      <c r="O46" s="141"/>
      <c r="P46" s="141"/>
    </row>
    <row r="47" spans="1:16" x14ac:dyDescent="0.2">
      <c r="A47" s="294"/>
      <c r="B47" s="296"/>
      <c r="C47" s="203"/>
      <c r="D47" s="237"/>
      <c r="E47" s="141"/>
      <c r="F47" s="141"/>
      <c r="G47" s="141"/>
      <c r="H47" s="141"/>
      <c r="I47" s="141"/>
      <c r="J47" s="141"/>
      <c r="K47" s="141"/>
      <c r="L47" s="141"/>
      <c r="M47" s="141"/>
      <c r="N47" s="141"/>
      <c r="O47" s="141"/>
      <c r="P47" s="141"/>
    </row>
    <row r="48" spans="1:16" x14ac:dyDescent="0.2">
      <c r="A48" s="312"/>
      <c r="B48" s="313"/>
      <c r="C48" s="221"/>
      <c r="D48" s="222"/>
      <c r="E48" s="235"/>
      <c r="F48" s="141"/>
      <c r="G48" s="141"/>
      <c r="H48" s="141"/>
      <c r="I48" s="141"/>
      <c r="J48" s="141"/>
      <c r="K48" s="141"/>
      <c r="L48" s="141"/>
      <c r="M48" s="141"/>
      <c r="N48" s="141"/>
      <c r="O48" s="141"/>
      <c r="P48" s="141"/>
    </row>
    <row r="49" spans="1:16" x14ac:dyDescent="0.2">
      <c r="A49" s="314"/>
      <c r="B49" s="315"/>
      <c r="C49" s="190"/>
      <c r="D49" s="194"/>
      <c r="E49" s="236"/>
      <c r="F49" s="141"/>
      <c r="G49" s="141"/>
      <c r="H49" s="141"/>
      <c r="I49" s="141"/>
      <c r="J49" s="141"/>
      <c r="K49" s="141"/>
      <c r="L49" s="141"/>
      <c r="M49" s="141"/>
      <c r="N49" s="141"/>
      <c r="O49" s="141"/>
      <c r="P49" s="141"/>
    </row>
    <row r="195" hidden="1" x14ac:dyDescent="0.2"/>
  </sheetData>
  <mergeCells count="26">
    <mergeCell ref="A47:B47"/>
    <mergeCell ref="A48:B48"/>
    <mergeCell ref="A49:B49"/>
    <mergeCell ref="A45:B45"/>
    <mergeCell ref="A38:B38"/>
    <mergeCell ref="A39:B39"/>
    <mergeCell ref="A40:B40"/>
    <mergeCell ref="A41:B41"/>
    <mergeCell ref="A42:B42"/>
    <mergeCell ref="A44:B44"/>
    <mergeCell ref="A43:B43"/>
    <mergeCell ref="A37:B37"/>
    <mergeCell ref="A33:B33"/>
    <mergeCell ref="A34:B34"/>
    <mergeCell ref="A35:B35"/>
    <mergeCell ref="A36:B36"/>
    <mergeCell ref="A31:B32"/>
    <mergeCell ref="C31:E31"/>
    <mergeCell ref="F31:I31"/>
    <mergeCell ref="J31:L31"/>
    <mergeCell ref="A6:P6"/>
    <mergeCell ref="A9:A10"/>
    <mergeCell ref="B9:D9"/>
    <mergeCell ref="E9:F9"/>
    <mergeCell ref="G9:G10"/>
    <mergeCell ref="H9:I9"/>
  </mergeCells>
  <dataValidations count="1">
    <dataValidation type="whole" allowBlank="1" showInputMessage="1" showErrorMessage="1" errorTitle="ERROR" error="Por favor ingrese números enteros" sqref="A1:XFD1048576">
      <formula1>0</formula1>
      <formula2>10000000</formula2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N195"/>
  <sheetViews>
    <sheetView workbookViewId="0">
      <selection activeCell="A24" sqref="A24"/>
    </sheetView>
  </sheetViews>
  <sheetFormatPr baseColWidth="10" defaultRowHeight="14.25" x14ac:dyDescent="0.2"/>
  <cols>
    <col min="1" max="1" width="55.5703125" style="78" customWidth="1"/>
    <col min="2" max="2" width="14.5703125" style="78" customWidth="1"/>
    <col min="3" max="4" width="15.7109375" style="78" customWidth="1"/>
    <col min="5" max="7" width="16.140625" style="78" customWidth="1"/>
    <col min="8" max="8" width="16.7109375" style="78" customWidth="1"/>
    <col min="9" max="9" width="15.42578125" style="78" customWidth="1"/>
    <col min="10" max="10" width="18.28515625" style="78" customWidth="1"/>
    <col min="11" max="13" width="14.28515625" style="78" customWidth="1"/>
    <col min="14" max="76" width="11.42578125" style="78"/>
    <col min="77" max="77" width="11.42578125" style="79"/>
    <col min="78" max="92" width="0" style="79" hidden="1" customWidth="1"/>
    <col min="93" max="100" width="0" style="78" hidden="1" customWidth="1"/>
    <col min="101" max="16384" width="11.42578125" style="78"/>
  </cols>
  <sheetData>
    <row r="1" spans="1:16" x14ac:dyDescent="0.2">
      <c r="A1" s="77" t="s">
        <v>0</v>
      </c>
    </row>
    <row r="2" spans="1:16" x14ac:dyDescent="0.2">
      <c r="A2" s="77" t="str">
        <f>CONCATENATE("COMUNA: ",[1]NOMBRE!B2," - ","( ",[1]NOMBRE!C2,[1]NOMBRE!D2,[1]NOMBRE!E2,[1]NOMBRE!F2,[1]NOMBRE!G2," )")</f>
        <v>COMUNA: Linares - ( 07401 )</v>
      </c>
    </row>
    <row r="3" spans="1:16" x14ac:dyDescent="0.2">
      <c r="A3" s="77" t="str">
        <f>CONCATENATE("ESTABLECIMIENTO/ESTRATEGIA: ",[1]NOMBRE!B3," - ","( ",[1]NOMBRE!C3,[1]NOMBRE!D3,[1]NOMBRE!E3,[1]NOMBRE!F3,[1]NOMBRE!G3,[1]NOMBRE!H3," )")</f>
        <v>ESTABLECIMIENTO/ESTRATEGIA: Hospital Presidente Carlos Ibáñez del Campo - ( 116108 )</v>
      </c>
    </row>
    <row r="4" spans="1:16" x14ac:dyDescent="0.2">
      <c r="A4" s="77" t="str">
        <f>CONCATENATE("MES: ",[1]NOMBRE!B6," - ","( ",[1]NOMBRE!C6,[1]NOMBRE!D6," )")</f>
        <v>MES: ENERO - ( 01 )</v>
      </c>
    </row>
    <row r="5" spans="1:16" x14ac:dyDescent="0.2">
      <c r="A5" s="77" t="str">
        <f>CONCATENATE("AÑO: ",[1]NOMBRE!B7)</f>
        <v>AÑO: 2017</v>
      </c>
    </row>
    <row r="6" spans="1:16" ht="15" x14ac:dyDescent="0.2">
      <c r="A6" s="279" t="s">
        <v>1</v>
      </c>
      <c r="B6" s="279"/>
      <c r="C6" s="279"/>
      <c r="D6" s="279"/>
      <c r="E6" s="279"/>
      <c r="F6" s="279"/>
      <c r="G6" s="279"/>
      <c r="H6" s="279"/>
      <c r="I6" s="279"/>
      <c r="J6" s="279"/>
      <c r="K6" s="279"/>
      <c r="L6" s="279"/>
      <c r="M6" s="279"/>
      <c r="N6" s="279"/>
      <c r="O6" s="279"/>
      <c r="P6" s="279"/>
    </row>
    <row r="7" spans="1:16" ht="15" x14ac:dyDescent="0.2">
      <c r="A7" s="71"/>
      <c r="B7" s="71"/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</row>
    <row r="8" spans="1:16" x14ac:dyDescent="0.2">
      <c r="A8" s="3" t="s">
        <v>2</v>
      </c>
      <c r="B8" s="4"/>
      <c r="C8" s="4"/>
      <c r="D8" s="4"/>
      <c r="E8" s="4"/>
      <c r="F8" s="4"/>
      <c r="G8" s="4"/>
      <c r="H8" s="4"/>
      <c r="I8" s="4"/>
      <c r="J8" s="5"/>
      <c r="K8" s="6"/>
      <c r="L8" s="6"/>
      <c r="M8" s="6"/>
      <c r="N8" s="7"/>
      <c r="O8" s="7"/>
      <c r="P8" s="6"/>
    </row>
    <row r="9" spans="1:16" ht="25.5" customHeight="1" x14ac:dyDescent="0.2">
      <c r="A9" s="280" t="s">
        <v>3</v>
      </c>
      <c r="B9" s="282" t="s">
        <v>4</v>
      </c>
      <c r="C9" s="283"/>
      <c r="D9" s="284"/>
      <c r="E9" s="285" t="s">
        <v>5</v>
      </c>
      <c r="F9" s="286"/>
      <c r="G9" s="273" t="s">
        <v>6</v>
      </c>
      <c r="H9" s="288" t="s">
        <v>7</v>
      </c>
      <c r="I9" s="289"/>
      <c r="J9" s="80"/>
      <c r="K9" s="80"/>
      <c r="L9" s="80"/>
      <c r="M9" s="1"/>
      <c r="N9" s="2"/>
      <c r="O9" s="2"/>
      <c r="P9" s="2"/>
    </row>
    <row r="10" spans="1:16" ht="52.5" customHeight="1" x14ac:dyDescent="0.2">
      <c r="A10" s="281"/>
      <c r="B10" s="72" t="s">
        <v>36</v>
      </c>
      <c r="C10" s="72" t="s">
        <v>37</v>
      </c>
      <c r="D10" s="8" t="s">
        <v>38</v>
      </c>
      <c r="E10" s="73" t="s">
        <v>39</v>
      </c>
      <c r="F10" s="73" t="s">
        <v>40</v>
      </c>
      <c r="G10" s="287"/>
      <c r="H10" s="73" t="s">
        <v>41</v>
      </c>
      <c r="I10" s="73" t="s">
        <v>42</v>
      </c>
      <c r="J10" s="80"/>
      <c r="K10" s="80"/>
      <c r="L10" s="80"/>
      <c r="M10" s="1"/>
      <c r="N10" s="2"/>
      <c r="O10" s="2"/>
      <c r="P10" s="2"/>
    </row>
    <row r="11" spans="1:16" x14ac:dyDescent="0.2">
      <c r="A11" s="10" t="s">
        <v>9</v>
      </c>
      <c r="B11" s="81">
        <f t="shared" ref="B11:B29" si="0">SUM(C11+D11)</f>
        <v>76</v>
      </c>
      <c r="C11" s="82">
        <f t="shared" ref="C11:I11" si="1">SUM(C12:C24)</f>
        <v>27</v>
      </c>
      <c r="D11" s="83">
        <f t="shared" si="1"/>
        <v>49</v>
      </c>
      <c r="E11" s="84">
        <f t="shared" si="1"/>
        <v>53</v>
      </c>
      <c r="F11" s="85">
        <f t="shared" si="1"/>
        <v>21</v>
      </c>
      <c r="G11" s="83">
        <f t="shared" si="1"/>
        <v>0</v>
      </c>
      <c r="H11" s="86">
        <f t="shared" si="1"/>
        <v>23</v>
      </c>
      <c r="I11" s="85">
        <f t="shared" si="1"/>
        <v>0</v>
      </c>
      <c r="J11" s="87"/>
      <c r="K11" s="80"/>
      <c r="L11" s="80"/>
      <c r="M11" s="1"/>
      <c r="N11" s="2"/>
      <c r="O11" s="2"/>
      <c r="P11" s="2"/>
    </row>
    <row r="12" spans="1:16" x14ac:dyDescent="0.2">
      <c r="A12" s="16" t="s">
        <v>43</v>
      </c>
      <c r="B12" s="88">
        <f t="shared" si="0"/>
        <v>10</v>
      </c>
      <c r="C12" s="89">
        <v>3</v>
      </c>
      <c r="D12" s="20">
        <v>7</v>
      </c>
      <c r="E12" s="18">
        <v>9</v>
      </c>
      <c r="F12" s="19">
        <v>6</v>
      </c>
      <c r="G12" s="20"/>
      <c r="H12" s="21">
        <v>1</v>
      </c>
      <c r="I12" s="19"/>
      <c r="J12" s="87"/>
      <c r="K12" s="80"/>
      <c r="L12" s="80"/>
      <c r="M12" s="1"/>
      <c r="N12" s="2"/>
      <c r="O12" s="2"/>
      <c r="P12" s="2"/>
    </row>
    <row r="13" spans="1:16" x14ac:dyDescent="0.2">
      <c r="A13" s="22" t="s">
        <v>44</v>
      </c>
      <c r="B13" s="90">
        <f t="shared" si="0"/>
        <v>14</v>
      </c>
      <c r="C13" s="29">
        <v>4</v>
      </c>
      <c r="D13" s="26">
        <v>10</v>
      </c>
      <c r="E13" s="24">
        <v>9</v>
      </c>
      <c r="F13" s="25">
        <v>5</v>
      </c>
      <c r="G13" s="26"/>
      <c r="H13" s="27">
        <v>5</v>
      </c>
      <c r="I13" s="25"/>
      <c r="J13" s="87"/>
      <c r="K13" s="80"/>
      <c r="L13" s="80"/>
      <c r="M13" s="1"/>
      <c r="N13" s="2"/>
      <c r="O13" s="2"/>
      <c r="P13" s="2"/>
    </row>
    <row r="14" spans="1:16" x14ac:dyDescent="0.2">
      <c r="A14" s="22" t="s">
        <v>45</v>
      </c>
      <c r="B14" s="90">
        <f t="shared" si="0"/>
        <v>4</v>
      </c>
      <c r="C14" s="29"/>
      <c r="D14" s="26">
        <v>4</v>
      </c>
      <c r="E14" s="24">
        <v>3</v>
      </c>
      <c r="F14" s="26">
        <v>1</v>
      </c>
      <c r="G14" s="26"/>
      <c r="H14" s="28">
        <v>1</v>
      </c>
      <c r="I14" s="26"/>
      <c r="J14" s="87"/>
      <c r="K14" s="80"/>
      <c r="L14" s="80"/>
      <c r="M14" s="1"/>
      <c r="N14" s="2"/>
      <c r="O14" s="2"/>
      <c r="P14" s="2"/>
    </row>
    <row r="15" spans="1:16" x14ac:dyDescent="0.2">
      <c r="A15" s="22" t="s">
        <v>46</v>
      </c>
      <c r="B15" s="90">
        <f t="shared" si="0"/>
        <v>27</v>
      </c>
      <c r="C15" s="29">
        <v>11</v>
      </c>
      <c r="D15" s="26">
        <v>16</v>
      </c>
      <c r="E15" s="24">
        <v>18</v>
      </c>
      <c r="F15" s="26">
        <v>3</v>
      </c>
      <c r="G15" s="26"/>
      <c r="H15" s="28">
        <v>9</v>
      </c>
      <c r="I15" s="26"/>
      <c r="J15" s="87"/>
      <c r="K15" s="80"/>
      <c r="L15" s="80"/>
      <c r="M15" s="1"/>
      <c r="N15" s="2"/>
      <c r="O15" s="2"/>
      <c r="P15" s="2"/>
    </row>
    <row r="16" spans="1:16" ht="21" x14ac:dyDescent="0.2">
      <c r="A16" s="22" t="s">
        <v>47</v>
      </c>
      <c r="B16" s="90">
        <f t="shared" si="0"/>
        <v>0</v>
      </c>
      <c r="C16" s="29"/>
      <c r="D16" s="26"/>
      <c r="E16" s="24"/>
      <c r="F16" s="26"/>
      <c r="G16" s="29"/>
      <c r="H16" s="28"/>
      <c r="I16" s="26"/>
      <c r="J16" s="87"/>
      <c r="K16" s="80"/>
      <c r="L16" s="80"/>
      <c r="M16" s="1"/>
      <c r="N16" s="2"/>
      <c r="O16" s="2"/>
      <c r="P16" s="2"/>
    </row>
    <row r="17" spans="1:16" x14ac:dyDescent="0.2">
      <c r="A17" s="22" t="s">
        <v>48</v>
      </c>
      <c r="B17" s="90">
        <f t="shared" si="0"/>
        <v>0</v>
      </c>
      <c r="C17" s="29"/>
      <c r="D17" s="26"/>
      <c r="E17" s="24"/>
      <c r="F17" s="26"/>
      <c r="G17" s="29"/>
      <c r="H17" s="28"/>
      <c r="I17" s="26"/>
      <c r="J17" s="87"/>
      <c r="K17" s="80"/>
      <c r="L17" s="80"/>
      <c r="M17" s="1"/>
      <c r="N17" s="2"/>
      <c r="O17" s="2"/>
      <c r="P17" s="2"/>
    </row>
    <row r="18" spans="1:16" x14ac:dyDescent="0.2">
      <c r="A18" s="22" t="s">
        <v>49</v>
      </c>
      <c r="B18" s="90">
        <f t="shared" si="0"/>
        <v>0</v>
      </c>
      <c r="C18" s="29"/>
      <c r="D18" s="26"/>
      <c r="E18" s="24"/>
      <c r="F18" s="26"/>
      <c r="G18" s="29"/>
      <c r="H18" s="28"/>
      <c r="I18" s="26"/>
      <c r="J18" s="87"/>
      <c r="K18" s="80"/>
      <c r="L18" s="80"/>
      <c r="M18" s="1"/>
      <c r="N18" s="2"/>
      <c r="O18" s="2"/>
      <c r="P18" s="2"/>
    </row>
    <row r="19" spans="1:16" x14ac:dyDescent="0.2">
      <c r="A19" s="22" t="s">
        <v>50</v>
      </c>
      <c r="B19" s="90">
        <f t="shared" si="0"/>
        <v>5</v>
      </c>
      <c r="C19" s="29">
        <v>3</v>
      </c>
      <c r="D19" s="26">
        <v>2</v>
      </c>
      <c r="E19" s="24">
        <v>1</v>
      </c>
      <c r="F19" s="26">
        <v>4</v>
      </c>
      <c r="G19" s="26"/>
      <c r="H19" s="28">
        <v>4</v>
      </c>
      <c r="I19" s="26"/>
      <c r="J19" s="87"/>
      <c r="K19" s="80"/>
      <c r="L19" s="80"/>
      <c r="M19" s="1"/>
      <c r="N19" s="2"/>
      <c r="O19" s="2"/>
      <c r="P19" s="2"/>
    </row>
    <row r="20" spans="1:16" x14ac:dyDescent="0.2">
      <c r="A20" s="22" t="s">
        <v>51</v>
      </c>
      <c r="B20" s="90">
        <f t="shared" si="0"/>
        <v>12</v>
      </c>
      <c r="C20" s="29">
        <v>5</v>
      </c>
      <c r="D20" s="26">
        <v>7</v>
      </c>
      <c r="E20" s="24">
        <v>9</v>
      </c>
      <c r="F20" s="26">
        <v>2</v>
      </c>
      <c r="G20" s="26"/>
      <c r="H20" s="28">
        <v>3</v>
      </c>
      <c r="I20" s="26"/>
      <c r="J20" s="87"/>
      <c r="K20" s="80"/>
      <c r="L20" s="80"/>
      <c r="M20" s="1"/>
      <c r="N20" s="2"/>
      <c r="O20" s="2"/>
      <c r="P20" s="2"/>
    </row>
    <row r="21" spans="1:16" x14ac:dyDescent="0.2">
      <c r="A21" s="22" t="s">
        <v>52</v>
      </c>
      <c r="B21" s="90">
        <f t="shared" si="0"/>
        <v>0</v>
      </c>
      <c r="C21" s="29"/>
      <c r="D21" s="26"/>
      <c r="E21" s="24"/>
      <c r="F21" s="26"/>
      <c r="G21" s="26"/>
      <c r="H21" s="28"/>
      <c r="I21" s="26"/>
      <c r="J21" s="87"/>
      <c r="K21" s="80"/>
      <c r="L21" s="80"/>
      <c r="M21" s="1"/>
      <c r="N21" s="2"/>
      <c r="O21" s="2"/>
      <c r="P21" s="2"/>
    </row>
    <row r="22" spans="1:16" x14ac:dyDescent="0.2">
      <c r="A22" s="91" t="s">
        <v>53</v>
      </c>
      <c r="B22" s="92">
        <f t="shared" si="0"/>
        <v>4</v>
      </c>
      <c r="C22" s="29">
        <v>1</v>
      </c>
      <c r="D22" s="26">
        <v>3</v>
      </c>
      <c r="E22" s="24">
        <v>4</v>
      </c>
      <c r="F22" s="26"/>
      <c r="G22" s="26"/>
      <c r="H22" s="28"/>
      <c r="I22" s="28"/>
      <c r="J22" s="87"/>
      <c r="K22" s="80"/>
      <c r="L22" s="80"/>
      <c r="M22" s="1"/>
      <c r="N22" s="2"/>
      <c r="O22" s="2"/>
      <c r="P22" s="2"/>
    </row>
    <row r="23" spans="1:16" x14ac:dyDescent="0.2">
      <c r="A23" s="93" t="s">
        <v>54</v>
      </c>
      <c r="B23" s="92">
        <f t="shared" si="0"/>
        <v>0</v>
      </c>
      <c r="C23" s="29"/>
      <c r="D23" s="26"/>
      <c r="E23" s="24"/>
      <c r="F23" s="26"/>
      <c r="G23" s="26"/>
      <c r="H23" s="28"/>
      <c r="I23" s="28"/>
      <c r="J23" s="87"/>
      <c r="K23" s="80"/>
      <c r="L23" s="80"/>
      <c r="N23" s="2"/>
      <c r="O23" s="2"/>
      <c r="P23" s="2"/>
    </row>
    <row r="24" spans="1:16" ht="15" thickBot="1" x14ac:dyDescent="0.25">
      <c r="A24" s="94" t="s">
        <v>55</v>
      </c>
      <c r="B24" s="95">
        <f t="shared" si="0"/>
        <v>0</v>
      </c>
      <c r="C24" s="96"/>
      <c r="D24" s="32"/>
      <c r="E24" s="30"/>
      <c r="F24" s="32"/>
      <c r="G24" s="32"/>
      <c r="H24" s="33"/>
      <c r="I24" s="33"/>
      <c r="J24" s="87"/>
      <c r="K24" s="80"/>
      <c r="L24" s="80"/>
      <c r="N24" s="2"/>
      <c r="O24" s="2"/>
      <c r="P24" s="2"/>
    </row>
    <row r="25" spans="1:16" ht="15" thickTop="1" x14ac:dyDescent="0.2">
      <c r="A25" s="34" t="s">
        <v>10</v>
      </c>
      <c r="B25" s="88">
        <f t="shared" si="0"/>
        <v>2932</v>
      </c>
      <c r="C25" s="89">
        <v>957</v>
      </c>
      <c r="D25" s="20">
        <v>1975</v>
      </c>
      <c r="E25" s="35"/>
      <c r="F25" s="36"/>
      <c r="G25" s="37"/>
      <c r="H25" s="38"/>
      <c r="I25" s="36"/>
      <c r="J25" s="87"/>
      <c r="K25" s="80"/>
      <c r="L25" s="80"/>
      <c r="M25" s="1"/>
      <c r="N25" s="2"/>
      <c r="O25" s="2"/>
      <c r="P25" s="2"/>
    </row>
    <row r="26" spans="1:16" x14ac:dyDescent="0.2">
      <c r="A26" s="39" t="s">
        <v>11</v>
      </c>
      <c r="B26" s="90">
        <f t="shared" si="0"/>
        <v>4</v>
      </c>
      <c r="C26" s="29">
        <v>1</v>
      </c>
      <c r="D26" s="26">
        <v>3</v>
      </c>
      <c r="E26" s="40"/>
      <c r="F26" s="41"/>
      <c r="G26" s="42"/>
      <c r="H26" s="43"/>
      <c r="I26" s="41"/>
      <c r="J26" s="87"/>
      <c r="K26" s="80"/>
      <c r="L26" s="80"/>
      <c r="M26" s="1"/>
      <c r="N26" s="2"/>
      <c r="O26" s="2"/>
      <c r="P26" s="2"/>
    </row>
    <row r="27" spans="1:16" x14ac:dyDescent="0.2">
      <c r="A27" s="39" t="s">
        <v>12</v>
      </c>
      <c r="B27" s="90">
        <f t="shared" si="0"/>
        <v>38</v>
      </c>
      <c r="C27" s="29">
        <v>4</v>
      </c>
      <c r="D27" s="26">
        <v>34</v>
      </c>
      <c r="E27" s="40"/>
      <c r="F27" s="41"/>
      <c r="G27" s="42"/>
      <c r="H27" s="43"/>
      <c r="I27" s="41"/>
      <c r="J27" s="87"/>
      <c r="K27" s="80"/>
      <c r="L27" s="80"/>
      <c r="M27" s="2"/>
      <c r="N27" s="2"/>
      <c r="O27" s="2"/>
      <c r="P27" s="2"/>
    </row>
    <row r="28" spans="1:16" x14ac:dyDescent="0.2">
      <c r="A28" s="39" t="s">
        <v>13</v>
      </c>
      <c r="B28" s="90">
        <f t="shared" si="0"/>
        <v>0</v>
      </c>
      <c r="C28" s="29"/>
      <c r="D28" s="26"/>
      <c r="E28" s="35"/>
      <c r="F28" s="36"/>
      <c r="G28" s="37"/>
      <c r="H28" s="38"/>
      <c r="I28" s="36"/>
      <c r="J28" s="87"/>
      <c r="K28" s="80"/>
      <c r="L28" s="80"/>
      <c r="M28" s="2"/>
      <c r="N28" s="2"/>
      <c r="O28" s="2"/>
      <c r="P28" s="2"/>
    </row>
    <row r="29" spans="1:16" x14ac:dyDescent="0.2">
      <c r="A29" s="44" t="s">
        <v>14</v>
      </c>
      <c r="B29" s="97">
        <f t="shared" si="0"/>
        <v>5</v>
      </c>
      <c r="C29" s="98">
        <v>2</v>
      </c>
      <c r="D29" s="99">
        <v>3</v>
      </c>
      <c r="E29" s="46"/>
      <c r="F29" s="47"/>
      <c r="G29" s="48"/>
      <c r="H29" s="49"/>
      <c r="I29" s="47"/>
      <c r="J29" s="87"/>
      <c r="K29" s="80"/>
      <c r="L29" s="80"/>
      <c r="M29" s="2"/>
      <c r="N29" s="2"/>
      <c r="O29" s="2"/>
      <c r="P29" s="2"/>
    </row>
    <row r="30" spans="1:16" x14ac:dyDescent="0.2">
      <c r="A30" s="50" t="s">
        <v>15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1"/>
      <c r="N30" s="2"/>
      <c r="O30" s="2"/>
      <c r="P30" s="2"/>
    </row>
    <row r="31" spans="1:16" ht="14.25" customHeight="1" x14ac:dyDescent="0.2">
      <c r="A31" s="272" t="s">
        <v>16</v>
      </c>
      <c r="B31" s="273"/>
      <c r="C31" s="276" t="s">
        <v>17</v>
      </c>
      <c r="D31" s="277"/>
      <c r="E31" s="278"/>
      <c r="F31" s="276" t="s">
        <v>18</v>
      </c>
      <c r="G31" s="277"/>
      <c r="H31" s="277"/>
      <c r="I31" s="277"/>
      <c r="J31" s="277" t="s">
        <v>56</v>
      </c>
      <c r="K31" s="277"/>
      <c r="L31" s="277"/>
      <c r="M31" s="100"/>
      <c r="N31" s="2"/>
      <c r="O31" s="2"/>
      <c r="P31" s="2"/>
    </row>
    <row r="32" spans="1:16" ht="87.75" customHeight="1" x14ac:dyDescent="0.2">
      <c r="A32" s="274"/>
      <c r="B32" s="275"/>
      <c r="C32" s="51" t="s">
        <v>57</v>
      </c>
      <c r="D32" s="52" t="s">
        <v>58</v>
      </c>
      <c r="E32" s="53" t="s">
        <v>59</v>
      </c>
      <c r="F32" s="52" t="s">
        <v>60</v>
      </c>
      <c r="G32" s="101" t="s">
        <v>61</v>
      </c>
      <c r="H32" s="53" t="s">
        <v>62</v>
      </c>
      <c r="I32" s="102" t="s">
        <v>63</v>
      </c>
      <c r="J32" s="103" t="s">
        <v>64</v>
      </c>
      <c r="K32" s="103" t="s">
        <v>65</v>
      </c>
      <c r="L32" s="104" t="s">
        <v>66</v>
      </c>
      <c r="M32" s="9"/>
      <c r="N32" s="2"/>
      <c r="O32" s="2"/>
    </row>
    <row r="33" spans="1:79" x14ac:dyDescent="0.2">
      <c r="A33" s="270" t="s">
        <v>19</v>
      </c>
      <c r="B33" s="271"/>
      <c r="C33" s="54"/>
      <c r="D33" s="55"/>
      <c r="E33" s="55"/>
      <c r="F33" s="54"/>
      <c r="G33" s="55"/>
      <c r="H33" s="55"/>
      <c r="I33" s="56"/>
      <c r="J33" s="105">
        <f>SUM(K33+L33)</f>
        <v>0</v>
      </c>
      <c r="K33" s="106"/>
      <c r="L33" s="107"/>
      <c r="M33" s="108"/>
      <c r="N33" s="2"/>
      <c r="O33" s="2"/>
    </row>
    <row r="34" spans="1:79" x14ac:dyDescent="0.2">
      <c r="A34" s="262" t="s">
        <v>20</v>
      </c>
      <c r="B34" s="263"/>
      <c r="C34" s="24"/>
      <c r="D34" s="27"/>
      <c r="E34" s="27"/>
      <c r="F34" s="24"/>
      <c r="G34" s="27"/>
      <c r="H34" s="27"/>
      <c r="I34" s="25"/>
      <c r="J34" s="109">
        <f>SUM(K34+L34)</f>
        <v>0</v>
      </c>
      <c r="K34" s="29"/>
      <c r="L34" s="26"/>
      <c r="M34" s="108"/>
      <c r="N34" s="2"/>
      <c r="O34" s="2"/>
    </row>
    <row r="35" spans="1:79" x14ac:dyDescent="0.2">
      <c r="A35" s="262" t="s">
        <v>21</v>
      </c>
      <c r="B35" s="263"/>
      <c r="C35" s="24"/>
      <c r="D35" s="27"/>
      <c r="E35" s="27"/>
      <c r="F35" s="24"/>
      <c r="G35" s="27"/>
      <c r="H35" s="27"/>
      <c r="I35" s="25"/>
      <c r="J35" s="109">
        <f>SUM(K35+L35)</f>
        <v>0</v>
      </c>
      <c r="K35" s="29"/>
      <c r="L35" s="26"/>
      <c r="M35" s="108"/>
      <c r="N35" s="2"/>
      <c r="O35" s="2"/>
    </row>
    <row r="36" spans="1:79" x14ac:dyDescent="0.2">
      <c r="A36" s="262" t="s">
        <v>22</v>
      </c>
      <c r="B36" s="263"/>
      <c r="C36" s="24"/>
      <c r="D36" s="27">
        <v>1</v>
      </c>
      <c r="E36" s="27"/>
      <c r="F36" s="24"/>
      <c r="G36" s="27"/>
      <c r="H36" s="27"/>
      <c r="I36" s="25"/>
      <c r="J36" s="109">
        <f>SUM(K36+L36)</f>
        <v>15</v>
      </c>
      <c r="K36" s="29">
        <v>7</v>
      </c>
      <c r="L36" s="26">
        <v>8</v>
      </c>
      <c r="M36" s="108"/>
      <c r="N36" s="2"/>
      <c r="O36" s="2"/>
    </row>
    <row r="37" spans="1:79" x14ac:dyDescent="0.2">
      <c r="A37" s="262" t="s">
        <v>23</v>
      </c>
      <c r="B37" s="263"/>
      <c r="C37" s="24"/>
      <c r="D37" s="27"/>
      <c r="E37" s="27"/>
      <c r="F37" s="24"/>
      <c r="G37" s="27"/>
      <c r="H37" s="27"/>
      <c r="I37" s="25"/>
      <c r="J37" s="110"/>
      <c r="K37" s="110"/>
      <c r="L37" s="42"/>
      <c r="M37" s="108"/>
      <c r="N37" s="2"/>
      <c r="O37" s="2"/>
    </row>
    <row r="38" spans="1:79" x14ac:dyDescent="0.2">
      <c r="A38" s="262" t="s">
        <v>24</v>
      </c>
      <c r="B38" s="263"/>
      <c r="C38" s="24"/>
      <c r="D38" s="27">
        <v>1</v>
      </c>
      <c r="E38" s="27"/>
      <c r="F38" s="24"/>
      <c r="G38" s="27"/>
      <c r="H38" s="27"/>
      <c r="I38" s="25"/>
      <c r="J38" s="110"/>
      <c r="K38" s="110"/>
      <c r="L38" s="42"/>
      <c r="M38" s="108"/>
      <c r="N38" s="2"/>
      <c r="O38" s="2"/>
    </row>
    <row r="39" spans="1:79" x14ac:dyDescent="0.2">
      <c r="A39" s="262" t="s">
        <v>25</v>
      </c>
      <c r="B39" s="263"/>
      <c r="C39" s="24"/>
      <c r="D39" s="27"/>
      <c r="E39" s="27"/>
      <c r="F39" s="24"/>
      <c r="G39" s="27"/>
      <c r="H39" s="27"/>
      <c r="I39" s="25"/>
      <c r="J39" s="29"/>
      <c r="K39" s="110"/>
      <c r="L39" s="42"/>
      <c r="M39" s="108"/>
      <c r="N39" s="2"/>
      <c r="O39" s="2"/>
    </row>
    <row r="40" spans="1:79" x14ac:dyDescent="0.2">
      <c r="A40" s="262" t="s">
        <v>26</v>
      </c>
      <c r="B40" s="263"/>
      <c r="C40" s="24"/>
      <c r="D40" s="27"/>
      <c r="E40" s="27"/>
      <c r="F40" s="24"/>
      <c r="G40" s="27"/>
      <c r="H40" s="27"/>
      <c r="I40" s="25"/>
      <c r="J40" s="29"/>
      <c r="K40" s="110"/>
      <c r="L40" s="42"/>
      <c r="M40" s="108"/>
      <c r="N40" s="2"/>
      <c r="O40" s="2"/>
    </row>
    <row r="41" spans="1:79" x14ac:dyDescent="0.2">
      <c r="A41" s="262" t="s">
        <v>27</v>
      </c>
      <c r="B41" s="263"/>
      <c r="C41" s="24"/>
      <c r="D41" s="27"/>
      <c r="E41" s="27"/>
      <c r="F41" s="24"/>
      <c r="G41" s="27"/>
      <c r="H41" s="27"/>
      <c r="I41" s="25"/>
      <c r="J41" s="109">
        <f>SUM(K41+L41)</f>
        <v>0</v>
      </c>
      <c r="K41" s="29"/>
      <c r="L41" s="26"/>
      <c r="M41" s="108"/>
      <c r="N41" s="2"/>
      <c r="O41" s="2"/>
    </row>
    <row r="42" spans="1:79" x14ac:dyDescent="0.2">
      <c r="A42" s="264" t="s">
        <v>28</v>
      </c>
      <c r="B42" s="265"/>
      <c r="C42" s="57"/>
      <c r="D42" s="58"/>
      <c r="E42" s="58"/>
      <c r="F42" s="57"/>
      <c r="G42" s="58"/>
      <c r="H42" s="58"/>
      <c r="I42" s="59"/>
      <c r="J42" s="111"/>
      <c r="K42" s="111"/>
      <c r="L42" s="112"/>
      <c r="M42" s="108"/>
      <c r="N42" s="2"/>
      <c r="O42" s="2"/>
    </row>
    <row r="43" spans="1:79" x14ac:dyDescent="0.2">
      <c r="A43" s="268" t="s">
        <v>29</v>
      </c>
      <c r="B43" s="269"/>
      <c r="C43" s="57"/>
      <c r="D43" s="58"/>
      <c r="E43" s="58"/>
      <c r="F43" s="46"/>
      <c r="G43" s="60"/>
      <c r="H43" s="58"/>
      <c r="I43" s="59"/>
      <c r="J43" s="109">
        <f>SUM(K43+L43)</f>
        <v>0</v>
      </c>
      <c r="K43" s="113"/>
      <c r="L43" s="114"/>
      <c r="M43" s="108"/>
      <c r="N43" s="2"/>
      <c r="O43" s="2"/>
    </row>
    <row r="44" spans="1:79" x14ac:dyDescent="0.2">
      <c r="A44" s="266" t="s">
        <v>30</v>
      </c>
      <c r="B44" s="267"/>
      <c r="C44" s="115">
        <f t="shared" ref="C44:I44" si="2">SUM(C33:C43)</f>
        <v>0</v>
      </c>
      <c r="D44" s="116">
        <f t="shared" si="2"/>
        <v>2</v>
      </c>
      <c r="E44" s="116">
        <f t="shared" si="2"/>
        <v>0</v>
      </c>
      <c r="F44" s="115">
        <f t="shared" si="2"/>
        <v>0</v>
      </c>
      <c r="G44" s="116">
        <f t="shared" si="2"/>
        <v>0</v>
      </c>
      <c r="H44" s="116">
        <f t="shared" si="2"/>
        <v>0</v>
      </c>
      <c r="I44" s="117">
        <f t="shared" si="2"/>
        <v>0</v>
      </c>
      <c r="J44" s="118">
        <f>SUM(J33+J34+J35+J36+J39+J40+J41+J43)</f>
        <v>15</v>
      </c>
      <c r="K44" s="118">
        <f>SUM(K33+K34+K35+K36+K41+K43)</f>
        <v>7</v>
      </c>
      <c r="L44" s="119">
        <f>SUM(L33+L34+L35+L36+L41+L43)</f>
        <v>8</v>
      </c>
      <c r="M44" s="108"/>
      <c r="N44" s="2"/>
      <c r="O44" s="2"/>
    </row>
    <row r="45" spans="1:79" x14ac:dyDescent="0.2">
      <c r="A45" s="260" t="s">
        <v>67</v>
      </c>
      <c r="B45" s="261"/>
      <c r="C45" s="64"/>
      <c r="D45" s="65"/>
      <c r="E45" s="65"/>
      <c r="F45" s="64"/>
      <c r="G45" s="65"/>
      <c r="H45" s="65"/>
      <c r="I45" s="66"/>
      <c r="J45" s="118">
        <f>SUM(K45+L45)</f>
        <v>0</v>
      </c>
      <c r="K45" s="120"/>
      <c r="L45" s="121"/>
      <c r="M45" s="108"/>
      <c r="N45" s="2"/>
      <c r="O45" s="2"/>
    </row>
    <row r="46" spans="1:79" x14ac:dyDescent="0.2">
      <c r="A46" s="67" t="s">
        <v>31</v>
      </c>
      <c r="B46" s="68"/>
      <c r="C46" s="50"/>
      <c r="D46" s="69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</row>
    <row r="47" spans="1:79" ht="21" x14ac:dyDescent="0.2">
      <c r="A47" s="254" t="s">
        <v>32</v>
      </c>
      <c r="B47" s="255"/>
      <c r="C47" s="103" t="s">
        <v>8</v>
      </c>
      <c r="D47" s="70" t="s">
        <v>33</v>
      </c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</row>
    <row r="48" spans="1:79" x14ac:dyDescent="0.2">
      <c r="A48" s="256" t="s">
        <v>34</v>
      </c>
      <c r="B48" s="257"/>
      <c r="C48" s="113"/>
      <c r="D48" s="114"/>
      <c r="E48" s="12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CA48" s="79" t="str">
        <f>IF(D48&gt;C48,"Casos/Instituciones deben ser menor o iguales al total Reuniones A. Mayor","")</f>
        <v/>
      </c>
    </row>
    <row r="49" spans="1:16" x14ac:dyDescent="0.2">
      <c r="A49" s="258" t="s">
        <v>35</v>
      </c>
      <c r="B49" s="259"/>
      <c r="C49" s="98"/>
      <c r="D49" s="48"/>
      <c r="E49" s="123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195" spans="1:2" hidden="1" x14ac:dyDescent="0.2">
      <c r="A195" s="124">
        <f>SUM(B11,B25:B29,C44:L44,C48:C49)</f>
        <v>3087</v>
      </c>
      <c r="B195" s="78">
        <f>SUM(CG6:CM50)</f>
        <v>0</v>
      </c>
    </row>
  </sheetData>
  <mergeCells count="26">
    <mergeCell ref="F31:I31"/>
    <mergeCell ref="J31:L31"/>
    <mergeCell ref="A45:B45"/>
    <mergeCell ref="A38:B38"/>
    <mergeCell ref="A39:B39"/>
    <mergeCell ref="A40:B40"/>
    <mergeCell ref="A41:B41"/>
    <mergeCell ref="A42:B42"/>
    <mergeCell ref="A44:B44"/>
    <mergeCell ref="A43:B43"/>
    <mergeCell ref="A47:B47"/>
    <mergeCell ref="A48:B48"/>
    <mergeCell ref="A49:B49"/>
    <mergeCell ref="A6:P6"/>
    <mergeCell ref="A9:A10"/>
    <mergeCell ref="B9:D9"/>
    <mergeCell ref="E9:F9"/>
    <mergeCell ref="G9:G10"/>
    <mergeCell ref="H9:I9"/>
    <mergeCell ref="A37:B37"/>
    <mergeCell ref="A33:B33"/>
    <mergeCell ref="A34:B34"/>
    <mergeCell ref="A35:B35"/>
    <mergeCell ref="A36:B36"/>
    <mergeCell ref="A31:B32"/>
    <mergeCell ref="C31:E31"/>
  </mergeCells>
  <dataValidations count="1">
    <dataValidation type="whole" allowBlank="1" showInputMessage="1" showErrorMessage="1" errorTitle="ERROR" error="Por favor ingrese números enteros" sqref="A1:XFD1048576">
      <formula1>0</formula1>
      <formula2>10000000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N195"/>
  <sheetViews>
    <sheetView workbookViewId="0">
      <selection activeCell="A20" sqref="A20"/>
    </sheetView>
  </sheetViews>
  <sheetFormatPr baseColWidth="10" defaultRowHeight="14.25" x14ac:dyDescent="0.2"/>
  <cols>
    <col min="1" max="1" width="55.5703125" style="78" customWidth="1"/>
    <col min="2" max="2" width="14.5703125" style="78" customWidth="1"/>
    <col min="3" max="4" width="15.7109375" style="78" customWidth="1"/>
    <col min="5" max="7" width="16.140625" style="78" customWidth="1"/>
    <col min="8" max="8" width="16.7109375" style="78" customWidth="1"/>
    <col min="9" max="9" width="15.42578125" style="78" customWidth="1"/>
    <col min="10" max="10" width="18.28515625" style="78" customWidth="1"/>
    <col min="11" max="13" width="14.28515625" style="78" customWidth="1"/>
    <col min="14" max="76" width="11.42578125" style="78"/>
    <col min="77" max="77" width="11.42578125" style="79"/>
    <col min="78" max="92" width="0" style="79" hidden="1" customWidth="1"/>
    <col min="93" max="100" width="0" style="78" hidden="1" customWidth="1"/>
    <col min="101" max="16384" width="11.42578125" style="78"/>
  </cols>
  <sheetData>
    <row r="1" spans="1:16" x14ac:dyDescent="0.2">
      <c r="A1" s="77" t="s">
        <v>0</v>
      </c>
    </row>
    <row r="2" spans="1:16" x14ac:dyDescent="0.2">
      <c r="A2" s="77" t="str">
        <f>CONCATENATE("COMUNA: ",[2]NOMBRE!B2," - ","( ",[2]NOMBRE!C2,[2]NOMBRE!D2,[2]NOMBRE!E2,[2]NOMBRE!F2,[2]NOMBRE!G2," )")</f>
        <v>COMUNA: Linares - ( 07401 )</v>
      </c>
    </row>
    <row r="3" spans="1:16" x14ac:dyDescent="0.2">
      <c r="A3" s="77" t="str">
        <f>CONCATENATE("ESTABLECIMIENTO/ESTRATEGIA: ",[2]NOMBRE!B3," - ","( ",[2]NOMBRE!C3,[2]NOMBRE!D3,[2]NOMBRE!E3,[2]NOMBRE!F3,[2]NOMBRE!G3,[2]NOMBRE!H3," )")</f>
        <v>ESTABLECIMIENTO/ESTRATEGIA: Hospital Presidente Carlos Ibáñez del Campo - ( 116108 )</v>
      </c>
    </row>
    <row r="4" spans="1:16" x14ac:dyDescent="0.2">
      <c r="A4" s="77" t="str">
        <f>CONCATENATE("MES: ",[2]NOMBRE!B6," - ","( ",[2]NOMBRE!C6,[2]NOMBRE!D6," )")</f>
        <v>MES: FEBRERO - ( 02 )</v>
      </c>
    </row>
    <row r="5" spans="1:16" x14ac:dyDescent="0.2">
      <c r="A5" s="77" t="str">
        <f>CONCATENATE("AÑO: ",[2]NOMBRE!B7)</f>
        <v>AÑO: 2017</v>
      </c>
    </row>
    <row r="6" spans="1:16" ht="15" x14ac:dyDescent="0.2">
      <c r="A6" s="279" t="s">
        <v>1</v>
      </c>
      <c r="B6" s="279"/>
      <c r="C6" s="279"/>
      <c r="D6" s="279"/>
      <c r="E6" s="279"/>
      <c r="F6" s="279"/>
      <c r="G6" s="279"/>
      <c r="H6" s="279"/>
      <c r="I6" s="279"/>
      <c r="J6" s="279"/>
      <c r="K6" s="279"/>
      <c r="L6" s="279"/>
      <c r="M6" s="279"/>
      <c r="N6" s="279"/>
      <c r="O6" s="279"/>
      <c r="P6" s="279"/>
    </row>
    <row r="7" spans="1:16" ht="15" x14ac:dyDescent="0.2">
      <c r="A7" s="71"/>
      <c r="B7" s="71"/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</row>
    <row r="8" spans="1:16" x14ac:dyDescent="0.2">
      <c r="A8" s="3" t="s">
        <v>2</v>
      </c>
      <c r="B8" s="4"/>
      <c r="C8" s="4"/>
      <c r="D8" s="4"/>
      <c r="E8" s="4"/>
      <c r="F8" s="4"/>
      <c r="G8" s="4"/>
      <c r="H8" s="4"/>
      <c r="I8" s="4"/>
      <c r="J8" s="5"/>
      <c r="K8" s="6"/>
      <c r="L8" s="6"/>
      <c r="M8" s="6"/>
      <c r="N8" s="7"/>
      <c r="O8" s="7"/>
      <c r="P8" s="6"/>
    </row>
    <row r="9" spans="1:16" ht="25.5" customHeight="1" x14ac:dyDescent="0.2">
      <c r="A9" s="280" t="s">
        <v>3</v>
      </c>
      <c r="B9" s="282" t="s">
        <v>4</v>
      </c>
      <c r="C9" s="283"/>
      <c r="D9" s="284"/>
      <c r="E9" s="285" t="s">
        <v>5</v>
      </c>
      <c r="F9" s="286"/>
      <c r="G9" s="273" t="s">
        <v>6</v>
      </c>
      <c r="H9" s="288" t="s">
        <v>7</v>
      </c>
      <c r="I9" s="289"/>
      <c r="J9" s="80"/>
      <c r="K9" s="80"/>
      <c r="L9" s="80"/>
      <c r="M9" s="1"/>
      <c r="N9" s="2"/>
      <c r="O9" s="2"/>
      <c r="P9" s="2"/>
    </row>
    <row r="10" spans="1:16" ht="52.5" customHeight="1" x14ac:dyDescent="0.2">
      <c r="A10" s="281"/>
      <c r="B10" s="72" t="s">
        <v>36</v>
      </c>
      <c r="C10" s="72" t="s">
        <v>37</v>
      </c>
      <c r="D10" s="8" t="s">
        <v>38</v>
      </c>
      <c r="E10" s="73" t="s">
        <v>39</v>
      </c>
      <c r="F10" s="73" t="s">
        <v>40</v>
      </c>
      <c r="G10" s="287"/>
      <c r="H10" s="73" t="s">
        <v>41</v>
      </c>
      <c r="I10" s="73" t="s">
        <v>42</v>
      </c>
      <c r="J10" s="80"/>
      <c r="K10" s="80"/>
      <c r="L10" s="80"/>
      <c r="M10" s="1"/>
      <c r="N10" s="2"/>
      <c r="O10" s="2"/>
      <c r="P10" s="2"/>
    </row>
    <row r="11" spans="1:16" x14ac:dyDescent="0.2">
      <c r="A11" s="10" t="s">
        <v>9</v>
      </c>
      <c r="B11" s="81">
        <f t="shared" ref="B11:B29" si="0">SUM(C11+D11)</f>
        <v>48</v>
      </c>
      <c r="C11" s="82">
        <f t="shared" ref="C11:I11" si="1">SUM(C12:C24)</f>
        <v>13</v>
      </c>
      <c r="D11" s="83">
        <f t="shared" si="1"/>
        <v>35</v>
      </c>
      <c r="E11" s="84">
        <f t="shared" si="1"/>
        <v>44</v>
      </c>
      <c r="F11" s="85">
        <f t="shared" si="1"/>
        <v>0</v>
      </c>
      <c r="G11" s="83">
        <f t="shared" si="1"/>
        <v>0</v>
      </c>
      <c r="H11" s="86">
        <f t="shared" si="1"/>
        <v>4</v>
      </c>
      <c r="I11" s="85">
        <f t="shared" si="1"/>
        <v>0</v>
      </c>
      <c r="J11" s="87"/>
      <c r="K11" s="80"/>
      <c r="L11" s="80"/>
      <c r="M11" s="1"/>
      <c r="N11" s="2"/>
      <c r="O11" s="2"/>
      <c r="P11" s="2"/>
    </row>
    <row r="12" spans="1:16" x14ac:dyDescent="0.2">
      <c r="A12" s="16" t="s">
        <v>43</v>
      </c>
      <c r="B12" s="88">
        <f t="shared" si="0"/>
        <v>9</v>
      </c>
      <c r="C12" s="89">
        <v>2</v>
      </c>
      <c r="D12" s="20">
        <v>7</v>
      </c>
      <c r="E12" s="18">
        <v>9</v>
      </c>
      <c r="F12" s="19"/>
      <c r="G12" s="20"/>
      <c r="H12" s="21"/>
      <c r="I12" s="19"/>
      <c r="J12" s="87"/>
      <c r="K12" s="80"/>
      <c r="L12" s="80"/>
      <c r="M12" s="1"/>
      <c r="N12" s="2"/>
      <c r="O12" s="2"/>
      <c r="P12" s="2"/>
    </row>
    <row r="13" spans="1:16" x14ac:dyDescent="0.2">
      <c r="A13" s="22" t="s">
        <v>44</v>
      </c>
      <c r="B13" s="90">
        <f t="shared" si="0"/>
        <v>4</v>
      </c>
      <c r="C13" s="29">
        <v>1</v>
      </c>
      <c r="D13" s="26">
        <v>3</v>
      </c>
      <c r="E13" s="24">
        <v>3</v>
      </c>
      <c r="F13" s="25"/>
      <c r="G13" s="26"/>
      <c r="H13" s="27">
        <v>1</v>
      </c>
      <c r="I13" s="25"/>
      <c r="J13" s="87"/>
      <c r="K13" s="80"/>
      <c r="L13" s="80"/>
      <c r="M13" s="1"/>
      <c r="N13" s="2"/>
      <c r="O13" s="2"/>
      <c r="P13" s="2"/>
    </row>
    <row r="14" spans="1:16" x14ac:dyDescent="0.2">
      <c r="A14" s="22" t="s">
        <v>45</v>
      </c>
      <c r="B14" s="90">
        <f t="shared" si="0"/>
        <v>5</v>
      </c>
      <c r="C14" s="29">
        <v>1</v>
      </c>
      <c r="D14" s="26">
        <v>4</v>
      </c>
      <c r="E14" s="24">
        <v>5</v>
      </c>
      <c r="F14" s="26"/>
      <c r="G14" s="26"/>
      <c r="H14" s="28"/>
      <c r="I14" s="26"/>
      <c r="J14" s="87"/>
      <c r="K14" s="80"/>
      <c r="L14" s="80"/>
      <c r="M14" s="1"/>
      <c r="N14" s="2"/>
      <c r="O14" s="2"/>
      <c r="P14" s="2"/>
    </row>
    <row r="15" spans="1:16" x14ac:dyDescent="0.2">
      <c r="A15" s="22" t="s">
        <v>46</v>
      </c>
      <c r="B15" s="90">
        <f t="shared" si="0"/>
        <v>8</v>
      </c>
      <c r="C15" s="29">
        <v>2</v>
      </c>
      <c r="D15" s="26">
        <v>6</v>
      </c>
      <c r="E15" s="24">
        <v>7</v>
      </c>
      <c r="F15" s="26"/>
      <c r="G15" s="26"/>
      <c r="H15" s="28">
        <v>1</v>
      </c>
      <c r="I15" s="26"/>
      <c r="J15" s="87"/>
      <c r="K15" s="80"/>
      <c r="L15" s="80"/>
      <c r="M15" s="1"/>
      <c r="N15" s="2"/>
      <c r="O15" s="2"/>
      <c r="P15" s="2"/>
    </row>
    <row r="16" spans="1:16" ht="21" x14ac:dyDescent="0.2">
      <c r="A16" s="22" t="s">
        <v>47</v>
      </c>
      <c r="B16" s="90">
        <f t="shared" si="0"/>
        <v>0</v>
      </c>
      <c r="C16" s="29"/>
      <c r="D16" s="26"/>
      <c r="E16" s="24"/>
      <c r="F16" s="26"/>
      <c r="G16" s="29"/>
      <c r="H16" s="28"/>
      <c r="I16" s="26"/>
      <c r="J16" s="87"/>
      <c r="K16" s="80"/>
      <c r="L16" s="80"/>
      <c r="M16" s="1"/>
      <c r="N16" s="2"/>
      <c r="O16" s="2"/>
      <c r="P16" s="2"/>
    </row>
    <row r="17" spans="1:16" x14ac:dyDescent="0.2">
      <c r="A17" s="22" t="s">
        <v>48</v>
      </c>
      <c r="B17" s="90">
        <f t="shared" si="0"/>
        <v>0</v>
      </c>
      <c r="C17" s="29"/>
      <c r="D17" s="26"/>
      <c r="E17" s="24"/>
      <c r="F17" s="26"/>
      <c r="G17" s="29"/>
      <c r="H17" s="28"/>
      <c r="I17" s="26"/>
      <c r="J17" s="87"/>
      <c r="K17" s="80"/>
      <c r="L17" s="80"/>
      <c r="M17" s="1"/>
      <c r="N17" s="2"/>
      <c r="O17" s="2"/>
      <c r="P17" s="2"/>
    </row>
    <row r="18" spans="1:16" x14ac:dyDescent="0.2">
      <c r="A18" s="22" t="s">
        <v>49</v>
      </c>
      <c r="B18" s="90">
        <f t="shared" si="0"/>
        <v>0</v>
      </c>
      <c r="C18" s="29"/>
      <c r="D18" s="26"/>
      <c r="E18" s="24"/>
      <c r="F18" s="26"/>
      <c r="G18" s="29"/>
      <c r="H18" s="28"/>
      <c r="I18" s="26"/>
      <c r="J18" s="87"/>
      <c r="K18" s="80"/>
      <c r="L18" s="80"/>
      <c r="M18" s="1"/>
      <c r="N18" s="2"/>
      <c r="O18" s="2"/>
      <c r="P18" s="2"/>
    </row>
    <row r="19" spans="1:16" x14ac:dyDescent="0.2">
      <c r="A19" s="22" t="s">
        <v>50</v>
      </c>
      <c r="B19" s="90">
        <f t="shared" si="0"/>
        <v>9</v>
      </c>
      <c r="C19" s="29">
        <v>1</v>
      </c>
      <c r="D19" s="26">
        <v>8</v>
      </c>
      <c r="E19" s="24">
        <v>8</v>
      </c>
      <c r="F19" s="26"/>
      <c r="G19" s="26"/>
      <c r="H19" s="28">
        <v>1</v>
      </c>
      <c r="I19" s="26"/>
      <c r="J19" s="87"/>
      <c r="K19" s="80"/>
      <c r="L19" s="80"/>
      <c r="M19" s="1"/>
      <c r="N19" s="2"/>
      <c r="O19" s="2"/>
      <c r="P19" s="2"/>
    </row>
    <row r="20" spans="1:16" x14ac:dyDescent="0.2">
      <c r="A20" s="22" t="s">
        <v>51</v>
      </c>
      <c r="B20" s="90">
        <f t="shared" si="0"/>
        <v>5</v>
      </c>
      <c r="C20" s="29">
        <v>2</v>
      </c>
      <c r="D20" s="26">
        <v>3</v>
      </c>
      <c r="E20" s="24">
        <v>4</v>
      </c>
      <c r="F20" s="26"/>
      <c r="G20" s="26"/>
      <c r="H20" s="28">
        <v>1</v>
      </c>
      <c r="I20" s="26"/>
      <c r="J20" s="87"/>
      <c r="K20" s="80"/>
      <c r="L20" s="80"/>
      <c r="M20" s="1"/>
      <c r="N20" s="2"/>
      <c r="O20" s="2"/>
      <c r="P20" s="2"/>
    </row>
    <row r="21" spans="1:16" x14ac:dyDescent="0.2">
      <c r="A21" s="22" t="s">
        <v>52</v>
      </c>
      <c r="B21" s="90">
        <f t="shared" si="0"/>
        <v>0</v>
      </c>
      <c r="C21" s="29"/>
      <c r="D21" s="26"/>
      <c r="E21" s="24"/>
      <c r="F21" s="26"/>
      <c r="G21" s="26"/>
      <c r="H21" s="28"/>
      <c r="I21" s="26"/>
      <c r="J21" s="87"/>
      <c r="K21" s="80"/>
      <c r="L21" s="80"/>
      <c r="M21" s="1"/>
      <c r="N21" s="2"/>
      <c r="O21" s="2"/>
      <c r="P21" s="2"/>
    </row>
    <row r="22" spans="1:16" x14ac:dyDescent="0.2">
      <c r="A22" s="91" t="s">
        <v>53</v>
      </c>
      <c r="B22" s="92">
        <f t="shared" si="0"/>
        <v>8</v>
      </c>
      <c r="C22" s="29">
        <v>4</v>
      </c>
      <c r="D22" s="26">
        <v>4</v>
      </c>
      <c r="E22" s="24">
        <v>8</v>
      </c>
      <c r="F22" s="26"/>
      <c r="G22" s="26"/>
      <c r="H22" s="28"/>
      <c r="I22" s="28"/>
      <c r="J22" s="87"/>
      <c r="K22" s="80"/>
      <c r="L22" s="80"/>
      <c r="M22" s="1"/>
      <c r="N22" s="2"/>
      <c r="O22" s="2"/>
      <c r="P22" s="2"/>
    </row>
    <row r="23" spans="1:16" x14ac:dyDescent="0.2">
      <c r="A23" s="93" t="s">
        <v>54</v>
      </c>
      <c r="B23" s="92">
        <f t="shared" si="0"/>
        <v>0</v>
      </c>
      <c r="C23" s="29"/>
      <c r="D23" s="26"/>
      <c r="E23" s="24"/>
      <c r="F23" s="26"/>
      <c r="G23" s="26"/>
      <c r="H23" s="28"/>
      <c r="I23" s="28"/>
      <c r="J23" s="87"/>
      <c r="K23" s="80"/>
      <c r="L23" s="80"/>
      <c r="N23" s="2"/>
      <c r="O23" s="2"/>
      <c r="P23" s="2"/>
    </row>
    <row r="24" spans="1:16" ht="15" thickBot="1" x14ac:dyDescent="0.25">
      <c r="A24" s="94" t="s">
        <v>55</v>
      </c>
      <c r="B24" s="95">
        <f t="shared" si="0"/>
        <v>0</v>
      </c>
      <c r="C24" s="96"/>
      <c r="D24" s="32"/>
      <c r="E24" s="30"/>
      <c r="F24" s="32"/>
      <c r="G24" s="32"/>
      <c r="H24" s="33"/>
      <c r="I24" s="33"/>
      <c r="J24" s="87"/>
      <c r="K24" s="80"/>
      <c r="L24" s="80"/>
      <c r="N24" s="2"/>
      <c r="O24" s="2"/>
      <c r="P24" s="2"/>
    </row>
    <row r="25" spans="1:16" ht="15" thickTop="1" x14ac:dyDescent="0.2">
      <c r="A25" s="34" t="s">
        <v>10</v>
      </c>
      <c r="B25" s="88">
        <f t="shared" si="0"/>
        <v>2539</v>
      </c>
      <c r="C25" s="89">
        <v>859</v>
      </c>
      <c r="D25" s="20">
        <v>1680</v>
      </c>
      <c r="E25" s="35"/>
      <c r="F25" s="36"/>
      <c r="G25" s="37"/>
      <c r="H25" s="38"/>
      <c r="I25" s="36"/>
      <c r="J25" s="87"/>
      <c r="K25" s="80"/>
      <c r="L25" s="80"/>
      <c r="M25" s="1"/>
      <c r="N25" s="2"/>
      <c r="O25" s="2"/>
      <c r="P25" s="2"/>
    </row>
    <row r="26" spans="1:16" x14ac:dyDescent="0.2">
      <c r="A26" s="39" t="s">
        <v>11</v>
      </c>
      <c r="B26" s="90">
        <f t="shared" si="0"/>
        <v>2</v>
      </c>
      <c r="C26" s="29">
        <v>1</v>
      </c>
      <c r="D26" s="26">
        <v>1</v>
      </c>
      <c r="E26" s="40"/>
      <c r="F26" s="41"/>
      <c r="G26" s="42"/>
      <c r="H26" s="43"/>
      <c r="I26" s="41"/>
      <c r="J26" s="87"/>
      <c r="K26" s="80"/>
      <c r="L26" s="80"/>
      <c r="M26" s="1"/>
      <c r="N26" s="2"/>
      <c r="O26" s="2"/>
      <c r="P26" s="2"/>
    </row>
    <row r="27" spans="1:16" x14ac:dyDescent="0.2">
      <c r="A27" s="39" t="s">
        <v>12</v>
      </c>
      <c r="B27" s="90">
        <f t="shared" si="0"/>
        <v>33</v>
      </c>
      <c r="C27" s="29">
        <v>10</v>
      </c>
      <c r="D27" s="26">
        <v>23</v>
      </c>
      <c r="E27" s="40"/>
      <c r="F27" s="41"/>
      <c r="G27" s="42"/>
      <c r="H27" s="43"/>
      <c r="I27" s="41"/>
      <c r="J27" s="87"/>
      <c r="K27" s="80"/>
      <c r="L27" s="80"/>
      <c r="M27" s="2"/>
      <c r="N27" s="2"/>
      <c r="O27" s="2"/>
      <c r="P27" s="2"/>
    </row>
    <row r="28" spans="1:16" x14ac:dyDescent="0.2">
      <c r="A28" s="39" t="s">
        <v>13</v>
      </c>
      <c r="B28" s="90">
        <f t="shared" si="0"/>
        <v>0</v>
      </c>
      <c r="C28" s="29"/>
      <c r="D28" s="26"/>
      <c r="E28" s="35"/>
      <c r="F28" s="36"/>
      <c r="G28" s="37"/>
      <c r="H28" s="38"/>
      <c r="I28" s="36"/>
      <c r="J28" s="87"/>
      <c r="K28" s="80"/>
      <c r="L28" s="80"/>
      <c r="M28" s="2"/>
      <c r="N28" s="2"/>
      <c r="O28" s="2"/>
      <c r="P28" s="2"/>
    </row>
    <row r="29" spans="1:16" x14ac:dyDescent="0.2">
      <c r="A29" s="44" t="s">
        <v>14</v>
      </c>
      <c r="B29" s="97">
        <f t="shared" si="0"/>
        <v>6</v>
      </c>
      <c r="C29" s="98">
        <v>3</v>
      </c>
      <c r="D29" s="99">
        <v>3</v>
      </c>
      <c r="E29" s="46"/>
      <c r="F29" s="47"/>
      <c r="G29" s="48"/>
      <c r="H29" s="49"/>
      <c r="I29" s="47"/>
      <c r="J29" s="87"/>
      <c r="K29" s="80"/>
      <c r="L29" s="80"/>
      <c r="M29" s="2"/>
      <c r="N29" s="2"/>
      <c r="O29" s="2"/>
      <c r="P29" s="2"/>
    </row>
    <row r="30" spans="1:16" x14ac:dyDescent="0.2">
      <c r="A30" s="50" t="s">
        <v>15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1"/>
      <c r="N30" s="2"/>
      <c r="O30" s="2"/>
      <c r="P30" s="2"/>
    </row>
    <row r="31" spans="1:16" ht="14.25" customHeight="1" x14ac:dyDescent="0.2">
      <c r="A31" s="272" t="s">
        <v>16</v>
      </c>
      <c r="B31" s="273"/>
      <c r="C31" s="276" t="s">
        <v>17</v>
      </c>
      <c r="D31" s="277"/>
      <c r="E31" s="278"/>
      <c r="F31" s="276" t="s">
        <v>18</v>
      </c>
      <c r="G31" s="277"/>
      <c r="H31" s="277"/>
      <c r="I31" s="277"/>
      <c r="J31" s="277" t="s">
        <v>56</v>
      </c>
      <c r="K31" s="277"/>
      <c r="L31" s="277"/>
      <c r="M31" s="100"/>
      <c r="N31" s="2"/>
      <c r="O31" s="2"/>
      <c r="P31" s="2"/>
    </row>
    <row r="32" spans="1:16" ht="87.75" customHeight="1" x14ac:dyDescent="0.2">
      <c r="A32" s="274"/>
      <c r="B32" s="275"/>
      <c r="C32" s="51" t="s">
        <v>57</v>
      </c>
      <c r="D32" s="52" t="s">
        <v>58</v>
      </c>
      <c r="E32" s="53" t="s">
        <v>59</v>
      </c>
      <c r="F32" s="52" t="s">
        <v>60</v>
      </c>
      <c r="G32" s="101" t="s">
        <v>61</v>
      </c>
      <c r="H32" s="53" t="s">
        <v>62</v>
      </c>
      <c r="I32" s="102" t="s">
        <v>63</v>
      </c>
      <c r="J32" s="103" t="s">
        <v>64</v>
      </c>
      <c r="K32" s="103" t="s">
        <v>65</v>
      </c>
      <c r="L32" s="104" t="s">
        <v>66</v>
      </c>
      <c r="M32" s="9"/>
      <c r="N32" s="2"/>
      <c r="O32" s="2"/>
    </row>
    <row r="33" spans="1:79" x14ac:dyDescent="0.2">
      <c r="A33" s="270" t="s">
        <v>19</v>
      </c>
      <c r="B33" s="271"/>
      <c r="C33" s="54"/>
      <c r="D33" s="55"/>
      <c r="E33" s="55"/>
      <c r="F33" s="54"/>
      <c r="G33" s="55"/>
      <c r="H33" s="55"/>
      <c r="I33" s="56"/>
      <c r="J33" s="105">
        <f>SUM(K33+L33)</f>
        <v>0</v>
      </c>
      <c r="K33" s="106"/>
      <c r="L33" s="107"/>
      <c r="M33" s="108"/>
      <c r="N33" s="2"/>
      <c r="O33" s="2"/>
    </row>
    <row r="34" spans="1:79" x14ac:dyDescent="0.2">
      <c r="A34" s="262" t="s">
        <v>20</v>
      </c>
      <c r="B34" s="263"/>
      <c r="C34" s="24"/>
      <c r="D34" s="27"/>
      <c r="E34" s="27"/>
      <c r="F34" s="24"/>
      <c r="G34" s="27"/>
      <c r="H34" s="27"/>
      <c r="I34" s="25"/>
      <c r="J34" s="109">
        <f>SUM(K34+L34)</f>
        <v>0</v>
      </c>
      <c r="K34" s="29"/>
      <c r="L34" s="26"/>
      <c r="M34" s="108"/>
      <c r="N34" s="2"/>
      <c r="O34" s="2"/>
    </row>
    <row r="35" spans="1:79" x14ac:dyDescent="0.2">
      <c r="A35" s="262" t="s">
        <v>21</v>
      </c>
      <c r="B35" s="263"/>
      <c r="C35" s="24"/>
      <c r="D35" s="27"/>
      <c r="E35" s="27"/>
      <c r="F35" s="24"/>
      <c r="G35" s="27"/>
      <c r="H35" s="27"/>
      <c r="I35" s="25"/>
      <c r="J35" s="109">
        <f>SUM(K35+L35)</f>
        <v>0</v>
      </c>
      <c r="K35" s="29"/>
      <c r="L35" s="26"/>
      <c r="M35" s="108"/>
      <c r="N35" s="2"/>
      <c r="O35" s="2"/>
    </row>
    <row r="36" spans="1:79" x14ac:dyDescent="0.2">
      <c r="A36" s="262" t="s">
        <v>22</v>
      </c>
      <c r="B36" s="263"/>
      <c r="C36" s="24"/>
      <c r="D36" s="27">
        <v>1</v>
      </c>
      <c r="E36" s="27"/>
      <c r="F36" s="24"/>
      <c r="G36" s="27"/>
      <c r="H36" s="27"/>
      <c r="I36" s="25"/>
      <c r="J36" s="109">
        <f>SUM(K36+L36)</f>
        <v>7</v>
      </c>
      <c r="K36" s="29">
        <v>2</v>
      </c>
      <c r="L36" s="26">
        <v>5</v>
      </c>
      <c r="M36" s="108"/>
      <c r="N36" s="2"/>
      <c r="O36" s="2"/>
    </row>
    <row r="37" spans="1:79" x14ac:dyDescent="0.2">
      <c r="A37" s="262" t="s">
        <v>23</v>
      </c>
      <c r="B37" s="263"/>
      <c r="C37" s="24"/>
      <c r="D37" s="27"/>
      <c r="E37" s="27"/>
      <c r="F37" s="24"/>
      <c r="G37" s="27"/>
      <c r="H37" s="27"/>
      <c r="I37" s="25"/>
      <c r="J37" s="110"/>
      <c r="K37" s="110"/>
      <c r="L37" s="42"/>
      <c r="M37" s="108"/>
      <c r="N37" s="2"/>
      <c r="O37" s="2"/>
    </row>
    <row r="38" spans="1:79" x14ac:dyDescent="0.2">
      <c r="A38" s="262" t="s">
        <v>24</v>
      </c>
      <c r="B38" s="263"/>
      <c r="C38" s="24"/>
      <c r="D38" s="27">
        <v>1</v>
      </c>
      <c r="E38" s="27"/>
      <c r="F38" s="24"/>
      <c r="G38" s="27"/>
      <c r="H38" s="27"/>
      <c r="I38" s="25"/>
      <c r="J38" s="110"/>
      <c r="K38" s="110"/>
      <c r="L38" s="42"/>
      <c r="M38" s="108"/>
      <c r="N38" s="2"/>
      <c r="O38" s="2"/>
    </row>
    <row r="39" spans="1:79" x14ac:dyDescent="0.2">
      <c r="A39" s="262" t="s">
        <v>25</v>
      </c>
      <c r="B39" s="263"/>
      <c r="C39" s="24"/>
      <c r="D39" s="27"/>
      <c r="E39" s="27"/>
      <c r="F39" s="24"/>
      <c r="G39" s="27"/>
      <c r="H39" s="27"/>
      <c r="I39" s="25"/>
      <c r="J39" s="29"/>
      <c r="K39" s="110"/>
      <c r="L39" s="42"/>
      <c r="M39" s="108"/>
      <c r="N39" s="2"/>
      <c r="O39" s="2"/>
    </row>
    <row r="40" spans="1:79" x14ac:dyDescent="0.2">
      <c r="A40" s="262" t="s">
        <v>26</v>
      </c>
      <c r="B40" s="263"/>
      <c r="C40" s="24"/>
      <c r="D40" s="27"/>
      <c r="E40" s="27"/>
      <c r="F40" s="24"/>
      <c r="G40" s="27"/>
      <c r="H40" s="27"/>
      <c r="I40" s="25"/>
      <c r="J40" s="29"/>
      <c r="K40" s="110"/>
      <c r="L40" s="42"/>
      <c r="M40" s="108"/>
      <c r="N40" s="2"/>
      <c r="O40" s="2"/>
    </row>
    <row r="41" spans="1:79" x14ac:dyDescent="0.2">
      <c r="A41" s="262" t="s">
        <v>27</v>
      </c>
      <c r="B41" s="263"/>
      <c r="C41" s="24"/>
      <c r="D41" s="27"/>
      <c r="E41" s="27"/>
      <c r="F41" s="24"/>
      <c r="G41" s="27"/>
      <c r="H41" s="27"/>
      <c r="I41" s="25"/>
      <c r="J41" s="109">
        <f>SUM(K41+L41)</f>
        <v>0</v>
      </c>
      <c r="K41" s="29"/>
      <c r="L41" s="26"/>
      <c r="M41" s="108"/>
      <c r="N41" s="2"/>
      <c r="O41" s="2"/>
    </row>
    <row r="42" spans="1:79" x14ac:dyDescent="0.2">
      <c r="A42" s="264" t="s">
        <v>28</v>
      </c>
      <c r="B42" s="265"/>
      <c r="C42" s="57"/>
      <c r="D42" s="58"/>
      <c r="E42" s="58"/>
      <c r="F42" s="57"/>
      <c r="G42" s="58"/>
      <c r="H42" s="58"/>
      <c r="I42" s="59"/>
      <c r="J42" s="111"/>
      <c r="K42" s="111"/>
      <c r="L42" s="112"/>
      <c r="M42" s="108"/>
      <c r="N42" s="2"/>
      <c r="O42" s="2"/>
    </row>
    <row r="43" spans="1:79" x14ac:dyDescent="0.2">
      <c r="A43" s="268" t="s">
        <v>29</v>
      </c>
      <c r="B43" s="269"/>
      <c r="C43" s="57"/>
      <c r="D43" s="58"/>
      <c r="E43" s="58"/>
      <c r="F43" s="46"/>
      <c r="G43" s="60"/>
      <c r="H43" s="58"/>
      <c r="I43" s="59"/>
      <c r="J43" s="109">
        <f>SUM(K43+L43)</f>
        <v>0</v>
      </c>
      <c r="K43" s="113"/>
      <c r="L43" s="114"/>
      <c r="M43" s="108"/>
      <c r="N43" s="2"/>
      <c r="O43" s="2"/>
    </row>
    <row r="44" spans="1:79" x14ac:dyDescent="0.2">
      <c r="A44" s="266" t="s">
        <v>30</v>
      </c>
      <c r="B44" s="267"/>
      <c r="C44" s="115">
        <f t="shared" ref="C44:I44" si="2">SUM(C33:C43)</f>
        <v>0</v>
      </c>
      <c r="D44" s="116">
        <f t="shared" si="2"/>
        <v>2</v>
      </c>
      <c r="E44" s="116">
        <f t="shared" si="2"/>
        <v>0</v>
      </c>
      <c r="F44" s="115">
        <f t="shared" si="2"/>
        <v>0</v>
      </c>
      <c r="G44" s="116">
        <f t="shared" si="2"/>
        <v>0</v>
      </c>
      <c r="H44" s="116">
        <f t="shared" si="2"/>
        <v>0</v>
      </c>
      <c r="I44" s="117">
        <f t="shared" si="2"/>
        <v>0</v>
      </c>
      <c r="J44" s="118">
        <f>SUM(J33+J34+J35+J36+J39+J40+J41+J43)</f>
        <v>7</v>
      </c>
      <c r="K44" s="118">
        <f>SUM(K33+K34+K35+K36+K41+K43)</f>
        <v>2</v>
      </c>
      <c r="L44" s="119">
        <f>SUM(L33+L34+L35+L36+L41+L43)</f>
        <v>5</v>
      </c>
      <c r="M44" s="108"/>
      <c r="N44" s="2"/>
      <c r="O44" s="2"/>
    </row>
    <row r="45" spans="1:79" x14ac:dyDescent="0.2">
      <c r="A45" s="260" t="s">
        <v>67</v>
      </c>
      <c r="B45" s="261"/>
      <c r="C45" s="64"/>
      <c r="D45" s="65"/>
      <c r="E45" s="65"/>
      <c r="F45" s="64"/>
      <c r="G45" s="65"/>
      <c r="H45" s="65"/>
      <c r="I45" s="66"/>
      <c r="J45" s="118">
        <f>SUM(K45+L45)</f>
        <v>0</v>
      </c>
      <c r="K45" s="120"/>
      <c r="L45" s="121"/>
      <c r="M45" s="108"/>
      <c r="N45" s="2"/>
      <c r="O45" s="2"/>
    </row>
    <row r="46" spans="1:79" x14ac:dyDescent="0.2">
      <c r="A46" s="67" t="s">
        <v>31</v>
      </c>
      <c r="B46" s="68"/>
      <c r="C46" s="50"/>
      <c r="D46" s="69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</row>
    <row r="47" spans="1:79" ht="21" x14ac:dyDescent="0.2">
      <c r="A47" s="254" t="s">
        <v>32</v>
      </c>
      <c r="B47" s="255"/>
      <c r="C47" s="103" t="s">
        <v>8</v>
      </c>
      <c r="D47" s="70" t="s">
        <v>33</v>
      </c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</row>
    <row r="48" spans="1:79" x14ac:dyDescent="0.2">
      <c r="A48" s="256" t="s">
        <v>34</v>
      </c>
      <c r="B48" s="257"/>
      <c r="C48" s="113"/>
      <c r="D48" s="114"/>
      <c r="E48" s="12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CA48" s="79" t="str">
        <f>IF(D48&gt;C48,"Casos/Instituciones deben ser menor o iguales al total Reuniones A. Mayor","")</f>
        <v/>
      </c>
    </row>
    <row r="49" spans="1:16" x14ac:dyDescent="0.2">
      <c r="A49" s="258" t="s">
        <v>35</v>
      </c>
      <c r="B49" s="259"/>
      <c r="C49" s="98"/>
      <c r="D49" s="48"/>
      <c r="E49" s="123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195" spans="1:2" hidden="1" x14ac:dyDescent="0.2">
      <c r="A195" s="124">
        <f>SUM(B11,B25:B29,C44:L44,C48:C49)</f>
        <v>2644</v>
      </c>
      <c r="B195" s="78">
        <f>SUM(CG6:CM50)</f>
        <v>0</v>
      </c>
    </row>
  </sheetData>
  <mergeCells count="26">
    <mergeCell ref="F31:I31"/>
    <mergeCell ref="J31:L31"/>
    <mergeCell ref="A45:B45"/>
    <mergeCell ref="A38:B38"/>
    <mergeCell ref="A39:B39"/>
    <mergeCell ref="A40:B40"/>
    <mergeCell ref="A41:B41"/>
    <mergeCell ref="A42:B42"/>
    <mergeCell ref="A44:B44"/>
    <mergeCell ref="A43:B43"/>
    <mergeCell ref="A47:B47"/>
    <mergeCell ref="A48:B48"/>
    <mergeCell ref="A49:B49"/>
    <mergeCell ref="A6:P6"/>
    <mergeCell ref="A9:A10"/>
    <mergeCell ref="B9:D9"/>
    <mergeCell ref="E9:F9"/>
    <mergeCell ref="G9:G10"/>
    <mergeCell ref="H9:I9"/>
    <mergeCell ref="A37:B37"/>
    <mergeCell ref="A33:B33"/>
    <mergeCell ref="A34:B34"/>
    <mergeCell ref="A35:B35"/>
    <mergeCell ref="A36:B36"/>
    <mergeCell ref="A31:B32"/>
    <mergeCell ref="C31:E31"/>
  </mergeCells>
  <dataValidations count="1">
    <dataValidation type="whole" allowBlank="1" showInputMessage="1" showErrorMessage="1" errorTitle="ERROR" error="Por favor ingrese números enteros" sqref="A1:XFD1048576">
      <formula1>0</formula1>
      <formula2>10000000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N195"/>
  <sheetViews>
    <sheetView workbookViewId="0">
      <selection activeCell="B18" sqref="B18"/>
    </sheetView>
  </sheetViews>
  <sheetFormatPr baseColWidth="10" defaultRowHeight="14.25" x14ac:dyDescent="0.2"/>
  <cols>
    <col min="1" max="1" width="55.5703125" style="78" customWidth="1"/>
    <col min="2" max="2" width="14.5703125" style="78" customWidth="1"/>
    <col min="3" max="4" width="15.7109375" style="78" customWidth="1"/>
    <col min="5" max="7" width="16.140625" style="78" customWidth="1"/>
    <col min="8" max="8" width="16.7109375" style="78" customWidth="1"/>
    <col min="9" max="9" width="15.42578125" style="78" customWidth="1"/>
    <col min="10" max="10" width="18.28515625" style="78" customWidth="1"/>
    <col min="11" max="13" width="14.28515625" style="78" customWidth="1"/>
    <col min="14" max="76" width="11.42578125" style="78"/>
    <col min="77" max="77" width="11.42578125" style="79"/>
    <col min="78" max="92" width="0" style="79" hidden="1" customWidth="1"/>
    <col min="93" max="100" width="0" style="78" hidden="1" customWidth="1"/>
    <col min="101" max="16384" width="11.42578125" style="78"/>
  </cols>
  <sheetData>
    <row r="1" spans="1:16" x14ac:dyDescent="0.2">
      <c r="A1" s="77" t="s">
        <v>0</v>
      </c>
    </row>
    <row r="2" spans="1:16" x14ac:dyDescent="0.2">
      <c r="A2" s="77" t="str">
        <f>CONCATENATE("COMUNA: ",[3]NOMBRE!B2," - ","( ",[3]NOMBRE!C2,[3]NOMBRE!D2,[3]NOMBRE!E2,[3]NOMBRE!F2,[3]NOMBRE!G2," )")</f>
        <v>COMUNA: Linares - ( 07401 )</v>
      </c>
    </row>
    <row r="3" spans="1:16" x14ac:dyDescent="0.2">
      <c r="A3" s="77" t="str">
        <f>CONCATENATE("ESTABLECIMIENTO/ESTRATEGIA: ",[3]NOMBRE!B3," - ","( ",[3]NOMBRE!C3,[3]NOMBRE!D3,[3]NOMBRE!E3,[3]NOMBRE!F3,[3]NOMBRE!G3,[3]NOMBRE!H3," )")</f>
        <v>ESTABLECIMIENTO/ESTRATEGIA: Hospital Presidente Carlos Ibáñez del Campo - ( 116108 )</v>
      </c>
    </row>
    <row r="4" spans="1:16" x14ac:dyDescent="0.2">
      <c r="A4" s="77" t="str">
        <f>CONCATENATE("MES: ",[3]NOMBRE!B6," - ","( ",[3]NOMBRE!C6,[3]NOMBRE!D6," )")</f>
        <v>MES: MARZO - ( 03 )</v>
      </c>
    </row>
    <row r="5" spans="1:16" x14ac:dyDescent="0.2">
      <c r="A5" s="77" t="str">
        <f>CONCATENATE("AÑO: ",[3]NOMBRE!B7)</f>
        <v>AÑO: 2017</v>
      </c>
    </row>
    <row r="6" spans="1:16" ht="15" x14ac:dyDescent="0.2">
      <c r="A6" s="279" t="s">
        <v>1</v>
      </c>
      <c r="B6" s="279"/>
      <c r="C6" s="279"/>
      <c r="D6" s="279"/>
      <c r="E6" s="279"/>
      <c r="F6" s="279"/>
      <c r="G6" s="279"/>
      <c r="H6" s="279"/>
      <c r="I6" s="279"/>
      <c r="J6" s="279"/>
      <c r="K6" s="279"/>
      <c r="L6" s="279"/>
      <c r="M6" s="279"/>
      <c r="N6" s="279"/>
      <c r="O6" s="279"/>
      <c r="P6" s="279"/>
    </row>
    <row r="7" spans="1:16" ht="15" x14ac:dyDescent="0.2">
      <c r="A7" s="71"/>
      <c r="B7" s="71"/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</row>
    <row r="8" spans="1:16" x14ac:dyDescent="0.2">
      <c r="A8" s="3" t="s">
        <v>2</v>
      </c>
      <c r="B8" s="4"/>
      <c r="C8" s="4"/>
      <c r="D8" s="4"/>
      <c r="E8" s="4"/>
      <c r="F8" s="4"/>
      <c r="G8" s="4"/>
      <c r="H8" s="4"/>
      <c r="I8" s="4"/>
      <c r="J8" s="5"/>
      <c r="K8" s="6"/>
      <c r="L8" s="6"/>
      <c r="M8" s="6"/>
      <c r="N8" s="7"/>
      <c r="O8" s="7"/>
      <c r="P8" s="6"/>
    </row>
    <row r="9" spans="1:16" ht="25.5" customHeight="1" x14ac:dyDescent="0.2">
      <c r="A9" s="280" t="s">
        <v>3</v>
      </c>
      <c r="B9" s="282" t="s">
        <v>4</v>
      </c>
      <c r="C9" s="283"/>
      <c r="D9" s="284"/>
      <c r="E9" s="285" t="s">
        <v>5</v>
      </c>
      <c r="F9" s="286"/>
      <c r="G9" s="273" t="s">
        <v>6</v>
      </c>
      <c r="H9" s="288" t="s">
        <v>7</v>
      </c>
      <c r="I9" s="289"/>
      <c r="J9" s="80"/>
      <c r="K9" s="80"/>
      <c r="L9" s="80"/>
      <c r="M9" s="1"/>
      <c r="N9" s="2"/>
      <c r="O9" s="2"/>
      <c r="P9" s="2"/>
    </row>
    <row r="10" spans="1:16" ht="52.5" customHeight="1" x14ac:dyDescent="0.2">
      <c r="A10" s="281"/>
      <c r="B10" s="72" t="s">
        <v>36</v>
      </c>
      <c r="C10" s="72" t="s">
        <v>37</v>
      </c>
      <c r="D10" s="8" t="s">
        <v>38</v>
      </c>
      <c r="E10" s="73" t="s">
        <v>39</v>
      </c>
      <c r="F10" s="73" t="s">
        <v>40</v>
      </c>
      <c r="G10" s="287"/>
      <c r="H10" s="73" t="s">
        <v>41</v>
      </c>
      <c r="I10" s="73" t="s">
        <v>42</v>
      </c>
      <c r="J10" s="80"/>
      <c r="K10" s="80"/>
      <c r="L10" s="80"/>
      <c r="M10" s="1"/>
      <c r="N10" s="2"/>
      <c r="O10" s="2"/>
      <c r="P10" s="2"/>
    </row>
    <row r="11" spans="1:16" x14ac:dyDescent="0.2">
      <c r="A11" s="10" t="s">
        <v>9</v>
      </c>
      <c r="B11" s="81">
        <f t="shared" ref="B11:B29" si="0">SUM(C11+D11)</f>
        <v>57</v>
      </c>
      <c r="C11" s="82">
        <f t="shared" ref="C11:I11" si="1">SUM(C12:C24)</f>
        <v>17</v>
      </c>
      <c r="D11" s="83">
        <f t="shared" si="1"/>
        <v>40</v>
      </c>
      <c r="E11" s="84">
        <f t="shared" si="1"/>
        <v>57</v>
      </c>
      <c r="F11" s="85">
        <f t="shared" si="1"/>
        <v>0</v>
      </c>
      <c r="G11" s="83">
        <f t="shared" si="1"/>
        <v>0</v>
      </c>
      <c r="H11" s="86">
        <f t="shared" si="1"/>
        <v>47</v>
      </c>
      <c r="I11" s="85">
        <f t="shared" si="1"/>
        <v>0</v>
      </c>
      <c r="J11" s="87"/>
      <c r="K11" s="80"/>
      <c r="L11" s="80"/>
      <c r="M11" s="1"/>
      <c r="N11" s="2"/>
      <c r="O11" s="2"/>
      <c r="P11" s="2"/>
    </row>
    <row r="12" spans="1:16" x14ac:dyDescent="0.2">
      <c r="A12" s="16" t="s">
        <v>43</v>
      </c>
      <c r="B12" s="88">
        <f t="shared" si="0"/>
        <v>11</v>
      </c>
      <c r="C12" s="89">
        <v>2</v>
      </c>
      <c r="D12" s="20">
        <v>9</v>
      </c>
      <c r="E12" s="18">
        <v>11</v>
      </c>
      <c r="F12" s="19"/>
      <c r="G12" s="20"/>
      <c r="H12" s="21">
        <v>6</v>
      </c>
      <c r="I12" s="19"/>
      <c r="J12" s="87"/>
      <c r="K12" s="80"/>
      <c r="L12" s="80"/>
      <c r="M12" s="1"/>
      <c r="N12" s="2"/>
      <c r="O12" s="2"/>
      <c r="P12" s="2"/>
    </row>
    <row r="13" spans="1:16" x14ac:dyDescent="0.2">
      <c r="A13" s="22" t="s">
        <v>44</v>
      </c>
      <c r="B13" s="90">
        <f t="shared" si="0"/>
        <v>10</v>
      </c>
      <c r="C13" s="29">
        <v>2</v>
      </c>
      <c r="D13" s="26">
        <v>8</v>
      </c>
      <c r="E13" s="24">
        <v>10</v>
      </c>
      <c r="F13" s="25"/>
      <c r="G13" s="26"/>
      <c r="H13" s="27">
        <v>5</v>
      </c>
      <c r="I13" s="25"/>
      <c r="J13" s="87"/>
      <c r="K13" s="80"/>
      <c r="L13" s="80"/>
      <c r="M13" s="1"/>
      <c r="N13" s="2"/>
      <c r="O13" s="2"/>
      <c r="P13" s="2"/>
    </row>
    <row r="14" spans="1:16" x14ac:dyDescent="0.2">
      <c r="A14" s="22" t="s">
        <v>45</v>
      </c>
      <c r="B14" s="90">
        <f t="shared" si="0"/>
        <v>3</v>
      </c>
      <c r="C14" s="29">
        <v>2</v>
      </c>
      <c r="D14" s="26">
        <v>1</v>
      </c>
      <c r="E14" s="24">
        <v>3</v>
      </c>
      <c r="F14" s="26"/>
      <c r="G14" s="26"/>
      <c r="H14" s="28">
        <v>25</v>
      </c>
      <c r="I14" s="26"/>
      <c r="J14" s="87"/>
      <c r="K14" s="80"/>
      <c r="L14" s="80"/>
      <c r="M14" s="1"/>
      <c r="N14" s="2"/>
      <c r="O14" s="2"/>
      <c r="P14" s="2"/>
    </row>
    <row r="15" spans="1:16" x14ac:dyDescent="0.2">
      <c r="A15" s="22" t="s">
        <v>46</v>
      </c>
      <c r="B15" s="90">
        <f t="shared" si="0"/>
        <v>15</v>
      </c>
      <c r="C15" s="29">
        <v>5</v>
      </c>
      <c r="D15" s="26">
        <v>10</v>
      </c>
      <c r="E15" s="24">
        <v>15</v>
      </c>
      <c r="F15" s="26"/>
      <c r="G15" s="26"/>
      <c r="H15" s="28">
        <v>4</v>
      </c>
      <c r="I15" s="26"/>
      <c r="J15" s="87"/>
      <c r="K15" s="80"/>
      <c r="L15" s="80"/>
      <c r="M15" s="1"/>
      <c r="N15" s="2"/>
      <c r="O15" s="2"/>
      <c r="P15" s="2"/>
    </row>
    <row r="16" spans="1:16" ht="21" x14ac:dyDescent="0.2">
      <c r="A16" s="22" t="s">
        <v>47</v>
      </c>
      <c r="B16" s="90">
        <f t="shared" si="0"/>
        <v>0</v>
      </c>
      <c r="C16" s="29"/>
      <c r="D16" s="26"/>
      <c r="E16" s="24"/>
      <c r="F16" s="26"/>
      <c r="G16" s="29"/>
      <c r="H16" s="28"/>
      <c r="I16" s="26"/>
      <c r="J16" s="87"/>
      <c r="K16" s="80"/>
      <c r="L16" s="80"/>
      <c r="M16" s="1"/>
      <c r="N16" s="2"/>
      <c r="O16" s="2"/>
      <c r="P16" s="2"/>
    </row>
    <row r="17" spans="1:16" x14ac:dyDescent="0.2">
      <c r="A17" s="22" t="s">
        <v>48</v>
      </c>
      <c r="B17" s="90">
        <f t="shared" si="0"/>
        <v>0</v>
      </c>
      <c r="C17" s="29"/>
      <c r="D17" s="26"/>
      <c r="E17" s="24"/>
      <c r="F17" s="26"/>
      <c r="G17" s="29"/>
      <c r="H17" s="28"/>
      <c r="I17" s="26"/>
      <c r="J17" s="87"/>
      <c r="K17" s="80"/>
      <c r="L17" s="80"/>
      <c r="M17" s="1"/>
      <c r="N17" s="2"/>
      <c r="O17" s="2"/>
      <c r="P17" s="2"/>
    </row>
    <row r="18" spans="1:16" x14ac:dyDescent="0.2">
      <c r="A18" s="22" t="s">
        <v>49</v>
      </c>
      <c r="B18" s="90">
        <f t="shared" si="0"/>
        <v>0</v>
      </c>
      <c r="C18" s="29"/>
      <c r="D18" s="26"/>
      <c r="E18" s="24"/>
      <c r="F18" s="26"/>
      <c r="G18" s="29"/>
      <c r="H18" s="28"/>
      <c r="I18" s="26"/>
      <c r="J18" s="87"/>
      <c r="K18" s="80"/>
      <c r="L18" s="80"/>
      <c r="M18" s="1"/>
      <c r="N18" s="2"/>
      <c r="O18" s="2"/>
      <c r="P18" s="2"/>
    </row>
    <row r="19" spans="1:16" x14ac:dyDescent="0.2">
      <c r="A19" s="22" t="s">
        <v>50</v>
      </c>
      <c r="B19" s="90">
        <f t="shared" si="0"/>
        <v>10</v>
      </c>
      <c r="C19" s="29">
        <v>2</v>
      </c>
      <c r="D19" s="26">
        <v>8</v>
      </c>
      <c r="E19" s="24">
        <v>10</v>
      </c>
      <c r="F19" s="26"/>
      <c r="G19" s="26"/>
      <c r="H19" s="28">
        <v>4</v>
      </c>
      <c r="I19" s="26"/>
      <c r="J19" s="87"/>
      <c r="K19" s="80"/>
      <c r="L19" s="80"/>
      <c r="M19" s="1"/>
      <c r="N19" s="2"/>
      <c r="O19" s="2"/>
      <c r="P19" s="2"/>
    </row>
    <row r="20" spans="1:16" x14ac:dyDescent="0.2">
      <c r="A20" s="22" t="s">
        <v>51</v>
      </c>
      <c r="B20" s="90">
        <f t="shared" si="0"/>
        <v>8</v>
      </c>
      <c r="C20" s="29">
        <v>4</v>
      </c>
      <c r="D20" s="26">
        <v>4</v>
      </c>
      <c r="E20" s="24">
        <v>8</v>
      </c>
      <c r="F20" s="26"/>
      <c r="G20" s="26"/>
      <c r="H20" s="28">
        <v>3</v>
      </c>
      <c r="I20" s="26"/>
      <c r="J20" s="87"/>
      <c r="K20" s="80"/>
      <c r="L20" s="80"/>
      <c r="M20" s="1"/>
      <c r="N20" s="2"/>
      <c r="O20" s="2"/>
      <c r="P20" s="2"/>
    </row>
    <row r="21" spans="1:16" x14ac:dyDescent="0.2">
      <c r="A21" s="22" t="s">
        <v>52</v>
      </c>
      <c r="B21" s="90">
        <f t="shared" si="0"/>
        <v>0</v>
      </c>
      <c r="C21" s="29"/>
      <c r="D21" s="26"/>
      <c r="E21" s="24"/>
      <c r="F21" s="26"/>
      <c r="G21" s="26"/>
      <c r="H21" s="28"/>
      <c r="I21" s="26"/>
      <c r="J21" s="87"/>
      <c r="K21" s="80"/>
      <c r="L21" s="80"/>
      <c r="M21" s="1"/>
      <c r="N21" s="2"/>
      <c r="O21" s="2"/>
      <c r="P21" s="2"/>
    </row>
    <row r="22" spans="1:16" x14ac:dyDescent="0.2">
      <c r="A22" s="91" t="s">
        <v>53</v>
      </c>
      <c r="B22" s="92">
        <f t="shared" si="0"/>
        <v>0</v>
      </c>
      <c r="C22" s="29"/>
      <c r="D22" s="26"/>
      <c r="E22" s="24"/>
      <c r="F22" s="26"/>
      <c r="G22" s="26"/>
      <c r="H22" s="28"/>
      <c r="I22" s="28"/>
      <c r="J22" s="87"/>
      <c r="K22" s="80"/>
      <c r="L22" s="80"/>
      <c r="M22" s="1"/>
      <c r="N22" s="2"/>
      <c r="O22" s="2"/>
      <c r="P22" s="2"/>
    </row>
    <row r="23" spans="1:16" x14ac:dyDescent="0.2">
      <c r="A23" s="93" t="s">
        <v>54</v>
      </c>
      <c r="B23" s="92">
        <f t="shared" si="0"/>
        <v>0</v>
      </c>
      <c r="C23" s="29"/>
      <c r="D23" s="26"/>
      <c r="E23" s="24"/>
      <c r="F23" s="26"/>
      <c r="G23" s="26"/>
      <c r="H23" s="28"/>
      <c r="I23" s="28"/>
      <c r="J23" s="87"/>
      <c r="K23" s="80"/>
      <c r="L23" s="80"/>
      <c r="N23" s="2"/>
      <c r="O23" s="2"/>
      <c r="P23" s="2"/>
    </row>
    <row r="24" spans="1:16" ht="15" thickBot="1" x14ac:dyDescent="0.25">
      <c r="A24" s="94" t="s">
        <v>55</v>
      </c>
      <c r="B24" s="95">
        <f t="shared" si="0"/>
        <v>0</v>
      </c>
      <c r="C24" s="96"/>
      <c r="D24" s="32"/>
      <c r="E24" s="30"/>
      <c r="F24" s="32"/>
      <c r="G24" s="32"/>
      <c r="H24" s="33"/>
      <c r="I24" s="33"/>
      <c r="J24" s="87"/>
      <c r="K24" s="80"/>
      <c r="L24" s="80"/>
      <c r="N24" s="2"/>
      <c r="O24" s="2"/>
      <c r="P24" s="2"/>
    </row>
    <row r="25" spans="1:16" ht="15" thickTop="1" x14ac:dyDescent="0.2">
      <c r="A25" s="34" t="s">
        <v>10</v>
      </c>
      <c r="B25" s="88">
        <f t="shared" si="0"/>
        <v>3307</v>
      </c>
      <c r="C25" s="89">
        <v>902</v>
      </c>
      <c r="D25" s="20">
        <v>2405</v>
      </c>
      <c r="E25" s="35"/>
      <c r="F25" s="36"/>
      <c r="G25" s="37"/>
      <c r="H25" s="38"/>
      <c r="I25" s="36"/>
      <c r="J25" s="87"/>
      <c r="K25" s="80"/>
      <c r="L25" s="80"/>
      <c r="M25" s="1"/>
      <c r="N25" s="2"/>
      <c r="O25" s="2"/>
      <c r="P25" s="2"/>
    </row>
    <row r="26" spans="1:16" x14ac:dyDescent="0.2">
      <c r="A26" s="39" t="s">
        <v>11</v>
      </c>
      <c r="B26" s="90">
        <f t="shared" si="0"/>
        <v>0</v>
      </c>
      <c r="C26" s="29"/>
      <c r="D26" s="26"/>
      <c r="E26" s="40"/>
      <c r="F26" s="41"/>
      <c r="G26" s="42"/>
      <c r="H26" s="43"/>
      <c r="I26" s="41"/>
      <c r="J26" s="87"/>
      <c r="K26" s="80"/>
      <c r="L26" s="80"/>
      <c r="M26" s="1"/>
      <c r="N26" s="2"/>
      <c r="O26" s="2"/>
      <c r="P26" s="2"/>
    </row>
    <row r="27" spans="1:16" x14ac:dyDescent="0.2">
      <c r="A27" s="39" t="s">
        <v>12</v>
      </c>
      <c r="B27" s="90">
        <f t="shared" si="0"/>
        <v>27</v>
      </c>
      <c r="C27" s="29">
        <v>5</v>
      </c>
      <c r="D27" s="26">
        <v>22</v>
      </c>
      <c r="E27" s="40"/>
      <c r="F27" s="41"/>
      <c r="G27" s="42"/>
      <c r="H27" s="43"/>
      <c r="I27" s="41"/>
      <c r="J27" s="87"/>
      <c r="K27" s="80"/>
      <c r="L27" s="80"/>
      <c r="M27" s="2"/>
      <c r="N27" s="2"/>
      <c r="O27" s="2"/>
      <c r="P27" s="2"/>
    </row>
    <row r="28" spans="1:16" x14ac:dyDescent="0.2">
      <c r="A28" s="39" t="s">
        <v>13</v>
      </c>
      <c r="B28" s="90">
        <f t="shared" si="0"/>
        <v>0</v>
      </c>
      <c r="C28" s="29"/>
      <c r="D28" s="26"/>
      <c r="E28" s="35"/>
      <c r="F28" s="36"/>
      <c r="G28" s="37"/>
      <c r="H28" s="38"/>
      <c r="I28" s="36"/>
      <c r="J28" s="87"/>
      <c r="K28" s="80"/>
      <c r="L28" s="80"/>
      <c r="M28" s="2"/>
      <c r="N28" s="2"/>
      <c r="O28" s="2"/>
      <c r="P28" s="2"/>
    </row>
    <row r="29" spans="1:16" x14ac:dyDescent="0.2">
      <c r="A29" s="44" t="s">
        <v>14</v>
      </c>
      <c r="B29" s="97">
        <f t="shared" si="0"/>
        <v>3</v>
      </c>
      <c r="C29" s="98">
        <v>1</v>
      </c>
      <c r="D29" s="99">
        <v>2</v>
      </c>
      <c r="E29" s="46"/>
      <c r="F29" s="47"/>
      <c r="G29" s="48"/>
      <c r="H29" s="49"/>
      <c r="I29" s="47"/>
      <c r="J29" s="87"/>
      <c r="K29" s="80"/>
      <c r="L29" s="80"/>
      <c r="M29" s="2"/>
      <c r="N29" s="2"/>
      <c r="O29" s="2"/>
      <c r="P29" s="2"/>
    </row>
    <row r="30" spans="1:16" x14ac:dyDescent="0.2">
      <c r="A30" s="50" t="s">
        <v>15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1"/>
      <c r="N30" s="2"/>
      <c r="O30" s="2"/>
      <c r="P30" s="2"/>
    </row>
    <row r="31" spans="1:16" ht="14.25" customHeight="1" x14ac:dyDescent="0.2">
      <c r="A31" s="272" t="s">
        <v>16</v>
      </c>
      <c r="B31" s="273"/>
      <c r="C31" s="276" t="s">
        <v>17</v>
      </c>
      <c r="D31" s="277"/>
      <c r="E31" s="278"/>
      <c r="F31" s="276" t="s">
        <v>18</v>
      </c>
      <c r="G31" s="277"/>
      <c r="H31" s="277"/>
      <c r="I31" s="277"/>
      <c r="J31" s="277" t="s">
        <v>56</v>
      </c>
      <c r="K31" s="277"/>
      <c r="L31" s="277"/>
      <c r="M31" s="100"/>
      <c r="N31" s="2"/>
      <c r="O31" s="2"/>
      <c r="P31" s="2"/>
    </row>
    <row r="32" spans="1:16" ht="87.75" customHeight="1" x14ac:dyDescent="0.2">
      <c r="A32" s="274"/>
      <c r="B32" s="275"/>
      <c r="C32" s="51" t="s">
        <v>57</v>
      </c>
      <c r="D32" s="52" t="s">
        <v>58</v>
      </c>
      <c r="E32" s="53" t="s">
        <v>59</v>
      </c>
      <c r="F32" s="52" t="s">
        <v>60</v>
      </c>
      <c r="G32" s="101" t="s">
        <v>61</v>
      </c>
      <c r="H32" s="53" t="s">
        <v>62</v>
      </c>
      <c r="I32" s="102" t="s">
        <v>63</v>
      </c>
      <c r="J32" s="103" t="s">
        <v>64</v>
      </c>
      <c r="K32" s="103" t="s">
        <v>65</v>
      </c>
      <c r="L32" s="104" t="s">
        <v>66</v>
      </c>
      <c r="M32" s="9"/>
      <c r="N32" s="2"/>
      <c r="O32" s="2"/>
    </row>
    <row r="33" spans="1:79" x14ac:dyDescent="0.2">
      <c r="A33" s="270" t="s">
        <v>19</v>
      </c>
      <c r="B33" s="271"/>
      <c r="C33" s="54"/>
      <c r="D33" s="55"/>
      <c r="E33" s="55"/>
      <c r="F33" s="54"/>
      <c r="G33" s="55"/>
      <c r="H33" s="55"/>
      <c r="I33" s="56"/>
      <c r="J33" s="105">
        <f>SUM(K33+L33)</f>
        <v>0</v>
      </c>
      <c r="K33" s="106"/>
      <c r="L33" s="107"/>
      <c r="M33" s="108"/>
      <c r="N33" s="2"/>
      <c r="O33" s="2"/>
    </row>
    <row r="34" spans="1:79" x14ac:dyDescent="0.2">
      <c r="A34" s="262" t="s">
        <v>20</v>
      </c>
      <c r="B34" s="263"/>
      <c r="C34" s="24"/>
      <c r="D34" s="27"/>
      <c r="E34" s="27"/>
      <c r="F34" s="24"/>
      <c r="G34" s="27"/>
      <c r="H34" s="27"/>
      <c r="I34" s="25"/>
      <c r="J34" s="109">
        <f>SUM(K34+L34)</f>
        <v>0</v>
      </c>
      <c r="K34" s="29"/>
      <c r="L34" s="26"/>
      <c r="M34" s="108"/>
      <c r="N34" s="2"/>
      <c r="O34" s="2"/>
    </row>
    <row r="35" spans="1:79" x14ac:dyDescent="0.2">
      <c r="A35" s="262" t="s">
        <v>21</v>
      </c>
      <c r="B35" s="263"/>
      <c r="C35" s="24"/>
      <c r="D35" s="27"/>
      <c r="E35" s="27"/>
      <c r="F35" s="24"/>
      <c r="G35" s="27"/>
      <c r="H35" s="27"/>
      <c r="I35" s="25"/>
      <c r="J35" s="109">
        <f>SUM(K35+L35)</f>
        <v>0</v>
      </c>
      <c r="K35" s="29"/>
      <c r="L35" s="26"/>
      <c r="M35" s="108"/>
      <c r="N35" s="2"/>
      <c r="O35" s="2"/>
    </row>
    <row r="36" spans="1:79" x14ac:dyDescent="0.2">
      <c r="A36" s="262" t="s">
        <v>22</v>
      </c>
      <c r="B36" s="263"/>
      <c r="C36" s="24"/>
      <c r="D36" s="27">
        <v>1</v>
      </c>
      <c r="E36" s="27"/>
      <c r="F36" s="24"/>
      <c r="G36" s="27"/>
      <c r="H36" s="27"/>
      <c r="I36" s="25"/>
      <c r="J36" s="109">
        <f>SUM(K36+L36)</f>
        <v>19</v>
      </c>
      <c r="K36" s="29">
        <v>5</v>
      </c>
      <c r="L36" s="26">
        <v>14</v>
      </c>
      <c r="M36" s="108"/>
      <c r="N36" s="2"/>
      <c r="O36" s="2"/>
    </row>
    <row r="37" spans="1:79" x14ac:dyDescent="0.2">
      <c r="A37" s="262" t="s">
        <v>23</v>
      </c>
      <c r="B37" s="263"/>
      <c r="C37" s="24"/>
      <c r="D37" s="27"/>
      <c r="E37" s="27"/>
      <c r="F37" s="24"/>
      <c r="G37" s="27"/>
      <c r="H37" s="27"/>
      <c r="I37" s="25"/>
      <c r="J37" s="110"/>
      <c r="K37" s="110"/>
      <c r="L37" s="42"/>
      <c r="M37" s="108"/>
      <c r="N37" s="2"/>
      <c r="O37" s="2"/>
    </row>
    <row r="38" spans="1:79" x14ac:dyDescent="0.2">
      <c r="A38" s="262" t="s">
        <v>24</v>
      </c>
      <c r="B38" s="263"/>
      <c r="C38" s="24"/>
      <c r="D38" s="27">
        <v>1</v>
      </c>
      <c r="E38" s="27"/>
      <c r="F38" s="24"/>
      <c r="G38" s="27"/>
      <c r="H38" s="27"/>
      <c r="I38" s="25"/>
      <c r="J38" s="110"/>
      <c r="K38" s="110"/>
      <c r="L38" s="42"/>
      <c r="M38" s="108"/>
      <c r="N38" s="2"/>
      <c r="O38" s="2"/>
    </row>
    <row r="39" spans="1:79" x14ac:dyDescent="0.2">
      <c r="A39" s="262" t="s">
        <v>25</v>
      </c>
      <c r="B39" s="263"/>
      <c r="C39" s="24"/>
      <c r="D39" s="27"/>
      <c r="E39" s="27"/>
      <c r="F39" s="24"/>
      <c r="G39" s="27"/>
      <c r="H39" s="27"/>
      <c r="I39" s="25"/>
      <c r="J39" s="29"/>
      <c r="K39" s="110"/>
      <c r="L39" s="42"/>
      <c r="M39" s="108"/>
      <c r="N39" s="2"/>
      <c r="O39" s="2"/>
    </row>
    <row r="40" spans="1:79" x14ac:dyDescent="0.2">
      <c r="A40" s="262" t="s">
        <v>26</v>
      </c>
      <c r="B40" s="263"/>
      <c r="C40" s="24"/>
      <c r="D40" s="27"/>
      <c r="E40" s="27"/>
      <c r="F40" s="24"/>
      <c r="G40" s="27"/>
      <c r="H40" s="27"/>
      <c r="I40" s="25"/>
      <c r="J40" s="29"/>
      <c r="K40" s="110"/>
      <c r="L40" s="42"/>
      <c r="M40" s="108"/>
      <c r="N40" s="2"/>
      <c r="O40" s="2"/>
    </row>
    <row r="41" spans="1:79" x14ac:dyDescent="0.2">
      <c r="A41" s="262" t="s">
        <v>27</v>
      </c>
      <c r="B41" s="263"/>
      <c r="C41" s="24"/>
      <c r="D41" s="27"/>
      <c r="E41" s="27"/>
      <c r="F41" s="24"/>
      <c r="G41" s="27"/>
      <c r="H41" s="27"/>
      <c r="I41" s="25"/>
      <c r="J41" s="109">
        <f>SUM(K41+L41)</f>
        <v>0</v>
      </c>
      <c r="K41" s="29"/>
      <c r="L41" s="26"/>
      <c r="M41" s="108"/>
      <c r="N41" s="2"/>
      <c r="O41" s="2"/>
    </row>
    <row r="42" spans="1:79" x14ac:dyDescent="0.2">
      <c r="A42" s="264" t="s">
        <v>28</v>
      </c>
      <c r="B42" s="265"/>
      <c r="C42" s="57"/>
      <c r="D42" s="58"/>
      <c r="E42" s="58"/>
      <c r="F42" s="57"/>
      <c r="G42" s="58"/>
      <c r="H42" s="58"/>
      <c r="I42" s="59"/>
      <c r="J42" s="111"/>
      <c r="K42" s="111"/>
      <c r="L42" s="112"/>
      <c r="M42" s="108"/>
      <c r="N42" s="2"/>
      <c r="O42" s="2"/>
    </row>
    <row r="43" spans="1:79" x14ac:dyDescent="0.2">
      <c r="A43" s="268" t="s">
        <v>29</v>
      </c>
      <c r="B43" s="269"/>
      <c r="C43" s="57"/>
      <c r="D43" s="58"/>
      <c r="E43" s="58"/>
      <c r="F43" s="46"/>
      <c r="G43" s="60"/>
      <c r="H43" s="58"/>
      <c r="I43" s="59"/>
      <c r="J43" s="109">
        <f>SUM(K43+L43)</f>
        <v>0</v>
      </c>
      <c r="K43" s="113"/>
      <c r="L43" s="114"/>
      <c r="M43" s="108"/>
      <c r="N43" s="2"/>
      <c r="O43" s="2"/>
    </row>
    <row r="44" spans="1:79" x14ac:dyDescent="0.2">
      <c r="A44" s="266" t="s">
        <v>30</v>
      </c>
      <c r="B44" s="267"/>
      <c r="C44" s="115">
        <f t="shared" ref="C44:I44" si="2">SUM(C33:C43)</f>
        <v>0</v>
      </c>
      <c r="D44" s="116">
        <f t="shared" si="2"/>
        <v>2</v>
      </c>
      <c r="E44" s="116">
        <f t="shared" si="2"/>
        <v>0</v>
      </c>
      <c r="F44" s="115">
        <f t="shared" si="2"/>
        <v>0</v>
      </c>
      <c r="G44" s="116">
        <f t="shared" si="2"/>
        <v>0</v>
      </c>
      <c r="H44" s="116">
        <f t="shared" si="2"/>
        <v>0</v>
      </c>
      <c r="I44" s="117">
        <f t="shared" si="2"/>
        <v>0</v>
      </c>
      <c r="J44" s="118">
        <f>SUM(J33+J34+J35+J36+J39+J40+J41+J43)</f>
        <v>19</v>
      </c>
      <c r="K44" s="118">
        <f>SUM(K33+K34+K35+K36+K41+K43)</f>
        <v>5</v>
      </c>
      <c r="L44" s="119">
        <f>SUM(L33+L34+L35+L36+L41+L43)</f>
        <v>14</v>
      </c>
      <c r="M44" s="108"/>
      <c r="N44" s="2"/>
      <c r="O44" s="2"/>
    </row>
    <row r="45" spans="1:79" x14ac:dyDescent="0.2">
      <c r="A45" s="260" t="s">
        <v>67</v>
      </c>
      <c r="B45" s="261"/>
      <c r="C45" s="64"/>
      <c r="D45" s="65"/>
      <c r="E45" s="65"/>
      <c r="F45" s="64"/>
      <c r="G45" s="65"/>
      <c r="H45" s="65"/>
      <c r="I45" s="66"/>
      <c r="J45" s="118">
        <f>SUM(K45+L45)</f>
        <v>0</v>
      </c>
      <c r="K45" s="120"/>
      <c r="L45" s="121"/>
      <c r="M45" s="108"/>
      <c r="N45" s="2"/>
      <c r="O45" s="2"/>
    </row>
    <row r="46" spans="1:79" x14ac:dyDescent="0.2">
      <c r="A46" s="67" t="s">
        <v>31</v>
      </c>
      <c r="B46" s="68"/>
      <c r="C46" s="50"/>
      <c r="D46" s="69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</row>
    <row r="47" spans="1:79" ht="21" x14ac:dyDescent="0.2">
      <c r="A47" s="254" t="s">
        <v>32</v>
      </c>
      <c r="B47" s="255"/>
      <c r="C47" s="103" t="s">
        <v>8</v>
      </c>
      <c r="D47" s="70" t="s">
        <v>33</v>
      </c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</row>
    <row r="48" spans="1:79" x14ac:dyDescent="0.2">
      <c r="A48" s="256" t="s">
        <v>34</v>
      </c>
      <c r="B48" s="257"/>
      <c r="C48" s="113"/>
      <c r="D48" s="114"/>
      <c r="E48" s="12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CA48" s="79" t="str">
        <f>IF(D48&gt;C48,"Casos/Instituciones deben ser menor o iguales al total Reuniones A. Mayor","")</f>
        <v/>
      </c>
    </row>
    <row r="49" spans="1:16" x14ac:dyDescent="0.2">
      <c r="A49" s="258" t="s">
        <v>35</v>
      </c>
      <c r="B49" s="259"/>
      <c r="C49" s="98"/>
      <c r="D49" s="48"/>
      <c r="E49" s="123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195" spans="1:2" hidden="1" x14ac:dyDescent="0.2">
      <c r="A195" s="124">
        <f>SUM(B11,B25:B29,C44:L44,C48:C49)</f>
        <v>3434</v>
      </c>
      <c r="B195" s="78">
        <f>SUM(CG6:CM50)</f>
        <v>0</v>
      </c>
    </row>
  </sheetData>
  <mergeCells count="26">
    <mergeCell ref="F31:I31"/>
    <mergeCell ref="J31:L31"/>
    <mergeCell ref="A45:B45"/>
    <mergeCell ref="A38:B38"/>
    <mergeCell ref="A39:B39"/>
    <mergeCell ref="A40:B40"/>
    <mergeCell ref="A41:B41"/>
    <mergeCell ref="A42:B42"/>
    <mergeCell ref="A44:B44"/>
    <mergeCell ref="A43:B43"/>
    <mergeCell ref="A47:B47"/>
    <mergeCell ref="A48:B48"/>
    <mergeCell ref="A49:B49"/>
    <mergeCell ref="A6:P6"/>
    <mergeCell ref="A9:A10"/>
    <mergeCell ref="B9:D9"/>
    <mergeCell ref="E9:F9"/>
    <mergeCell ref="G9:G10"/>
    <mergeCell ref="H9:I9"/>
    <mergeCell ref="A37:B37"/>
    <mergeCell ref="A33:B33"/>
    <mergeCell ref="A34:B34"/>
    <mergeCell ref="A35:B35"/>
    <mergeCell ref="A36:B36"/>
    <mergeCell ref="A31:B32"/>
    <mergeCell ref="C31:E31"/>
  </mergeCells>
  <dataValidations count="1">
    <dataValidation type="whole" allowBlank="1" showInputMessage="1" showErrorMessage="1" errorTitle="ERROR" error="Por favor ingrese números enteros" sqref="A1:XFD1048576">
      <formula1>0</formula1>
      <formula2>10000000</formula2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N195"/>
  <sheetViews>
    <sheetView topLeftCell="A30" workbookViewId="0">
      <selection activeCell="A19" sqref="A19"/>
    </sheetView>
  </sheetViews>
  <sheetFormatPr baseColWidth="10" defaultRowHeight="14.25" x14ac:dyDescent="0.2"/>
  <cols>
    <col min="1" max="1" width="55.5703125" style="78" customWidth="1"/>
    <col min="2" max="2" width="14.5703125" style="78" customWidth="1"/>
    <col min="3" max="4" width="15.7109375" style="78" customWidth="1"/>
    <col min="5" max="7" width="16.140625" style="78" customWidth="1"/>
    <col min="8" max="8" width="16.7109375" style="78" customWidth="1"/>
    <col min="9" max="9" width="15.42578125" style="78" customWidth="1"/>
    <col min="10" max="10" width="18.28515625" style="78" customWidth="1"/>
    <col min="11" max="13" width="14.28515625" style="78" customWidth="1"/>
    <col min="14" max="76" width="11.42578125" style="78"/>
    <col min="77" max="77" width="11.42578125" style="79"/>
    <col min="78" max="92" width="0" style="79" hidden="1" customWidth="1"/>
    <col min="93" max="100" width="0" style="78" hidden="1" customWidth="1"/>
    <col min="101" max="16384" width="11.42578125" style="78"/>
  </cols>
  <sheetData>
    <row r="1" spans="1:16" x14ac:dyDescent="0.2">
      <c r="A1" s="77" t="s">
        <v>0</v>
      </c>
    </row>
    <row r="2" spans="1:16" x14ac:dyDescent="0.2">
      <c r="A2" s="77" t="str">
        <f>CONCATENATE("COMUNA: ",[4]NOMBRE!B2," - ","( ",[4]NOMBRE!C2,[4]NOMBRE!D2,[4]NOMBRE!E2,[4]NOMBRE!F2,[4]NOMBRE!G2," )")</f>
        <v>COMUNA: Linares - ( 07401 )</v>
      </c>
    </row>
    <row r="3" spans="1:16" x14ac:dyDescent="0.2">
      <c r="A3" s="77" t="str">
        <f>CONCATENATE("ESTABLECIMIENTO/ESTRATEGIA: ",[4]NOMBRE!B3," - ","( ",[4]NOMBRE!C3,[4]NOMBRE!D3,[4]NOMBRE!E3,[4]NOMBRE!F3,[4]NOMBRE!G3,[4]NOMBRE!H3," )")</f>
        <v>ESTABLECIMIENTO/ESTRATEGIA: Hospital Presidente Carlos Ibáñez del Campo - ( 116108 )</v>
      </c>
    </row>
    <row r="4" spans="1:16" x14ac:dyDescent="0.2">
      <c r="A4" s="77" t="str">
        <f>CONCATENATE("MES: ",[4]NOMBRE!B6," - ","( ",[4]NOMBRE!C6,[4]NOMBRE!D6," )")</f>
        <v>MES: ABRIL - ( 04 )</v>
      </c>
    </row>
    <row r="5" spans="1:16" x14ac:dyDescent="0.2">
      <c r="A5" s="77" t="str">
        <f>CONCATENATE("AÑO: ",[4]NOMBRE!B7)</f>
        <v>AÑO: 2017</v>
      </c>
    </row>
    <row r="6" spans="1:16" ht="15" x14ac:dyDescent="0.2">
      <c r="A6" s="279" t="s">
        <v>1</v>
      </c>
      <c r="B6" s="279"/>
      <c r="C6" s="279"/>
      <c r="D6" s="279"/>
      <c r="E6" s="279"/>
      <c r="F6" s="279"/>
      <c r="G6" s="279"/>
      <c r="H6" s="279"/>
      <c r="I6" s="279"/>
      <c r="J6" s="279"/>
      <c r="K6" s="279"/>
      <c r="L6" s="279"/>
      <c r="M6" s="279"/>
      <c r="N6" s="279"/>
      <c r="O6" s="279"/>
      <c r="P6" s="279"/>
    </row>
    <row r="7" spans="1:16" ht="15" x14ac:dyDescent="0.2">
      <c r="A7" s="74"/>
      <c r="B7" s="74"/>
      <c r="C7" s="74"/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</row>
    <row r="8" spans="1:16" x14ac:dyDescent="0.2">
      <c r="A8" s="3" t="s">
        <v>2</v>
      </c>
      <c r="B8" s="4"/>
      <c r="C8" s="4"/>
      <c r="D8" s="4"/>
      <c r="E8" s="4"/>
      <c r="F8" s="4"/>
      <c r="G8" s="4"/>
      <c r="H8" s="4"/>
      <c r="I8" s="4"/>
      <c r="J8" s="5"/>
      <c r="K8" s="6"/>
      <c r="L8" s="6"/>
      <c r="M8" s="6"/>
      <c r="N8" s="7"/>
      <c r="O8" s="7"/>
      <c r="P8" s="6"/>
    </row>
    <row r="9" spans="1:16" ht="25.5" customHeight="1" x14ac:dyDescent="0.2">
      <c r="A9" s="280" t="s">
        <v>3</v>
      </c>
      <c r="B9" s="282" t="s">
        <v>4</v>
      </c>
      <c r="C9" s="283"/>
      <c r="D9" s="284"/>
      <c r="E9" s="285" t="s">
        <v>5</v>
      </c>
      <c r="F9" s="286"/>
      <c r="G9" s="273" t="s">
        <v>6</v>
      </c>
      <c r="H9" s="288" t="s">
        <v>7</v>
      </c>
      <c r="I9" s="289"/>
      <c r="J9" s="80"/>
      <c r="K9" s="80"/>
      <c r="L9" s="80"/>
      <c r="M9" s="1"/>
      <c r="N9" s="2"/>
      <c r="O9" s="2"/>
      <c r="P9" s="2"/>
    </row>
    <row r="10" spans="1:16" ht="52.5" customHeight="1" x14ac:dyDescent="0.2">
      <c r="A10" s="281"/>
      <c r="B10" s="75" t="s">
        <v>36</v>
      </c>
      <c r="C10" s="75" t="s">
        <v>37</v>
      </c>
      <c r="D10" s="8" t="s">
        <v>38</v>
      </c>
      <c r="E10" s="73" t="s">
        <v>39</v>
      </c>
      <c r="F10" s="73" t="s">
        <v>40</v>
      </c>
      <c r="G10" s="287"/>
      <c r="H10" s="73" t="s">
        <v>41</v>
      </c>
      <c r="I10" s="73" t="s">
        <v>42</v>
      </c>
      <c r="J10" s="80"/>
      <c r="K10" s="80"/>
      <c r="L10" s="80"/>
      <c r="M10" s="1"/>
      <c r="N10" s="2"/>
      <c r="O10" s="2"/>
      <c r="P10" s="2"/>
    </row>
    <row r="11" spans="1:16" x14ac:dyDescent="0.2">
      <c r="A11" s="10" t="s">
        <v>9</v>
      </c>
      <c r="B11" s="11">
        <f t="shared" ref="B11:B29" si="0">SUM(C11+D11)</f>
        <v>53</v>
      </c>
      <c r="C11" s="125">
        <f t="shared" ref="C11:I11" si="1">SUM(C12:C24)</f>
        <v>17</v>
      </c>
      <c r="D11" s="14">
        <f t="shared" si="1"/>
        <v>36</v>
      </c>
      <c r="E11" s="12">
        <f t="shared" si="1"/>
        <v>29</v>
      </c>
      <c r="F11" s="13">
        <f t="shared" si="1"/>
        <v>24</v>
      </c>
      <c r="G11" s="14">
        <f t="shared" si="1"/>
        <v>0</v>
      </c>
      <c r="H11" s="15">
        <f t="shared" si="1"/>
        <v>19</v>
      </c>
      <c r="I11" s="13">
        <f t="shared" si="1"/>
        <v>0</v>
      </c>
      <c r="J11" s="87"/>
      <c r="K11" s="80"/>
      <c r="L11" s="80"/>
      <c r="M11" s="1"/>
      <c r="N11" s="2"/>
      <c r="O11" s="2"/>
      <c r="P11" s="2"/>
    </row>
    <row r="12" spans="1:16" x14ac:dyDescent="0.2">
      <c r="A12" s="16" t="s">
        <v>43</v>
      </c>
      <c r="B12" s="17">
        <f t="shared" si="0"/>
        <v>13</v>
      </c>
      <c r="C12" s="89">
        <v>3</v>
      </c>
      <c r="D12" s="20">
        <v>10</v>
      </c>
      <c r="E12" s="18">
        <v>8</v>
      </c>
      <c r="F12" s="19">
        <v>6</v>
      </c>
      <c r="G12" s="20"/>
      <c r="H12" s="21">
        <v>5</v>
      </c>
      <c r="I12" s="19"/>
      <c r="J12" s="87"/>
      <c r="K12" s="80"/>
      <c r="L12" s="80"/>
      <c r="M12" s="1"/>
      <c r="N12" s="2"/>
      <c r="O12" s="2"/>
      <c r="P12" s="2"/>
    </row>
    <row r="13" spans="1:16" x14ac:dyDescent="0.2">
      <c r="A13" s="22" t="s">
        <v>44</v>
      </c>
      <c r="B13" s="23">
        <f t="shared" si="0"/>
        <v>8</v>
      </c>
      <c r="C13" s="29">
        <v>3</v>
      </c>
      <c r="D13" s="26">
        <v>5</v>
      </c>
      <c r="E13" s="24">
        <v>5</v>
      </c>
      <c r="F13" s="25">
        <v>5</v>
      </c>
      <c r="G13" s="26"/>
      <c r="H13" s="27">
        <v>5</v>
      </c>
      <c r="I13" s="25"/>
      <c r="J13" s="87"/>
      <c r="K13" s="80"/>
      <c r="L13" s="80"/>
      <c r="M13" s="1"/>
      <c r="N13" s="2"/>
      <c r="O13" s="2"/>
      <c r="P13" s="2"/>
    </row>
    <row r="14" spans="1:16" x14ac:dyDescent="0.2">
      <c r="A14" s="22" t="s">
        <v>45</v>
      </c>
      <c r="B14" s="23">
        <f t="shared" si="0"/>
        <v>3</v>
      </c>
      <c r="C14" s="29">
        <v>1</v>
      </c>
      <c r="D14" s="26">
        <v>2</v>
      </c>
      <c r="E14" s="24">
        <v>3</v>
      </c>
      <c r="F14" s="26">
        <v>2</v>
      </c>
      <c r="G14" s="26"/>
      <c r="H14" s="28">
        <v>3</v>
      </c>
      <c r="I14" s="26"/>
      <c r="J14" s="87"/>
      <c r="K14" s="80"/>
      <c r="L14" s="80"/>
      <c r="M14" s="1"/>
      <c r="N14" s="2"/>
      <c r="O14" s="2"/>
      <c r="P14" s="2"/>
    </row>
    <row r="15" spans="1:16" x14ac:dyDescent="0.2">
      <c r="A15" s="22" t="s">
        <v>46</v>
      </c>
      <c r="B15" s="23">
        <f t="shared" si="0"/>
        <v>10</v>
      </c>
      <c r="C15" s="29">
        <v>4</v>
      </c>
      <c r="D15" s="26">
        <v>6</v>
      </c>
      <c r="E15" s="24">
        <v>6</v>
      </c>
      <c r="F15" s="26">
        <v>4</v>
      </c>
      <c r="G15" s="26"/>
      <c r="H15" s="28">
        <v>1</v>
      </c>
      <c r="I15" s="26"/>
      <c r="J15" s="87"/>
      <c r="K15" s="80"/>
      <c r="L15" s="80"/>
      <c r="M15" s="1"/>
      <c r="N15" s="2"/>
      <c r="O15" s="2"/>
      <c r="P15" s="2"/>
    </row>
    <row r="16" spans="1:16" ht="21" x14ac:dyDescent="0.2">
      <c r="A16" s="22" t="s">
        <v>47</v>
      </c>
      <c r="B16" s="23">
        <f t="shared" si="0"/>
        <v>0</v>
      </c>
      <c r="C16" s="29"/>
      <c r="D16" s="26"/>
      <c r="E16" s="24"/>
      <c r="F16" s="26"/>
      <c r="G16" s="29"/>
      <c r="H16" s="28"/>
      <c r="I16" s="26"/>
      <c r="J16" s="87"/>
      <c r="K16" s="80"/>
      <c r="L16" s="80"/>
      <c r="M16" s="1"/>
      <c r="N16" s="2"/>
      <c r="O16" s="2"/>
      <c r="P16" s="2"/>
    </row>
    <row r="17" spans="1:16" x14ac:dyDescent="0.2">
      <c r="A17" s="22" t="s">
        <v>48</v>
      </c>
      <c r="B17" s="23">
        <f t="shared" si="0"/>
        <v>0</v>
      </c>
      <c r="C17" s="29"/>
      <c r="D17" s="26"/>
      <c r="E17" s="24"/>
      <c r="F17" s="26"/>
      <c r="G17" s="29"/>
      <c r="H17" s="28"/>
      <c r="I17" s="26"/>
      <c r="J17" s="87"/>
      <c r="K17" s="80"/>
      <c r="L17" s="80"/>
      <c r="M17" s="1"/>
      <c r="N17" s="2"/>
      <c r="O17" s="2"/>
      <c r="P17" s="2"/>
    </row>
    <row r="18" spans="1:16" x14ac:dyDescent="0.2">
      <c r="A18" s="22" t="s">
        <v>49</v>
      </c>
      <c r="B18" s="23">
        <f t="shared" si="0"/>
        <v>0</v>
      </c>
      <c r="C18" s="29"/>
      <c r="D18" s="26"/>
      <c r="E18" s="24"/>
      <c r="F18" s="26"/>
      <c r="G18" s="29"/>
      <c r="H18" s="28"/>
      <c r="I18" s="26"/>
      <c r="J18" s="87"/>
      <c r="K18" s="80"/>
      <c r="L18" s="80"/>
      <c r="M18" s="1"/>
      <c r="N18" s="2"/>
      <c r="O18" s="2"/>
      <c r="P18" s="2"/>
    </row>
    <row r="19" spans="1:16" x14ac:dyDescent="0.2">
      <c r="A19" s="22" t="s">
        <v>50</v>
      </c>
      <c r="B19" s="23">
        <f t="shared" si="0"/>
        <v>12</v>
      </c>
      <c r="C19" s="29">
        <v>4</v>
      </c>
      <c r="D19" s="26">
        <v>8</v>
      </c>
      <c r="E19" s="24">
        <v>6</v>
      </c>
      <c r="F19" s="26">
        <v>4</v>
      </c>
      <c r="G19" s="26"/>
      <c r="H19" s="28">
        <v>2</v>
      </c>
      <c r="I19" s="26"/>
      <c r="J19" s="87"/>
      <c r="K19" s="80"/>
      <c r="L19" s="80"/>
      <c r="M19" s="1"/>
      <c r="N19" s="2"/>
      <c r="O19" s="2"/>
      <c r="P19" s="2"/>
    </row>
    <row r="20" spans="1:16" x14ac:dyDescent="0.2">
      <c r="A20" s="22" t="s">
        <v>51</v>
      </c>
      <c r="B20" s="23">
        <f t="shared" si="0"/>
        <v>7</v>
      </c>
      <c r="C20" s="29">
        <v>2</v>
      </c>
      <c r="D20" s="26">
        <v>5</v>
      </c>
      <c r="E20" s="24">
        <v>1</v>
      </c>
      <c r="F20" s="26">
        <v>3</v>
      </c>
      <c r="G20" s="26"/>
      <c r="H20" s="28">
        <v>3</v>
      </c>
      <c r="I20" s="26"/>
      <c r="J20" s="87"/>
      <c r="K20" s="80"/>
      <c r="L20" s="80"/>
      <c r="M20" s="1"/>
      <c r="N20" s="2"/>
      <c r="O20" s="2"/>
      <c r="P20" s="2"/>
    </row>
    <row r="21" spans="1:16" x14ac:dyDescent="0.2">
      <c r="A21" s="22" t="s">
        <v>52</v>
      </c>
      <c r="B21" s="23">
        <f t="shared" si="0"/>
        <v>0</v>
      </c>
      <c r="C21" s="29"/>
      <c r="D21" s="26"/>
      <c r="E21" s="24"/>
      <c r="F21" s="26"/>
      <c r="G21" s="26"/>
      <c r="H21" s="28"/>
      <c r="I21" s="26"/>
      <c r="J21" s="87"/>
      <c r="K21" s="80"/>
      <c r="L21" s="80"/>
      <c r="M21" s="1"/>
      <c r="N21" s="2"/>
      <c r="O21" s="2"/>
      <c r="P21" s="2"/>
    </row>
    <row r="22" spans="1:16" x14ac:dyDescent="0.2">
      <c r="A22" s="91" t="s">
        <v>53</v>
      </c>
      <c r="B22" s="126">
        <f t="shared" si="0"/>
        <v>0</v>
      </c>
      <c r="C22" s="29"/>
      <c r="D22" s="26"/>
      <c r="E22" s="24"/>
      <c r="F22" s="26"/>
      <c r="G22" s="26"/>
      <c r="H22" s="28"/>
      <c r="I22" s="25"/>
      <c r="J22" s="87"/>
      <c r="K22" s="80"/>
      <c r="L22" s="80"/>
      <c r="M22" s="1"/>
      <c r="N22" s="2"/>
      <c r="O22" s="2"/>
      <c r="P22" s="2"/>
    </row>
    <row r="23" spans="1:16" x14ac:dyDescent="0.2">
      <c r="A23" s="93" t="s">
        <v>54</v>
      </c>
      <c r="B23" s="126">
        <f t="shared" si="0"/>
        <v>0</v>
      </c>
      <c r="C23" s="29"/>
      <c r="D23" s="26"/>
      <c r="E23" s="24"/>
      <c r="F23" s="26"/>
      <c r="G23" s="26"/>
      <c r="H23" s="28"/>
      <c r="I23" s="25"/>
      <c r="J23" s="87"/>
      <c r="K23" s="80"/>
      <c r="L23" s="80"/>
      <c r="N23" s="2"/>
      <c r="O23" s="2"/>
      <c r="P23" s="2"/>
    </row>
    <row r="24" spans="1:16" ht="15" thickBot="1" x14ac:dyDescent="0.25">
      <c r="A24" s="94" t="s">
        <v>55</v>
      </c>
      <c r="B24" s="127">
        <f t="shared" si="0"/>
        <v>0</v>
      </c>
      <c r="C24" s="96"/>
      <c r="D24" s="32"/>
      <c r="E24" s="30"/>
      <c r="F24" s="32"/>
      <c r="G24" s="32"/>
      <c r="H24" s="33"/>
      <c r="I24" s="31"/>
      <c r="J24" s="87"/>
      <c r="K24" s="80"/>
      <c r="L24" s="80"/>
      <c r="N24" s="2"/>
      <c r="O24" s="2"/>
      <c r="P24" s="2"/>
    </row>
    <row r="25" spans="1:16" ht="15" thickTop="1" x14ac:dyDescent="0.2">
      <c r="A25" s="34" t="s">
        <v>10</v>
      </c>
      <c r="B25" s="17">
        <f t="shared" si="0"/>
        <v>2672</v>
      </c>
      <c r="C25" s="89">
        <v>701</v>
      </c>
      <c r="D25" s="20">
        <v>1971</v>
      </c>
      <c r="E25" s="35"/>
      <c r="F25" s="36"/>
      <c r="G25" s="37"/>
      <c r="H25" s="38"/>
      <c r="I25" s="36"/>
      <c r="J25" s="87"/>
      <c r="K25" s="80"/>
      <c r="L25" s="80"/>
      <c r="M25" s="1"/>
      <c r="N25" s="2"/>
      <c r="O25" s="2"/>
      <c r="P25" s="2"/>
    </row>
    <row r="26" spans="1:16" x14ac:dyDescent="0.2">
      <c r="A26" s="39" t="s">
        <v>11</v>
      </c>
      <c r="B26" s="23">
        <f t="shared" si="0"/>
        <v>0</v>
      </c>
      <c r="C26" s="29"/>
      <c r="D26" s="26"/>
      <c r="E26" s="40"/>
      <c r="F26" s="41"/>
      <c r="G26" s="42"/>
      <c r="H26" s="43"/>
      <c r="I26" s="41"/>
      <c r="J26" s="87"/>
      <c r="K26" s="80"/>
      <c r="L26" s="80"/>
      <c r="M26" s="1"/>
      <c r="N26" s="2"/>
      <c r="O26" s="2"/>
      <c r="P26" s="2"/>
    </row>
    <row r="27" spans="1:16" x14ac:dyDescent="0.2">
      <c r="A27" s="39" t="s">
        <v>12</v>
      </c>
      <c r="B27" s="23">
        <f t="shared" si="0"/>
        <v>33</v>
      </c>
      <c r="C27" s="29">
        <v>8</v>
      </c>
      <c r="D27" s="26">
        <v>25</v>
      </c>
      <c r="E27" s="40"/>
      <c r="F27" s="41"/>
      <c r="G27" s="42"/>
      <c r="H27" s="43"/>
      <c r="I27" s="41"/>
      <c r="J27" s="87"/>
      <c r="K27" s="80"/>
      <c r="L27" s="80"/>
      <c r="M27" s="2"/>
      <c r="N27" s="2"/>
      <c r="O27" s="2"/>
      <c r="P27" s="2"/>
    </row>
    <row r="28" spans="1:16" x14ac:dyDescent="0.2">
      <c r="A28" s="39" t="s">
        <v>13</v>
      </c>
      <c r="B28" s="23">
        <f t="shared" si="0"/>
        <v>0</v>
      </c>
      <c r="C28" s="29"/>
      <c r="D28" s="26"/>
      <c r="E28" s="35"/>
      <c r="F28" s="36"/>
      <c r="G28" s="37"/>
      <c r="H28" s="38"/>
      <c r="I28" s="36"/>
      <c r="J28" s="87"/>
      <c r="K28" s="80"/>
      <c r="L28" s="80"/>
      <c r="M28" s="2"/>
      <c r="N28" s="2"/>
      <c r="O28" s="2"/>
      <c r="P28" s="2"/>
    </row>
    <row r="29" spans="1:16" x14ac:dyDescent="0.2">
      <c r="A29" s="44" t="s">
        <v>14</v>
      </c>
      <c r="B29" s="45">
        <f t="shared" si="0"/>
        <v>2</v>
      </c>
      <c r="C29" s="98"/>
      <c r="D29" s="99">
        <v>2</v>
      </c>
      <c r="E29" s="46"/>
      <c r="F29" s="47"/>
      <c r="G29" s="48"/>
      <c r="H29" s="49"/>
      <c r="I29" s="47"/>
      <c r="J29" s="87"/>
      <c r="K29" s="80"/>
      <c r="L29" s="80"/>
      <c r="M29" s="2"/>
      <c r="N29" s="2"/>
      <c r="O29" s="2"/>
      <c r="P29" s="2"/>
    </row>
    <row r="30" spans="1:16" x14ac:dyDescent="0.2">
      <c r="A30" s="50" t="s">
        <v>15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1"/>
      <c r="N30" s="2"/>
      <c r="O30" s="2"/>
      <c r="P30" s="2"/>
    </row>
    <row r="31" spans="1:16" ht="14.25" customHeight="1" x14ac:dyDescent="0.2">
      <c r="A31" s="272" t="s">
        <v>16</v>
      </c>
      <c r="B31" s="273"/>
      <c r="C31" s="276" t="s">
        <v>17</v>
      </c>
      <c r="D31" s="277"/>
      <c r="E31" s="278"/>
      <c r="F31" s="276" t="s">
        <v>18</v>
      </c>
      <c r="G31" s="277"/>
      <c r="H31" s="277"/>
      <c r="I31" s="277"/>
      <c r="J31" s="277" t="s">
        <v>56</v>
      </c>
      <c r="K31" s="277"/>
      <c r="L31" s="277"/>
      <c r="M31" s="100"/>
      <c r="N31" s="2"/>
      <c r="O31" s="2"/>
      <c r="P31" s="2"/>
    </row>
    <row r="32" spans="1:16" ht="87.75" customHeight="1" x14ac:dyDescent="0.2">
      <c r="A32" s="274"/>
      <c r="B32" s="275"/>
      <c r="C32" s="51" t="s">
        <v>57</v>
      </c>
      <c r="D32" s="52" t="s">
        <v>58</v>
      </c>
      <c r="E32" s="53" t="s">
        <v>59</v>
      </c>
      <c r="F32" s="52" t="s">
        <v>60</v>
      </c>
      <c r="G32" s="101" t="s">
        <v>61</v>
      </c>
      <c r="H32" s="53" t="s">
        <v>62</v>
      </c>
      <c r="I32" s="102" t="s">
        <v>63</v>
      </c>
      <c r="J32" s="103" t="s">
        <v>64</v>
      </c>
      <c r="K32" s="103" t="s">
        <v>65</v>
      </c>
      <c r="L32" s="104" t="s">
        <v>66</v>
      </c>
      <c r="M32" s="9"/>
      <c r="N32" s="2"/>
      <c r="O32" s="2"/>
    </row>
    <row r="33" spans="1:79" x14ac:dyDescent="0.2">
      <c r="A33" s="270" t="s">
        <v>19</v>
      </c>
      <c r="B33" s="271"/>
      <c r="C33" s="54"/>
      <c r="D33" s="55"/>
      <c r="E33" s="55"/>
      <c r="F33" s="54"/>
      <c r="G33" s="55"/>
      <c r="H33" s="55"/>
      <c r="I33" s="56"/>
      <c r="J33" s="128">
        <f>SUM(K33+L33)</f>
        <v>0</v>
      </c>
      <c r="K33" s="106"/>
      <c r="L33" s="107"/>
      <c r="M33" s="108"/>
      <c r="N33" s="2"/>
      <c r="O33" s="2"/>
    </row>
    <row r="34" spans="1:79" x14ac:dyDescent="0.2">
      <c r="A34" s="262" t="s">
        <v>20</v>
      </c>
      <c r="B34" s="263"/>
      <c r="C34" s="24"/>
      <c r="D34" s="27"/>
      <c r="E34" s="27"/>
      <c r="F34" s="24"/>
      <c r="G34" s="27"/>
      <c r="H34" s="27"/>
      <c r="I34" s="25"/>
      <c r="J34" s="129">
        <f>SUM(K34+L34)</f>
        <v>0</v>
      </c>
      <c r="K34" s="29"/>
      <c r="L34" s="26"/>
      <c r="M34" s="108"/>
      <c r="N34" s="2"/>
      <c r="O34" s="2"/>
    </row>
    <row r="35" spans="1:79" x14ac:dyDescent="0.2">
      <c r="A35" s="262" t="s">
        <v>21</v>
      </c>
      <c r="B35" s="263"/>
      <c r="C35" s="24"/>
      <c r="D35" s="27"/>
      <c r="E35" s="27"/>
      <c r="F35" s="24"/>
      <c r="G35" s="27"/>
      <c r="H35" s="27"/>
      <c r="I35" s="25"/>
      <c r="J35" s="129">
        <f>SUM(K35+L35)</f>
        <v>0</v>
      </c>
      <c r="K35" s="29"/>
      <c r="L35" s="26"/>
      <c r="M35" s="108"/>
      <c r="N35" s="2"/>
      <c r="O35" s="2"/>
    </row>
    <row r="36" spans="1:79" x14ac:dyDescent="0.2">
      <c r="A36" s="262" t="s">
        <v>22</v>
      </c>
      <c r="B36" s="263"/>
      <c r="C36" s="24"/>
      <c r="D36" s="27">
        <v>1</v>
      </c>
      <c r="E36" s="27"/>
      <c r="F36" s="24"/>
      <c r="G36" s="27"/>
      <c r="H36" s="27"/>
      <c r="I36" s="25"/>
      <c r="J36" s="129">
        <f>SUM(K36+L36)</f>
        <v>22</v>
      </c>
      <c r="K36" s="29">
        <v>4</v>
      </c>
      <c r="L36" s="26">
        <v>18</v>
      </c>
      <c r="M36" s="108"/>
      <c r="N36" s="2"/>
      <c r="O36" s="2"/>
    </row>
    <row r="37" spans="1:79" x14ac:dyDescent="0.2">
      <c r="A37" s="262" t="s">
        <v>23</v>
      </c>
      <c r="B37" s="263"/>
      <c r="C37" s="24"/>
      <c r="D37" s="27"/>
      <c r="E37" s="27"/>
      <c r="F37" s="24"/>
      <c r="G37" s="27"/>
      <c r="H37" s="27"/>
      <c r="I37" s="25"/>
      <c r="J37" s="110"/>
      <c r="K37" s="110"/>
      <c r="L37" s="42"/>
      <c r="M37" s="108"/>
      <c r="N37" s="2"/>
      <c r="O37" s="2"/>
    </row>
    <row r="38" spans="1:79" x14ac:dyDescent="0.2">
      <c r="A38" s="262" t="s">
        <v>24</v>
      </c>
      <c r="B38" s="263"/>
      <c r="C38" s="24"/>
      <c r="D38" s="27">
        <v>1</v>
      </c>
      <c r="E38" s="27"/>
      <c r="F38" s="24"/>
      <c r="G38" s="27"/>
      <c r="H38" s="27"/>
      <c r="I38" s="25"/>
      <c r="J38" s="110"/>
      <c r="K38" s="110"/>
      <c r="L38" s="42"/>
      <c r="M38" s="108"/>
      <c r="N38" s="2"/>
      <c r="O38" s="2"/>
    </row>
    <row r="39" spans="1:79" x14ac:dyDescent="0.2">
      <c r="A39" s="262" t="s">
        <v>25</v>
      </c>
      <c r="B39" s="263"/>
      <c r="C39" s="24"/>
      <c r="D39" s="27"/>
      <c r="E39" s="27"/>
      <c r="F39" s="24"/>
      <c r="G39" s="27"/>
      <c r="H39" s="27"/>
      <c r="I39" s="25"/>
      <c r="J39" s="29"/>
      <c r="K39" s="110"/>
      <c r="L39" s="42"/>
      <c r="M39" s="108"/>
      <c r="N39" s="2"/>
      <c r="O39" s="2"/>
    </row>
    <row r="40" spans="1:79" x14ac:dyDescent="0.2">
      <c r="A40" s="262" t="s">
        <v>26</v>
      </c>
      <c r="B40" s="263"/>
      <c r="C40" s="24"/>
      <c r="D40" s="27"/>
      <c r="E40" s="27"/>
      <c r="F40" s="24"/>
      <c r="G40" s="27"/>
      <c r="H40" s="27"/>
      <c r="I40" s="25"/>
      <c r="J40" s="29"/>
      <c r="K40" s="110"/>
      <c r="L40" s="42"/>
      <c r="M40" s="108"/>
      <c r="N40" s="2"/>
      <c r="O40" s="2"/>
    </row>
    <row r="41" spans="1:79" x14ac:dyDescent="0.2">
      <c r="A41" s="262" t="s">
        <v>27</v>
      </c>
      <c r="B41" s="263"/>
      <c r="C41" s="24"/>
      <c r="D41" s="27"/>
      <c r="E41" s="27"/>
      <c r="F41" s="24"/>
      <c r="G41" s="27"/>
      <c r="H41" s="27"/>
      <c r="I41" s="25"/>
      <c r="J41" s="129">
        <f>SUM(K41+L41)</f>
        <v>0</v>
      </c>
      <c r="K41" s="29"/>
      <c r="L41" s="26"/>
      <c r="M41" s="108"/>
      <c r="N41" s="2"/>
      <c r="O41" s="2"/>
    </row>
    <row r="42" spans="1:79" x14ac:dyDescent="0.2">
      <c r="A42" s="264" t="s">
        <v>28</v>
      </c>
      <c r="B42" s="265"/>
      <c r="C42" s="57"/>
      <c r="D42" s="58"/>
      <c r="E42" s="58"/>
      <c r="F42" s="57"/>
      <c r="G42" s="58"/>
      <c r="H42" s="58"/>
      <c r="I42" s="59"/>
      <c r="J42" s="111"/>
      <c r="K42" s="111"/>
      <c r="L42" s="112"/>
      <c r="M42" s="108"/>
      <c r="N42" s="2"/>
      <c r="O42" s="2"/>
    </row>
    <row r="43" spans="1:79" x14ac:dyDescent="0.2">
      <c r="A43" s="268" t="s">
        <v>29</v>
      </c>
      <c r="B43" s="269"/>
      <c r="C43" s="57"/>
      <c r="D43" s="58"/>
      <c r="E43" s="58"/>
      <c r="F43" s="46"/>
      <c r="G43" s="60"/>
      <c r="H43" s="58"/>
      <c r="I43" s="59"/>
      <c r="J43" s="129">
        <f>SUM(K43+L43)</f>
        <v>0</v>
      </c>
      <c r="K43" s="113"/>
      <c r="L43" s="114"/>
      <c r="M43" s="108"/>
      <c r="N43" s="2"/>
      <c r="O43" s="2"/>
    </row>
    <row r="44" spans="1:79" x14ac:dyDescent="0.2">
      <c r="A44" s="266" t="s">
        <v>30</v>
      </c>
      <c r="B44" s="267"/>
      <c r="C44" s="61">
        <f t="shared" ref="C44:I44" si="2">SUM(C33:C43)</f>
        <v>0</v>
      </c>
      <c r="D44" s="62">
        <f t="shared" si="2"/>
        <v>2</v>
      </c>
      <c r="E44" s="62">
        <f t="shared" si="2"/>
        <v>0</v>
      </c>
      <c r="F44" s="61">
        <f t="shared" si="2"/>
        <v>0</v>
      </c>
      <c r="G44" s="62">
        <f t="shared" si="2"/>
        <v>0</v>
      </c>
      <c r="H44" s="62">
        <f t="shared" si="2"/>
        <v>0</v>
      </c>
      <c r="I44" s="63">
        <f t="shared" si="2"/>
        <v>0</v>
      </c>
      <c r="J44" s="130">
        <f>SUM(J33+J34+J35+J36+J39+J40+J41+J43)</f>
        <v>22</v>
      </c>
      <c r="K44" s="130">
        <f>SUM(K33+K34+K35+K36+K41+K43)</f>
        <v>4</v>
      </c>
      <c r="L44" s="131">
        <f>SUM(L33+L34+L35+L36+L41+L43)</f>
        <v>18</v>
      </c>
      <c r="M44" s="108"/>
      <c r="N44" s="2"/>
      <c r="O44" s="2"/>
    </row>
    <row r="45" spans="1:79" x14ac:dyDescent="0.2">
      <c r="A45" s="260" t="s">
        <v>67</v>
      </c>
      <c r="B45" s="261"/>
      <c r="C45" s="64"/>
      <c r="D45" s="65"/>
      <c r="E45" s="65"/>
      <c r="F45" s="64"/>
      <c r="G45" s="65"/>
      <c r="H45" s="65"/>
      <c r="I45" s="66"/>
      <c r="J45" s="130">
        <f>SUM(K45+L45)</f>
        <v>0</v>
      </c>
      <c r="K45" s="120"/>
      <c r="L45" s="121"/>
      <c r="M45" s="108"/>
      <c r="N45" s="2"/>
      <c r="O45" s="2"/>
    </row>
    <row r="46" spans="1:79" x14ac:dyDescent="0.2">
      <c r="A46" s="67" t="s">
        <v>31</v>
      </c>
      <c r="B46" s="68"/>
      <c r="C46" s="50"/>
      <c r="D46" s="69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</row>
    <row r="47" spans="1:79" ht="21" x14ac:dyDescent="0.2">
      <c r="A47" s="254" t="s">
        <v>32</v>
      </c>
      <c r="B47" s="255"/>
      <c r="C47" s="103" t="s">
        <v>8</v>
      </c>
      <c r="D47" s="76" t="s">
        <v>33</v>
      </c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</row>
    <row r="48" spans="1:79" x14ac:dyDescent="0.2">
      <c r="A48" s="256" t="s">
        <v>34</v>
      </c>
      <c r="B48" s="257"/>
      <c r="C48" s="113"/>
      <c r="D48" s="114"/>
      <c r="E48" s="12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CA48" s="79" t="str">
        <f>IF(D48&gt;C48,"Casos/Instituciones deben ser menor o iguales al total Reuniones A. Mayor","")</f>
        <v/>
      </c>
    </row>
    <row r="49" spans="1:16" x14ac:dyDescent="0.2">
      <c r="A49" s="258" t="s">
        <v>35</v>
      </c>
      <c r="B49" s="259"/>
      <c r="C49" s="98"/>
      <c r="D49" s="48"/>
      <c r="E49" s="123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195" spans="1:2" hidden="1" x14ac:dyDescent="0.2">
      <c r="A195" s="124">
        <f>SUM(B11,B25:B29,C44:L44,C48:C49)</f>
        <v>2806</v>
      </c>
      <c r="B195" s="78">
        <f>SUM(CG6:CM50)</f>
        <v>0</v>
      </c>
    </row>
  </sheetData>
  <mergeCells count="26">
    <mergeCell ref="A47:B47"/>
    <mergeCell ref="A48:B48"/>
    <mergeCell ref="A49:B49"/>
    <mergeCell ref="A45:B45"/>
    <mergeCell ref="A38:B38"/>
    <mergeCell ref="A39:B39"/>
    <mergeCell ref="A40:B40"/>
    <mergeCell ref="A41:B41"/>
    <mergeCell ref="A42:B42"/>
    <mergeCell ref="A44:B44"/>
    <mergeCell ref="A43:B43"/>
    <mergeCell ref="A37:B37"/>
    <mergeCell ref="A33:B33"/>
    <mergeCell ref="A34:B34"/>
    <mergeCell ref="A35:B35"/>
    <mergeCell ref="A36:B36"/>
    <mergeCell ref="A31:B32"/>
    <mergeCell ref="C31:E31"/>
    <mergeCell ref="F31:I31"/>
    <mergeCell ref="J31:L31"/>
    <mergeCell ref="A6:P6"/>
    <mergeCell ref="A9:A10"/>
    <mergeCell ref="B9:D9"/>
    <mergeCell ref="E9:F9"/>
    <mergeCell ref="G9:G10"/>
    <mergeCell ref="H9:I9"/>
  </mergeCells>
  <dataValidations count="1">
    <dataValidation type="whole" allowBlank="1" showInputMessage="1" showErrorMessage="1" errorTitle="ERROR" error="Por favor ingrese números enteros" sqref="A1:XFD1048576">
      <formula1>0</formula1>
      <formula2>10000000</formula2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N195"/>
  <sheetViews>
    <sheetView topLeftCell="A28" workbookViewId="0">
      <selection activeCell="A17" sqref="A17"/>
    </sheetView>
  </sheetViews>
  <sheetFormatPr baseColWidth="10" defaultRowHeight="14.25" x14ac:dyDescent="0.2"/>
  <cols>
    <col min="1" max="1" width="55.5703125" style="133" customWidth="1"/>
    <col min="2" max="2" width="14.5703125" style="133" customWidth="1"/>
    <col min="3" max="4" width="15.7109375" style="133" customWidth="1"/>
    <col min="5" max="7" width="16.140625" style="133" customWidth="1"/>
    <col min="8" max="8" width="16.7109375" style="133" customWidth="1"/>
    <col min="9" max="9" width="15.42578125" style="133" customWidth="1"/>
    <col min="10" max="10" width="18.28515625" style="133" customWidth="1"/>
    <col min="11" max="13" width="14.28515625" style="133" customWidth="1"/>
    <col min="14" max="76" width="11.42578125" style="133"/>
    <col min="77" max="77" width="11.42578125" style="134"/>
    <col min="78" max="92" width="0" style="134" hidden="1" customWidth="1"/>
    <col min="93" max="100" width="0" style="133" hidden="1" customWidth="1"/>
    <col min="101" max="16384" width="11.42578125" style="133"/>
  </cols>
  <sheetData>
    <row r="1" spans="1:16" x14ac:dyDescent="0.2">
      <c r="A1" s="132" t="s">
        <v>0</v>
      </c>
    </row>
    <row r="2" spans="1:16" x14ac:dyDescent="0.2">
      <c r="A2" s="132" t="str">
        <f>CONCATENATE("COMUNA: ",[5]NOMBRE!B2," - ","( ",[5]NOMBRE!C2,[5]NOMBRE!D2,[5]NOMBRE!E2,[5]NOMBRE!F2,[5]NOMBRE!G2," )")</f>
        <v>COMUNA: Linares - ( 07401 )</v>
      </c>
    </row>
    <row r="3" spans="1:16" x14ac:dyDescent="0.2">
      <c r="A3" s="132" t="str">
        <f>CONCATENATE("ESTABLECIMIENTO/ESTRATEGIA: ",[5]NOMBRE!B3," - ","( ",[5]NOMBRE!C3,[5]NOMBRE!D3,[5]NOMBRE!E3,[5]NOMBRE!F3,[5]NOMBRE!G3,[5]NOMBRE!H3," )")</f>
        <v>ESTABLECIMIENTO/ESTRATEGIA: Hospital Presidente Carlos Ibáñez del Campo - ( 116108 )</v>
      </c>
    </row>
    <row r="4" spans="1:16" x14ac:dyDescent="0.2">
      <c r="A4" s="132" t="str">
        <f>CONCATENATE("MES: ",[5]NOMBRE!B6," - ","( ",[5]NOMBRE!C6,[5]NOMBRE!D6," )")</f>
        <v>MES: MAYO - ( 05 )</v>
      </c>
    </row>
    <row r="5" spans="1:16" x14ac:dyDescent="0.2">
      <c r="A5" s="132" t="str">
        <f>CONCATENATE("AÑO: ",[5]NOMBRE!B7)</f>
        <v>AÑO: 2017</v>
      </c>
    </row>
    <row r="6" spans="1:16" ht="15" x14ac:dyDescent="0.2">
      <c r="A6" s="297" t="s">
        <v>1</v>
      </c>
      <c r="B6" s="297"/>
      <c r="C6" s="297"/>
      <c r="D6" s="297"/>
      <c r="E6" s="297"/>
      <c r="F6" s="297"/>
      <c r="G6" s="297"/>
      <c r="H6" s="297"/>
      <c r="I6" s="297"/>
      <c r="J6" s="297"/>
      <c r="K6" s="297"/>
      <c r="L6" s="297"/>
      <c r="M6" s="297"/>
      <c r="N6" s="297"/>
      <c r="O6" s="297"/>
      <c r="P6" s="297"/>
    </row>
    <row r="7" spans="1:16" ht="15" x14ac:dyDescent="0.2">
      <c r="A7" s="135"/>
      <c r="B7" s="135"/>
      <c r="C7" s="135"/>
      <c r="D7" s="135"/>
      <c r="E7" s="135"/>
      <c r="F7" s="135"/>
      <c r="G7" s="135"/>
      <c r="H7" s="135"/>
      <c r="I7" s="135"/>
      <c r="J7" s="135"/>
      <c r="K7" s="135"/>
      <c r="L7" s="135"/>
      <c r="M7" s="135"/>
      <c r="N7" s="135"/>
      <c r="O7" s="135"/>
      <c r="P7" s="135"/>
    </row>
    <row r="8" spans="1:16" x14ac:dyDescent="0.2">
      <c r="A8" s="136" t="s">
        <v>2</v>
      </c>
      <c r="B8" s="137"/>
      <c r="C8" s="137"/>
      <c r="D8" s="137"/>
      <c r="E8" s="137"/>
      <c r="F8" s="137"/>
      <c r="G8" s="137"/>
      <c r="H8" s="137"/>
      <c r="I8" s="137"/>
      <c r="J8" s="138"/>
      <c r="K8" s="138"/>
      <c r="L8" s="138"/>
      <c r="M8" s="138"/>
      <c r="N8" s="138"/>
      <c r="O8" s="138"/>
      <c r="P8" s="138"/>
    </row>
    <row r="9" spans="1:16" ht="25.5" customHeight="1" x14ac:dyDescent="0.2">
      <c r="A9" s="298" t="s">
        <v>3</v>
      </c>
      <c r="B9" s="300" t="s">
        <v>4</v>
      </c>
      <c r="C9" s="301"/>
      <c r="D9" s="302"/>
      <c r="E9" s="303" t="s">
        <v>5</v>
      </c>
      <c r="F9" s="304"/>
      <c r="G9" s="291" t="s">
        <v>6</v>
      </c>
      <c r="H9" s="306" t="s">
        <v>7</v>
      </c>
      <c r="I9" s="307"/>
      <c r="J9" s="139"/>
      <c r="K9" s="139"/>
      <c r="L9" s="139"/>
      <c r="M9" s="140"/>
      <c r="N9" s="141"/>
      <c r="O9" s="141"/>
      <c r="P9" s="141"/>
    </row>
    <row r="10" spans="1:16" ht="52.5" customHeight="1" x14ac:dyDescent="0.2">
      <c r="A10" s="299"/>
      <c r="B10" s="142" t="s">
        <v>36</v>
      </c>
      <c r="C10" s="142" t="s">
        <v>37</v>
      </c>
      <c r="D10" s="143" t="s">
        <v>38</v>
      </c>
      <c r="E10" s="144" t="s">
        <v>39</v>
      </c>
      <c r="F10" s="144" t="s">
        <v>40</v>
      </c>
      <c r="G10" s="305"/>
      <c r="H10" s="144" t="s">
        <v>41</v>
      </c>
      <c r="I10" s="144" t="s">
        <v>42</v>
      </c>
      <c r="J10" s="139"/>
      <c r="K10" s="139"/>
      <c r="L10" s="139"/>
      <c r="M10" s="140"/>
      <c r="N10" s="141"/>
      <c r="O10" s="141"/>
      <c r="P10" s="141"/>
    </row>
    <row r="11" spans="1:16" x14ac:dyDescent="0.2">
      <c r="A11" s="145" t="s">
        <v>9</v>
      </c>
      <c r="B11" s="146">
        <f t="shared" ref="B11:B29" si="0">SUM(C11+D11)</f>
        <v>47</v>
      </c>
      <c r="C11" s="147">
        <f t="shared" ref="C11:I11" si="1">SUM(C12:C24)</f>
        <v>18</v>
      </c>
      <c r="D11" s="148">
        <f t="shared" si="1"/>
        <v>29</v>
      </c>
      <c r="E11" s="149">
        <f t="shared" si="1"/>
        <v>34</v>
      </c>
      <c r="F11" s="150">
        <f t="shared" si="1"/>
        <v>19</v>
      </c>
      <c r="G11" s="148">
        <f t="shared" si="1"/>
        <v>0</v>
      </c>
      <c r="H11" s="151">
        <f t="shared" si="1"/>
        <v>13</v>
      </c>
      <c r="I11" s="150">
        <f t="shared" si="1"/>
        <v>0</v>
      </c>
      <c r="J11" s="152"/>
      <c r="K11" s="139"/>
      <c r="L11" s="139"/>
      <c r="M11" s="140"/>
      <c r="N11" s="141"/>
      <c r="O11" s="141"/>
      <c r="P11" s="141"/>
    </row>
    <row r="12" spans="1:16" x14ac:dyDescent="0.2">
      <c r="A12" s="153" t="s">
        <v>43</v>
      </c>
      <c r="B12" s="154">
        <f t="shared" si="0"/>
        <v>5</v>
      </c>
      <c r="C12" s="155">
        <v>2</v>
      </c>
      <c r="D12" s="156">
        <v>3</v>
      </c>
      <c r="E12" s="157">
        <v>5</v>
      </c>
      <c r="F12" s="158">
        <v>5</v>
      </c>
      <c r="G12" s="156"/>
      <c r="H12" s="159">
        <v>2</v>
      </c>
      <c r="I12" s="158"/>
      <c r="J12" s="152"/>
      <c r="K12" s="139"/>
      <c r="L12" s="139"/>
      <c r="M12" s="140"/>
      <c r="N12" s="141"/>
      <c r="O12" s="141"/>
      <c r="P12" s="141"/>
    </row>
    <row r="13" spans="1:16" x14ac:dyDescent="0.2">
      <c r="A13" s="160" t="s">
        <v>44</v>
      </c>
      <c r="B13" s="161">
        <f t="shared" si="0"/>
        <v>6</v>
      </c>
      <c r="C13" s="162">
        <v>3</v>
      </c>
      <c r="D13" s="163">
        <v>3</v>
      </c>
      <c r="E13" s="164">
        <v>4</v>
      </c>
      <c r="F13" s="165">
        <v>5</v>
      </c>
      <c r="G13" s="163"/>
      <c r="H13" s="166">
        <v>2</v>
      </c>
      <c r="I13" s="165"/>
      <c r="J13" s="152"/>
      <c r="K13" s="139"/>
      <c r="L13" s="139"/>
      <c r="M13" s="140"/>
      <c r="N13" s="141"/>
      <c r="O13" s="141"/>
      <c r="P13" s="141"/>
    </row>
    <row r="14" spans="1:16" x14ac:dyDescent="0.2">
      <c r="A14" s="160" t="s">
        <v>45</v>
      </c>
      <c r="B14" s="161">
        <f t="shared" si="0"/>
        <v>1</v>
      </c>
      <c r="C14" s="162">
        <v>1</v>
      </c>
      <c r="D14" s="163"/>
      <c r="E14" s="164">
        <v>1</v>
      </c>
      <c r="F14" s="163">
        <v>3</v>
      </c>
      <c r="G14" s="163"/>
      <c r="H14" s="167"/>
      <c r="I14" s="163"/>
      <c r="J14" s="152"/>
      <c r="K14" s="139"/>
      <c r="L14" s="139"/>
      <c r="M14" s="140"/>
      <c r="N14" s="141"/>
      <c r="O14" s="141"/>
      <c r="P14" s="141"/>
    </row>
    <row r="15" spans="1:16" x14ac:dyDescent="0.2">
      <c r="A15" s="160" t="s">
        <v>46</v>
      </c>
      <c r="B15" s="161">
        <f t="shared" si="0"/>
        <v>20</v>
      </c>
      <c r="C15" s="162">
        <v>6</v>
      </c>
      <c r="D15" s="163">
        <v>14</v>
      </c>
      <c r="E15" s="164">
        <v>15</v>
      </c>
      <c r="F15" s="163">
        <v>1</v>
      </c>
      <c r="G15" s="163"/>
      <c r="H15" s="167">
        <v>7</v>
      </c>
      <c r="I15" s="163"/>
      <c r="J15" s="152"/>
      <c r="K15" s="139"/>
      <c r="L15" s="139"/>
      <c r="M15" s="140"/>
      <c r="N15" s="141"/>
      <c r="O15" s="141"/>
      <c r="P15" s="141"/>
    </row>
    <row r="16" spans="1:16" ht="21" x14ac:dyDescent="0.2">
      <c r="A16" s="160" t="s">
        <v>47</v>
      </c>
      <c r="B16" s="161">
        <f t="shared" si="0"/>
        <v>0</v>
      </c>
      <c r="C16" s="162"/>
      <c r="D16" s="163"/>
      <c r="E16" s="164"/>
      <c r="F16" s="163"/>
      <c r="G16" s="162"/>
      <c r="H16" s="167"/>
      <c r="I16" s="163"/>
      <c r="J16" s="152"/>
      <c r="K16" s="139"/>
      <c r="L16" s="139"/>
      <c r="M16" s="140"/>
      <c r="N16" s="141"/>
      <c r="O16" s="141"/>
      <c r="P16" s="141"/>
    </row>
    <row r="17" spans="1:16" x14ac:dyDescent="0.2">
      <c r="A17" s="160" t="s">
        <v>48</v>
      </c>
      <c r="B17" s="161">
        <f t="shared" si="0"/>
        <v>0</v>
      </c>
      <c r="C17" s="162"/>
      <c r="D17" s="163"/>
      <c r="E17" s="164"/>
      <c r="F17" s="163"/>
      <c r="G17" s="162"/>
      <c r="H17" s="167"/>
      <c r="I17" s="163"/>
      <c r="J17" s="152"/>
      <c r="K17" s="139"/>
      <c r="L17" s="139"/>
      <c r="M17" s="140"/>
      <c r="N17" s="141"/>
      <c r="O17" s="141"/>
      <c r="P17" s="141"/>
    </row>
    <row r="18" spans="1:16" x14ac:dyDescent="0.2">
      <c r="A18" s="160" t="s">
        <v>49</v>
      </c>
      <c r="B18" s="161">
        <f t="shared" si="0"/>
        <v>0</v>
      </c>
      <c r="C18" s="162"/>
      <c r="D18" s="163"/>
      <c r="E18" s="164"/>
      <c r="F18" s="163"/>
      <c r="G18" s="162"/>
      <c r="H18" s="167"/>
      <c r="I18" s="163"/>
      <c r="J18" s="152"/>
      <c r="K18" s="139"/>
      <c r="L18" s="139"/>
      <c r="M18" s="140"/>
      <c r="N18" s="141"/>
      <c r="O18" s="141"/>
      <c r="P18" s="141"/>
    </row>
    <row r="19" spans="1:16" x14ac:dyDescent="0.2">
      <c r="A19" s="160" t="s">
        <v>50</v>
      </c>
      <c r="B19" s="161">
        <f t="shared" si="0"/>
        <v>9</v>
      </c>
      <c r="C19" s="162">
        <v>2</v>
      </c>
      <c r="D19" s="163">
        <v>7</v>
      </c>
      <c r="E19" s="164">
        <v>6</v>
      </c>
      <c r="F19" s="163">
        <v>2</v>
      </c>
      <c r="G19" s="163"/>
      <c r="H19" s="167">
        <v>1</v>
      </c>
      <c r="I19" s="163"/>
      <c r="J19" s="152"/>
      <c r="K19" s="139"/>
      <c r="L19" s="139"/>
      <c r="M19" s="140"/>
      <c r="N19" s="141"/>
      <c r="O19" s="141"/>
      <c r="P19" s="141"/>
    </row>
    <row r="20" spans="1:16" x14ac:dyDescent="0.2">
      <c r="A20" s="160" t="s">
        <v>51</v>
      </c>
      <c r="B20" s="161">
        <f t="shared" si="0"/>
        <v>6</v>
      </c>
      <c r="C20" s="162">
        <v>4</v>
      </c>
      <c r="D20" s="163">
        <v>2</v>
      </c>
      <c r="E20" s="164">
        <v>3</v>
      </c>
      <c r="F20" s="163">
        <v>3</v>
      </c>
      <c r="G20" s="163"/>
      <c r="H20" s="167">
        <v>1</v>
      </c>
      <c r="I20" s="163"/>
      <c r="J20" s="152"/>
      <c r="K20" s="139"/>
      <c r="L20" s="139"/>
      <c r="M20" s="140"/>
      <c r="N20" s="141"/>
      <c r="O20" s="141"/>
      <c r="P20" s="141"/>
    </row>
    <row r="21" spans="1:16" x14ac:dyDescent="0.2">
      <c r="A21" s="160" t="s">
        <v>52</v>
      </c>
      <c r="B21" s="161">
        <f t="shared" si="0"/>
        <v>0</v>
      </c>
      <c r="C21" s="162"/>
      <c r="D21" s="163"/>
      <c r="E21" s="164"/>
      <c r="F21" s="163"/>
      <c r="G21" s="163"/>
      <c r="H21" s="167"/>
      <c r="I21" s="163"/>
      <c r="J21" s="152"/>
      <c r="K21" s="139"/>
      <c r="L21" s="139"/>
      <c r="M21" s="140"/>
      <c r="N21" s="141"/>
      <c r="O21" s="141"/>
      <c r="P21" s="141"/>
    </row>
    <row r="22" spans="1:16" x14ac:dyDescent="0.2">
      <c r="A22" s="168" t="s">
        <v>53</v>
      </c>
      <c r="B22" s="169">
        <f t="shared" si="0"/>
        <v>0</v>
      </c>
      <c r="C22" s="162"/>
      <c r="D22" s="163"/>
      <c r="E22" s="164"/>
      <c r="F22" s="163"/>
      <c r="G22" s="163"/>
      <c r="H22" s="167"/>
      <c r="I22" s="165"/>
      <c r="J22" s="152"/>
      <c r="K22" s="139"/>
      <c r="L22" s="139"/>
      <c r="M22" s="140"/>
      <c r="N22" s="141"/>
      <c r="O22" s="141"/>
      <c r="P22" s="141"/>
    </row>
    <row r="23" spans="1:16" x14ac:dyDescent="0.2">
      <c r="A23" s="170" t="s">
        <v>54</v>
      </c>
      <c r="B23" s="169">
        <f t="shared" si="0"/>
        <v>0</v>
      </c>
      <c r="C23" s="162"/>
      <c r="D23" s="163"/>
      <c r="E23" s="164"/>
      <c r="F23" s="163"/>
      <c r="G23" s="163"/>
      <c r="H23" s="167"/>
      <c r="I23" s="165"/>
      <c r="J23" s="152"/>
      <c r="K23" s="139"/>
      <c r="L23" s="139"/>
      <c r="N23" s="141"/>
      <c r="O23" s="141"/>
      <c r="P23" s="141"/>
    </row>
    <row r="24" spans="1:16" ht="15" thickBot="1" x14ac:dyDescent="0.25">
      <c r="A24" s="171" t="s">
        <v>55</v>
      </c>
      <c r="B24" s="172">
        <f t="shared" si="0"/>
        <v>0</v>
      </c>
      <c r="C24" s="173"/>
      <c r="D24" s="174"/>
      <c r="E24" s="175"/>
      <c r="F24" s="174"/>
      <c r="G24" s="174"/>
      <c r="H24" s="176"/>
      <c r="I24" s="177"/>
      <c r="J24" s="152"/>
      <c r="K24" s="139"/>
      <c r="L24" s="139"/>
      <c r="N24" s="141"/>
      <c r="O24" s="141"/>
      <c r="P24" s="141"/>
    </row>
    <row r="25" spans="1:16" ht="15" thickTop="1" x14ac:dyDescent="0.2">
      <c r="A25" s="178" t="s">
        <v>10</v>
      </c>
      <c r="B25" s="154">
        <f t="shared" si="0"/>
        <v>3254</v>
      </c>
      <c r="C25" s="155">
        <v>889</v>
      </c>
      <c r="D25" s="156">
        <v>2365</v>
      </c>
      <c r="E25" s="179"/>
      <c r="F25" s="180"/>
      <c r="G25" s="181"/>
      <c r="H25" s="182"/>
      <c r="I25" s="180"/>
      <c r="J25" s="152"/>
      <c r="K25" s="139"/>
      <c r="L25" s="139"/>
      <c r="M25" s="140"/>
      <c r="N25" s="141"/>
      <c r="O25" s="141"/>
      <c r="P25" s="141"/>
    </row>
    <row r="26" spans="1:16" x14ac:dyDescent="0.2">
      <c r="A26" s="183" t="s">
        <v>11</v>
      </c>
      <c r="B26" s="161">
        <f t="shared" si="0"/>
        <v>0</v>
      </c>
      <c r="C26" s="162"/>
      <c r="D26" s="163"/>
      <c r="E26" s="184"/>
      <c r="F26" s="185"/>
      <c r="G26" s="186"/>
      <c r="H26" s="187"/>
      <c r="I26" s="185"/>
      <c r="J26" s="152"/>
      <c r="K26" s="139"/>
      <c r="L26" s="139"/>
      <c r="M26" s="140"/>
      <c r="N26" s="141"/>
      <c r="O26" s="141"/>
      <c r="P26" s="141"/>
    </row>
    <row r="27" spans="1:16" x14ac:dyDescent="0.2">
      <c r="A27" s="183" t="s">
        <v>12</v>
      </c>
      <c r="B27" s="161">
        <f t="shared" si="0"/>
        <v>57</v>
      </c>
      <c r="C27" s="162">
        <v>20</v>
      </c>
      <c r="D27" s="163">
        <v>37</v>
      </c>
      <c r="E27" s="184"/>
      <c r="F27" s="185"/>
      <c r="G27" s="186"/>
      <c r="H27" s="187"/>
      <c r="I27" s="185"/>
      <c r="J27" s="152"/>
      <c r="K27" s="139"/>
      <c r="L27" s="139"/>
      <c r="M27" s="141"/>
      <c r="N27" s="141"/>
      <c r="O27" s="141"/>
      <c r="P27" s="141"/>
    </row>
    <row r="28" spans="1:16" x14ac:dyDescent="0.2">
      <c r="A28" s="183" t="s">
        <v>13</v>
      </c>
      <c r="B28" s="161">
        <f t="shared" si="0"/>
        <v>0</v>
      </c>
      <c r="C28" s="162"/>
      <c r="D28" s="163"/>
      <c r="E28" s="179"/>
      <c r="F28" s="180"/>
      <c r="G28" s="181"/>
      <c r="H28" s="182"/>
      <c r="I28" s="180"/>
      <c r="J28" s="152"/>
      <c r="K28" s="139"/>
      <c r="L28" s="139"/>
      <c r="M28" s="141"/>
      <c r="N28" s="141"/>
      <c r="O28" s="141"/>
      <c r="P28" s="141"/>
    </row>
    <row r="29" spans="1:16" x14ac:dyDescent="0.2">
      <c r="A29" s="188" t="s">
        <v>14</v>
      </c>
      <c r="B29" s="189">
        <f t="shared" si="0"/>
        <v>3</v>
      </c>
      <c r="C29" s="190">
        <v>1</v>
      </c>
      <c r="D29" s="191">
        <v>2</v>
      </c>
      <c r="E29" s="192"/>
      <c r="F29" s="193"/>
      <c r="G29" s="194"/>
      <c r="H29" s="195"/>
      <c r="I29" s="193"/>
      <c r="J29" s="152"/>
      <c r="K29" s="139"/>
      <c r="L29" s="139"/>
      <c r="M29" s="141"/>
      <c r="N29" s="141"/>
      <c r="O29" s="141"/>
      <c r="P29" s="141"/>
    </row>
    <row r="30" spans="1:16" x14ac:dyDescent="0.2">
      <c r="A30" s="196" t="s">
        <v>15</v>
      </c>
      <c r="B30" s="141"/>
      <c r="C30" s="141"/>
      <c r="D30" s="141"/>
      <c r="E30" s="141"/>
      <c r="F30" s="141"/>
      <c r="G30" s="141"/>
      <c r="H30" s="141"/>
      <c r="I30" s="141"/>
      <c r="J30" s="141"/>
      <c r="K30" s="141"/>
      <c r="L30" s="141"/>
      <c r="M30" s="140"/>
      <c r="N30" s="141"/>
      <c r="O30" s="141"/>
      <c r="P30" s="141"/>
    </row>
    <row r="31" spans="1:16" ht="14.25" customHeight="1" x14ac:dyDescent="0.2">
      <c r="A31" s="290" t="s">
        <v>16</v>
      </c>
      <c r="B31" s="291"/>
      <c r="C31" s="294" t="s">
        <v>17</v>
      </c>
      <c r="D31" s="295"/>
      <c r="E31" s="296"/>
      <c r="F31" s="294" t="s">
        <v>18</v>
      </c>
      <c r="G31" s="295"/>
      <c r="H31" s="295"/>
      <c r="I31" s="295"/>
      <c r="J31" s="295" t="s">
        <v>56</v>
      </c>
      <c r="K31" s="295"/>
      <c r="L31" s="295"/>
      <c r="M31" s="197"/>
      <c r="N31" s="141"/>
      <c r="O31" s="141"/>
      <c r="P31" s="141"/>
    </row>
    <row r="32" spans="1:16" ht="87.75" customHeight="1" x14ac:dyDescent="0.2">
      <c r="A32" s="292"/>
      <c r="B32" s="293"/>
      <c r="C32" s="198" t="s">
        <v>57</v>
      </c>
      <c r="D32" s="199" t="s">
        <v>58</v>
      </c>
      <c r="E32" s="200" t="s">
        <v>59</v>
      </c>
      <c r="F32" s="199" t="s">
        <v>60</v>
      </c>
      <c r="G32" s="201" t="s">
        <v>61</v>
      </c>
      <c r="H32" s="200" t="s">
        <v>62</v>
      </c>
      <c r="I32" s="202" t="s">
        <v>63</v>
      </c>
      <c r="J32" s="203" t="s">
        <v>64</v>
      </c>
      <c r="K32" s="203" t="s">
        <v>65</v>
      </c>
      <c r="L32" s="204" t="s">
        <v>66</v>
      </c>
      <c r="M32" s="205"/>
      <c r="N32" s="141"/>
      <c r="O32" s="141"/>
    </row>
    <row r="33" spans="1:79" x14ac:dyDescent="0.2">
      <c r="A33" s="310" t="s">
        <v>19</v>
      </c>
      <c r="B33" s="311"/>
      <c r="C33" s="206"/>
      <c r="D33" s="207"/>
      <c r="E33" s="207"/>
      <c r="F33" s="206"/>
      <c r="G33" s="207"/>
      <c r="H33" s="207"/>
      <c r="I33" s="208"/>
      <c r="J33" s="209">
        <f>SUM(K33+L33)</f>
        <v>0</v>
      </c>
      <c r="K33" s="210"/>
      <c r="L33" s="211"/>
      <c r="M33" s="212"/>
      <c r="N33" s="141"/>
      <c r="O33" s="141"/>
    </row>
    <row r="34" spans="1:79" x14ac:dyDescent="0.2">
      <c r="A34" s="308" t="s">
        <v>20</v>
      </c>
      <c r="B34" s="309"/>
      <c r="C34" s="164"/>
      <c r="D34" s="166"/>
      <c r="E34" s="166"/>
      <c r="F34" s="164"/>
      <c r="G34" s="166"/>
      <c r="H34" s="166"/>
      <c r="I34" s="165"/>
      <c r="J34" s="213">
        <f>SUM(K34+L34)</f>
        <v>0</v>
      </c>
      <c r="K34" s="162"/>
      <c r="L34" s="163"/>
      <c r="M34" s="212"/>
      <c r="N34" s="141"/>
      <c r="O34" s="141"/>
    </row>
    <row r="35" spans="1:79" x14ac:dyDescent="0.2">
      <c r="A35" s="308" t="s">
        <v>21</v>
      </c>
      <c r="B35" s="309"/>
      <c r="C35" s="164"/>
      <c r="D35" s="166"/>
      <c r="E35" s="166"/>
      <c r="F35" s="164"/>
      <c r="G35" s="166"/>
      <c r="H35" s="166"/>
      <c r="I35" s="165"/>
      <c r="J35" s="213">
        <f>SUM(K35+L35)</f>
        <v>0</v>
      </c>
      <c r="K35" s="162"/>
      <c r="L35" s="163"/>
      <c r="M35" s="212"/>
      <c r="N35" s="141"/>
      <c r="O35" s="141"/>
    </row>
    <row r="36" spans="1:79" x14ac:dyDescent="0.2">
      <c r="A36" s="308" t="s">
        <v>22</v>
      </c>
      <c r="B36" s="309"/>
      <c r="C36" s="164"/>
      <c r="D36" s="166">
        <v>1</v>
      </c>
      <c r="E36" s="166"/>
      <c r="F36" s="164"/>
      <c r="G36" s="166"/>
      <c r="H36" s="166"/>
      <c r="I36" s="165"/>
      <c r="J36" s="213">
        <f>SUM(K36+L36)</f>
        <v>20</v>
      </c>
      <c r="K36" s="162">
        <v>3</v>
      </c>
      <c r="L36" s="163">
        <v>17</v>
      </c>
      <c r="M36" s="212"/>
      <c r="N36" s="141"/>
      <c r="O36" s="141"/>
    </row>
    <row r="37" spans="1:79" x14ac:dyDescent="0.2">
      <c r="A37" s="308" t="s">
        <v>23</v>
      </c>
      <c r="B37" s="309"/>
      <c r="C37" s="164"/>
      <c r="D37" s="166"/>
      <c r="E37" s="166"/>
      <c r="F37" s="164"/>
      <c r="G37" s="166"/>
      <c r="H37" s="166"/>
      <c r="I37" s="165"/>
      <c r="J37" s="214"/>
      <c r="K37" s="214"/>
      <c r="L37" s="186"/>
      <c r="M37" s="212"/>
      <c r="N37" s="141"/>
      <c r="O37" s="141"/>
    </row>
    <row r="38" spans="1:79" x14ac:dyDescent="0.2">
      <c r="A38" s="308" t="s">
        <v>24</v>
      </c>
      <c r="B38" s="309"/>
      <c r="C38" s="164"/>
      <c r="D38" s="166"/>
      <c r="E38" s="166"/>
      <c r="F38" s="164"/>
      <c r="G38" s="166"/>
      <c r="H38" s="166"/>
      <c r="I38" s="165"/>
      <c r="J38" s="214"/>
      <c r="K38" s="214"/>
      <c r="L38" s="186"/>
      <c r="M38" s="212"/>
      <c r="N38" s="141"/>
      <c r="O38" s="141"/>
    </row>
    <row r="39" spans="1:79" x14ac:dyDescent="0.2">
      <c r="A39" s="308" t="s">
        <v>25</v>
      </c>
      <c r="B39" s="309"/>
      <c r="C39" s="164"/>
      <c r="D39" s="166"/>
      <c r="E39" s="166"/>
      <c r="F39" s="164"/>
      <c r="G39" s="166"/>
      <c r="H39" s="166"/>
      <c r="I39" s="165"/>
      <c r="J39" s="162"/>
      <c r="K39" s="214"/>
      <c r="L39" s="186"/>
      <c r="M39" s="212"/>
      <c r="N39" s="141"/>
      <c r="O39" s="141"/>
    </row>
    <row r="40" spans="1:79" x14ac:dyDescent="0.2">
      <c r="A40" s="308" t="s">
        <v>26</v>
      </c>
      <c r="B40" s="309"/>
      <c r="C40" s="164"/>
      <c r="D40" s="166"/>
      <c r="E40" s="166"/>
      <c r="F40" s="164"/>
      <c r="G40" s="166"/>
      <c r="H40" s="166"/>
      <c r="I40" s="165"/>
      <c r="J40" s="162"/>
      <c r="K40" s="214"/>
      <c r="L40" s="186"/>
      <c r="M40" s="212"/>
      <c r="N40" s="141"/>
      <c r="O40" s="141"/>
    </row>
    <row r="41" spans="1:79" x14ac:dyDescent="0.2">
      <c r="A41" s="308" t="s">
        <v>27</v>
      </c>
      <c r="B41" s="309"/>
      <c r="C41" s="164"/>
      <c r="D41" s="166"/>
      <c r="E41" s="166"/>
      <c r="F41" s="164"/>
      <c r="G41" s="166"/>
      <c r="H41" s="166"/>
      <c r="I41" s="165"/>
      <c r="J41" s="213">
        <f>SUM(K41+L41)</f>
        <v>0</v>
      </c>
      <c r="K41" s="162"/>
      <c r="L41" s="163"/>
      <c r="M41" s="212"/>
      <c r="N41" s="141"/>
      <c r="O41" s="141"/>
    </row>
    <row r="42" spans="1:79" x14ac:dyDescent="0.2">
      <c r="A42" s="318" t="s">
        <v>28</v>
      </c>
      <c r="B42" s="319"/>
      <c r="C42" s="215"/>
      <c r="D42" s="216"/>
      <c r="E42" s="216"/>
      <c r="F42" s="215"/>
      <c r="G42" s="216"/>
      <c r="H42" s="216"/>
      <c r="I42" s="217"/>
      <c r="J42" s="218"/>
      <c r="K42" s="218"/>
      <c r="L42" s="219"/>
      <c r="M42" s="212"/>
      <c r="N42" s="141"/>
      <c r="O42" s="141"/>
    </row>
    <row r="43" spans="1:79" x14ac:dyDescent="0.2">
      <c r="A43" s="322" t="s">
        <v>29</v>
      </c>
      <c r="B43" s="323"/>
      <c r="C43" s="215"/>
      <c r="D43" s="216"/>
      <c r="E43" s="216"/>
      <c r="F43" s="192"/>
      <c r="G43" s="220"/>
      <c r="H43" s="216"/>
      <c r="I43" s="217"/>
      <c r="J43" s="213">
        <f>SUM(K43+L43)</f>
        <v>0</v>
      </c>
      <c r="K43" s="221"/>
      <c r="L43" s="222"/>
      <c r="M43" s="212"/>
      <c r="N43" s="141"/>
      <c r="O43" s="141"/>
    </row>
    <row r="44" spans="1:79" x14ac:dyDescent="0.2">
      <c r="A44" s="320" t="s">
        <v>30</v>
      </c>
      <c r="B44" s="321"/>
      <c r="C44" s="223">
        <f t="shared" ref="C44:I44" si="2">SUM(C33:C43)</f>
        <v>0</v>
      </c>
      <c r="D44" s="224">
        <f t="shared" si="2"/>
        <v>1</v>
      </c>
      <c r="E44" s="224">
        <f t="shared" si="2"/>
        <v>0</v>
      </c>
      <c r="F44" s="223">
        <f t="shared" si="2"/>
        <v>0</v>
      </c>
      <c r="G44" s="224">
        <f t="shared" si="2"/>
        <v>0</v>
      </c>
      <c r="H44" s="224">
        <f t="shared" si="2"/>
        <v>0</v>
      </c>
      <c r="I44" s="225">
        <f t="shared" si="2"/>
        <v>0</v>
      </c>
      <c r="J44" s="226">
        <f>SUM(J33+J34+J35+J36+J39+J40+J41+J43)</f>
        <v>20</v>
      </c>
      <c r="K44" s="226">
        <f>SUM(K33+K34+K35+K36+K41+K43)</f>
        <v>3</v>
      </c>
      <c r="L44" s="227">
        <f>SUM(L33+L34+L35+L36+L41+L43)</f>
        <v>17</v>
      </c>
      <c r="M44" s="212"/>
      <c r="N44" s="141"/>
      <c r="O44" s="141"/>
    </row>
    <row r="45" spans="1:79" x14ac:dyDescent="0.2">
      <c r="A45" s="316" t="s">
        <v>67</v>
      </c>
      <c r="B45" s="317"/>
      <c r="C45" s="228"/>
      <c r="D45" s="229"/>
      <c r="E45" s="229"/>
      <c r="F45" s="228"/>
      <c r="G45" s="229"/>
      <c r="H45" s="229"/>
      <c r="I45" s="230"/>
      <c r="J45" s="226">
        <f>SUM(K45+L45)</f>
        <v>0</v>
      </c>
      <c r="K45" s="231"/>
      <c r="L45" s="232"/>
      <c r="M45" s="212"/>
      <c r="N45" s="141"/>
      <c r="O45" s="141"/>
    </row>
    <row r="46" spans="1:79" x14ac:dyDescent="0.2">
      <c r="A46" s="136" t="s">
        <v>31</v>
      </c>
      <c r="B46" s="233"/>
      <c r="C46" s="196"/>
      <c r="D46" s="234"/>
      <c r="E46" s="141"/>
      <c r="F46" s="141"/>
      <c r="G46" s="141"/>
      <c r="H46" s="141"/>
      <c r="I46" s="141"/>
      <c r="J46" s="141"/>
      <c r="K46" s="141"/>
      <c r="L46" s="141"/>
      <c r="M46" s="141"/>
      <c r="N46" s="141"/>
      <c r="O46" s="141"/>
      <c r="P46" s="141"/>
    </row>
    <row r="47" spans="1:79" ht="21" x14ac:dyDescent="0.2">
      <c r="A47" s="294" t="s">
        <v>32</v>
      </c>
      <c r="B47" s="296"/>
      <c r="C47" s="203" t="s">
        <v>8</v>
      </c>
      <c r="D47" s="204" t="s">
        <v>33</v>
      </c>
      <c r="E47" s="141"/>
      <c r="F47" s="141"/>
      <c r="G47" s="141"/>
      <c r="H47" s="141"/>
      <c r="I47" s="141"/>
      <c r="J47" s="141"/>
      <c r="K47" s="141"/>
      <c r="L47" s="141"/>
      <c r="M47" s="141"/>
      <c r="N47" s="141"/>
      <c r="O47" s="141"/>
      <c r="P47" s="141"/>
    </row>
    <row r="48" spans="1:79" x14ac:dyDescent="0.2">
      <c r="A48" s="312" t="s">
        <v>34</v>
      </c>
      <c r="B48" s="313"/>
      <c r="C48" s="221"/>
      <c r="D48" s="222"/>
      <c r="E48" s="235"/>
      <c r="F48" s="141"/>
      <c r="G48" s="141"/>
      <c r="H48" s="141"/>
      <c r="I48" s="141"/>
      <c r="J48" s="141"/>
      <c r="K48" s="141"/>
      <c r="L48" s="141"/>
      <c r="M48" s="141"/>
      <c r="N48" s="141"/>
      <c r="O48" s="141"/>
      <c r="P48" s="141"/>
      <c r="CA48" s="134" t="str">
        <f>IF(D48&gt;C48,"Casos/Instituciones deben ser menor o iguales al total Reuniones A. Mayor","")</f>
        <v/>
      </c>
    </row>
    <row r="49" spans="1:16" x14ac:dyDescent="0.2">
      <c r="A49" s="314" t="s">
        <v>35</v>
      </c>
      <c r="B49" s="315"/>
      <c r="C49" s="190"/>
      <c r="D49" s="194"/>
      <c r="E49" s="236"/>
      <c r="F49" s="141"/>
      <c r="G49" s="141"/>
      <c r="H49" s="141"/>
      <c r="I49" s="141"/>
      <c r="J49" s="141"/>
      <c r="K49" s="141"/>
      <c r="L49" s="141"/>
      <c r="M49" s="141"/>
      <c r="N49" s="141"/>
      <c r="O49" s="141"/>
      <c r="P49" s="141"/>
    </row>
    <row r="195" spans="1:2" hidden="1" x14ac:dyDescent="0.2">
      <c r="A195" s="133">
        <f>SUM(B11,B25:B29,C44:L44,C48:C49)</f>
        <v>3402</v>
      </c>
      <c r="B195" s="133">
        <f>SUM(CG6:CM50)</f>
        <v>0</v>
      </c>
    </row>
  </sheetData>
  <mergeCells count="26">
    <mergeCell ref="A47:B47"/>
    <mergeCell ref="A48:B48"/>
    <mergeCell ref="A49:B49"/>
    <mergeCell ref="A45:B45"/>
    <mergeCell ref="A38:B38"/>
    <mergeCell ref="A39:B39"/>
    <mergeCell ref="A40:B40"/>
    <mergeCell ref="A41:B41"/>
    <mergeCell ref="A42:B42"/>
    <mergeCell ref="A44:B44"/>
    <mergeCell ref="A43:B43"/>
    <mergeCell ref="A37:B37"/>
    <mergeCell ref="A33:B33"/>
    <mergeCell ref="A34:B34"/>
    <mergeCell ref="A35:B35"/>
    <mergeCell ref="A36:B36"/>
    <mergeCell ref="A31:B32"/>
    <mergeCell ref="C31:E31"/>
    <mergeCell ref="F31:I31"/>
    <mergeCell ref="J31:L31"/>
    <mergeCell ref="A6:P6"/>
    <mergeCell ref="A9:A10"/>
    <mergeCell ref="B9:D9"/>
    <mergeCell ref="E9:F9"/>
    <mergeCell ref="G9:G10"/>
    <mergeCell ref="H9:I9"/>
  </mergeCells>
  <dataValidations count="1">
    <dataValidation type="whole" allowBlank="1" showInputMessage="1" showErrorMessage="1" errorTitle="ERROR" error="Por favor ingrese números enteros" sqref="A1:XFD1048576">
      <formula1>0</formula1>
      <formula2>10000000</formula2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N195"/>
  <sheetViews>
    <sheetView workbookViewId="0">
      <selection activeCell="F25" sqref="F25"/>
    </sheetView>
  </sheetViews>
  <sheetFormatPr baseColWidth="10" defaultRowHeight="14.25" x14ac:dyDescent="0.2"/>
  <cols>
    <col min="1" max="1" width="55.5703125" style="133" customWidth="1"/>
    <col min="2" max="2" width="14.5703125" style="133" customWidth="1"/>
    <col min="3" max="4" width="15.7109375" style="133" customWidth="1"/>
    <col min="5" max="7" width="16.140625" style="133" customWidth="1"/>
    <col min="8" max="8" width="16.7109375" style="133" customWidth="1"/>
    <col min="9" max="9" width="15.42578125" style="133" customWidth="1"/>
    <col min="10" max="10" width="18.28515625" style="133" customWidth="1"/>
    <col min="11" max="13" width="14.28515625" style="133" customWidth="1"/>
    <col min="14" max="76" width="11.42578125" style="133"/>
    <col min="77" max="77" width="11.42578125" style="134"/>
    <col min="78" max="92" width="0" style="134" hidden="1" customWidth="1"/>
    <col min="93" max="100" width="0" style="133" hidden="1" customWidth="1"/>
    <col min="101" max="16384" width="11.42578125" style="133"/>
  </cols>
  <sheetData>
    <row r="1" spans="1:16" x14ac:dyDescent="0.2">
      <c r="A1" s="132" t="s">
        <v>0</v>
      </c>
    </row>
    <row r="2" spans="1:16" x14ac:dyDescent="0.2">
      <c r="A2" s="132" t="str">
        <f>CONCATENATE("COMUNA: ",[6]NOMBRE!B2," - ","( ",[6]NOMBRE!C2,[6]NOMBRE!D2,[6]NOMBRE!E2,[6]NOMBRE!F2,[6]NOMBRE!G2," )")</f>
        <v>COMUNA: Linares - ( 07401 )</v>
      </c>
    </row>
    <row r="3" spans="1:16" x14ac:dyDescent="0.2">
      <c r="A3" s="132" t="str">
        <f>CONCATENATE("ESTABLECIMIENTO/ESTRATEGIA: ",[6]NOMBRE!B3," - ","( ",[6]NOMBRE!C3,[6]NOMBRE!D3,[6]NOMBRE!E3,[6]NOMBRE!F3,[6]NOMBRE!G3,[6]NOMBRE!H3," )")</f>
        <v>ESTABLECIMIENTO/ESTRATEGIA: Hospital Presidente Carlos Ibáñez del Campo - ( 116108 )</v>
      </c>
    </row>
    <row r="4" spans="1:16" x14ac:dyDescent="0.2">
      <c r="A4" s="132" t="str">
        <f>CONCATENATE("MES: ",[6]NOMBRE!B6," - ","( ",[6]NOMBRE!C6,[6]NOMBRE!D6," )")</f>
        <v>MES: JUNIO - ( 06 )</v>
      </c>
    </row>
    <row r="5" spans="1:16" x14ac:dyDescent="0.2">
      <c r="A5" s="132" t="str">
        <f>CONCATENATE("AÑO: ",[6]NOMBRE!B7)</f>
        <v>AÑO: 2017</v>
      </c>
    </row>
    <row r="6" spans="1:16" ht="15" x14ac:dyDescent="0.2">
      <c r="A6" s="297" t="s">
        <v>1</v>
      </c>
      <c r="B6" s="297"/>
      <c r="C6" s="297"/>
      <c r="D6" s="297"/>
      <c r="E6" s="297"/>
      <c r="F6" s="297"/>
      <c r="G6" s="297"/>
      <c r="H6" s="297"/>
      <c r="I6" s="297"/>
      <c r="J6" s="297"/>
      <c r="K6" s="297"/>
      <c r="L6" s="297"/>
      <c r="M6" s="297"/>
      <c r="N6" s="297"/>
      <c r="O6" s="297"/>
      <c r="P6" s="297"/>
    </row>
    <row r="7" spans="1:16" ht="15" x14ac:dyDescent="0.2">
      <c r="A7" s="135"/>
      <c r="B7" s="135"/>
      <c r="C7" s="135"/>
      <c r="D7" s="135"/>
      <c r="E7" s="135"/>
      <c r="F7" s="135"/>
      <c r="G7" s="135"/>
      <c r="H7" s="135"/>
      <c r="I7" s="135"/>
      <c r="J7" s="135"/>
      <c r="K7" s="135"/>
      <c r="L7" s="135"/>
      <c r="M7" s="135"/>
      <c r="N7" s="135"/>
      <c r="O7" s="135"/>
      <c r="P7" s="135"/>
    </row>
    <row r="8" spans="1:16" x14ac:dyDescent="0.2">
      <c r="A8" s="136" t="s">
        <v>2</v>
      </c>
      <c r="B8" s="137"/>
      <c r="C8" s="137"/>
      <c r="D8" s="137"/>
      <c r="E8" s="137"/>
      <c r="F8" s="137"/>
      <c r="G8" s="137"/>
      <c r="H8" s="137"/>
      <c r="I8" s="137"/>
      <c r="J8" s="138"/>
      <c r="K8" s="138"/>
      <c r="L8" s="138"/>
      <c r="M8" s="138"/>
      <c r="N8" s="138"/>
      <c r="O8" s="138"/>
      <c r="P8" s="138"/>
    </row>
    <row r="9" spans="1:16" ht="25.5" customHeight="1" x14ac:dyDescent="0.2">
      <c r="A9" s="298" t="s">
        <v>3</v>
      </c>
      <c r="B9" s="300" t="s">
        <v>4</v>
      </c>
      <c r="C9" s="301"/>
      <c r="D9" s="302"/>
      <c r="E9" s="303" t="s">
        <v>5</v>
      </c>
      <c r="F9" s="304"/>
      <c r="G9" s="291" t="s">
        <v>6</v>
      </c>
      <c r="H9" s="306" t="s">
        <v>7</v>
      </c>
      <c r="I9" s="307"/>
      <c r="J9" s="139"/>
      <c r="K9" s="139"/>
      <c r="L9" s="139"/>
      <c r="M9" s="140"/>
      <c r="N9" s="141"/>
      <c r="O9" s="141"/>
      <c r="P9" s="141"/>
    </row>
    <row r="10" spans="1:16" ht="52.5" customHeight="1" x14ac:dyDescent="0.2">
      <c r="A10" s="299"/>
      <c r="B10" s="142" t="s">
        <v>36</v>
      </c>
      <c r="C10" s="142" t="s">
        <v>37</v>
      </c>
      <c r="D10" s="143" t="s">
        <v>38</v>
      </c>
      <c r="E10" s="144" t="s">
        <v>39</v>
      </c>
      <c r="F10" s="144" t="s">
        <v>40</v>
      </c>
      <c r="G10" s="305"/>
      <c r="H10" s="144" t="s">
        <v>41</v>
      </c>
      <c r="I10" s="144" t="s">
        <v>42</v>
      </c>
      <c r="J10" s="139"/>
      <c r="K10" s="139"/>
      <c r="L10" s="139"/>
      <c r="M10" s="140"/>
      <c r="N10" s="141"/>
      <c r="O10" s="141"/>
      <c r="P10" s="141"/>
    </row>
    <row r="11" spans="1:16" x14ac:dyDescent="0.2">
      <c r="A11" s="145" t="s">
        <v>9</v>
      </c>
      <c r="B11" s="146">
        <f t="shared" ref="B11:B29" si="0">SUM(C11+D11)</f>
        <v>48</v>
      </c>
      <c r="C11" s="147">
        <f t="shared" ref="C11:I11" si="1">SUM(C12:C24)</f>
        <v>12</v>
      </c>
      <c r="D11" s="148">
        <f t="shared" si="1"/>
        <v>36</v>
      </c>
      <c r="E11" s="149">
        <f t="shared" si="1"/>
        <v>48</v>
      </c>
      <c r="F11" s="150">
        <f t="shared" si="1"/>
        <v>13</v>
      </c>
      <c r="G11" s="148">
        <f t="shared" si="1"/>
        <v>0</v>
      </c>
      <c r="H11" s="151">
        <f t="shared" si="1"/>
        <v>23</v>
      </c>
      <c r="I11" s="150">
        <f t="shared" si="1"/>
        <v>0</v>
      </c>
      <c r="J11" s="152"/>
      <c r="K11" s="139"/>
      <c r="L11" s="139"/>
      <c r="M11" s="140"/>
      <c r="N11" s="141"/>
      <c r="O11" s="141"/>
      <c r="P11" s="141"/>
    </row>
    <row r="12" spans="1:16" x14ac:dyDescent="0.2">
      <c r="A12" s="153" t="s">
        <v>43</v>
      </c>
      <c r="B12" s="154">
        <f t="shared" si="0"/>
        <v>10</v>
      </c>
      <c r="C12" s="155">
        <v>1</v>
      </c>
      <c r="D12" s="156">
        <v>9</v>
      </c>
      <c r="E12" s="157">
        <v>10</v>
      </c>
      <c r="F12" s="158">
        <v>2</v>
      </c>
      <c r="G12" s="156"/>
      <c r="H12" s="159">
        <v>6</v>
      </c>
      <c r="I12" s="158"/>
      <c r="J12" s="152"/>
      <c r="K12" s="139"/>
      <c r="L12" s="139"/>
      <c r="M12" s="140"/>
      <c r="N12" s="141"/>
      <c r="O12" s="141"/>
      <c r="P12" s="141"/>
    </row>
    <row r="13" spans="1:16" x14ac:dyDescent="0.2">
      <c r="A13" s="160" t="s">
        <v>44</v>
      </c>
      <c r="B13" s="161">
        <f t="shared" si="0"/>
        <v>8</v>
      </c>
      <c r="C13" s="162">
        <v>5</v>
      </c>
      <c r="D13" s="163">
        <v>3</v>
      </c>
      <c r="E13" s="164">
        <v>8</v>
      </c>
      <c r="F13" s="165">
        <v>2</v>
      </c>
      <c r="G13" s="163"/>
      <c r="H13" s="166">
        <v>3</v>
      </c>
      <c r="I13" s="165"/>
      <c r="J13" s="152"/>
      <c r="K13" s="139"/>
      <c r="L13" s="139"/>
      <c r="M13" s="140"/>
      <c r="N13" s="141"/>
      <c r="O13" s="141"/>
      <c r="P13" s="141"/>
    </row>
    <row r="14" spans="1:16" x14ac:dyDescent="0.2">
      <c r="A14" s="160" t="s">
        <v>45</v>
      </c>
      <c r="B14" s="161">
        <f t="shared" si="0"/>
        <v>3</v>
      </c>
      <c r="C14" s="162">
        <v>2</v>
      </c>
      <c r="D14" s="163">
        <v>1</v>
      </c>
      <c r="E14" s="164">
        <v>3</v>
      </c>
      <c r="F14" s="163"/>
      <c r="G14" s="163"/>
      <c r="H14" s="167">
        <v>2</v>
      </c>
      <c r="I14" s="163"/>
      <c r="J14" s="152"/>
      <c r="K14" s="139"/>
      <c r="L14" s="139"/>
      <c r="M14" s="140"/>
      <c r="N14" s="141"/>
      <c r="O14" s="141"/>
      <c r="P14" s="141"/>
    </row>
    <row r="15" spans="1:16" x14ac:dyDescent="0.2">
      <c r="A15" s="160" t="s">
        <v>46</v>
      </c>
      <c r="B15" s="161">
        <f t="shared" si="0"/>
        <v>11</v>
      </c>
      <c r="C15" s="162">
        <v>2</v>
      </c>
      <c r="D15" s="163">
        <v>9</v>
      </c>
      <c r="E15" s="164">
        <v>11</v>
      </c>
      <c r="F15" s="163">
        <v>7</v>
      </c>
      <c r="G15" s="163"/>
      <c r="H15" s="167">
        <v>7</v>
      </c>
      <c r="I15" s="163"/>
      <c r="J15" s="152"/>
      <c r="K15" s="139"/>
      <c r="L15" s="139"/>
      <c r="M15" s="140"/>
      <c r="N15" s="141"/>
      <c r="O15" s="141"/>
      <c r="P15" s="141"/>
    </row>
    <row r="16" spans="1:16" ht="21" x14ac:dyDescent="0.2">
      <c r="A16" s="160" t="s">
        <v>47</v>
      </c>
      <c r="B16" s="161">
        <f t="shared" si="0"/>
        <v>0</v>
      </c>
      <c r="C16" s="162"/>
      <c r="D16" s="163"/>
      <c r="E16" s="164"/>
      <c r="F16" s="163"/>
      <c r="G16" s="162"/>
      <c r="H16" s="167"/>
      <c r="I16" s="163"/>
      <c r="J16" s="152"/>
      <c r="K16" s="139"/>
      <c r="L16" s="139"/>
      <c r="M16" s="140"/>
      <c r="N16" s="141"/>
      <c r="O16" s="141"/>
      <c r="P16" s="141"/>
    </row>
    <row r="17" spans="1:16" x14ac:dyDescent="0.2">
      <c r="A17" s="160" t="s">
        <v>48</v>
      </c>
      <c r="B17" s="161">
        <f t="shared" si="0"/>
        <v>0</v>
      </c>
      <c r="C17" s="162"/>
      <c r="D17" s="163"/>
      <c r="E17" s="164"/>
      <c r="F17" s="163"/>
      <c r="G17" s="162"/>
      <c r="H17" s="167"/>
      <c r="I17" s="163"/>
      <c r="J17" s="152"/>
      <c r="K17" s="139"/>
      <c r="L17" s="139"/>
      <c r="M17" s="140"/>
      <c r="N17" s="141"/>
      <c r="O17" s="141"/>
      <c r="P17" s="141"/>
    </row>
    <row r="18" spans="1:16" x14ac:dyDescent="0.2">
      <c r="A18" s="160" t="s">
        <v>49</v>
      </c>
      <c r="B18" s="161">
        <f t="shared" si="0"/>
        <v>0</v>
      </c>
      <c r="C18" s="162"/>
      <c r="D18" s="163"/>
      <c r="E18" s="164"/>
      <c r="F18" s="163"/>
      <c r="G18" s="162"/>
      <c r="H18" s="167"/>
      <c r="I18" s="163"/>
      <c r="J18" s="152"/>
      <c r="K18" s="139"/>
      <c r="L18" s="139"/>
      <c r="M18" s="140"/>
      <c r="N18" s="141"/>
      <c r="O18" s="141"/>
      <c r="P18" s="141"/>
    </row>
    <row r="19" spans="1:16" x14ac:dyDescent="0.2">
      <c r="A19" s="160" t="s">
        <v>50</v>
      </c>
      <c r="B19" s="161">
        <f t="shared" si="0"/>
        <v>3</v>
      </c>
      <c r="C19" s="162"/>
      <c r="D19" s="163">
        <v>3</v>
      </c>
      <c r="E19" s="164">
        <v>3</v>
      </c>
      <c r="F19" s="163">
        <v>1</v>
      </c>
      <c r="G19" s="163"/>
      <c r="H19" s="167">
        <v>1</v>
      </c>
      <c r="I19" s="163"/>
      <c r="J19" s="152"/>
      <c r="K19" s="139"/>
      <c r="L19" s="139"/>
      <c r="M19" s="140"/>
      <c r="N19" s="141"/>
      <c r="O19" s="141"/>
      <c r="P19" s="141"/>
    </row>
    <row r="20" spans="1:16" x14ac:dyDescent="0.2">
      <c r="A20" s="160" t="s">
        <v>51</v>
      </c>
      <c r="B20" s="161">
        <f t="shared" si="0"/>
        <v>11</v>
      </c>
      <c r="C20" s="162">
        <v>2</v>
      </c>
      <c r="D20" s="163">
        <v>9</v>
      </c>
      <c r="E20" s="164">
        <v>11</v>
      </c>
      <c r="F20" s="163">
        <v>1</v>
      </c>
      <c r="G20" s="163"/>
      <c r="H20" s="167">
        <v>4</v>
      </c>
      <c r="I20" s="163"/>
      <c r="J20" s="152"/>
      <c r="K20" s="139"/>
      <c r="L20" s="139"/>
      <c r="M20" s="140"/>
      <c r="N20" s="141"/>
      <c r="O20" s="141"/>
      <c r="P20" s="141"/>
    </row>
    <row r="21" spans="1:16" x14ac:dyDescent="0.2">
      <c r="A21" s="160" t="s">
        <v>52</v>
      </c>
      <c r="B21" s="161">
        <f t="shared" si="0"/>
        <v>2</v>
      </c>
      <c r="C21" s="162"/>
      <c r="D21" s="163">
        <v>2</v>
      </c>
      <c r="E21" s="164">
        <v>2</v>
      </c>
      <c r="F21" s="163"/>
      <c r="G21" s="163"/>
      <c r="H21" s="167"/>
      <c r="I21" s="163"/>
      <c r="J21" s="152"/>
      <c r="K21" s="139"/>
      <c r="L21" s="139"/>
      <c r="M21" s="140"/>
      <c r="N21" s="141"/>
      <c r="O21" s="141"/>
      <c r="P21" s="141"/>
    </row>
    <row r="22" spans="1:16" x14ac:dyDescent="0.2">
      <c r="A22" s="168" t="s">
        <v>53</v>
      </c>
      <c r="B22" s="169">
        <f t="shared" si="0"/>
        <v>0</v>
      </c>
      <c r="C22" s="162"/>
      <c r="D22" s="163"/>
      <c r="E22" s="164"/>
      <c r="F22" s="163"/>
      <c r="G22" s="163"/>
      <c r="H22" s="167"/>
      <c r="I22" s="165"/>
      <c r="J22" s="152"/>
      <c r="K22" s="139"/>
      <c r="L22" s="139"/>
      <c r="M22" s="140"/>
      <c r="N22" s="141"/>
      <c r="O22" s="141"/>
      <c r="P22" s="141"/>
    </row>
    <row r="23" spans="1:16" x14ac:dyDescent="0.2">
      <c r="A23" s="170" t="s">
        <v>54</v>
      </c>
      <c r="B23" s="169">
        <f t="shared" si="0"/>
        <v>0</v>
      </c>
      <c r="C23" s="162"/>
      <c r="D23" s="163"/>
      <c r="E23" s="164"/>
      <c r="F23" s="163"/>
      <c r="G23" s="163"/>
      <c r="H23" s="167"/>
      <c r="I23" s="165"/>
      <c r="J23" s="152"/>
      <c r="K23" s="139"/>
      <c r="L23" s="139"/>
      <c r="N23" s="141"/>
      <c r="O23" s="141"/>
      <c r="P23" s="141"/>
    </row>
    <row r="24" spans="1:16" ht="15" thickBot="1" x14ac:dyDescent="0.25">
      <c r="A24" s="171" t="s">
        <v>55</v>
      </c>
      <c r="B24" s="172">
        <f t="shared" si="0"/>
        <v>0</v>
      </c>
      <c r="C24" s="173"/>
      <c r="D24" s="174"/>
      <c r="E24" s="175"/>
      <c r="F24" s="174"/>
      <c r="G24" s="174"/>
      <c r="H24" s="176"/>
      <c r="I24" s="177"/>
      <c r="J24" s="152"/>
      <c r="K24" s="139"/>
      <c r="L24" s="139"/>
      <c r="N24" s="141"/>
      <c r="O24" s="141"/>
      <c r="P24" s="141"/>
    </row>
    <row r="25" spans="1:16" ht="15" thickTop="1" x14ac:dyDescent="0.2">
      <c r="A25" s="178" t="s">
        <v>10</v>
      </c>
      <c r="B25" s="154">
        <f t="shared" si="0"/>
        <v>2753</v>
      </c>
      <c r="C25" s="155">
        <v>846</v>
      </c>
      <c r="D25" s="156">
        <v>1907</v>
      </c>
      <c r="E25" s="179"/>
      <c r="F25" s="180"/>
      <c r="G25" s="181"/>
      <c r="H25" s="182"/>
      <c r="I25" s="180"/>
      <c r="J25" s="152"/>
      <c r="K25" s="139"/>
      <c r="L25" s="139"/>
      <c r="M25" s="140"/>
      <c r="N25" s="141"/>
      <c r="O25" s="141"/>
      <c r="P25" s="141"/>
    </row>
    <row r="26" spans="1:16" x14ac:dyDescent="0.2">
      <c r="A26" s="183" t="s">
        <v>11</v>
      </c>
      <c r="B26" s="161">
        <f t="shared" si="0"/>
        <v>0</v>
      </c>
      <c r="C26" s="162"/>
      <c r="D26" s="163"/>
      <c r="E26" s="184"/>
      <c r="F26" s="185"/>
      <c r="G26" s="186"/>
      <c r="H26" s="187"/>
      <c r="I26" s="185"/>
      <c r="J26" s="152"/>
      <c r="K26" s="139"/>
      <c r="L26" s="139"/>
      <c r="M26" s="140"/>
      <c r="N26" s="141"/>
      <c r="O26" s="141"/>
      <c r="P26" s="141"/>
    </row>
    <row r="27" spans="1:16" x14ac:dyDescent="0.2">
      <c r="A27" s="183" t="s">
        <v>12</v>
      </c>
      <c r="B27" s="161">
        <f t="shared" si="0"/>
        <v>34</v>
      </c>
      <c r="C27" s="162">
        <v>14</v>
      </c>
      <c r="D27" s="163">
        <v>20</v>
      </c>
      <c r="E27" s="184"/>
      <c r="F27" s="185"/>
      <c r="G27" s="186"/>
      <c r="H27" s="187"/>
      <c r="I27" s="185"/>
      <c r="J27" s="152"/>
      <c r="K27" s="139"/>
      <c r="L27" s="139"/>
      <c r="M27" s="141"/>
      <c r="N27" s="141"/>
      <c r="O27" s="141"/>
      <c r="P27" s="141"/>
    </row>
    <row r="28" spans="1:16" x14ac:dyDescent="0.2">
      <c r="A28" s="183" t="s">
        <v>13</v>
      </c>
      <c r="B28" s="161">
        <f t="shared" si="0"/>
        <v>0</v>
      </c>
      <c r="C28" s="162"/>
      <c r="D28" s="163"/>
      <c r="E28" s="179"/>
      <c r="F28" s="180"/>
      <c r="G28" s="181"/>
      <c r="H28" s="182"/>
      <c r="I28" s="180"/>
      <c r="J28" s="152"/>
      <c r="K28" s="139"/>
      <c r="L28" s="139"/>
      <c r="M28" s="141"/>
      <c r="N28" s="141"/>
      <c r="O28" s="141"/>
      <c r="P28" s="141"/>
    </row>
    <row r="29" spans="1:16" x14ac:dyDescent="0.2">
      <c r="A29" s="188" t="s">
        <v>14</v>
      </c>
      <c r="B29" s="189">
        <f t="shared" si="0"/>
        <v>2</v>
      </c>
      <c r="C29" s="190"/>
      <c r="D29" s="191">
        <v>2</v>
      </c>
      <c r="E29" s="192"/>
      <c r="F29" s="193"/>
      <c r="G29" s="194"/>
      <c r="H29" s="195"/>
      <c r="I29" s="193"/>
      <c r="J29" s="152"/>
      <c r="K29" s="139"/>
      <c r="L29" s="139"/>
      <c r="M29" s="141"/>
      <c r="N29" s="141"/>
      <c r="O29" s="141"/>
      <c r="P29" s="141"/>
    </row>
    <row r="30" spans="1:16" x14ac:dyDescent="0.2">
      <c r="A30" s="196" t="s">
        <v>15</v>
      </c>
      <c r="B30" s="141"/>
      <c r="C30" s="141"/>
      <c r="D30" s="141"/>
      <c r="E30" s="141"/>
      <c r="F30" s="141"/>
      <c r="G30" s="141"/>
      <c r="H30" s="141"/>
      <c r="I30" s="141"/>
      <c r="J30" s="141"/>
      <c r="K30" s="141"/>
      <c r="L30" s="141"/>
      <c r="M30" s="140"/>
      <c r="N30" s="141"/>
      <c r="O30" s="141"/>
      <c r="P30" s="141"/>
    </row>
    <row r="31" spans="1:16" ht="14.25" customHeight="1" x14ac:dyDescent="0.2">
      <c r="A31" s="290" t="s">
        <v>16</v>
      </c>
      <c r="B31" s="291"/>
      <c r="C31" s="294" t="s">
        <v>17</v>
      </c>
      <c r="D31" s="295"/>
      <c r="E31" s="296"/>
      <c r="F31" s="294" t="s">
        <v>18</v>
      </c>
      <c r="G31" s="295"/>
      <c r="H31" s="295"/>
      <c r="I31" s="295"/>
      <c r="J31" s="295" t="s">
        <v>56</v>
      </c>
      <c r="K31" s="295"/>
      <c r="L31" s="295"/>
      <c r="M31" s="197"/>
      <c r="N31" s="141"/>
      <c r="O31" s="141"/>
      <c r="P31" s="141"/>
    </row>
    <row r="32" spans="1:16" ht="87.75" customHeight="1" x14ac:dyDescent="0.2">
      <c r="A32" s="292"/>
      <c r="B32" s="293"/>
      <c r="C32" s="198" t="s">
        <v>57</v>
      </c>
      <c r="D32" s="199" t="s">
        <v>58</v>
      </c>
      <c r="E32" s="200" t="s">
        <v>59</v>
      </c>
      <c r="F32" s="199" t="s">
        <v>60</v>
      </c>
      <c r="G32" s="201" t="s">
        <v>61</v>
      </c>
      <c r="H32" s="200" t="s">
        <v>62</v>
      </c>
      <c r="I32" s="202" t="s">
        <v>63</v>
      </c>
      <c r="J32" s="203" t="s">
        <v>64</v>
      </c>
      <c r="K32" s="203" t="s">
        <v>65</v>
      </c>
      <c r="L32" s="204" t="s">
        <v>66</v>
      </c>
      <c r="M32" s="205"/>
      <c r="N32" s="141"/>
      <c r="O32" s="141"/>
    </row>
    <row r="33" spans="1:79" x14ac:dyDescent="0.2">
      <c r="A33" s="310" t="s">
        <v>19</v>
      </c>
      <c r="B33" s="311"/>
      <c r="C33" s="206"/>
      <c r="D33" s="207"/>
      <c r="E33" s="207"/>
      <c r="F33" s="206"/>
      <c r="G33" s="207"/>
      <c r="H33" s="207"/>
      <c r="I33" s="208"/>
      <c r="J33" s="209">
        <f>SUM(K33+L33)</f>
        <v>0</v>
      </c>
      <c r="K33" s="210"/>
      <c r="L33" s="211"/>
      <c r="M33" s="212"/>
      <c r="N33" s="141"/>
      <c r="O33" s="141"/>
    </row>
    <row r="34" spans="1:79" x14ac:dyDescent="0.2">
      <c r="A34" s="308" t="s">
        <v>20</v>
      </c>
      <c r="B34" s="309"/>
      <c r="C34" s="164"/>
      <c r="D34" s="166"/>
      <c r="E34" s="166"/>
      <c r="F34" s="164"/>
      <c r="G34" s="166"/>
      <c r="H34" s="166"/>
      <c r="I34" s="165"/>
      <c r="J34" s="213">
        <f>SUM(K34+L34)</f>
        <v>0</v>
      </c>
      <c r="K34" s="162"/>
      <c r="L34" s="163"/>
      <c r="M34" s="212"/>
      <c r="N34" s="141"/>
      <c r="O34" s="141"/>
    </row>
    <row r="35" spans="1:79" x14ac:dyDescent="0.2">
      <c r="A35" s="308" t="s">
        <v>21</v>
      </c>
      <c r="B35" s="309"/>
      <c r="C35" s="164"/>
      <c r="D35" s="166"/>
      <c r="E35" s="166"/>
      <c r="F35" s="164"/>
      <c r="G35" s="166"/>
      <c r="H35" s="166"/>
      <c r="I35" s="165"/>
      <c r="J35" s="213">
        <f>SUM(K35+L35)</f>
        <v>0</v>
      </c>
      <c r="K35" s="162"/>
      <c r="L35" s="163"/>
      <c r="M35" s="212"/>
      <c r="N35" s="141"/>
      <c r="O35" s="141"/>
    </row>
    <row r="36" spans="1:79" x14ac:dyDescent="0.2">
      <c r="A36" s="308" t="s">
        <v>22</v>
      </c>
      <c r="B36" s="309"/>
      <c r="C36" s="164"/>
      <c r="D36" s="166">
        <v>1</v>
      </c>
      <c r="E36" s="166"/>
      <c r="F36" s="164"/>
      <c r="G36" s="166"/>
      <c r="H36" s="166"/>
      <c r="I36" s="165"/>
      <c r="J36" s="213">
        <f>SUM(K36+L36)</f>
        <v>30</v>
      </c>
      <c r="K36" s="162">
        <v>10</v>
      </c>
      <c r="L36" s="163">
        <v>20</v>
      </c>
      <c r="M36" s="212"/>
      <c r="N36" s="141"/>
      <c r="O36" s="141"/>
    </row>
    <row r="37" spans="1:79" x14ac:dyDescent="0.2">
      <c r="A37" s="308" t="s">
        <v>23</v>
      </c>
      <c r="B37" s="309"/>
      <c r="C37" s="164"/>
      <c r="D37" s="166"/>
      <c r="E37" s="166"/>
      <c r="F37" s="164"/>
      <c r="G37" s="166"/>
      <c r="H37" s="166"/>
      <c r="I37" s="165"/>
      <c r="J37" s="214"/>
      <c r="K37" s="214"/>
      <c r="L37" s="186"/>
      <c r="M37" s="212"/>
      <c r="N37" s="141"/>
      <c r="O37" s="141"/>
    </row>
    <row r="38" spans="1:79" x14ac:dyDescent="0.2">
      <c r="A38" s="308" t="s">
        <v>24</v>
      </c>
      <c r="B38" s="309"/>
      <c r="C38" s="164"/>
      <c r="D38" s="166"/>
      <c r="E38" s="166"/>
      <c r="F38" s="164"/>
      <c r="G38" s="166"/>
      <c r="H38" s="166"/>
      <c r="I38" s="165"/>
      <c r="J38" s="214"/>
      <c r="K38" s="214"/>
      <c r="L38" s="186"/>
      <c r="M38" s="212"/>
      <c r="N38" s="141"/>
      <c r="O38" s="141"/>
    </row>
    <row r="39" spans="1:79" x14ac:dyDescent="0.2">
      <c r="A39" s="308" t="s">
        <v>25</v>
      </c>
      <c r="B39" s="309"/>
      <c r="C39" s="164"/>
      <c r="D39" s="166"/>
      <c r="E39" s="166"/>
      <c r="F39" s="164"/>
      <c r="G39" s="166"/>
      <c r="H39" s="166"/>
      <c r="I39" s="165"/>
      <c r="J39" s="162"/>
      <c r="K39" s="214"/>
      <c r="L39" s="186"/>
      <c r="M39" s="212"/>
      <c r="N39" s="141"/>
      <c r="O39" s="141"/>
    </row>
    <row r="40" spans="1:79" x14ac:dyDescent="0.2">
      <c r="A40" s="308" t="s">
        <v>26</v>
      </c>
      <c r="B40" s="309"/>
      <c r="C40" s="164"/>
      <c r="D40" s="166"/>
      <c r="E40" s="166"/>
      <c r="F40" s="164"/>
      <c r="G40" s="166"/>
      <c r="H40" s="166"/>
      <c r="I40" s="165"/>
      <c r="J40" s="162"/>
      <c r="K40" s="214"/>
      <c r="L40" s="186"/>
      <c r="M40" s="212"/>
      <c r="N40" s="141"/>
      <c r="O40" s="141"/>
    </row>
    <row r="41" spans="1:79" x14ac:dyDescent="0.2">
      <c r="A41" s="308" t="s">
        <v>27</v>
      </c>
      <c r="B41" s="309"/>
      <c r="C41" s="164"/>
      <c r="D41" s="166"/>
      <c r="E41" s="166"/>
      <c r="F41" s="164"/>
      <c r="G41" s="166"/>
      <c r="H41" s="166"/>
      <c r="I41" s="165"/>
      <c r="J41" s="213">
        <f>SUM(K41+L41)</f>
        <v>0</v>
      </c>
      <c r="K41" s="162"/>
      <c r="L41" s="163"/>
      <c r="M41" s="212"/>
      <c r="N41" s="141"/>
      <c r="O41" s="141"/>
    </row>
    <row r="42" spans="1:79" x14ac:dyDescent="0.2">
      <c r="A42" s="318" t="s">
        <v>28</v>
      </c>
      <c r="B42" s="319"/>
      <c r="C42" s="215"/>
      <c r="D42" s="216"/>
      <c r="E42" s="216"/>
      <c r="F42" s="215"/>
      <c r="G42" s="216"/>
      <c r="H42" s="216"/>
      <c r="I42" s="217"/>
      <c r="J42" s="218"/>
      <c r="K42" s="218"/>
      <c r="L42" s="219"/>
      <c r="M42" s="212"/>
      <c r="N42" s="141"/>
      <c r="O42" s="141"/>
    </row>
    <row r="43" spans="1:79" x14ac:dyDescent="0.2">
      <c r="A43" s="322" t="s">
        <v>29</v>
      </c>
      <c r="B43" s="323"/>
      <c r="C43" s="215"/>
      <c r="D43" s="216"/>
      <c r="E43" s="216"/>
      <c r="F43" s="192"/>
      <c r="G43" s="220"/>
      <c r="H43" s="216"/>
      <c r="I43" s="217"/>
      <c r="J43" s="213">
        <f>SUM(K43+L43)</f>
        <v>0</v>
      </c>
      <c r="K43" s="221"/>
      <c r="L43" s="222"/>
      <c r="M43" s="212"/>
      <c r="N43" s="141"/>
      <c r="O43" s="141"/>
    </row>
    <row r="44" spans="1:79" x14ac:dyDescent="0.2">
      <c r="A44" s="320" t="s">
        <v>30</v>
      </c>
      <c r="B44" s="321"/>
      <c r="C44" s="223">
        <f t="shared" ref="C44:I44" si="2">SUM(C33:C43)</f>
        <v>0</v>
      </c>
      <c r="D44" s="224">
        <f t="shared" si="2"/>
        <v>1</v>
      </c>
      <c r="E44" s="224">
        <f t="shared" si="2"/>
        <v>0</v>
      </c>
      <c r="F44" s="223">
        <f t="shared" si="2"/>
        <v>0</v>
      </c>
      <c r="G44" s="224">
        <f t="shared" si="2"/>
        <v>0</v>
      </c>
      <c r="H44" s="224">
        <f t="shared" si="2"/>
        <v>0</v>
      </c>
      <c r="I44" s="225">
        <f t="shared" si="2"/>
        <v>0</v>
      </c>
      <c r="J44" s="226">
        <f>SUM(J33+J34+J35+J36+J39+J40+J41+J43)</f>
        <v>30</v>
      </c>
      <c r="K44" s="226">
        <f>SUM(K33+K34+K35+K36+K41+K43)</f>
        <v>10</v>
      </c>
      <c r="L44" s="227">
        <f>SUM(L33+L34+L35+L36+L41+L43)</f>
        <v>20</v>
      </c>
      <c r="M44" s="212"/>
      <c r="N44" s="141"/>
      <c r="O44" s="141"/>
    </row>
    <row r="45" spans="1:79" x14ac:dyDescent="0.2">
      <c r="A45" s="316" t="s">
        <v>67</v>
      </c>
      <c r="B45" s="317"/>
      <c r="C45" s="228"/>
      <c r="D45" s="229"/>
      <c r="E45" s="229"/>
      <c r="F45" s="228"/>
      <c r="G45" s="229"/>
      <c r="H45" s="229"/>
      <c r="I45" s="230"/>
      <c r="J45" s="226">
        <f>SUM(K45+L45)</f>
        <v>0</v>
      </c>
      <c r="K45" s="231"/>
      <c r="L45" s="232"/>
      <c r="M45" s="212"/>
      <c r="N45" s="141"/>
      <c r="O45" s="141"/>
    </row>
    <row r="46" spans="1:79" x14ac:dyDescent="0.2">
      <c r="A46" s="136" t="s">
        <v>31</v>
      </c>
      <c r="B46" s="233"/>
      <c r="C46" s="196"/>
      <c r="D46" s="234"/>
      <c r="E46" s="141"/>
      <c r="F46" s="141"/>
      <c r="G46" s="141"/>
      <c r="H46" s="141"/>
      <c r="I46" s="141"/>
      <c r="J46" s="141"/>
      <c r="K46" s="141"/>
      <c r="L46" s="141"/>
      <c r="M46" s="141"/>
      <c r="N46" s="141"/>
      <c r="O46" s="141"/>
      <c r="P46" s="141"/>
    </row>
    <row r="47" spans="1:79" ht="21" x14ac:dyDescent="0.2">
      <c r="A47" s="294" t="s">
        <v>32</v>
      </c>
      <c r="B47" s="296"/>
      <c r="C47" s="203" t="s">
        <v>8</v>
      </c>
      <c r="D47" s="204" t="s">
        <v>33</v>
      </c>
      <c r="E47" s="141"/>
      <c r="F47" s="141"/>
      <c r="G47" s="141"/>
      <c r="H47" s="141"/>
      <c r="I47" s="141"/>
      <c r="J47" s="141"/>
      <c r="K47" s="141"/>
      <c r="L47" s="141"/>
      <c r="M47" s="141"/>
      <c r="N47" s="141"/>
      <c r="O47" s="141"/>
      <c r="P47" s="141"/>
    </row>
    <row r="48" spans="1:79" x14ac:dyDescent="0.2">
      <c r="A48" s="312" t="s">
        <v>34</v>
      </c>
      <c r="B48" s="313"/>
      <c r="C48" s="221"/>
      <c r="D48" s="222"/>
      <c r="E48" s="235"/>
      <c r="F48" s="141"/>
      <c r="G48" s="141"/>
      <c r="H48" s="141"/>
      <c r="I48" s="141"/>
      <c r="J48" s="141"/>
      <c r="K48" s="141"/>
      <c r="L48" s="141"/>
      <c r="M48" s="141"/>
      <c r="N48" s="141"/>
      <c r="O48" s="141"/>
      <c r="P48" s="141"/>
      <c r="CA48" s="134" t="str">
        <f>IF(D48&gt;C48,"Casos/Instituciones deben ser menor o iguales al total Reuniones A. Mayor","")</f>
        <v/>
      </c>
    </row>
    <row r="49" spans="1:16" x14ac:dyDescent="0.2">
      <c r="A49" s="314" t="s">
        <v>35</v>
      </c>
      <c r="B49" s="315"/>
      <c r="C49" s="190"/>
      <c r="D49" s="194"/>
      <c r="E49" s="236"/>
      <c r="F49" s="141"/>
      <c r="G49" s="141"/>
      <c r="H49" s="141"/>
      <c r="I49" s="141"/>
      <c r="J49" s="141"/>
      <c r="K49" s="141"/>
      <c r="L49" s="141"/>
      <c r="M49" s="141"/>
      <c r="N49" s="141"/>
      <c r="O49" s="141"/>
      <c r="P49" s="141"/>
    </row>
    <row r="195" spans="1:2" hidden="1" x14ac:dyDescent="0.2">
      <c r="A195" s="133">
        <f>SUM(B11,B25:B29,C44:L44,C48:C49)</f>
        <v>2898</v>
      </c>
      <c r="B195" s="133">
        <f>SUM(CG6:CM50)</f>
        <v>0</v>
      </c>
    </row>
  </sheetData>
  <mergeCells count="26">
    <mergeCell ref="A47:B47"/>
    <mergeCell ref="A48:B48"/>
    <mergeCell ref="A49:B49"/>
    <mergeCell ref="A45:B45"/>
    <mergeCell ref="A38:B38"/>
    <mergeCell ref="A39:B39"/>
    <mergeCell ref="A40:B40"/>
    <mergeCell ref="A41:B41"/>
    <mergeCell ref="A42:B42"/>
    <mergeCell ref="A44:B44"/>
    <mergeCell ref="A43:B43"/>
    <mergeCell ref="A37:B37"/>
    <mergeCell ref="A33:B33"/>
    <mergeCell ref="A34:B34"/>
    <mergeCell ref="A35:B35"/>
    <mergeCell ref="A36:B36"/>
    <mergeCell ref="A31:B32"/>
    <mergeCell ref="C31:E31"/>
    <mergeCell ref="F31:I31"/>
    <mergeCell ref="J31:L31"/>
    <mergeCell ref="A6:P6"/>
    <mergeCell ref="A9:A10"/>
    <mergeCell ref="B9:D9"/>
    <mergeCell ref="E9:F9"/>
    <mergeCell ref="G9:G10"/>
    <mergeCell ref="H9:I9"/>
  </mergeCells>
  <dataValidations count="1">
    <dataValidation type="whole" allowBlank="1" showInputMessage="1" showErrorMessage="1" errorTitle="ERROR" error="Por favor ingrese números enteros" sqref="A1:XFD1048576">
      <formula1>0</formula1>
      <formula2>10000000</formula2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N195"/>
  <sheetViews>
    <sheetView workbookViewId="0">
      <selection activeCell="K15" sqref="K15"/>
    </sheetView>
  </sheetViews>
  <sheetFormatPr baseColWidth="10" defaultRowHeight="14.25" x14ac:dyDescent="0.2"/>
  <cols>
    <col min="1" max="1" width="55.5703125" style="133" customWidth="1"/>
    <col min="2" max="2" width="14.5703125" style="133" customWidth="1"/>
    <col min="3" max="4" width="15.7109375" style="133" customWidth="1"/>
    <col min="5" max="7" width="16.140625" style="133" customWidth="1"/>
    <col min="8" max="8" width="16.7109375" style="133" customWidth="1"/>
    <col min="9" max="9" width="15.42578125" style="133" customWidth="1"/>
    <col min="10" max="10" width="18.28515625" style="133" customWidth="1"/>
    <col min="11" max="13" width="14.28515625" style="133" customWidth="1"/>
    <col min="14" max="76" width="11.42578125" style="133"/>
    <col min="77" max="77" width="11.42578125" style="134"/>
    <col min="78" max="92" width="0" style="134" hidden="1" customWidth="1"/>
    <col min="93" max="100" width="0" style="133" hidden="1" customWidth="1"/>
    <col min="101" max="16384" width="11.42578125" style="133"/>
  </cols>
  <sheetData>
    <row r="1" spans="1:16" x14ac:dyDescent="0.2">
      <c r="A1" s="132" t="s">
        <v>0</v>
      </c>
    </row>
    <row r="2" spans="1:16" x14ac:dyDescent="0.2">
      <c r="A2" s="132" t="str">
        <f>CONCATENATE("COMUNA: ",[7]NOMBRE!B2," - ","( ",[7]NOMBRE!C2,[7]NOMBRE!D2,[7]NOMBRE!E2,[7]NOMBRE!F2,[7]NOMBRE!G2," )")</f>
        <v>COMUNA: Linares - ( 07401 )</v>
      </c>
    </row>
    <row r="3" spans="1:16" x14ac:dyDescent="0.2">
      <c r="A3" s="132" t="str">
        <f>CONCATENATE("ESTABLECIMIENTO/ESTRATEGIA: ",[7]NOMBRE!B3," - ","( ",[7]NOMBRE!C3,[7]NOMBRE!D3,[7]NOMBRE!E3,[7]NOMBRE!F3,[7]NOMBRE!G3,[7]NOMBRE!H3," )")</f>
        <v>ESTABLECIMIENTO/ESTRATEGIA: Hospital Presidente Carlos Ibañez del Campo - ( 116108 )</v>
      </c>
    </row>
    <row r="4" spans="1:16" x14ac:dyDescent="0.2">
      <c r="A4" s="132" t="str">
        <f>CONCATENATE("MES: ",[7]NOMBRE!B6," - ","( ",[7]NOMBRE!C6,[7]NOMBRE!D6," )")</f>
        <v>MES: JULIO - ( 07 )</v>
      </c>
    </row>
    <row r="5" spans="1:16" x14ac:dyDescent="0.2">
      <c r="A5" s="132" t="str">
        <f>CONCATENATE("AÑO: ",[7]NOMBRE!B7)</f>
        <v>AÑO: 2017</v>
      </c>
    </row>
    <row r="6" spans="1:16" ht="15" x14ac:dyDescent="0.2">
      <c r="A6" s="297" t="s">
        <v>1</v>
      </c>
      <c r="B6" s="297"/>
      <c r="C6" s="297"/>
      <c r="D6" s="297"/>
      <c r="E6" s="297"/>
      <c r="F6" s="297"/>
      <c r="G6" s="297"/>
      <c r="H6" s="297"/>
      <c r="I6" s="297"/>
      <c r="J6" s="297"/>
      <c r="K6" s="297"/>
      <c r="L6" s="297"/>
      <c r="M6" s="297"/>
      <c r="N6" s="297"/>
      <c r="O6" s="297"/>
      <c r="P6" s="297"/>
    </row>
    <row r="7" spans="1:16" ht="15" x14ac:dyDescent="0.2">
      <c r="A7" s="242"/>
      <c r="B7" s="242"/>
      <c r="C7" s="242"/>
      <c r="D7" s="242"/>
      <c r="E7" s="242"/>
      <c r="F7" s="242"/>
      <c r="G7" s="242"/>
      <c r="H7" s="242"/>
      <c r="I7" s="242"/>
      <c r="J7" s="242"/>
      <c r="K7" s="242"/>
      <c r="L7" s="242"/>
      <c r="M7" s="242"/>
      <c r="N7" s="242"/>
      <c r="O7" s="242"/>
      <c r="P7" s="242"/>
    </row>
    <row r="8" spans="1:16" x14ac:dyDescent="0.2">
      <c r="A8" s="136" t="s">
        <v>2</v>
      </c>
      <c r="B8" s="137"/>
      <c r="C8" s="137"/>
      <c r="D8" s="137"/>
      <c r="E8" s="137"/>
      <c r="F8" s="137"/>
      <c r="G8" s="137"/>
      <c r="H8" s="137"/>
      <c r="I8" s="137"/>
      <c r="J8" s="138"/>
      <c r="K8" s="138"/>
      <c r="L8" s="138"/>
      <c r="M8" s="138"/>
      <c r="N8" s="138"/>
      <c r="O8" s="138"/>
      <c r="P8" s="138"/>
    </row>
    <row r="9" spans="1:16" ht="25.5" customHeight="1" x14ac:dyDescent="0.2">
      <c r="A9" s="298" t="s">
        <v>3</v>
      </c>
      <c r="B9" s="300" t="s">
        <v>4</v>
      </c>
      <c r="C9" s="301"/>
      <c r="D9" s="302"/>
      <c r="E9" s="303" t="s">
        <v>5</v>
      </c>
      <c r="F9" s="304"/>
      <c r="G9" s="291" t="s">
        <v>6</v>
      </c>
      <c r="H9" s="306" t="s">
        <v>7</v>
      </c>
      <c r="I9" s="307"/>
      <c r="J9" s="139"/>
      <c r="K9" s="139"/>
      <c r="L9" s="139"/>
      <c r="M9" s="140"/>
      <c r="N9" s="141"/>
      <c r="O9" s="141"/>
      <c r="P9" s="141"/>
    </row>
    <row r="10" spans="1:16" ht="52.5" customHeight="1" x14ac:dyDescent="0.2">
      <c r="A10" s="299"/>
      <c r="B10" s="243" t="s">
        <v>36</v>
      </c>
      <c r="C10" s="243" t="s">
        <v>37</v>
      </c>
      <c r="D10" s="143" t="s">
        <v>38</v>
      </c>
      <c r="E10" s="144" t="s">
        <v>39</v>
      </c>
      <c r="F10" s="144" t="s">
        <v>40</v>
      </c>
      <c r="G10" s="305"/>
      <c r="H10" s="144" t="s">
        <v>41</v>
      </c>
      <c r="I10" s="144" t="s">
        <v>42</v>
      </c>
      <c r="J10" s="139"/>
      <c r="K10" s="139"/>
      <c r="L10" s="139"/>
      <c r="M10" s="140"/>
      <c r="N10" s="141"/>
      <c r="O10" s="141"/>
      <c r="P10" s="141"/>
    </row>
    <row r="11" spans="1:16" x14ac:dyDescent="0.2">
      <c r="A11" s="145" t="s">
        <v>9</v>
      </c>
      <c r="B11" s="146">
        <f t="shared" ref="B11:B29" si="0">SUM(C11+D11)</f>
        <v>57</v>
      </c>
      <c r="C11" s="147">
        <f t="shared" ref="C11:I11" si="1">SUM(C12:C24)</f>
        <v>17</v>
      </c>
      <c r="D11" s="148">
        <f t="shared" si="1"/>
        <v>40</v>
      </c>
      <c r="E11" s="149">
        <f t="shared" si="1"/>
        <v>57</v>
      </c>
      <c r="F11" s="150">
        <f t="shared" si="1"/>
        <v>23</v>
      </c>
      <c r="G11" s="148">
        <f t="shared" si="1"/>
        <v>0</v>
      </c>
      <c r="H11" s="151">
        <f t="shared" si="1"/>
        <v>23</v>
      </c>
      <c r="I11" s="150">
        <f t="shared" si="1"/>
        <v>0</v>
      </c>
      <c r="J11" s="152"/>
      <c r="K11" s="139"/>
      <c r="L11" s="139"/>
      <c r="M11" s="140"/>
      <c r="N11" s="141"/>
      <c r="O11" s="141"/>
      <c r="P11" s="141"/>
    </row>
    <row r="12" spans="1:16" x14ac:dyDescent="0.2">
      <c r="A12" s="153" t="s">
        <v>43</v>
      </c>
      <c r="B12" s="154">
        <f t="shared" si="0"/>
        <v>14</v>
      </c>
      <c r="C12" s="155">
        <v>4</v>
      </c>
      <c r="D12" s="156">
        <v>10</v>
      </c>
      <c r="E12" s="157">
        <v>14</v>
      </c>
      <c r="F12" s="158">
        <v>6</v>
      </c>
      <c r="G12" s="156"/>
      <c r="H12" s="159">
        <v>10</v>
      </c>
      <c r="I12" s="158"/>
      <c r="J12" s="152"/>
      <c r="K12" s="139"/>
      <c r="L12" s="139"/>
      <c r="M12" s="140"/>
      <c r="N12" s="141"/>
      <c r="O12" s="141"/>
      <c r="P12" s="141"/>
    </row>
    <row r="13" spans="1:16" x14ac:dyDescent="0.2">
      <c r="A13" s="160" t="s">
        <v>44</v>
      </c>
      <c r="B13" s="161">
        <f t="shared" si="0"/>
        <v>6</v>
      </c>
      <c r="C13" s="162">
        <v>2</v>
      </c>
      <c r="D13" s="163">
        <v>4</v>
      </c>
      <c r="E13" s="164">
        <v>6</v>
      </c>
      <c r="F13" s="165">
        <v>3</v>
      </c>
      <c r="G13" s="163"/>
      <c r="H13" s="166">
        <v>2</v>
      </c>
      <c r="I13" s="165"/>
      <c r="J13" s="152"/>
      <c r="K13" s="139"/>
      <c r="L13" s="139"/>
      <c r="M13" s="140"/>
      <c r="N13" s="141"/>
      <c r="O13" s="141"/>
      <c r="P13" s="141"/>
    </row>
    <row r="14" spans="1:16" x14ac:dyDescent="0.2">
      <c r="A14" s="160" t="s">
        <v>45</v>
      </c>
      <c r="B14" s="161">
        <f t="shared" si="0"/>
        <v>2</v>
      </c>
      <c r="C14" s="162"/>
      <c r="D14" s="163">
        <v>2</v>
      </c>
      <c r="E14" s="164">
        <v>2</v>
      </c>
      <c r="F14" s="163">
        <v>2</v>
      </c>
      <c r="G14" s="163"/>
      <c r="H14" s="167">
        <v>1</v>
      </c>
      <c r="I14" s="163"/>
      <c r="J14" s="152"/>
      <c r="K14" s="139"/>
      <c r="L14" s="139"/>
      <c r="M14" s="140"/>
      <c r="N14" s="141"/>
      <c r="O14" s="141"/>
      <c r="P14" s="141"/>
    </row>
    <row r="15" spans="1:16" x14ac:dyDescent="0.2">
      <c r="A15" s="160" t="s">
        <v>46</v>
      </c>
      <c r="B15" s="161">
        <f t="shared" si="0"/>
        <v>21</v>
      </c>
      <c r="C15" s="162">
        <v>8</v>
      </c>
      <c r="D15" s="163">
        <v>13</v>
      </c>
      <c r="E15" s="164">
        <v>21</v>
      </c>
      <c r="F15" s="163">
        <v>7</v>
      </c>
      <c r="G15" s="163"/>
      <c r="H15" s="167">
        <v>6</v>
      </c>
      <c r="I15" s="163"/>
      <c r="J15" s="152"/>
      <c r="K15" s="139"/>
      <c r="L15" s="139"/>
      <c r="M15" s="140"/>
      <c r="N15" s="141"/>
      <c r="O15" s="141"/>
      <c r="P15" s="141"/>
    </row>
    <row r="16" spans="1:16" ht="21" x14ac:dyDescent="0.2">
      <c r="A16" s="160" t="s">
        <v>47</v>
      </c>
      <c r="B16" s="161">
        <f t="shared" si="0"/>
        <v>0</v>
      </c>
      <c r="C16" s="162"/>
      <c r="D16" s="163"/>
      <c r="E16" s="164"/>
      <c r="F16" s="163"/>
      <c r="G16" s="162"/>
      <c r="H16" s="167"/>
      <c r="I16" s="163"/>
      <c r="J16" s="152"/>
      <c r="K16" s="139"/>
      <c r="L16" s="139"/>
      <c r="M16" s="140"/>
      <c r="N16" s="141"/>
      <c r="O16" s="141"/>
      <c r="P16" s="141"/>
    </row>
    <row r="17" spans="1:16" x14ac:dyDescent="0.2">
      <c r="A17" s="160" t="s">
        <v>48</v>
      </c>
      <c r="B17" s="161">
        <f t="shared" si="0"/>
        <v>0</v>
      </c>
      <c r="C17" s="162"/>
      <c r="D17" s="163"/>
      <c r="E17" s="164"/>
      <c r="F17" s="163"/>
      <c r="G17" s="162"/>
      <c r="H17" s="167"/>
      <c r="I17" s="163"/>
      <c r="J17" s="152"/>
      <c r="K17" s="139"/>
      <c r="L17" s="139"/>
      <c r="M17" s="140"/>
      <c r="N17" s="141"/>
      <c r="O17" s="141"/>
      <c r="P17" s="141"/>
    </row>
    <row r="18" spans="1:16" x14ac:dyDescent="0.2">
      <c r="A18" s="160" t="s">
        <v>49</v>
      </c>
      <c r="B18" s="161">
        <f t="shared" si="0"/>
        <v>0</v>
      </c>
      <c r="C18" s="162"/>
      <c r="D18" s="163"/>
      <c r="E18" s="164"/>
      <c r="F18" s="163"/>
      <c r="G18" s="162"/>
      <c r="H18" s="167"/>
      <c r="I18" s="163"/>
      <c r="J18" s="152"/>
      <c r="K18" s="139"/>
      <c r="L18" s="139"/>
      <c r="M18" s="140"/>
      <c r="N18" s="141"/>
      <c r="O18" s="141"/>
      <c r="P18" s="141"/>
    </row>
    <row r="19" spans="1:16" x14ac:dyDescent="0.2">
      <c r="A19" s="160" t="s">
        <v>50</v>
      </c>
      <c r="B19" s="161">
        <f t="shared" si="0"/>
        <v>6</v>
      </c>
      <c r="C19" s="162">
        <v>1</v>
      </c>
      <c r="D19" s="163">
        <v>5</v>
      </c>
      <c r="E19" s="164">
        <v>6</v>
      </c>
      <c r="F19" s="163">
        <v>1</v>
      </c>
      <c r="G19" s="163"/>
      <c r="H19" s="167">
        <v>2</v>
      </c>
      <c r="I19" s="163"/>
      <c r="J19" s="152"/>
      <c r="K19" s="139"/>
      <c r="L19" s="139"/>
      <c r="M19" s="140"/>
      <c r="N19" s="141"/>
      <c r="O19" s="141"/>
      <c r="P19" s="141"/>
    </row>
    <row r="20" spans="1:16" x14ac:dyDescent="0.2">
      <c r="A20" s="160" t="s">
        <v>51</v>
      </c>
      <c r="B20" s="161">
        <f t="shared" si="0"/>
        <v>8</v>
      </c>
      <c r="C20" s="162">
        <v>2</v>
      </c>
      <c r="D20" s="163">
        <v>6</v>
      </c>
      <c r="E20" s="164">
        <v>8</v>
      </c>
      <c r="F20" s="163">
        <v>4</v>
      </c>
      <c r="G20" s="163"/>
      <c r="H20" s="167">
        <v>2</v>
      </c>
      <c r="I20" s="163"/>
      <c r="J20" s="152"/>
      <c r="K20" s="139"/>
      <c r="L20" s="139"/>
      <c r="M20" s="140"/>
      <c r="N20" s="141"/>
      <c r="O20" s="141"/>
      <c r="P20" s="141"/>
    </row>
    <row r="21" spans="1:16" x14ac:dyDescent="0.2">
      <c r="A21" s="160" t="s">
        <v>52</v>
      </c>
      <c r="B21" s="161">
        <f t="shared" si="0"/>
        <v>0</v>
      </c>
      <c r="C21" s="162"/>
      <c r="D21" s="163"/>
      <c r="E21" s="164"/>
      <c r="F21" s="163"/>
      <c r="G21" s="163"/>
      <c r="H21" s="167"/>
      <c r="I21" s="163"/>
      <c r="J21" s="152"/>
      <c r="K21" s="139"/>
      <c r="L21" s="139"/>
      <c r="M21" s="140"/>
      <c r="N21" s="141"/>
      <c r="O21" s="141"/>
      <c r="P21" s="141"/>
    </row>
    <row r="22" spans="1:16" x14ac:dyDescent="0.2">
      <c r="A22" s="168" t="s">
        <v>53</v>
      </c>
      <c r="B22" s="169">
        <f t="shared" si="0"/>
        <v>0</v>
      </c>
      <c r="C22" s="162"/>
      <c r="D22" s="163"/>
      <c r="E22" s="164"/>
      <c r="F22" s="163"/>
      <c r="G22" s="163"/>
      <c r="H22" s="167"/>
      <c r="I22" s="165"/>
      <c r="J22" s="152"/>
      <c r="K22" s="139"/>
      <c r="L22" s="139"/>
      <c r="M22" s="140"/>
      <c r="N22" s="141"/>
      <c r="O22" s="141"/>
      <c r="P22" s="141"/>
    </row>
    <row r="23" spans="1:16" x14ac:dyDescent="0.2">
      <c r="A23" s="170" t="s">
        <v>54</v>
      </c>
      <c r="B23" s="169">
        <f t="shared" si="0"/>
        <v>0</v>
      </c>
      <c r="C23" s="162"/>
      <c r="D23" s="163"/>
      <c r="E23" s="164"/>
      <c r="F23" s="163"/>
      <c r="G23" s="163"/>
      <c r="H23" s="167"/>
      <c r="I23" s="165"/>
      <c r="J23" s="152"/>
      <c r="K23" s="139"/>
      <c r="L23" s="139"/>
      <c r="N23" s="141"/>
      <c r="O23" s="141"/>
      <c r="P23" s="141"/>
    </row>
    <row r="24" spans="1:16" ht="15" thickBot="1" x14ac:dyDescent="0.25">
      <c r="A24" s="171" t="s">
        <v>55</v>
      </c>
      <c r="B24" s="172">
        <f t="shared" si="0"/>
        <v>0</v>
      </c>
      <c r="C24" s="173"/>
      <c r="D24" s="174"/>
      <c r="E24" s="175"/>
      <c r="F24" s="174"/>
      <c r="G24" s="174"/>
      <c r="H24" s="176"/>
      <c r="I24" s="177"/>
      <c r="J24" s="152"/>
      <c r="K24" s="139"/>
      <c r="L24" s="139"/>
      <c r="N24" s="141"/>
      <c r="O24" s="141"/>
      <c r="P24" s="141"/>
    </row>
    <row r="25" spans="1:16" ht="15" thickTop="1" x14ac:dyDescent="0.2">
      <c r="A25" s="178" t="s">
        <v>10</v>
      </c>
      <c r="B25" s="154">
        <f t="shared" si="0"/>
        <v>2678</v>
      </c>
      <c r="C25" s="155">
        <v>779</v>
      </c>
      <c r="D25" s="156">
        <v>1899</v>
      </c>
      <c r="E25" s="179"/>
      <c r="F25" s="180"/>
      <c r="G25" s="181"/>
      <c r="H25" s="182"/>
      <c r="I25" s="180"/>
      <c r="J25" s="152"/>
      <c r="K25" s="139"/>
      <c r="L25" s="139"/>
      <c r="M25" s="140"/>
      <c r="N25" s="141"/>
      <c r="O25" s="141"/>
      <c r="P25" s="141"/>
    </row>
    <row r="26" spans="1:16" x14ac:dyDescent="0.2">
      <c r="A26" s="183" t="s">
        <v>11</v>
      </c>
      <c r="B26" s="161">
        <f t="shared" si="0"/>
        <v>1</v>
      </c>
      <c r="C26" s="162">
        <v>1</v>
      </c>
      <c r="D26" s="163"/>
      <c r="E26" s="184"/>
      <c r="F26" s="185"/>
      <c r="G26" s="186"/>
      <c r="H26" s="187"/>
      <c r="I26" s="185"/>
      <c r="J26" s="152"/>
      <c r="K26" s="139"/>
      <c r="L26" s="139"/>
      <c r="M26" s="140"/>
      <c r="N26" s="141"/>
      <c r="O26" s="141"/>
      <c r="P26" s="141"/>
    </row>
    <row r="27" spans="1:16" x14ac:dyDescent="0.2">
      <c r="A27" s="183" t="s">
        <v>12</v>
      </c>
      <c r="B27" s="161">
        <f t="shared" si="0"/>
        <v>36</v>
      </c>
      <c r="C27" s="162">
        <v>6</v>
      </c>
      <c r="D27" s="163">
        <v>30</v>
      </c>
      <c r="E27" s="184"/>
      <c r="F27" s="185"/>
      <c r="G27" s="186"/>
      <c r="H27" s="187"/>
      <c r="I27" s="185"/>
      <c r="J27" s="152"/>
      <c r="K27" s="139"/>
      <c r="L27" s="139"/>
      <c r="M27" s="141"/>
      <c r="N27" s="141"/>
      <c r="O27" s="141"/>
      <c r="P27" s="141"/>
    </row>
    <row r="28" spans="1:16" x14ac:dyDescent="0.2">
      <c r="A28" s="183" t="s">
        <v>13</v>
      </c>
      <c r="B28" s="161">
        <f t="shared" si="0"/>
        <v>0</v>
      </c>
      <c r="C28" s="162"/>
      <c r="D28" s="163"/>
      <c r="E28" s="179"/>
      <c r="F28" s="180"/>
      <c r="G28" s="181"/>
      <c r="H28" s="182"/>
      <c r="I28" s="180"/>
      <c r="J28" s="152"/>
      <c r="K28" s="139"/>
      <c r="L28" s="139"/>
      <c r="M28" s="141"/>
      <c r="N28" s="141"/>
      <c r="O28" s="141"/>
      <c r="P28" s="141"/>
    </row>
    <row r="29" spans="1:16" x14ac:dyDescent="0.2">
      <c r="A29" s="244" t="s">
        <v>14</v>
      </c>
      <c r="B29" s="189">
        <f t="shared" si="0"/>
        <v>4</v>
      </c>
      <c r="C29" s="190">
        <v>3</v>
      </c>
      <c r="D29" s="191">
        <v>1</v>
      </c>
      <c r="E29" s="192"/>
      <c r="F29" s="193"/>
      <c r="G29" s="194"/>
      <c r="H29" s="195"/>
      <c r="I29" s="193"/>
      <c r="J29" s="152"/>
      <c r="K29" s="139"/>
      <c r="L29" s="139"/>
      <c r="M29" s="141"/>
      <c r="N29" s="141"/>
      <c r="O29" s="141"/>
      <c r="P29" s="141"/>
    </row>
    <row r="30" spans="1:16" x14ac:dyDescent="0.2">
      <c r="A30" s="196" t="s">
        <v>15</v>
      </c>
      <c r="B30" s="141"/>
      <c r="C30" s="141"/>
      <c r="D30" s="141"/>
      <c r="E30" s="141"/>
      <c r="F30" s="141"/>
      <c r="G30" s="141"/>
      <c r="H30" s="141"/>
      <c r="I30" s="141"/>
      <c r="J30" s="141"/>
      <c r="K30" s="141"/>
      <c r="L30" s="141"/>
      <c r="M30" s="140"/>
      <c r="N30" s="141"/>
      <c r="O30" s="141"/>
      <c r="P30" s="141"/>
    </row>
    <row r="31" spans="1:16" ht="14.25" customHeight="1" x14ac:dyDescent="0.2">
      <c r="A31" s="290" t="s">
        <v>16</v>
      </c>
      <c r="B31" s="291"/>
      <c r="C31" s="294" t="s">
        <v>17</v>
      </c>
      <c r="D31" s="295"/>
      <c r="E31" s="296"/>
      <c r="F31" s="294" t="s">
        <v>18</v>
      </c>
      <c r="G31" s="295"/>
      <c r="H31" s="295"/>
      <c r="I31" s="295"/>
      <c r="J31" s="295" t="s">
        <v>56</v>
      </c>
      <c r="K31" s="295"/>
      <c r="L31" s="295"/>
      <c r="M31" s="197"/>
      <c r="N31" s="141"/>
      <c r="O31" s="141"/>
      <c r="P31" s="141"/>
    </row>
    <row r="32" spans="1:16" ht="87.75" customHeight="1" x14ac:dyDescent="0.2">
      <c r="A32" s="292"/>
      <c r="B32" s="293"/>
      <c r="C32" s="198" t="s">
        <v>57</v>
      </c>
      <c r="D32" s="199" t="s">
        <v>58</v>
      </c>
      <c r="E32" s="200" t="s">
        <v>59</v>
      </c>
      <c r="F32" s="199" t="s">
        <v>60</v>
      </c>
      <c r="G32" s="201" t="s">
        <v>61</v>
      </c>
      <c r="H32" s="200" t="s">
        <v>62</v>
      </c>
      <c r="I32" s="202" t="s">
        <v>63</v>
      </c>
      <c r="J32" s="203" t="s">
        <v>64</v>
      </c>
      <c r="K32" s="203" t="s">
        <v>65</v>
      </c>
      <c r="L32" s="241" t="s">
        <v>66</v>
      </c>
      <c r="M32" s="205"/>
      <c r="N32" s="141"/>
      <c r="O32" s="141"/>
    </row>
    <row r="33" spans="1:79" x14ac:dyDescent="0.2">
      <c r="A33" s="310" t="s">
        <v>19</v>
      </c>
      <c r="B33" s="311"/>
      <c r="C33" s="206"/>
      <c r="D33" s="207"/>
      <c r="E33" s="207"/>
      <c r="F33" s="206"/>
      <c r="G33" s="207"/>
      <c r="H33" s="207"/>
      <c r="I33" s="208"/>
      <c r="J33" s="209">
        <f>SUM(K33+L33)</f>
        <v>0</v>
      </c>
      <c r="K33" s="210"/>
      <c r="L33" s="211"/>
      <c r="M33" s="212"/>
      <c r="N33" s="141"/>
      <c r="O33" s="141"/>
    </row>
    <row r="34" spans="1:79" x14ac:dyDescent="0.2">
      <c r="A34" s="308" t="s">
        <v>20</v>
      </c>
      <c r="B34" s="309"/>
      <c r="C34" s="164"/>
      <c r="D34" s="166"/>
      <c r="E34" s="166"/>
      <c r="F34" s="164"/>
      <c r="G34" s="166"/>
      <c r="H34" s="166"/>
      <c r="I34" s="165"/>
      <c r="J34" s="213">
        <f>SUM(K34+L34)</f>
        <v>0</v>
      </c>
      <c r="K34" s="162"/>
      <c r="L34" s="163"/>
      <c r="M34" s="212"/>
      <c r="N34" s="141"/>
      <c r="O34" s="141"/>
    </row>
    <row r="35" spans="1:79" x14ac:dyDescent="0.2">
      <c r="A35" s="308" t="s">
        <v>21</v>
      </c>
      <c r="B35" s="309"/>
      <c r="C35" s="164"/>
      <c r="D35" s="166"/>
      <c r="E35" s="166"/>
      <c r="F35" s="164"/>
      <c r="G35" s="166"/>
      <c r="H35" s="166"/>
      <c r="I35" s="165"/>
      <c r="J35" s="213">
        <f>SUM(K35+L35)</f>
        <v>0</v>
      </c>
      <c r="K35" s="162"/>
      <c r="L35" s="163"/>
      <c r="M35" s="212"/>
      <c r="N35" s="141"/>
      <c r="O35" s="141"/>
    </row>
    <row r="36" spans="1:79" x14ac:dyDescent="0.2">
      <c r="A36" s="308" t="s">
        <v>22</v>
      </c>
      <c r="B36" s="309"/>
      <c r="C36" s="164"/>
      <c r="D36" s="166">
        <v>1</v>
      </c>
      <c r="E36" s="166"/>
      <c r="F36" s="164"/>
      <c r="G36" s="166"/>
      <c r="H36" s="166"/>
      <c r="I36" s="165"/>
      <c r="J36" s="213">
        <f>SUM(K36+L36)</f>
        <v>6</v>
      </c>
      <c r="K36" s="162">
        <v>2</v>
      </c>
      <c r="L36" s="163">
        <v>4</v>
      </c>
      <c r="M36" s="212"/>
      <c r="N36" s="141"/>
      <c r="O36" s="141"/>
    </row>
    <row r="37" spans="1:79" x14ac:dyDescent="0.2">
      <c r="A37" s="308" t="s">
        <v>23</v>
      </c>
      <c r="B37" s="309"/>
      <c r="C37" s="164"/>
      <c r="D37" s="166"/>
      <c r="E37" s="166"/>
      <c r="F37" s="164"/>
      <c r="G37" s="166"/>
      <c r="H37" s="166"/>
      <c r="I37" s="165"/>
      <c r="J37" s="214"/>
      <c r="K37" s="214"/>
      <c r="L37" s="186"/>
      <c r="M37" s="212"/>
      <c r="N37" s="141"/>
      <c r="O37" s="141"/>
    </row>
    <row r="38" spans="1:79" x14ac:dyDescent="0.2">
      <c r="A38" s="308" t="s">
        <v>24</v>
      </c>
      <c r="B38" s="309"/>
      <c r="C38" s="164"/>
      <c r="D38" s="166"/>
      <c r="E38" s="166"/>
      <c r="F38" s="164"/>
      <c r="G38" s="166"/>
      <c r="H38" s="166"/>
      <c r="I38" s="165"/>
      <c r="J38" s="214"/>
      <c r="K38" s="214"/>
      <c r="L38" s="186"/>
      <c r="M38" s="212"/>
      <c r="N38" s="141"/>
      <c r="O38" s="141"/>
    </row>
    <row r="39" spans="1:79" x14ac:dyDescent="0.2">
      <c r="A39" s="308" t="s">
        <v>25</v>
      </c>
      <c r="B39" s="309"/>
      <c r="C39" s="164"/>
      <c r="D39" s="166"/>
      <c r="E39" s="166"/>
      <c r="F39" s="164"/>
      <c r="G39" s="166"/>
      <c r="H39" s="166"/>
      <c r="I39" s="165"/>
      <c r="J39" s="162"/>
      <c r="K39" s="214"/>
      <c r="L39" s="186"/>
      <c r="M39" s="212"/>
      <c r="N39" s="141"/>
      <c r="O39" s="141"/>
    </row>
    <row r="40" spans="1:79" x14ac:dyDescent="0.2">
      <c r="A40" s="308" t="s">
        <v>26</v>
      </c>
      <c r="B40" s="309"/>
      <c r="C40" s="164"/>
      <c r="D40" s="166"/>
      <c r="E40" s="166"/>
      <c r="F40" s="164"/>
      <c r="G40" s="166"/>
      <c r="H40" s="166"/>
      <c r="I40" s="165"/>
      <c r="J40" s="162"/>
      <c r="K40" s="214"/>
      <c r="L40" s="186"/>
      <c r="M40" s="212"/>
      <c r="N40" s="141"/>
      <c r="O40" s="141"/>
    </row>
    <row r="41" spans="1:79" x14ac:dyDescent="0.2">
      <c r="A41" s="308" t="s">
        <v>27</v>
      </c>
      <c r="B41" s="309"/>
      <c r="C41" s="164"/>
      <c r="D41" s="166"/>
      <c r="E41" s="166"/>
      <c r="F41" s="164"/>
      <c r="G41" s="166"/>
      <c r="H41" s="166"/>
      <c r="I41" s="165"/>
      <c r="J41" s="213">
        <f>SUM(K41+L41)</f>
        <v>0</v>
      </c>
      <c r="K41" s="162"/>
      <c r="L41" s="163"/>
      <c r="M41" s="212"/>
      <c r="N41" s="141"/>
      <c r="O41" s="141"/>
    </row>
    <row r="42" spans="1:79" x14ac:dyDescent="0.2">
      <c r="A42" s="318" t="s">
        <v>28</v>
      </c>
      <c r="B42" s="319"/>
      <c r="C42" s="215"/>
      <c r="D42" s="216"/>
      <c r="E42" s="216"/>
      <c r="F42" s="215"/>
      <c r="G42" s="216"/>
      <c r="H42" s="216"/>
      <c r="I42" s="217"/>
      <c r="J42" s="218"/>
      <c r="K42" s="218"/>
      <c r="L42" s="219"/>
      <c r="M42" s="212"/>
      <c r="N42" s="141"/>
      <c r="O42" s="141"/>
    </row>
    <row r="43" spans="1:79" x14ac:dyDescent="0.2">
      <c r="A43" s="322" t="s">
        <v>29</v>
      </c>
      <c r="B43" s="323"/>
      <c r="C43" s="215"/>
      <c r="D43" s="216"/>
      <c r="E43" s="216"/>
      <c r="F43" s="192"/>
      <c r="G43" s="220"/>
      <c r="H43" s="216"/>
      <c r="I43" s="217"/>
      <c r="J43" s="213">
        <f>SUM(K43+L43)</f>
        <v>0</v>
      </c>
      <c r="K43" s="221"/>
      <c r="L43" s="222"/>
      <c r="M43" s="212"/>
      <c r="N43" s="141"/>
      <c r="O43" s="141"/>
    </row>
    <row r="44" spans="1:79" x14ac:dyDescent="0.2">
      <c r="A44" s="320" t="s">
        <v>30</v>
      </c>
      <c r="B44" s="321"/>
      <c r="C44" s="223">
        <f t="shared" ref="C44:I44" si="2">SUM(C33:C43)</f>
        <v>0</v>
      </c>
      <c r="D44" s="224">
        <f t="shared" si="2"/>
        <v>1</v>
      </c>
      <c r="E44" s="224">
        <f t="shared" si="2"/>
        <v>0</v>
      </c>
      <c r="F44" s="223">
        <f t="shared" si="2"/>
        <v>0</v>
      </c>
      <c r="G44" s="224">
        <f t="shared" si="2"/>
        <v>0</v>
      </c>
      <c r="H44" s="224">
        <f t="shared" si="2"/>
        <v>0</v>
      </c>
      <c r="I44" s="225">
        <f t="shared" si="2"/>
        <v>0</v>
      </c>
      <c r="J44" s="226">
        <f>SUM(J33+J34+J35+J36+J39+J40+J41+J43)</f>
        <v>6</v>
      </c>
      <c r="K44" s="226">
        <f>SUM(K33+K34+K35+K36+K41+K43)</f>
        <v>2</v>
      </c>
      <c r="L44" s="227">
        <f>SUM(L33+L34+L35+L36+L41+L43)</f>
        <v>4</v>
      </c>
      <c r="M44" s="212"/>
      <c r="N44" s="141"/>
      <c r="O44" s="141"/>
    </row>
    <row r="45" spans="1:79" x14ac:dyDescent="0.2">
      <c r="A45" s="316" t="s">
        <v>67</v>
      </c>
      <c r="B45" s="317"/>
      <c r="C45" s="228"/>
      <c r="D45" s="229"/>
      <c r="E45" s="229"/>
      <c r="F45" s="228"/>
      <c r="G45" s="229"/>
      <c r="H45" s="229"/>
      <c r="I45" s="230"/>
      <c r="J45" s="226">
        <f>SUM(K45+L45)</f>
        <v>0</v>
      </c>
      <c r="K45" s="231"/>
      <c r="L45" s="232"/>
      <c r="M45" s="212"/>
      <c r="N45" s="141"/>
      <c r="O45" s="141"/>
    </row>
    <row r="46" spans="1:79" x14ac:dyDescent="0.2">
      <c r="A46" s="136" t="s">
        <v>31</v>
      </c>
      <c r="B46" s="233"/>
      <c r="C46" s="196"/>
      <c r="D46" s="234"/>
      <c r="E46" s="141"/>
      <c r="F46" s="141"/>
      <c r="G46" s="141"/>
      <c r="H46" s="141"/>
      <c r="I46" s="141"/>
      <c r="J46" s="141"/>
      <c r="K46" s="141"/>
      <c r="L46" s="141"/>
      <c r="M46" s="141"/>
      <c r="N46" s="141"/>
      <c r="O46" s="141"/>
      <c r="P46" s="141"/>
    </row>
    <row r="47" spans="1:79" ht="21" x14ac:dyDescent="0.2">
      <c r="A47" s="294" t="s">
        <v>32</v>
      </c>
      <c r="B47" s="296"/>
      <c r="C47" s="203" t="s">
        <v>8</v>
      </c>
      <c r="D47" s="241" t="s">
        <v>33</v>
      </c>
      <c r="E47" s="141"/>
      <c r="F47" s="141"/>
      <c r="G47" s="141"/>
      <c r="H47" s="141"/>
      <c r="I47" s="141"/>
      <c r="J47" s="141"/>
      <c r="K47" s="141"/>
      <c r="L47" s="141"/>
      <c r="M47" s="141"/>
      <c r="N47" s="141"/>
      <c r="O47" s="141"/>
      <c r="P47" s="141"/>
    </row>
    <row r="48" spans="1:79" x14ac:dyDescent="0.2">
      <c r="A48" s="312" t="s">
        <v>34</v>
      </c>
      <c r="B48" s="313"/>
      <c r="C48" s="221"/>
      <c r="D48" s="222"/>
      <c r="E48" s="235"/>
      <c r="F48" s="141"/>
      <c r="G48" s="141"/>
      <c r="H48" s="141"/>
      <c r="I48" s="141"/>
      <c r="J48" s="141"/>
      <c r="K48" s="141"/>
      <c r="L48" s="141"/>
      <c r="M48" s="141"/>
      <c r="N48" s="141"/>
      <c r="O48" s="141"/>
      <c r="P48" s="141"/>
      <c r="CA48" s="134" t="str">
        <f>IF(D48&gt;C48,"Casos/Instituciones deben ser menor o iguales al total Reuniones A. Mayor","")</f>
        <v/>
      </c>
    </row>
    <row r="49" spans="1:16" x14ac:dyDescent="0.2">
      <c r="A49" s="314" t="s">
        <v>35</v>
      </c>
      <c r="B49" s="315"/>
      <c r="C49" s="190"/>
      <c r="D49" s="194"/>
      <c r="E49" s="236"/>
      <c r="F49" s="141"/>
      <c r="G49" s="141"/>
      <c r="H49" s="141"/>
      <c r="I49" s="141"/>
      <c r="J49" s="141"/>
      <c r="K49" s="141"/>
      <c r="L49" s="141"/>
      <c r="M49" s="141"/>
      <c r="N49" s="141"/>
      <c r="O49" s="141"/>
      <c r="P49" s="141"/>
    </row>
    <row r="195" spans="1:2" hidden="1" x14ac:dyDescent="0.2">
      <c r="A195" s="133">
        <f>SUM(B11,B25:B29,C44:L44,C48:C49)</f>
        <v>2789</v>
      </c>
      <c r="B195" s="133">
        <f>SUM(CG6:CM50)</f>
        <v>0</v>
      </c>
    </row>
  </sheetData>
  <mergeCells count="26">
    <mergeCell ref="A47:B47"/>
    <mergeCell ref="A48:B48"/>
    <mergeCell ref="A49:B49"/>
    <mergeCell ref="A45:B45"/>
    <mergeCell ref="A38:B38"/>
    <mergeCell ref="A39:B39"/>
    <mergeCell ref="A40:B40"/>
    <mergeCell ref="A41:B41"/>
    <mergeCell ref="A42:B42"/>
    <mergeCell ref="A44:B44"/>
    <mergeCell ref="A43:B43"/>
    <mergeCell ref="A37:B37"/>
    <mergeCell ref="A33:B33"/>
    <mergeCell ref="A34:B34"/>
    <mergeCell ref="A35:B35"/>
    <mergeCell ref="A36:B36"/>
    <mergeCell ref="A31:B32"/>
    <mergeCell ref="C31:E31"/>
    <mergeCell ref="F31:I31"/>
    <mergeCell ref="J31:L31"/>
    <mergeCell ref="A6:P6"/>
    <mergeCell ref="A9:A10"/>
    <mergeCell ref="B9:D9"/>
    <mergeCell ref="E9:F9"/>
    <mergeCell ref="G9:G10"/>
    <mergeCell ref="H9:I9"/>
  </mergeCells>
  <dataValidations count="1">
    <dataValidation type="whole" allowBlank="1" showInputMessage="1" showErrorMessage="1" errorTitle="ERROR" error="Por favor ingrese números enteros" sqref="A1:XFD1048576">
      <formula1>0</formula1>
      <formula2>10000000</formula2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N195"/>
  <sheetViews>
    <sheetView tabSelected="1" workbookViewId="0">
      <selection activeCell="A5" sqref="A5"/>
    </sheetView>
  </sheetViews>
  <sheetFormatPr baseColWidth="10" defaultRowHeight="14.25" x14ac:dyDescent="0.2"/>
  <cols>
    <col min="1" max="1" width="55.5703125" style="133" customWidth="1"/>
    <col min="2" max="2" width="14.5703125" style="133" customWidth="1"/>
    <col min="3" max="4" width="15.7109375" style="133" customWidth="1"/>
    <col min="5" max="7" width="16.140625" style="133" customWidth="1"/>
    <col min="8" max="8" width="16.7109375" style="133" customWidth="1"/>
    <col min="9" max="9" width="15.42578125" style="133" customWidth="1"/>
    <col min="10" max="10" width="18.28515625" style="133" customWidth="1"/>
    <col min="11" max="13" width="14.28515625" style="133" customWidth="1"/>
    <col min="14" max="76" width="11.42578125" style="133"/>
    <col min="77" max="77" width="11.42578125" style="134"/>
    <col min="78" max="92" width="0" style="134" hidden="1" customWidth="1"/>
    <col min="93" max="100" width="0" style="133" hidden="1" customWidth="1"/>
    <col min="101" max="16384" width="11.42578125" style="133"/>
  </cols>
  <sheetData>
    <row r="1" spans="1:16" x14ac:dyDescent="0.2">
      <c r="A1" s="132" t="s">
        <v>0</v>
      </c>
    </row>
    <row r="2" spans="1:16" x14ac:dyDescent="0.2">
      <c r="A2" s="132" t="str">
        <f>CONCATENATE("COMUNA: ",[8]NOMBRE!B2," - ","( ",[8]NOMBRE!C2,[8]NOMBRE!D2,[8]NOMBRE!E2,[8]NOMBRE!F2,[8]NOMBRE!G2," )")</f>
        <v>COMUNA: Linares - ( 07401 )</v>
      </c>
    </row>
    <row r="3" spans="1:16" x14ac:dyDescent="0.2">
      <c r="A3" s="132" t="str">
        <f>CONCATENATE("ESTABLECIMIENTO/ESTRATEGIA: ",[8]NOMBRE!B3," - ","( ",[8]NOMBRE!C3,[8]NOMBRE!D3,[8]NOMBRE!E3,[8]NOMBRE!F3,[8]NOMBRE!G3,[8]NOMBRE!H3," )")</f>
        <v>ESTABLECIMIENTO/ESTRATEGIA: Hospital Presidente Carlos Ibañez del Campo - ( 116108 )</v>
      </c>
    </row>
    <row r="4" spans="1:16" x14ac:dyDescent="0.2">
      <c r="A4" s="132" t="str">
        <f>CONCATENATE("MES: ",[8]NOMBRE!B6," - ","( ",[8]NOMBRE!C6,[8]NOMBRE!D6," )")</f>
        <v>MES: AGOSTO - ( 08 )</v>
      </c>
    </row>
    <row r="5" spans="1:16" x14ac:dyDescent="0.2">
      <c r="A5" s="132" t="str">
        <f>CONCATENATE("AÑO: ",[8]NOMBRE!B7)</f>
        <v>AÑO: 2017</v>
      </c>
    </row>
    <row r="6" spans="1:16" ht="15" x14ac:dyDescent="0.2">
      <c r="A6" s="297" t="s">
        <v>1</v>
      </c>
      <c r="B6" s="297"/>
      <c r="C6" s="297"/>
      <c r="D6" s="297"/>
      <c r="E6" s="297"/>
      <c r="F6" s="297"/>
      <c r="G6" s="297"/>
      <c r="H6" s="297"/>
      <c r="I6" s="297"/>
      <c r="J6" s="297"/>
      <c r="K6" s="297"/>
      <c r="L6" s="297"/>
      <c r="M6" s="297"/>
      <c r="N6" s="297"/>
      <c r="O6" s="297"/>
      <c r="P6" s="297"/>
    </row>
    <row r="7" spans="1:16" ht="15" x14ac:dyDescent="0.2">
      <c r="A7" s="252"/>
      <c r="B7" s="252"/>
      <c r="C7" s="252"/>
      <c r="D7" s="252"/>
      <c r="E7" s="252"/>
      <c r="F7" s="252"/>
      <c r="G7" s="252"/>
      <c r="H7" s="252"/>
      <c r="I7" s="252"/>
      <c r="J7" s="252"/>
      <c r="K7" s="252"/>
      <c r="L7" s="252"/>
      <c r="M7" s="252"/>
      <c r="N7" s="252"/>
      <c r="O7" s="252"/>
      <c r="P7" s="252"/>
    </row>
    <row r="8" spans="1:16" x14ac:dyDescent="0.2">
      <c r="A8" s="136" t="s">
        <v>2</v>
      </c>
      <c r="B8" s="137"/>
      <c r="C8" s="137"/>
      <c r="D8" s="137"/>
      <c r="E8" s="137"/>
      <c r="F8" s="137"/>
      <c r="G8" s="137"/>
      <c r="H8" s="137"/>
      <c r="I8" s="137"/>
      <c r="J8" s="138"/>
      <c r="K8" s="138"/>
      <c r="L8" s="138"/>
      <c r="M8" s="138"/>
      <c r="N8" s="138"/>
      <c r="O8" s="138"/>
      <c r="P8" s="138"/>
    </row>
    <row r="9" spans="1:16" ht="25.5" customHeight="1" x14ac:dyDescent="0.2">
      <c r="A9" s="298" t="s">
        <v>3</v>
      </c>
      <c r="B9" s="300" t="s">
        <v>4</v>
      </c>
      <c r="C9" s="301"/>
      <c r="D9" s="302"/>
      <c r="E9" s="303" t="s">
        <v>5</v>
      </c>
      <c r="F9" s="304"/>
      <c r="G9" s="291" t="s">
        <v>6</v>
      </c>
      <c r="H9" s="306" t="s">
        <v>7</v>
      </c>
      <c r="I9" s="307"/>
      <c r="J9" s="139"/>
      <c r="K9" s="139"/>
      <c r="L9" s="139"/>
      <c r="M9" s="140"/>
      <c r="N9" s="141"/>
      <c r="O9" s="141"/>
      <c r="P9" s="141"/>
    </row>
    <row r="10" spans="1:16" ht="52.5" customHeight="1" x14ac:dyDescent="0.2">
      <c r="A10" s="299"/>
      <c r="B10" s="253" t="s">
        <v>36</v>
      </c>
      <c r="C10" s="253" t="s">
        <v>37</v>
      </c>
      <c r="D10" s="143" t="s">
        <v>38</v>
      </c>
      <c r="E10" s="144" t="s">
        <v>39</v>
      </c>
      <c r="F10" s="144" t="s">
        <v>40</v>
      </c>
      <c r="G10" s="305"/>
      <c r="H10" s="144" t="s">
        <v>41</v>
      </c>
      <c r="I10" s="144" t="s">
        <v>42</v>
      </c>
      <c r="J10" s="139"/>
      <c r="K10" s="139"/>
      <c r="L10" s="139"/>
      <c r="M10" s="140"/>
      <c r="N10" s="141"/>
      <c r="O10" s="141"/>
      <c r="P10" s="141"/>
    </row>
    <row r="11" spans="1:16" x14ac:dyDescent="0.2">
      <c r="A11" s="145" t="s">
        <v>9</v>
      </c>
      <c r="B11" s="146">
        <f t="shared" ref="B11:B29" si="0">SUM(C11+D11)</f>
        <v>41</v>
      </c>
      <c r="C11" s="147">
        <f t="shared" ref="C11:I11" si="1">SUM(C12:C24)</f>
        <v>15</v>
      </c>
      <c r="D11" s="148">
        <f t="shared" si="1"/>
        <v>26</v>
      </c>
      <c r="E11" s="149">
        <f t="shared" si="1"/>
        <v>41</v>
      </c>
      <c r="F11" s="150">
        <f t="shared" si="1"/>
        <v>23</v>
      </c>
      <c r="G11" s="148">
        <f t="shared" si="1"/>
        <v>0</v>
      </c>
      <c r="H11" s="151">
        <f t="shared" si="1"/>
        <v>22</v>
      </c>
      <c r="I11" s="150">
        <f t="shared" si="1"/>
        <v>0</v>
      </c>
      <c r="J11" s="152"/>
      <c r="K11" s="139"/>
      <c r="L11" s="139"/>
      <c r="M11" s="140"/>
      <c r="N11" s="141"/>
      <c r="O11" s="141"/>
      <c r="P11" s="141"/>
    </row>
    <row r="12" spans="1:16" x14ac:dyDescent="0.2">
      <c r="A12" s="153" t="s">
        <v>43</v>
      </c>
      <c r="B12" s="154">
        <f t="shared" si="0"/>
        <v>10</v>
      </c>
      <c r="C12" s="155">
        <v>3</v>
      </c>
      <c r="D12" s="156">
        <v>7</v>
      </c>
      <c r="E12" s="157">
        <v>10</v>
      </c>
      <c r="F12" s="158">
        <v>10</v>
      </c>
      <c r="G12" s="156"/>
      <c r="H12" s="159">
        <v>5</v>
      </c>
      <c r="I12" s="158"/>
      <c r="J12" s="152"/>
      <c r="K12" s="139"/>
      <c r="L12" s="139"/>
      <c r="M12" s="140"/>
      <c r="N12" s="141"/>
      <c r="O12" s="141"/>
      <c r="P12" s="141"/>
    </row>
    <row r="13" spans="1:16" x14ac:dyDescent="0.2">
      <c r="A13" s="160" t="s">
        <v>44</v>
      </c>
      <c r="B13" s="161">
        <f t="shared" si="0"/>
        <v>7</v>
      </c>
      <c r="C13" s="162">
        <v>2</v>
      </c>
      <c r="D13" s="163">
        <v>5</v>
      </c>
      <c r="E13" s="164">
        <v>7</v>
      </c>
      <c r="F13" s="165">
        <v>2</v>
      </c>
      <c r="G13" s="163"/>
      <c r="H13" s="166">
        <v>5</v>
      </c>
      <c r="I13" s="165"/>
      <c r="J13" s="152"/>
      <c r="K13" s="139"/>
      <c r="L13" s="139"/>
      <c r="M13" s="140"/>
      <c r="N13" s="141"/>
      <c r="O13" s="141"/>
      <c r="P13" s="141"/>
    </row>
    <row r="14" spans="1:16" x14ac:dyDescent="0.2">
      <c r="A14" s="160" t="s">
        <v>45</v>
      </c>
      <c r="B14" s="161">
        <f t="shared" si="0"/>
        <v>2</v>
      </c>
      <c r="C14" s="162"/>
      <c r="D14" s="163">
        <v>2</v>
      </c>
      <c r="E14" s="164">
        <v>2</v>
      </c>
      <c r="F14" s="163">
        <v>1</v>
      </c>
      <c r="G14" s="163"/>
      <c r="H14" s="167"/>
      <c r="I14" s="163"/>
      <c r="J14" s="152"/>
      <c r="K14" s="139"/>
      <c r="L14" s="139"/>
      <c r="M14" s="140"/>
      <c r="N14" s="141"/>
      <c r="O14" s="141"/>
      <c r="P14" s="141"/>
    </row>
    <row r="15" spans="1:16" x14ac:dyDescent="0.2">
      <c r="A15" s="160" t="s">
        <v>46</v>
      </c>
      <c r="B15" s="161">
        <f t="shared" si="0"/>
        <v>14</v>
      </c>
      <c r="C15" s="162">
        <v>6</v>
      </c>
      <c r="D15" s="163">
        <v>8</v>
      </c>
      <c r="E15" s="164">
        <v>14</v>
      </c>
      <c r="F15" s="163">
        <v>6</v>
      </c>
      <c r="G15" s="163"/>
      <c r="H15" s="167">
        <v>6</v>
      </c>
      <c r="I15" s="163"/>
      <c r="J15" s="152"/>
      <c r="K15" s="139"/>
      <c r="L15" s="139"/>
      <c r="M15" s="140"/>
      <c r="N15" s="141"/>
      <c r="O15" s="141"/>
      <c r="P15" s="141"/>
    </row>
    <row r="16" spans="1:16" ht="21" x14ac:dyDescent="0.2">
      <c r="A16" s="160" t="s">
        <v>47</v>
      </c>
      <c r="B16" s="161">
        <f t="shared" si="0"/>
        <v>0</v>
      </c>
      <c r="C16" s="162"/>
      <c r="D16" s="163"/>
      <c r="E16" s="164"/>
      <c r="F16" s="163"/>
      <c r="G16" s="162"/>
      <c r="H16" s="167"/>
      <c r="I16" s="163"/>
      <c r="J16" s="152"/>
      <c r="K16" s="139"/>
      <c r="L16" s="139"/>
      <c r="M16" s="140"/>
      <c r="N16" s="141"/>
      <c r="O16" s="141"/>
      <c r="P16" s="141"/>
    </row>
    <row r="17" spans="1:16" x14ac:dyDescent="0.2">
      <c r="A17" s="160" t="s">
        <v>48</v>
      </c>
      <c r="B17" s="161">
        <f t="shared" si="0"/>
        <v>0</v>
      </c>
      <c r="C17" s="162"/>
      <c r="D17" s="163"/>
      <c r="E17" s="164"/>
      <c r="F17" s="163"/>
      <c r="G17" s="162"/>
      <c r="H17" s="167"/>
      <c r="I17" s="163"/>
      <c r="J17" s="152"/>
      <c r="K17" s="139"/>
      <c r="L17" s="139"/>
      <c r="M17" s="140"/>
      <c r="N17" s="141"/>
      <c r="O17" s="141"/>
      <c r="P17" s="141"/>
    </row>
    <row r="18" spans="1:16" x14ac:dyDescent="0.2">
      <c r="A18" s="160" t="s">
        <v>49</v>
      </c>
      <c r="B18" s="161">
        <f t="shared" si="0"/>
        <v>0</v>
      </c>
      <c r="C18" s="162"/>
      <c r="D18" s="163"/>
      <c r="E18" s="164"/>
      <c r="F18" s="163"/>
      <c r="G18" s="162"/>
      <c r="H18" s="167"/>
      <c r="I18" s="163"/>
      <c r="J18" s="152"/>
      <c r="K18" s="139"/>
      <c r="L18" s="139"/>
      <c r="M18" s="140"/>
      <c r="N18" s="141"/>
      <c r="O18" s="141"/>
      <c r="P18" s="141"/>
    </row>
    <row r="19" spans="1:16" x14ac:dyDescent="0.2">
      <c r="A19" s="160" t="s">
        <v>50</v>
      </c>
      <c r="B19" s="161">
        <f t="shared" si="0"/>
        <v>4</v>
      </c>
      <c r="C19" s="162">
        <v>1</v>
      </c>
      <c r="D19" s="163">
        <v>3</v>
      </c>
      <c r="E19" s="164">
        <v>4</v>
      </c>
      <c r="F19" s="163">
        <v>2</v>
      </c>
      <c r="G19" s="163"/>
      <c r="H19" s="167">
        <v>3</v>
      </c>
      <c r="I19" s="163"/>
      <c r="J19" s="152"/>
      <c r="K19" s="139"/>
      <c r="L19" s="139"/>
      <c r="M19" s="140"/>
      <c r="N19" s="141"/>
      <c r="O19" s="141"/>
      <c r="P19" s="141"/>
    </row>
    <row r="20" spans="1:16" x14ac:dyDescent="0.2">
      <c r="A20" s="160" t="s">
        <v>51</v>
      </c>
      <c r="B20" s="161">
        <f t="shared" si="0"/>
        <v>3</v>
      </c>
      <c r="C20" s="162">
        <v>3</v>
      </c>
      <c r="D20" s="163"/>
      <c r="E20" s="164">
        <v>3</v>
      </c>
      <c r="F20" s="163">
        <v>2</v>
      </c>
      <c r="G20" s="163"/>
      <c r="H20" s="167">
        <v>2</v>
      </c>
      <c r="I20" s="163"/>
      <c r="J20" s="152"/>
      <c r="K20" s="139"/>
      <c r="L20" s="139"/>
      <c r="M20" s="140"/>
      <c r="N20" s="141"/>
      <c r="O20" s="141"/>
      <c r="P20" s="141"/>
    </row>
    <row r="21" spans="1:16" x14ac:dyDescent="0.2">
      <c r="A21" s="160" t="s">
        <v>52</v>
      </c>
      <c r="B21" s="161">
        <f t="shared" si="0"/>
        <v>1</v>
      </c>
      <c r="C21" s="162"/>
      <c r="D21" s="163">
        <v>1</v>
      </c>
      <c r="E21" s="164">
        <v>1</v>
      </c>
      <c r="F21" s="163"/>
      <c r="G21" s="163"/>
      <c r="H21" s="167">
        <v>1</v>
      </c>
      <c r="I21" s="163"/>
      <c r="J21" s="152"/>
      <c r="K21" s="139"/>
      <c r="L21" s="139"/>
      <c r="M21" s="140"/>
      <c r="N21" s="141"/>
      <c r="O21" s="141"/>
      <c r="P21" s="141"/>
    </row>
    <row r="22" spans="1:16" x14ac:dyDescent="0.2">
      <c r="A22" s="168" t="s">
        <v>53</v>
      </c>
      <c r="B22" s="169">
        <f t="shared" si="0"/>
        <v>0</v>
      </c>
      <c r="C22" s="162"/>
      <c r="D22" s="163"/>
      <c r="E22" s="164"/>
      <c r="F22" s="163"/>
      <c r="G22" s="163"/>
      <c r="H22" s="167"/>
      <c r="I22" s="165"/>
      <c r="J22" s="152"/>
      <c r="K22" s="139"/>
      <c r="L22" s="139"/>
      <c r="M22" s="140"/>
      <c r="N22" s="141"/>
      <c r="O22" s="141"/>
      <c r="P22" s="141"/>
    </row>
    <row r="23" spans="1:16" x14ac:dyDescent="0.2">
      <c r="A23" s="170" t="s">
        <v>54</v>
      </c>
      <c r="B23" s="169">
        <f t="shared" si="0"/>
        <v>0</v>
      </c>
      <c r="C23" s="162"/>
      <c r="D23" s="163"/>
      <c r="E23" s="164"/>
      <c r="F23" s="163"/>
      <c r="G23" s="163"/>
      <c r="H23" s="167"/>
      <c r="I23" s="165"/>
      <c r="J23" s="152"/>
      <c r="K23" s="139"/>
      <c r="L23" s="139"/>
      <c r="N23" s="141"/>
      <c r="O23" s="141"/>
      <c r="P23" s="141"/>
    </row>
    <row r="24" spans="1:16" ht="15" thickBot="1" x14ac:dyDescent="0.25">
      <c r="A24" s="171" t="s">
        <v>55</v>
      </c>
      <c r="B24" s="172">
        <f t="shared" si="0"/>
        <v>0</v>
      </c>
      <c r="C24" s="173"/>
      <c r="D24" s="174"/>
      <c r="E24" s="175"/>
      <c r="F24" s="174"/>
      <c r="G24" s="174"/>
      <c r="H24" s="176"/>
      <c r="I24" s="177"/>
      <c r="J24" s="152"/>
      <c r="K24" s="139"/>
      <c r="L24" s="139"/>
      <c r="N24" s="141"/>
      <c r="O24" s="141"/>
      <c r="P24" s="141"/>
    </row>
    <row r="25" spans="1:16" ht="15" thickTop="1" x14ac:dyDescent="0.2">
      <c r="A25" s="178" t="s">
        <v>10</v>
      </c>
      <c r="B25" s="154">
        <f t="shared" si="0"/>
        <v>2870</v>
      </c>
      <c r="C25" s="155">
        <v>844</v>
      </c>
      <c r="D25" s="156">
        <v>2026</v>
      </c>
      <c r="E25" s="179"/>
      <c r="F25" s="180"/>
      <c r="G25" s="181"/>
      <c r="H25" s="182"/>
      <c r="I25" s="180"/>
      <c r="J25" s="152"/>
      <c r="K25" s="139"/>
      <c r="L25" s="139"/>
      <c r="M25" s="140"/>
      <c r="N25" s="141"/>
      <c r="O25" s="141"/>
      <c r="P25" s="141"/>
    </row>
    <row r="26" spans="1:16" x14ac:dyDescent="0.2">
      <c r="A26" s="183" t="s">
        <v>11</v>
      </c>
      <c r="B26" s="161">
        <f t="shared" si="0"/>
        <v>2</v>
      </c>
      <c r="C26" s="162"/>
      <c r="D26" s="163">
        <v>2</v>
      </c>
      <c r="E26" s="184"/>
      <c r="F26" s="185"/>
      <c r="G26" s="186"/>
      <c r="H26" s="187"/>
      <c r="I26" s="185"/>
      <c r="J26" s="152"/>
      <c r="K26" s="139"/>
      <c r="L26" s="139"/>
      <c r="M26" s="140"/>
      <c r="N26" s="141"/>
      <c r="O26" s="141"/>
      <c r="P26" s="141"/>
    </row>
    <row r="27" spans="1:16" x14ac:dyDescent="0.2">
      <c r="A27" s="183" t="s">
        <v>12</v>
      </c>
      <c r="B27" s="161">
        <f t="shared" si="0"/>
        <v>31</v>
      </c>
      <c r="C27" s="162">
        <v>5</v>
      </c>
      <c r="D27" s="163">
        <v>26</v>
      </c>
      <c r="E27" s="184"/>
      <c r="F27" s="185"/>
      <c r="G27" s="186"/>
      <c r="H27" s="187"/>
      <c r="I27" s="185"/>
      <c r="J27" s="152"/>
      <c r="K27" s="139"/>
      <c r="L27" s="139"/>
      <c r="M27" s="141"/>
      <c r="N27" s="141"/>
      <c r="O27" s="141"/>
      <c r="P27" s="141"/>
    </row>
    <row r="28" spans="1:16" x14ac:dyDescent="0.2">
      <c r="A28" s="183" t="s">
        <v>13</v>
      </c>
      <c r="B28" s="161">
        <f t="shared" si="0"/>
        <v>0</v>
      </c>
      <c r="C28" s="162"/>
      <c r="D28" s="163"/>
      <c r="E28" s="179"/>
      <c r="F28" s="180"/>
      <c r="G28" s="181"/>
      <c r="H28" s="182"/>
      <c r="I28" s="180"/>
      <c r="J28" s="152"/>
      <c r="K28" s="139"/>
      <c r="L28" s="139"/>
      <c r="M28" s="141"/>
      <c r="N28" s="141"/>
      <c r="O28" s="141"/>
      <c r="P28" s="141"/>
    </row>
    <row r="29" spans="1:16" x14ac:dyDescent="0.2">
      <c r="A29" s="251" t="s">
        <v>14</v>
      </c>
      <c r="B29" s="189">
        <f t="shared" si="0"/>
        <v>8</v>
      </c>
      <c r="C29" s="190">
        <v>5</v>
      </c>
      <c r="D29" s="191">
        <v>3</v>
      </c>
      <c r="E29" s="192"/>
      <c r="F29" s="193"/>
      <c r="G29" s="194"/>
      <c r="H29" s="195"/>
      <c r="I29" s="193"/>
      <c r="J29" s="152"/>
      <c r="K29" s="139"/>
      <c r="L29" s="139"/>
      <c r="M29" s="141"/>
      <c r="N29" s="141"/>
      <c r="O29" s="141"/>
      <c r="P29" s="141"/>
    </row>
    <row r="30" spans="1:16" x14ac:dyDescent="0.2">
      <c r="A30" s="196" t="s">
        <v>15</v>
      </c>
      <c r="B30" s="141"/>
      <c r="C30" s="141"/>
      <c r="D30" s="141"/>
      <c r="E30" s="141"/>
      <c r="F30" s="141"/>
      <c r="G30" s="141"/>
      <c r="H30" s="141"/>
      <c r="I30" s="141"/>
      <c r="J30" s="141"/>
      <c r="K30" s="141"/>
      <c r="L30" s="141"/>
      <c r="M30" s="140"/>
      <c r="N30" s="141"/>
      <c r="O30" s="141"/>
      <c r="P30" s="141"/>
    </row>
    <row r="31" spans="1:16" ht="14.25" customHeight="1" x14ac:dyDescent="0.2">
      <c r="A31" s="290" t="s">
        <v>16</v>
      </c>
      <c r="B31" s="291"/>
      <c r="C31" s="294" t="s">
        <v>17</v>
      </c>
      <c r="D31" s="295"/>
      <c r="E31" s="296"/>
      <c r="F31" s="294" t="s">
        <v>18</v>
      </c>
      <c r="G31" s="295"/>
      <c r="H31" s="295"/>
      <c r="I31" s="295"/>
      <c r="J31" s="295" t="s">
        <v>56</v>
      </c>
      <c r="K31" s="295"/>
      <c r="L31" s="295"/>
      <c r="M31" s="197"/>
      <c r="N31" s="141"/>
      <c r="O31" s="141"/>
      <c r="P31" s="141"/>
    </row>
    <row r="32" spans="1:16" ht="87.75" customHeight="1" x14ac:dyDescent="0.2">
      <c r="A32" s="292"/>
      <c r="B32" s="293"/>
      <c r="C32" s="198" t="s">
        <v>57</v>
      </c>
      <c r="D32" s="199" t="s">
        <v>58</v>
      </c>
      <c r="E32" s="200" t="s">
        <v>59</v>
      </c>
      <c r="F32" s="199" t="s">
        <v>60</v>
      </c>
      <c r="G32" s="201" t="s">
        <v>61</v>
      </c>
      <c r="H32" s="200" t="s">
        <v>62</v>
      </c>
      <c r="I32" s="202" t="s">
        <v>63</v>
      </c>
      <c r="J32" s="203" t="s">
        <v>64</v>
      </c>
      <c r="K32" s="203" t="s">
        <v>65</v>
      </c>
      <c r="L32" s="250" t="s">
        <v>66</v>
      </c>
      <c r="M32" s="205"/>
      <c r="N32" s="141"/>
      <c r="O32" s="141"/>
    </row>
    <row r="33" spans="1:79" x14ac:dyDescent="0.2">
      <c r="A33" s="310" t="s">
        <v>19</v>
      </c>
      <c r="B33" s="311"/>
      <c r="C33" s="206"/>
      <c r="D33" s="207"/>
      <c r="E33" s="207"/>
      <c r="F33" s="206"/>
      <c r="G33" s="207"/>
      <c r="H33" s="207"/>
      <c r="I33" s="208"/>
      <c r="J33" s="209">
        <f>SUM(K33+L33)</f>
        <v>0</v>
      </c>
      <c r="K33" s="210"/>
      <c r="L33" s="211"/>
      <c r="M33" s="212"/>
      <c r="N33" s="141"/>
      <c r="O33" s="141"/>
    </row>
    <row r="34" spans="1:79" x14ac:dyDescent="0.2">
      <c r="A34" s="308" t="s">
        <v>20</v>
      </c>
      <c r="B34" s="309"/>
      <c r="C34" s="164"/>
      <c r="D34" s="166"/>
      <c r="E34" s="166"/>
      <c r="F34" s="164"/>
      <c r="G34" s="166"/>
      <c r="H34" s="166"/>
      <c r="I34" s="165"/>
      <c r="J34" s="213">
        <f>SUM(K34+L34)</f>
        <v>0</v>
      </c>
      <c r="K34" s="162"/>
      <c r="L34" s="163"/>
      <c r="M34" s="212"/>
      <c r="N34" s="141"/>
      <c r="O34" s="141"/>
    </row>
    <row r="35" spans="1:79" x14ac:dyDescent="0.2">
      <c r="A35" s="308" t="s">
        <v>21</v>
      </c>
      <c r="B35" s="309"/>
      <c r="C35" s="164"/>
      <c r="D35" s="166"/>
      <c r="E35" s="166"/>
      <c r="F35" s="164"/>
      <c r="G35" s="166"/>
      <c r="H35" s="166"/>
      <c r="I35" s="165"/>
      <c r="J35" s="213">
        <f>SUM(K35+L35)</f>
        <v>0</v>
      </c>
      <c r="K35" s="162"/>
      <c r="L35" s="163"/>
      <c r="M35" s="212"/>
      <c r="N35" s="141"/>
      <c r="O35" s="141"/>
    </row>
    <row r="36" spans="1:79" x14ac:dyDescent="0.2">
      <c r="A36" s="308" t="s">
        <v>22</v>
      </c>
      <c r="B36" s="309"/>
      <c r="C36" s="164"/>
      <c r="D36" s="166">
        <v>1</v>
      </c>
      <c r="E36" s="166"/>
      <c r="F36" s="164"/>
      <c r="G36" s="166"/>
      <c r="H36" s="166"/>
      <c r="I36" s="165"/>
      <c r="J36" s="213">
        <f>SUM(K36+L36)</f>
        <v>18</v>
      </c>
      <c r="K36" s="162">
        <v>7</v>
      </c>
      <c r="L36" s="163">
        <v>11</v>
      </c>
      <c r="M36" s="212"/>
      <c r="N36" s="141"/>
      <c r="O36" s="141"/>
    </row>
    <row r="37" spans="1:79" x14ac:dyDescent="0.2">
      <c r="A37" s="308" t="s">
        <v>23</v>
      </c>
      <c r="B37" s="309"/>
      <c r="C37" s="164"/>
      <c r="D37" s="166"/>
      <c r="E37" s="166"/>
      <c r="F37" s="164"/>
      <c r="G37" s="166"/>
      <c r="H37" s="166"/>
      <c r="I37" s="165"/>
      <c r="J37" s="214"/>
      <c r="K37" s="214"/>
      <c r="L37" s="186"/>
      <c r="M37" s="212"/>
      <c r="N37" s="141"/>
      <c r="O37" s="141"/>
    </row>
    <row r="38" spans="1:79" x14ac:dyDescent="0.2">
      <c r="A38" s="308" t="s">
        <v>24</v>
      </c>
      <c r="B38" s="309"/>
      <c r="C38" s="164"/>
      <c r="D38" s="166"/>
      <c r="E38" s="166"/>
      <c r="F38" s="164"/>
      <c r="G38" s="166"/>
      <c r="H38" s="166"/>
      <c r="I38" s="165"/>
      <c r="J38" s="214"/>
      <c r="K38" s="214"/>
      <c r="L38" s="186"/>
      <c r="M38" s="212"/>
      <c r="N38" s="141"/>
      <c r="O38" s="141"/>
    </row>
    <row r="39" spans="1:79" x14ac:dyDescent="0.2">
      <c r="A39" s="308" t="s">
        <v>25</v>
      </c>
      <c r="B39" s="309"/>
      <c r="C39" s="164"/>
      <c r="D39" s="166"/>
      <c r="E39" s="166"/>
      <c r="F39" s="164"/>
      <c r="G39" s="166"/>
      <c r="H39" s="166"/>
      <c r="I39" s="165"/>
      <c r="J39" s="162"/>
      <c r="K39" s="214"/>
      <c r="L39" s="186"/>
      <c r="M39" s="212"/>
      <c r="N39" s="141"/>
      <c r="O39" s="141"/>
    </row>
    <row r="40" spans="1:79" x14ac:dyDescent="0.2">
      <c r="A40" s="308" t="s">
        <v>26</v>
      </c>
      <c r="B40" s="309"/>
      <c r="C40" s="164"/>
      <c r="D40" s="166"/>
      <c r="E40" s="166"/>
      <c r="F40" s="164"/>
      <c r="G40" s="166"/>
      <c r="H40" s="166"/>
      <c r="I40" s="165"/>
      <c r="J40" s="162"/>
      <c r="K40" s="214"/>
      <c r="L40" s="186"/>
      <c r="M40" s="212"/>
      <c r="N40" s="141"/>
      <c r="O40" s="141"/>
    </row>
    <row r="41" spans="1:79" x14ac:dyDescent="0.2">
      <c r="A41" s="308" t="s">
        <v>27</v>
      </c>
      <c r="B41" s="309"/>
      <c r="C41" s="164"/>
      <c r="D41" s="166"/>
      <c r="E41" s="166"/>
      <c r="F41" s="164"/>
      <c r="G41" s="166"/>
      <c r="H41" s="166"/>
      <c r="I41" s="165"/>
      <c r="J41" s="213">
        <f>SUM(K41+L41)</f>
        <v>0</v>
      </c>
      <c r="K41" s="162"/>
      <c r="L41" s="163"/>
      <c r="M41" s="212"/>
      <c r="N41" s="141"/>
      <c r="O41" s="141"/>
    </row>
    <row r="42" spans="1:79" x14ac:dyDescent="0.2">
      <c r="A42" s="318" t="s">
        <v>28</v>
      </c>
      <c r="B42" s="319"/>
      <c r="C42" s="215"/>
      <c r="D42" s="216"/>
      <c r="E42" s="216"/>
      <c r="F42" s="215"/>
      <c r="G42" s="216"/>
      <c r="H42" s="216"/>
      <c r="I42" s="217"/>
      <c r="J42" s="218"/>
      <c r="K42" s="218"/>
      <c r="L42" s="219"/>
      <c r="M42" s="212"/>
      <c r="N42" s="141"/>
      <c r="O42" s="141"/>
    </row>
    <row r="43" spans="1:79" x14ac:dyDescent="0.2">
      <c r="A43" s="322" t="s">
        <v>29</v>
      </c>
      <c r="B43" s="323"/>
      <c r="C43" s="215"/>
      <c r="D43" s="216"/>
      <c r="E43" s="216"/>
      <c r="F43" s="192"/>
      <c r="G43" s="220"/>
      <c r="H43" s="216"/>
      <c r="I43" s="217"/>
      <c r="J43" s="213">
        <f>SUM(K43+L43)</f>
        <v>0</v>
      </c>
      <c r="K43" s="221"/>
      <c r="L43" s="222"/>
      <c r="M43" s="212"/>
      <c r="N43" s="141"/>
      <c r="O43" s="141"/>
    </row>
    <row r="44" spans="1:79" x14ac:dyDescent="0.2">
      <c r="A44" s="320" t="s">
        <v>30</v>
      </c>
      <c r="B44" s="321"/>
      <c r="C44" s="223">
        <f t="shared" ref="C44:I44" si="2">SUM(C33:C43)</f>
        <v>0</v>
      </c>
      <c r="D44" s="224">
        <f t="shared" si="2"/>
        <v>1</v>
      </c>
      <c r="E44" s="224">
        <f t="shared" si="2"/>
        <v>0</v>
      </c>
      <c r="F44" s="223">
        <f t="shared" si="2"/>
        <v>0</v>
      </c>
      <c r="G44" s="224">
        <f t="shared" si="2"/>
        <v>0</v>
      </c>
      <c r="H44" s="224">
        <f t="shared" si="2"/>
        <v>0</v>
      </c>
      <c r="I44" s="225">
        <f t="shared" si="2"/>
        <v>0</v>
      </c>
      <c r="J44" s="226">
        <f>SUM(J33+J34+J35+J36+J39+J40+J41+J43)</f>
        <v>18</v>
      </c>
      <c r="K44" s="226">
        <f>SUM(K33+K34+K35+K36+K41+K43)</f>
        <v>7</v>
      </c>
      <c r="L44" s="227">
        <f>SUM(L33+L34+L35+L36+L41+L43)</f>
        <v>11</v>
      </c>
      <c r="M44" s="212"/>
      <c r="N44" s="141"/>
      <c r="O44" s="141"/>
    </row>
    <row r="45" spans="1:79" x14ac:dyDescent="0.2">
      <c r="A45" s="316" t="s">
        <v>67</v>
      </c>
      <c r="B45" s="317"/>
      <c r="C45" s="228"/>
      <c r="D45" s="229"/>
      <c r="E45" s="229"/>
      <c r="F45" s="228"/>
      <c r="G45" s="229"/>
      <c r="H45" s="229"/>
      <c r="I45" s="230"/>
      <c r="J45" s="226">
        <f>SUM(K45+L45)</f>
        <v>0</v>
      </c>
      <c r="K45" s="231"/>
      <c r="L45" s="232"/>
      <c r="M45" s="212"/>
      <c r="N45" s="141"/>
      <c r="O45" s="141"/>
    </row>
    <row r="46" spans="1:79" x14ac:dyDescent="0.2">
      <c r="A46" s="136" t="s">
        <v>31</v>
      </c>
      <c r="B46" s="233"/>
      <c r="C46" s="196"/>
      <c r="D46" s="234"/>
      <c r="E46" s="141"/>
      <c r="F46" s="141"/>
      <c r="G46" s="141"/>
      <c r="H46" s="141"/>
      <c r="I46" s="141"/>
      <c r="J46" s="141"/>
      <c r="K46" s="141"/>
      <c r="L46" s="141"/>
      <c r="M46" s="141"/>
      <c r="N46" s="141"/>
      <c r="O46" s="141"/>
      <c r="P46" s="141"/>
    </row>
    <row r="47" spans="1:79" ht="21" x14ac:dyDescent="0.2">
      <c r="A47" s="294" t="s">
        <v>32</v>
      </c>
      <c r="B47" s="296"/>
      <c r="C47" s="203" t="s">
        <v>8</v>
      </c>
      <c r="D47" s="250" t="s">
        <v>33</v>
      </c>
      <c r="E47" s="141"/>
      <c r="F47" s="141"/>
      <c r="G47" s="141"/>
      <c r="H47" s="141"/>
      <c r="I47" s="141"/>
      <c r="J47" s="141"/>
      <c r="K47" s="141"/>
      <c r="L47" s="141"/>
      <c r="M47" s="141"/>
      <c r="N47" s="141"/>
      <c r="O47" s="141"/>
      <c r="P47" s="141"/>
    </row>
    <row r="48" spans="1:79" x14ac:dyDescent="0.2">
      <c r="A48" s="312" t="s">
        <v>34</v>
      </c>
      <c r="B48" s="313"/>
      <c r="C48" s="221"/>
      <c r="D48" s="222"/>
      <c r="E48" s="235"/>
      <c r="F48" s="141"/>
      <c r="G48" s="141"/>
      <c r="H48" s="141"/>
      <c r="I48" s="141"/>
      <c r="J48" s="141"/>
      <c r="K48" s="141"/>
      <c r="L48" s="141"/>
      <c r="M48" s="141"/>
      <c r="N48" s="141"/>
      <c r="O48" s="141"/>
      <c r="P48" s="141"/>
      <c r="CA48" s="134" t="str">
        <f>IF(D48&gt;C48,"Casos/Instituciones deben ser menor o iguales al total Reuniones A. Mayor","")</f>
        <v/>
      </c>
    </row>
    <row r="49" spans="1:16" x14ac:dyDescent="0.2">
      <c r="A49" s="314" t="s">
        <v>35</v>
      </c>
      <c r="B49" s="315"/>
      <c r="C49" s="190"/>
      <c r="D49" s="194"/>
      <c r="E49" s="236"/>
      <c r="F49" s="141"/>
      <c r="G49" s="141"/>
      <c r="H49" s="141"/>
      <c r="I49" s="141"/>
      <c r="J49" s="141"/>
      <c r="K49" s="141"/>
      <c r="L49" s="141"/>
      <c r="M49" s="141"/>
      <c r="N49" s="141"/>
      <c r="O49" s="141"/>
      <c r="P49" s="141"/>
    </row>
    <row r="195" spans="1:2" hidden="1" x14ac:dyDescent="0.2">
      <c r="A195" s="133">
        <f>SUM(B11,B25:B29,C44:L44,C48:C49)</f>
        <v>2989</v>
      </c>
      <c r="B195" s="133">
        <f>SUM(CG6:CM50)</f>
        <v>0</v>
      </c>
    </row>
  </sheetData>
  <mergeCells count="26">
    <mergeCell ref="A47:B47"/>
    <mergeCell ref="A48:B48"/>
    <mergeCell ref="A49:B49"/>
    <mergeCell ref="A45:B45"/>
    <mergeCell ref="A38:B38"/>
    <mergeCell ref="A39:B39"/>
    <mergeCell ref="A40:B40"/>
    <mergeCell ref="A41:B41"/>
    <mergeCell ref="A42:B42"/>
    <mergeCell ref="A44:B44"/>
    <mergeCell ref="A43:B43"/>
    <mergeCell ref="A37:B37"/>
    <mergeCell ref="A33:B33"/>
    <mergeCell ref="A34:B34"/>
    <mergeCell ref="A35:B35"/>
    <mergeCell ref="A36:B36"/>
    <mergeCell ref="A31:B32"/>
    <mergeCell ref="C31:E31"/>
    <mergeCell ref="F31:I31"/>
    <mergeCell ref="J31:L31"/>
    <mergeCell ref="A6:P6"/>
    <mergeCell ref="A9:A10"/>
    <mergeCell ref="B9:D9"/>
    <mergeCell ref="E9:F9"/>
    <mergeCell ref="G9:G10"/>
    <mergeCell ref="H9:I9"/>
  </mergeCells>
  <dataValidations count="1">
    <dataValidation type="whole" allowBlank="1" showInputMessage="1" showErrorMessage="1" errorTitle="ERROR" error="Por favor ingrese números enteros" sqref="A1:XFD1048576">
      <formula1>0</formula1>
      <formula2>10000000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Consolidado </vt:lpstr>
      <vt:lpstr>Enero</vt:lpstr>
      <vt:lpstr>Febrero</vt:lpstr>
      <vt:lpstr>Marzo </vt:lpstr>
      <vt:lpstr>Abril </vt:lpstr>
      <vt:lpstr>Mayo </vt:lpstr>
      <vt:lpstr>Junio</vt:lpstr>
      <vt:lpstr>Julio</vt:lpstr>
      <vt:lpstr>Agosto</vt:lpstr>
      <vt:lpstr>Septiembre</vt:lpstr>
      <vt:lpstr>Octubre </vt:lpstr>
      <vt:lpstr>Noviembre</vt:lpstr>
      <vt:lpstr>Diciembre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2017-10-02T19:33:40Z</dcterms:modified>
</cp:coreProperties>
</file>