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filterPrivacy="1" defaultThemeVersion="124226"/>
  <bookViews>
    <workbookView xWindow="0" yWindow="0" windowWidth="24000" windowHeight="8985" activeTab="9"/>
  </bookViews>
  <sheets>
    <sheet name="Consolidado " sheetId="1" r:id="rId1"/>
    <sheet name="Enero" sheetId="5" r:id="rId2"/>
    <sheet name="Febrero" sheetId="6" r:id="rId3"/>
    <sheet name="Marzo " sheetId="7" r:id="rId4"/>
    <sheet name="Abril " sheetId="13" r:id="rId5"/>
    <sheet name="Mayo " sheetId="12" r:id="rId6"/>
    <sheet name="Junio" sheetId="11" r:id="rId7"/>
    <sheet name="Julio" sheetId="10" r:id="rId8"/>
    <sheet name="Agosto" sheetId="9" r:id="rId9"/>
    <sheet name="Septiembre" sheetId="8" r:id="rId10"/>
    <sheet name="Octubre " sheetId="4" r:id="rId11"/>
    <sheet name="Noviembre" sheetId="2" r:id="rId12"/>
    <sheet name="Diciembre " sheetId="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calcPr calcId="171027"/>
</workbook>
</file>

<file path=xl/calcChain.xml><?xml version="1.0" encoding="utf-8"?>
<calcChain xmlns="http://schemas.openxmlformats.org/spreadsheetml/2006/main">
  <c r="CR121" i="8" l="1"/>
  <c r="CQ121" i="8"/>
  <c r="CP121" i="8"/>
  <c r="CO121" i="8"/>
  <c r="CN121" i="8"/>
  <c r="CM121" i="8"/>
  <c r="CL121" i="8"/>
  <c r="CK121" i="8"/>
  <c r="CJ121" i="8"/>
  <c r="CI121" i="8"/>
  <c r="CH121" i="8"/>
  <c r="CG121" i="8"/>
  <c r="CF121" i="8"/>
  <c r="CE121" i="8"/>
  <c r="CD121" i="8"/>
  <c r="CC121" i="8"/>
  <c r="CB121" i="8"/>
  <c r="D121" i="8"/>
  <c r="C121" i="8"/>
  <c r="CA121" i="8" s="1"/>
  <c r="CR120" i="8"/>
  <c r="CQ120" i="8"/>
  <c r="CP120" i="8"/>
  <c r="CO120" i="8"/>
  <c r="CN120" i="8"/>
  <c r="CM120" i="8"/>
  <c r="CL120" i="8"/>
  <c r="CK120" i="8"/>
  <c r="CJ120" i="8"/>
  <c r="CI120" i="8"/>
  <c r="CH120" i="8"/>
  <c r="CG120" i="8"/>
  <c r="CF120" i="8"/>
  <c r="CE120" i="8"/>
  <c r="CD120" i="8"/>
  <c r="CC120" i="8"/>
  <c r="CB120" i="8"/>
  <c r="D120" i="8"/>
  <c r="C120" i="8"/>
  <c r="CA120" i="8" s="1"/>
  <c r="CR119" i="8"/>
  <c r="CQ119" i="8"/>
  <c r="CP119" i="8"/>
  <c r="CO119" i="8"/>
  <c r="CN119" i="8"/>
  <c r="CM119" i="8"/>
  <c r="CL119" i="8"/>
  <c r="CK119" i="8"/>
  <c r="CJ119" i="8"/>
  <c r="CI119" i="8"/>
  <c r="CH119" i="8"/>
  <c r="CG119" i="8"/>
  <c r="CF119" i="8"/>
  <c r="CE119" i="8"/>
  <c r="CD119" i="8"/>
  <c r="CC119" i="8"/>
  <c r="CB119" i="8"/>
  <c r="D119" i="8"/>
  <c r="C119" i="8"/>
  <c r="CA119" i="8" s="1"/>
  <c r="CR118" i="8"/>
  <c r="CQ118" i="8"/>
  <c r="CP118" i="8"/>
  <c r="CO118" i="8"/>
  <c r="CN118" i="8"/>
  <c r="CM118" i="8"/>
  <c r="CL118" i="8"/>
  <c r="CK118" i="8"/>
  <c r="CJ118" i="8"/>
  <c r="CI118" i="8"/>
  <c r="CH118" i="8"/>
  <c r="CG118" i="8"/>
  <c r="CF118" i="8"/>
  <c r="CE118" i="8"/>
  <c r="CD118" i="8"/>
  <c r="CC118" i="8"/>
  <c r="CB118" i="8"/>
  <c r="D118" i="8"/>
  <c r="C118" i="8"/>
  <c r="CA118" i="8" s="1"/>
  <c r="CR117" i="8"/>
  <c r="CQ117" i="8"/>
  <c r="CP117" i="8"/>
  <c r="CO117" i="8"/>
  <c r="CN117" i="8"/>
  <c r="CM117" i="8"/>
  <c r="CL117" i="8"/>
  <c r="CK117" i="8"/>
  <c r="CJ117" i="8"/>
  <c r="CI117" i="8"/>
  <c r="CH117" i="8"/>
  <c r="CG117" i="8"/>
  <c r="CF117" i="8"/>
  <c r="CE117" i="8"/>
  <c r="CD117" i="8"/>
  <c r="CC117" i="8"/>
  <c r="CB117" i="8"/>
  <c r="D117" i="8"/>
  <c r="C117" i="8"/>
  <c r="CA117" i="8" s="1"/>
  <c r="CR116" i="8"/>
  <c r="CQ116" i="8"/>
  <c r="CP116" i="8"/>
  <c r="CO116" i="8"/>
  <c r="CN116" i="8"/>
  <c r="CM116" i="8"/>
  <c r="CL116" i="8"/>
  <c r="CK116" i="8"/>
  <c r="CJ116" i="8"/>
  <c r="CI116" i="8"/>
  <c r="CH116" i="8"/>
  <c r="CG116" i="8"/>
  <c r="CF116" i="8"/>
  <c r="CE116" i="8"/>
  <c r="CD116" i="8"/>
  <c r="CC116" i="8"/>
  <c r="CB116" i="8"/>
  <c r="D116" i="8"/>
  <c r="C116" i="8"/>
  <c r="CA116" i="8" s="1"/>
  <c r="CR115" i="8"/>
  <c r="CQ115" i="8"/>
  <c r="CP115" i="8"/>
  <c r="CO115" i="8"/>
  <c r="CN115" i="8"/>
  <c r="CM115" i="8"/>
  <c r="CL115" i="8"/>
  <c r="CK115" i="8"/>
  <c r="CJ115" i="8"/>
  <c r="CI115" i="8"/>
  <c r="CH115" i="8"/>
  <c r="CG115" i="8"/>
  <c r="CF115" i="8"/>
  <c r="CE115" i="8"/>
  <c r="CD115" i="8"/>
  <c r="CC115" i="8"/>
  <c r="CB115" i="8"/>
  <c r="D115" i="8"/>
  <c r="C115" i="8"/>
  <c r="CA115" i="8" s="1"/>
  <c r="CR114" i="8"/>
  <c r="CQ114" i="8"/>
  <c r="CP114" i="8"/>
  <c r="CO114" i="8"/>
  <c r="CN114" i="8"/>
  <c r="CM114" i="8"/>
  <c r="CL114" i="8"/>
  <c r="CK114" i="8"/>
  <c r="CJ114" i="8"/>
  <c r="CI114" i="8"/>
  <c r="CH114" i="8"/>
  <c r="CG114" i="8"/>
  <c r="CF114" i="8"/>
  <c r="CE114" i="8"/>
  <c r="CD114" i="8"/>
  <c r="CC114" i="8"/>
  <c r="CB114" i="8"/>
  <c r="D114" i="8"/>
  <c r="C114" i="8"/>
  <c r="CA114" i="8" s="1"/>
  <c r="CR113" i="8"/>
  <c r="CQ113" i="8"/>
  <c r="CP113" i="8"/>
  <c r="CO113" i="8"/>
  <c r="CN113" i="8"/>
  <c r="CM113" i="8"/>
  <c r="CL113" i="8"/>
  <c r="CK113" i="8"/>
  <c r="CJ113" i="8"/>
  <c r="CI113" i="8"/>
  <c r="CH113" i="8"/>
  <c r="CG113" i="8"/>
  <c r="CF113" i="8"/>
  <c r="CE113" i="8"/>
  <c r="CD113" i="8"/>
  <c r="CC113" i="8"/>
  <c r="CB113" i="8"/>
  <c r="D113" i="8"/>
  <c r="C113" i="8"/>
  <c r="CA113" i="8" s="1"/>
  <c r="CR112" i="8"/>
  <c r="CQ112" i="8"/>
  <c r="CP112" i="8"/>
  <c r="CO112" i="8"/>
  <c r="CN112" i="8"/>
  <c r="CM112" i="8"/>
  <c r="CL112" i="8"/>
  <c r="CK112" i="8"/>
  <c r="CJ112" i="8"/>
  <c r="CI112" i="8"/>
  <c r="CH112" i="8"/>
  <c r="CG112" i="8"/>
  <c r="CF112" i="8"/>
  <c r="CE112" i="8"/>
  <c r="CD112" i="8"/>
  <c r="CC112" i="8"/>
  <c r="CB112" i="8"/>
  <c r="D112" i="8"/>
  <c r="C112" i="8"/>
  <c r="CA112" i="8" s="1"/>
  <c r="CR111" i="8"/>
  <c r="CQ111" i="8"/>
  <c r="CP111" i="8"/>
  <c r="CO111" i="8"/>
  <c r="CN111" i="8"/>
  <c r="CM111" i="8"/>
  <c r="CL111" i="8"/>
  <c r="CK111" i="8"/>
  <c r="CJ111" i="8"/>
  <c r="CI111" i="8"/>
  <c r="CH111" i="8"/>
  <c r="CG111" i="8"/>
  <c r="CF111" i="8"/>
  <c r="CE111" i="8"/>
  <c r="CD111" i="8"/>
  <c r="CC111" i="8"/>
  <c r="CB111" i="8"/>
  <c r="D111" i="8"/>
  <c r="C111" i="8"/>
  <c r="CA111" i="8" s="1"/>
  <c r="CR110" i="8"/>
  <c r="CQ110" i="8"/>
  <c r="CP110" i="8"/>
  <c r="CO110" i="8"/>
  <c r="CN110" i="8"/>
  <c r="CM110" i="8"/>
  <c r="CL110" i="8"/>
  <c r="CK110" i="8"/>
  <c r="CJ110" i="8"/>
  <c r="CI110" i="8"/>
  <c r="CH110" i="8"/>
  <c r="CG110" i="8"/>
  <c r="CF110" i="8"/>
  <c r="CE110" i="8"/>
  <c r="CD110" i="8"/>
  <c r="CC110" i="8"/>
  <c r="CB110" i="8"/>
  <c r="D110" i="8"/>
  <c r="C110" i="8"/>
  <c r="CA110" i="8" s="1"/>
  <c r="CR109" i="8"/>
  <c r="CQ109" i="8"/>
  <c r="CP109" i="8"/>
  <c r="CO109" i="8"/>
  <c r="CN109" i="8"/>
  <c r="CM109" i="8"/>
  <c r="CL109" i="8"/>
  <c r="CK109" i="8"/>
  <c r="CJ109" i="8"/>
  <c r="CI109" i="8"/>
  <c r="CH109" i="8"/>
  <c r="CG109" i="8"/>
  <c r="CF109" i="8"/>
  <c r="CE109" i="8"/>
  <c r="CD109" i="8"/>
  <c r="CC109" i="8"/>
  <c r="CB109" i="8"/>
  <c r="D109" i="8"/>
  <c r="C109" i="8"/>
  <c r="CA109" i="8" s="1"/>
  <c r="CR108" i="8"/>
  <c r="CQ108" i="8"/>
  <c r="CP108" i="8"/>
  <c r="CO108" i="8"/>
  <c r="CN108" i="8"/>
  <c r="CM108" i="8"/>
  <c r="CL108" i="8"/>
  <c r="CK108" i="8"/>
  <c r="CJ108" i="8"/>
  <c r="CI108" i="8"/>
  <c r="CH108" i="8"/>
  <c r="CG108" i="8"/>
  <c r="CF108" i="8"/>
  <c r="CE108" i="8"/>
  <c r="CD108" i="8"/>
  <c r="CC108" i="8"/>
  <c r="CB108" i="8"/>
  <c r="D108" i="8"/>
  <c r="C108" i="8"/>
  <c r="CA108" i="8" s="1"/>
  <c r="CR107" i="8"/>
  <c r="CQ107" i="8"/>
  <c r="CP107" i="8"/>
  <c r="CO107" i="8"/>
  <c r="CN107" i="8"/>
  <c r="CM107" i="8"/>
  <c r="CL107" i="8"/>
  <c r="CK107" i="8"/>
  <c r="CJ107" i="8"/>
  <c r="CI107" i="8"/>
  <c r="CH107" i="8"/>
  <c r="CG107" i="8"/>
  <c r="CF107" i="8"/>
  <c r="CE107" i="8"/>
  <c r="CD107" i="8"/>
  <c r="CC107" i="8"/>
  <c r="CB107" i="8"/>
  <c r="D107" i="8"/>
  <c r="C107" i="8"/>
  <c r="CA107" i="8" s="1"/>
  <c r="CR106" i="8"/>
  <c r="CQ106" i="8"/>
  <c r="CP106" i="8"/>
  <c r="CO106" i="8"/>
  <c r="CN106" i="8"/>
  <c r="CM106" i="8"/>
  <c r="CL106" i="8"/>
  <c r="CK106" i="8"/>
  <c r="CJ106" i="8"/>
  <c r="CI106" i="8"/>
  <c r="CH106" i="8"/>
  <c r="CG106" i="8"/>
  <c r="CF106" i="8"/>
  <c r="CE106" i="8"/>
  <c r="CD106" i="8"/>
  <c r="CC106" i="8"/>
  <c r="CB106" i="8"/>
  <c r="D106" i="8"/>
  <c r="C106" i="8"/>
  <c r="CA106" i="8" s="1"/>
  <c r="CR105" i="8"/>
  <c r="CQ105" i="8"/>
  <c r="CP105" i="8"/>
  <c r="CO105" i="8"/>
  <c r="CN105" i="8"/>
  <c r="CM105" i="8"/>
  <c r="CL105" i="8"/>
  <c r="CK105" i="8"/>
  <c r="CJ105" i="8"/>
  <c r="CI105" i="8"/>
  <c r="CH105" i="8"/>
  <c r="CG105" i="8"/>
  <c r="CF105" i="8"/>
  <c r="CE105" i="8"/>
  <c r="CD105" i="8"/>
  <c r="CC105" i="8"/>
  <c r="CB105" i="8"/>
  <c r="D105" i="8"/>
  <c r="C105" i="8"/>
  <c r="CA105" i="8" s="1"/>
  <c r="CR104" i="8"/>
  <c r="CQ104" i="8"/>
  <c r="CP104" i="8"/>
  <c r="CO104" i="8"/>
  <c r="CN104" i="8"/>
  <c r="CM104" i="8"/>
  <c r="CL104" i="8"/>
  <c r="CK104" i="8"/>
  <c r="CJ104" i="8"/>
  <c r="CI104" i="8"/>
  <c r="CH104" i="8"/>
  <c r="CG104" i="8"/>
  <c r="CF104" i="8"/>
  <c r="CE104" i="8"/>
  <c r="CD104" i="8"/>
  <c r="CC104" i="8"/>
  <c r="CB104" i="8"/>
  <c r="D104" i="8"/>
  <c r="C104" i="8"/>
  <c r="CA104" i="8" s="1"/>
  <c r="CR103" i="8"/>
  <c r="CQ103" i="8"/>
  <c r="CP103" i="8"/>
  <c r="CO103" i="8"/>
  <c r="CN103" i="8"/>
  <c r="CM103" i="8"/>
  <c r="CL103" i="8"/>
  <c r="CK103" i="8"/>
  <c r="CJ103" i="8"/>
  <c r="CI103" i="8"/>
  <c r="CH103" i="8"/>
  <c r="CG103" i="8"/>
  <c r="CF103" i="8"/>
  <c r="CE103" i="8"/>
  <c r="CD103" i="8"/>
  <c r="CC103" i="8"/>
  <c r="CB103" i="8"/>
  <c r="D103" i="8"/>
  <c r="C103" i="8"/>
  <c r="CA103" i="8" s="1"/>
  <c r="CR102" i="8"/>
  <c r="CQ102" i="8"/>
  <c r="CP102" i="8"/>
  <c r="CO102" i="8"/>
  <c r="CN102" i="8"/>
  <c r="CM102" i="8"/>
  <c r="CL102" i="8"/>
  <c r="CK102" i="8"/>
  <c r="CJ102" i="8"/>
  <c r="CI102" i="8"/>
  <c r="CH102" i="8"/>
  <c r="CG102" i="8"/>
  <c r="CF102" i="8"/>
  <c r="CE102" i="8"/>
  <c r="CD102" i="8"/>
  <c r="CC102" i="8"/>
  <c r="CB102" i="8"/>
  <c r="D102" i="8"/>
  <c r="C102" i="8"/>
  <c r="CA102" i="8" s="1"/>
  <c r="CR101" i="8"/>
  <c r="CQ101" i="8"/>
  <c r="CP101" i="8"/>
  <c r="CO101" i="8"/>
  <c r="CN101" i="8"/>
  <c r="CM101" i="8"/>
  <c r="CL101" i="8"/>
  <c r="CK101" i="8"/>
  <c r="CJ101" i="8"/>
  <c r="CI101" i="8"/>
  <c r="CH101" i="8"/>
  <c r="CG101" i="8"/>
  <c r="CF101" i="8"/>
  <c r="CE101" i="8"/>
  <c r="CD101" i="8"/>
  <c r="CC101" i="8"/>
  <c r="CB101" i="8"/>
  <c r="D101" i="8"/>
  <c r="C101" i="8"/>
  <c r="CA101" i="8" s="1"/>
  <c r="CR100" i="8"/>
  <c r="CQ100" i="8"/>
  <c r="CP100" i="8"/>
  <c r="CO100" i="8"/>
  <c r="CN100" i="8"/>
  <c r="CM100" i="8"/>
  <c r="CL100" i="8"/>
  <c r="CK100" i="8"/>
  <c r="CJ100" i="8"/>
  <c r="CI100" i="8"/>
  <c r="CH100" i="8"/>
  <c r="CG100" i="8"/>
  <c r="CF100" i="8"/>
  <c r="CE100" i="8"/>
  <c r="CD100" i="8"/>
  <c r="CC100" i="8"/>
  <c r="CB100" i="8"/>
  <c r="D100" i="8"/>
  <c r="C100" i="8"/>
  <c r="CA100" i="8" s="1"/>
  <c r="CR99" i="8"/>
  <c r="CQ99" i="8"/>
  <c r="CP99" i="8"/>
  <c r="CO99" i="8"/>
  <c r="CN99" i="8"/>
  <c r="CM99" i="8"/>
  <c r="CL99" i="8"/>
  <c r="CK99" i="8"/>
  <c r="CJ99" i="8"/>
  <c r="CI99" i="8"/>
  <c r="CH99" i="8"/>
  <c r="CG99" i="8"/>
  <c r="CF99" i="8"/>
  <c r="CE99" i="8"/>
  <c r="CD99" i="8"/>
  <c r="CC99" i="8"/>
  <c r="CB99" i="8"/>
  <c r="D99" i="8"/>
  <c r="C99" i="8"/>
  <c r="CA99" i="8" s="1"/>
  <c r="CT94" i="8"/>
  <c r="CS94" i="8"/>
  <c r="CR94" i="8"/>
  <c r="CQ94" i="8"/>
  <c r="CP94" i="8"/>
  <c r="CO94" i="8"/>
  <c r="CN94" i="8"/>
  <c r="CM94" i="8"/>
  <c r="CL94" i="8"/>
  <c r="CK94" i="8"/>
  <c r="CJ94" i="8"/>
  <c r="CI94" i="8"/>
  <c r="CH94" i="8"/>
  <c r="CG94" i="8"/>
  <c r="CF94" i="8"/>
  <c r="CE94" i="8"/>
  <c r="CD94" i="8"/>
  <c r="CC94" i="8"/>
  <c r="CB94" i="8"/>
  <c r="CA94" i="8"/>
  <c r="D94" i="8"/>
  <c r="C94" i="8"/>
  <c r="CT93" i="8"/>
  <c r="CS93" i="8"/>
  <c r="CR93" i="8"/>
  <c r="CQ93" i="8"/>
  <c r="CP93" i="8"/>
  <c r="CO93" i="8"/>
  <c r="CN93" i="8"/>
  <c r="CM93" i="8"/>
  <c r="CL93" i="8"/>
  <c r="CK93" i="8"/>
  <c r="CJ93" i="8"/>
  <c r="CI93" i="8"/>
  <c r="CH93" i="8"/>
  <c r="CG93" i="8"/>
  <c r="CF93" i="8"/>
  <c r="CE93" i="8"/>
  <c r="CD93" i="8"/>
  <c r="CC93" i="8"/>
  <c r="CB93" i="8"/>
  <c r="D93" i="8"/>
  <c r="C93" i="8"/>
  <c r="CA93" i="8" s="1"/>
  <c r="CT92" i="8"/>
  <c r="CS92" i="8"/>
  <c r="CR92" i="8"/>
  <c r="CQ92" i="8"/>
  <c r="CP92" i="8"/>
  <c r="CO92" i="8"/>
  <c r="CN92" i="8"/>
  <c r="CM92" i="8"/>
  <c r="CL92" i="8"/>
  <c r="CK92" i="8"/>
  <c r="CJ92" i="8"/>
  <c r="CI92" i="8"/>
  <c r="CH92" i="8"/>
  <c r="CG92" i="8"/>
  <c r="CF92" i="8"/>
  <c r="CE92" i="8"/>
  <c r="CD92" i="8"/>
  <c r="CC92" i="8"/>
  <c r="CB92" i="8"/>
  <c r="CA92" i="8"/>
  <c r="D92" i="8"/>
  <c r="C92" i="8"/>
  <c r="CT91" i="8"/>
  <c r="CS91" i="8"/>
  <c r="CR91" i="8"/>
  <c r="CQ91" i="8"/>
  <c r="CP91" i="8"/>
  <c r="CO91" i="8"/>
  <c r="CN91" i="8"/>
  <c r="CM91" i="8"/>
  <c r="CL91" i="8"/>
  <c r="CK91" i="8"/>
  <c r="CJ91" i="8"/>
  <c r="CI91" i="8"/>
  <c r="CH91" i="8"/>
  <c r="CG91" i="8"/>
  <c r="CF91" i="8"/>
  <c r="CE91" i="8"/>
  <c r="CD91" i="8"/>
  <c r="CC91" i="8"/>
  <c r="CB91" i="8"/>
  <c r="D91" i="8"/>
  <c r="C91" i="8"/>
  <c r="CA91" i="8" s="1"/>
  <c r="CT90" i="8"/>
  <c r="CS90" i="8"/>
  <c r="CR90" i="8"/>
  <c r="CQ90" i="8"/>
  <c r="CP90" i="8"/>
  <c r="CO90" i="8"/>
  <c r="CN90" i="8"/>
  <c r="CM90" i="8"/>
  <c r="CL90" i="8"/>
  <c r="CK90" i="8"/>
  <c r="CJ90" i="8"/>
  <c r="CI90" i="8"/>
  <c r="CH90" i="8"/>
  <c r="CG90" i="8"/>
  <c r="CF90" i="8"/>
  <c r="CE90" i="8"/>
  <c r="CD90" i="8"/>
  <c r="CC90" i="8"/>
  <c r="CB90" i="8"/>
  <c r="CA90" i="8"/>
  <c r="D90" i="8"/>
  <c r="C90" i="8"/>
  <c r="CT89" i="8"/>
  <c r="CS89" i="8"/>
  <c r="CR89" i="8"/>
  <c r="CQ89" i="8"/>
  <c r="CP89" i="8"/>
  <c r="CO89" i="8"/>
  <c r="CN89" i="8"/>
  <c r="CM89" i="8"/>
  <c r="CL89" i="8"/>
  <c r="CK89" i="8"/>
  <c r="CJ89" i="8"/>
  <c r="CI89" i="8"/>
  <c r="CH89" i="8"/>
  <c r="CG89" i="8"/>
  <c r="CF89" i="8"/>
  <c r="CE89" i="8"/>
  <c r="CD89" i="8"/>
  <c r="CC89" i="8"/>
  <c r="CB89" i="8"/>
  <c r="D89" i="8"/>
  <c r="C89" i="8"/>
  <c r="CA89" i="8" s="1"/>
  <c r="CT88" i="8"/>
  <c r="CS88" i="8"/>
  <c r="CR88" i="8"/>
  <c r="CQ88" i="8"/>
  <c r="CP88" i="8"/>
  <c r="CO88" i="8"/>
  <c r="CN88" i="8"/>
  <c r="CM88" i="8"/>
  <c r="CL88" i="8"/>
  <c r="CK88" i="8"/>
  <c r="CJ88" i="8"/>
  <c r="CI88" i="8"/>
  <c r="CH88" i="8"/>
  <c r="CG88" i="8"/>
  <c r="CF88" i="8"/>
  <c r="CE88" i="8"/>
  <c r="CD88" i="8"/>
  <c r="CC88" i="8"/>
  <c r="CB88" i="8"/>
  <c r="CA88" i="8"/>
  <c r="D88" i="8"/>
  <c r="C88" i="8"/>
  <c r="CT87" i="8"/>
  <c r="CS87" i="8"/>
  <c r="CR87" i="8"/>
  <c r="CQ87" i="8"/>
  <c r="CP87" i="8"/>
  <c r="CO87" i="8"/>
  <c r="CN87" i="8"/>
  <c r="CM87" i="8"/>
  <c r="CL87" i="8"/>
  <c r="CK87" i="8"/>
  <c r="CJ87" i="8"/>
  <c r="CI87" i="8"/>
  <c r="CH87" i="8"/>
  <c r="CG87" i="8"/>
  <c r="CF87" i="8"/>
  <c r="CE87" i="8"/>
  <c r="CD87" i="8"/>
  <c r="CC87" i="8"/>
  <c r="CB87" i="8"/>
  <c r="D87" i="8"/>
  <c r="C87" i="8"/>
  <c r="CA87" i="8" s="1"/>
  <c r="CT86" i="8"/>
  <c r="CS86" i="8"/>
  <c r="CR86" i="8"/>
  <c r="CQ86" i="8"/>
  <c r="CP86" i="8"/>
  <c r="CO86" i="8"/>
  <c r="CN86" i="8"/>
  <c r="CM86" i="8"/>
  <c r="CL86" i="8"/>
  <c r="CK86" i="8"/>
  <c r="CJ86" i="8"/>
  <c r="CI86" i="8"/>
  <c r="CH86" i="8"/>
  <c r="CG86" i="8"/>
  <c r="CF86" i="8"/>
  <c r="CE86" i="8"/>
  <c r="CD86" i="8"/>
  <c r="CC86" i="8"/>
  <c r="CB86" i="8"/>
  <c r="CA86" i="8"/>
  <c r="D86" i="8"/>
  <c r="C86" i="8"/>
  <c r="CT85" i="8"/>
  <c r="CS85" i="8"/>
  <c r="CR85" i="8"/>
  <c r="CQ85" i="8"/>
  <c r="CP85" i="8"/>
  <c r="CO85" i="8"/>
  <c r="CN85" i="8"/>
  <c r="CM85" i="8"/>
  <c r="CL85" i="8"/>
  <c r="CK85" i="8"/>
  <c r="CJ85" i="8"/>
  <c r="CI85" i="8"/>
  <c r="CH85" i="8"/>
  <c r="CG85" i="8"/>
  <c r="CF85" i="8"/>
  <c r="CE85" i="8"/>
  <c r="CD85" i="8"/>
  <c r="CC85" i="8"/>
  <c r="CB85" i="8"/>
  <c r="D85" i="8"/>
  <c r="C85" i="8"/>
  <c r="CA85" i="8" s="1"/>
  <c r="CT84" i="8"/>
  <c r="CS84" i="8"/>
  <c r="CR84" i="8"/>
  <c r="CQ84" i="8"/>
  <c r="CP84" i="8"/>
  <c r="CO84" i="8"/>
  <c r="CN84" i="8"/>
  <c r="CM84" i="8"/>
  <c r="CL84" i="8"/>
  <c r="CK84" i="8"/>
  <c r="CJ84" i="8"/>
  <c r="CI84" i="8"/>
  <c r="CH84" i="8"/>
  <c r="CG84" i="8"/>
  <c r="CF84" i="8"/>
  <c r="CE84" i="8"/>
  <c r="CD84" i="8"/>
  <c r="CC84" i="8"/>
  <c r="CB84" i="8"/>
  <c r="CA84" i="8"/>
  <c r="D84" i="8"/>
  <c r="C84" i="8"/>
  <c r="CT83" i="8"/>
  <c r="CS83" i="8"/>
  <c r="CR83" i="8"/>
  <c r="CQ83" i="8"/>
  <c r="CP83" i="8"/>
  <c r="CO83" i="8"/>
  <c r="CN83" i="8"/>
  <c r="CM83" i="8"/>
  <c r="CL83" i="8"/>
  <c r="CK83" i="8"/>
  <c r="CJ83" i="8"/>
  <c r="CI83" i="8"/>
  <c r="CH83" i="8"/>
  <c r="CG83" i="8"/>
  <c r="CF83" i="8"/>
  <c r="CE83" i="8"/>
  <c r="CD83" i="8"/>
  <c r="CC83" i="8"/>
  <c r="CB83" i="8"/>
  <c r="D83" i="8"/>
  <c r="C83" i="8"/>
  <c r="CA83" i="8" s="1"/>
  <c r="CT82" i="8"/>
  <c r="CS82" i="8"/>
  <c r="CR82" i="8"/>
  <c r="CQ82" i="8"/>
  <c r="CP82" i="8"/>
  <c r="CO82" i="8"/>
  <c r="CN82" i="8"/>
  <c r="CM82" i="8"/>
  <c r="CL82" i="8"/>
  <c r="CK82" i="8"/>
  <c r="CJ82" i="8"/>
  <c r="CI82" i="8"/>
  <c r="CH82" i="8"/>
  <c r="CG82" i="8"/>
  <c r="CF82" i="8"/>
  <c r="CE82" i="8"/>
  <c r="CD82" i="8"/>
  <c r="CC82" i="8"/>
  <c r="CB82" i="8"/>
  <c r="CA82" i="8"/>
  <c r="D82" i="8"/>
  <c r="C82" i="8"/>
  <c r="CT81" i="8"/>
  <c r="CS81" i="8"/>
  <c r="CR81" i="8"/>
  <c r="CQ81" i="8"/>
  <c r="CP81" i="8"/>
  <c r="CO81" i="8"/>
  <c r="CN81" i="8"/>
  <c r="CM81" i="8"/>
  <c r="CL81" i="8"/>
  <c r="CK81" i="8"/>
  <c r="CJ81" i="8"/>
  <c r="CI81" i="8"/>
  <c r="CH81" i="8"/>
  <c r="CG81" i="8"/>
  <c r="CF81" i="8"/>
  <c r="CE81" i="8"/>
  <c r="CD81" i="8"/>
  <c r="CC81" i="8"/>
  <c r="CB81" i="8"/>
  <c r="D81" i="8"/>
  <c r="C81" i="8"/>
  <c r="CA81" i="8" s="1"/>
  <c r="CT80" i="8"/>
  <c r="CS80" i="8"/>
  <c r="CR80" i="8"/>
  <c r="CQ80" i="8"/>
  <c r="CP80" i="8"/>
  <c r="CO80" i="8"/>
  <c r="CN80" i="8"/>
  <c r="CM80" i="8"/>
  <c r="CL80" i="8"/>
  <c r="CK80" i="8"/>
  <c r="CJ80" i="8"/>
  <c r="CI80" i="8"/>
  <c r="CH80" i="8"/>
  <c r="CG80" i="8"/>
  <c r="CF80" i="8"/>
  <c r="CE80" i="8"/>
  <c r="CD80" i="8"/>
  <c r="CC80" i="8"/>
  <c r="CB80" i="8"/>
  <c r="CA80" i="8"/>
  <c r="D80" i="8"/>
  <c r="C80" i="8"/>
  <c r="CT79" i="8"/>
  <c r="CS79" i="8"/>
  <c r="CR79" i="8"/>
  <c r="CQ79" i="8"/>
  <c r="CP79" i="8"/>
  <c r="CO79" i="8"/>
  <c r="CN79" i="8"/>
  <c r="CM79" i="8"/>
  <c r="CL79" i="8"/>
  <c r="CK79" i="8"/>
  <c r="CJ79" i="8"/>
  <c r="CI79" i="8"/>
  <c r="CH79" i="8"/>
  <c r="CG79" i="8"/>
  <c r="CF79" i="8"/>
  <c r="CE79" i="8"/>
  <c r="CD79" i="8"/>
  <c r="CC79" i="8"/>
  <c r="CB79" i="8"/>
  <c r="D79" i="8"/>
  <c r="C79" i="8"/>
  <c r="CA79" i="8" s="1"/>
  <c r="CT78" i="8"/>
  <c r="CS78" i="8"/>
  <c r="CR78" i="8"/>
  <c r="CQ78" i="8"/>
  <c r="CP78" i="8"/>
  <c r="CO78" i="8"/>
  <c r="CN78" i="8"/>
  <c r="CM78" i="8"/>
  <c r="CL78" i="8"/>
  <c r="CK78" i="8"/>
  <c r="CJ78" i="8"/>
  <c r="CI78" i="8"/>
  <c r="CH78" i="8"/>
  <c r="CG78" i="8"/>
  <c r="CF78" i="8"/>
  <c r="CE78" i="8"/>
  <c r="CD78" i="8"/>
  <c r="CC78" i="8"/>
  <c r="CB78" i="8"/>
  <c r="CA78" i="8"/>
  <c r="D78" i="8"/>
  <c r="C78" i="8"/>
  <c r="CT77" i="8"/>
  <c r="CS77" i="8"/>
  <c r="CR77" i="8"/>
  <c r="CQ77" i="8"/>
  <c r="CP77" i="8"/>
  <c r="CO77" i="8"/>
  <c r="CN77" i="8"/>
  <c r="CM77" i="8"/>
  <c r="CL77" i="8"/>
  <c r="CK77" i="8"/>
  <c r="CJ77" i="8"/>
  <c r="CI77" i="8"/>
  <c r="CH77" i="8"/>
  <c r="CG77" i="8"/>
  <c r="CF77" i="8"/>
  <c r="CE77" i="8"/>
  <c r="CD77" i="8"/>
  <c r="CC77" i="8"/>
  <c r="CB77" i="8"/>
  <c r="D77" i="8"/>
  <c r="C77" i="8"/>
  <c r="CA77" i="8" s="1"/>
  <c r="CT76" i="8"/>
  <c r="CS76" i="8"/>
  <c r="CR76" i="8"/>
  <c r="CQ76" i="8"/>
  <c r="CP76" i="8"/>
  <c r="CO76" i="8"/>
  <c r="CN76" i="8"/>
  <c r="CM76" i="8"/>
  <c r="CL76" i="8"/>
  <c r="CK76" i="8"/>
  <c r="CJ76" i="8"/>
  <c r="CI76" i="8"/>
  <c r="CH76" i="8"/>
  <c r="CG76" i="8"/>
  <c r="CF76" i="8"/>
  <c r="CE76" i="8"/>
  <c r="CD76" i="8"/>
  <c r="CC76" i="8"/>
  <c r="CB76" i="8"/>
  <c r="CA76" i="8"/>
  <c r="D76" i="8"/>
  <c r="C76" i="8"/>
  <c r="CT75" i="8"/>
  <c r="CS75" i="8"/>
  <c r="CR75" i="8"/>
  <c r="CQ75" i="8"/>
  <c r="CP75" i="8"/>
  <c r="CO75" i="8"/>
  <c r="CN75" i="8"/>
  <c r="CM75" i="8"/>
  <c r="CL75" i="8"/>
  <c r="CK75" i="8"/>
  <c r="CJ75" i="8"/>
  <c r="CI75" i="8"/>
  <c r="CH75" i="8"/>
  <c r="CG75" i="8"/>
  <c r="CF75" i="8"/>
  <c r="CE75" i="8"/>
  <c r="CD75" i="8"/>
  <c r="CC75" i="8"/>
  <c r="CB75" i="8"/>
  <c r="D75" i="8"/>
  <c r="C75" i="8"/>
  <c r="CA75" i="8" s="1"/>
  <c r="CT74" i="8"/>
  <c r="CS74" i="8"/>
  <c r="CR74" i="8"/>
  <c r="CQ74" i="8"/>
  <c r="CP74" i="8"/>
  <c r="CO74" i="8"/>
  <c r="CN74" i="8"/>
  <c r="CM74" i="8"/>
  <c r="CL74" i="8"/>
  <c r="CK74" i="8"/>
  <c r="CJ74" i="8"/>
  <c r="CI74" i="8"/>
  <c r="CH74" i="8"/>
  <c r="CG74" i="8"/>
  <c r="CF74" i="8"/>
  <c r="CE74" i="8"/>
  <c r="CD74" i="8"/>
  <c r="CC74" i="8"/>
  <c r="CB74" i="8"/>
  <c r="CA74" i="8"/>
  <c r="D74" i="8"/>
  <c r="C74" i="8"/>
  <c r="CT73" i="8"/>
  <c r="CS73" i="8"/>
  <c r="CR73" i="8"/>
  <c r="CQ73" i="8"/>
  <c r="CP73" i="8"/>
  <c r="CO73" i="8"/>
  <c r="CN73" i="8"/>
  <c r="CM73" i="8"/>
  <c r="CL73" i="8"/>
  <c r="CK73" i="8"/>
  <c r="CJ73" i="8"/>
  <c r="CI73" i="8"/>
  <c r="CH73" i="8"/>
  <c r="CG73" i="8"/>
  <c r="CF73" i="8"/>
  <c r="CE73" i="8"/>
  <c r="CD73" i="8"/>
  <c r="CC73" i="8"/>
  <c r="CB73" i="8"/>
  <c r="D73" i="8"/>
  <c r="C73" i="8"/>
  <c r="A195" i="8" s="1"/>
  <c r="CT72" i="8"/>
  <c r="CS72" i="8"/>
  <c r="CR72" i="8"/>
  <c r="CQ72" i="8"/>
  <c r="CP72" i="8"/>
  <c r="CO72" i="8"/>
  <c r="CN72" i="8"/>
  <c r="CM72" i="8"/>
  <c r="CL72" i="8"/>
  <c r="CK72" i="8"/>
  <c r="CJ72" i="8"/>
  <c r="CI72" i="8"/>
  <c r="CH72" i="8"/>
  <c r="CG72" i="8"/>
  <c r="CF72" i="8"/>
  <c r="CE72" i="8"/>
  <c r="CD72" i="8"/>
  <c r="CC72" i="8"/>
  <c r="CB72" i="8"/>
  <c r="CA72" i="8"/>
  <c r="D72" i="8"/>
  <c r="C72" i="8"/>
  <c r="CR67" i="8"/>
  <c r="CQ67" i="8"/>
  <c r="CP67" i="8"/>
  <c r="CO67" i="8"/>
  <c r="CN67" i="8"/>
  <c r="CM67" i="8"/>
  <c r="CL67" i="8"/>
  <c r="CK67" i="8"/>
  <c r="CJ67" i="8"/>
  <c r="CI67" i="8"/>
  <c r="CH67" i="8"/>
  <c r="CG67" i="8"/>
  <c r="CF67" i="8"/>
  <c r="CE67" i="8"/>
  <c r="CD67" i="8"/>
  <c r="CC67" i="8"/>
  <c r="CB67" i="8"/>
  <c r="CA67" i="8"/>
  <c r="CR66" i="8"/>
  <c r="CQ66" i="8"/>
  <c r="CP66" i="8"/>
  <c r="CO66" i="8"/>
  <c r="CN66" i="8"/>
  <c r="CM66" i="8"/>
  <c r="CL66" i="8"/>
  <c r="CK66" i="8"/>
  <c r="CJ66" i="8"/>
  <c r="CI66" i="8"/>
  <c r="CH66" i="8"/>
  <c r="CG66" i="8"/>
  <c r="CF66" i="8"/>
  <c r="CE66" i="8"/>
  <c r="CD66" i="8"/>
  <c r="CC66" i="8"/>
  <c r="CB66" i="8"/>
  <c r="CA66" i="8"/>
  <c r="CR65" i="8"/>
  <c r="CQ65" i="8"/>
  <c r="CP65" i="8"/>
  <c r="CO65" i="8"/>
  <c r="CN65" i="8"/>
  <c r="CM65" i="8"/>
  <c r="CL65" i="8"/>
  <c r="CK65" i="8"/>
  <c r="CJ65" i="8"/>
  <c r="CI65" i="8"/>
  <c r="CH65" i="8"/>
  <c r="CG65" i="8"/>
  <c r="CF65" i="8"/>
  <c r="CE65" i="8"/>
  <c r="CD65" i="8"/>
  <c r="CC65" i="8"/>
  <c r="CB65" i="8"/>
  <c r="CA65" i="8"/>
  <c r="CR64" i="8"/>
  <c r="CQ64" i="8"/>
  <c r="CP64" i="8"/>
  <c r="CO64" i="8"/>
  <c r="CN64" i="8"/>
  <c r="CM64" i="8"/>
  <c r="CL64" i="8"/>
  <c r="CK64" i="8"/>
  <c r="CJ64" i="8"/>
  <c r="CI64" i="8"/>
  <c r="CH64" i="8"/>
  <c r="CG64" i="8"/>
  <c r="CF64" i="8"/>
  <c r="CE64" i="8"/>
  <c r="CD64" i="8"/>
  <c r="CC64" i="8"/>
  <c r="CB64" i="8"/>
  <c r="CA64" i="8"/>
  <c r="CR63" i="8"/>
  <c r="CQ63" i="8"/>
  <c r="CP63" i="8"/>
  <c r="CO63" i="8"/>
  <c r="CN63" i="8"/>
  <c r="CM63" i="8"/>
  <c r="CL63" i="8"/>
  <c r="CK63" i="8"/>
  <c r="CJ63" i="8"/>
  <c r="CI63" i="8"/>
  <c r="CH63" i="8"/>
  <c r="CG63" i="8"/>
  <c r="CF63" i="8"/>
  <c r="CE63" i="8"/>
  <c r="CD63" i="8"/>
  <c r="CC63" i="8"/>
  <c r="CB63" i="8"/>
  <c r="CA63" i="8"/>
  <c r="CR59" i="8"/>
  <c r="CQ59" i="8"/>
  <c r="CP59" i="8"/>
  <c r="CO59" i="8"/>
  <c r="CN59" i="8"/>
  <c r="CM59" i="8"/>
  <c r="CL59" i="8"/>
  <c r="CK59" i="8"/>
  <c r="CJ59" i="8"/>
  <c r="CI59" i="8"/>
  <c r="CH59" i="8"/>
  <c r="CG59" i="8"/>
  <c r="CF59" i="8"/>
  <c r="CE59" i="8"/>
  <c r="CD59" i="8"/>
  <c r="CC59" i="8"/>
  <c r="CB59" i="8"/>
  <c r="CA59" i="8"/>
  <c r="CR58" i="8"/>
  <c r="CQ58" i="8"/>
  <c r="CP58" i="8"/>
  <c r="CO58" i="8"/>
  <c r="CN58" i="8"/>
  <c r="CM58" i="8"/>
  <c r="CL58" i="8"/>
  <c r="CK58" i="8"/>
  <c r="CJ58" i="8"/>
  <c r="CI58" i="8"/>
  <c r="CH58" i="8"/>
  <c r="CG58" i="8"/>
  <c r="CF58" i="8"/>
  <c r="CE58" i="8"/>
  <c r="CD58" i="8"/>
  <c r="CC58" i="8"/>
  <c r="CB58" i="8"/>
  <c r="CA58" i="8"/>
  <c r="CR57" i="8"/>
  <c r="CQ57" i="8"/>
  <c r="CP57" i="8"/>
  <c r="CO57" i="8"/>
  <c r="CN57" i="8"/>
  <c r="CM57" i="8"/>
  <c r="CL57" i="8"/>
  <c r="CK57" i="8"/>
  <c r="CJ57" i="8"/>
  <c r="CI57" i="8"/>
  <c r="CH57" i="8"/>
  <c r="CG57" i="8"/>
  <c r="CF57" i="8"/>
  <c r="CE57" i="8"/>
  <c r="CD57" i="8"/>
  <c r="CC57" i="8"/>
  <c r="CB57" i="8"/>
  <c r="CA57" i="8"/>
  <c r="CR56" i="8"/>
  <c r="CQ56" i="8"/>
  <c r="CP56" i="8"/>
  <c r="CO56" i="8"/>
  <c r="CN56" i="8"/>
  <c r="CM56" i="8"/>
  <c r="CL56" i="8"/>
  <c r="CK56" i="8"/>
  <c r="CJ56" i="8"/>
  <c r="CI56" i="8"/>
  <c r="CH56" i="8"/>
  <c r="CG56" i="8"/>
  <c r="CF56" i="8"/>
  <c r="CE56" i="8"/>
  <c r="CD56" i="8"/>
  <c r="CC56" i="8"/>
  <c r="CB56" i="8"/>
  <c r="CA56" i="8"/>
  <c r="CR55" i="8"/>
  <c r="CQ55" i="8"/>
  <c r="CP55" i="8"/>
  <c r="CO55" i="8"/>
  <c r="CN55" i="8"/>
  <c r="CM55" i="8"/>
  <c r="CL55" i="8"/>
  <c r="CK55" i="8"/>
  <c r="CJ55" i="8"/>
  <c r="CI55" i="8"/>
  <c r="CH55" i="8"/>
  <c r="CG55" i="8"/>
  <c r="CF55" i="8"/>
  <c r="CE55" i="8"/>
  <c r="CD55" i="8"/>
  <c r="CC55" i="8"/>
  <c r="CB55" i="8"/>
  <c r="CA55" i="8"/>
  <c r="CI51" i="8"/>
  <c r="CH51" i="8"/>
  <c r="CG51" i="8"/>
  <c r="CC51" i="8"/>
  <c r="CB51" i="8"/>
  <c r="CA51" i="8"/>
  <c r="CI50" i="8"/>
  <c r="CH50" i="8"/>
  <c r="CG50" i="8"/>
  <c r="CC50" i="8"/>
  <c r="CB50" i="8"/>
  <c r="CA50" i="8"/>
  <c r="CI49" i="8"/>
  <c r="CH49" i="8"/>
  <c r="CG49" i="8"/>
  <c r="CC49" i="8"/>
  <c r="CB49" i="8"/>
  <c r="CA49" i="8"/>
  <c r="CI48" i="8"/>
  <c r="CH48" i="8"/>
  <c r="CG48" i="8"/>
  <c r="CC48" i="8"/>
  <c r="CB48" i="8"/>
  <c r="CA48" i="8"/>
  <c r="CI47" i="8"/>
  <c r="CH47" i="8"/>
  <c r="CG47" i="8"/>
  <c r="CC47" i="8"/>
  <c r="CB47" i="8"/>
  <c r="CA47" i="8"/>
  <c r="CI46" i="8"/>
  <c r="CH46" i="8"/>
  <c r="CG46" i="8"/>
  <c r="CC46" i="8"/>
  <c r="CB46" i="8"/>
  <c r="CA46" i="8"/>
  <c r="CI45" i="8"/>
  <c r="CH45" i="8"/>
  <c r="CG45" i="8"/>
  <c r="CC45" i="8"/>
  <c r="CB45" i="8"/>
  <c r="CA45" i="8"/>
  <c r="CI44" i="8"/>
  <c r="CH44" i="8"/>
  <c r="CG44" i="8"/>
  <c r="CC44" i="8"/>
  <c r="CB44" i="8"/>
  <c r="CA44" i="8"/>
  <c r="CI43" i="8"/>
  <c r="CH43" i="8"/>
  <c r="CG43" i="8"/>
  <c r="CC43" i="8"/>
  <c r="CB43" i="8"/>
  <c r="CA43" i="8"/>
  <c r="CI42" i="8"/>
  <c r="CH42" i="8"/>
  <c r="CG42" i="8"/>
  <c r="CC42" i="8"/>
  <c r="CB42" i="8"/>
  <c r="CA42" i="8"/>
  <c r="CI41" i="8"/>
  <c r="CH41" i="8"/>
  <c r="CG41" i="8"/>
  <c r="CC41" i="8"/>
  <c r="CB41" i="8"/>
  <c r="CA41" i="8"/>
  <c r="CI40" i="8"/>
  <c r="CH40" i="8"/>
  <c r="CG40" i="8"/>
  <c r="CC40" i="8"/>
  <c r="CB40" i="8"/>
  <c r="CA40" i="8"/>
  <c r="CI39" i="8"/>
  <c r="CH39" i="8"/>
  <c r="CG39" i="8"/>
  <c r="CC39" i="8"/>
  <c r="CB39" i="8"/>
  <c r="CA39" i="8"/>
  <c r="CI38" i="8"/>
  <c r="CH38" i="8"/>
  <c r="CG38" i="8"/>
  <c r="CC38" i="8"/>
  <c r="CB38" i="8"/>
  <c r="CA38" i="8"/>
  <c r="CI37" i="8"/>
  <c r="CH37" i="8"/>
  <c r="CG37" i="8"/>
  <c r="CC37" i="8"/>
  <c r="CB37" i="8"/>
  <c r="CA37" i="8"/>
  <c r="CI36" i="8"/>
  <c r="CH36" i="8"/>
  <c r="CG36" i="8"/>
  <c r="CC36" i="8"/>
  <c r="CB36" i="8"/>
  <c r="CA36" i="8"/>
  <c r="CI35" i="8"/>
  <c r="CH35" i="8"/>
  <c r="CG35" i="8"/>
  <c r="CC35" i="8"/>
  <c r="CB35" i="8"/>
  <c r="CA35" i="8"/>
  <c r="CI34" i="8"/>
  <c r="CH34" i="8"/>
  <c r="CG34" i="8"/>
  <c r="CC34" i="8"/>
  <c r="CB34" i="8"/>
  <c r="CA34" i="8"/>
  <c r="CI29" i="8"/>
  <c r="CH29" i="8"/>
  <c r="CG29" i="8"/>
  <c r="CC29" i="8"/>
  <c r="CB29" i="8"/>
  <c r="CA29" i="8"/>
  <c r="CI28" i="8"/>
  <c r="CH28" i="8"/>
  <c r="CG28" i="8"/>
  <c r="CC28" i="8"/>
  <c r="CB28" i="8"/>
  <c r="CA28" i="8"/>
  <c r="CI27" i="8"/>
  <c r="CH27" i="8"/>
  <c r="CG27" i="8"/>
  <c r="CC27" i="8"/>
  <c r="CB27" i="8"/>
  <c r="CA27" i="8"/>
  <c r="CI26" i="8"/>
  <c r="CH26" i="8"/>
  <c r="CG26" i="8"/>
  <c r="CC26" i="8"/>
  <c r="CB26" i="8"/>
  <c r="CA26" i="8"/>
  <c r="CI25" i="8"/>
  <c r="CH25" i="8"/>
  <c r="CG25" i="8"/>
  <c r="CC25" i="8"/>
  <c r="CB25" i="8"/>
  <c r="CA25" i="8"/>
  <c r="CI24" i="8"/>
  <c r="CH24" i="8"/>
  <c r="CG24" i="8"/>
  <c r="CC24" i="8"/>
  <c r="CB24" i="8"/>
  <c r="CA24" i="8"/>
  <c r="CI23" i="8"/>
  <c r="CH23" i="8"/>
  <c r="CG23" i="8"/>
  <c r="CC23" i="8"/>
  <c r="CB23" i="8"/>
  <c r="CA23" i="8"/>
  <c r="CI22" i="8"/>
  <c r="CH22" i="8"/>
  <c r="CG22" i="8"/>
  <c r="CC22" i="8"/>
  <c r="CB22" i="8"/>
  <c r="CA22" i="8"/>
  <c r="CI21" i="8"/>
  <c r="CH21" i="8"/>
  <c r="CG21" i="8"/>
  <c r="CC21" i="8"/>
  <c r="CB21" i="8"/>
  <c r="CA21" i="8"/>
  <c r="CI20" i="8"/>
  <c r="CH20" i="8"/>
  <c r="CG20" i="8"/>
  <c r="CC20" i="8"/>
  <c r="CB20" i="8"/>
  <c r="CA20" i="8"/>
  <c r="CI19" i="8"/>
  <c r="CH19" i="8"/>
  <c r="CG19" i="8"/>
  <c r="CC19" i="8"/>
  <c r="CB19" i="8"/>
  <c r="CA19" i="8"/>
  <c r="CI18" i="8"/>
  <c r="CH18" i="8"/>
  <c r="CG18" i="8"/>
  <c r="CC18" i="8"/>
  <c r="CB18" i="8"/>
  <c r="CA18" i="8"/>
  <c r="CI17" i="8"/>
  <c r="CH17" i="8"/>
  <c r="CG17" i="8"/>
  <c r="CC17" i="8"/>
  <c r="CB17" i="8"/>
  <c r="CA17" i="8"/>
  <c r="CI16" i="8"/>
  <c r="CH16" i="8"/>
  <c r="CG16" i="8"/>
  <c r="CC16" i="8"/>
  <c r="CB16" i="8"/>
  <c r="CA16" i="8"/>
  <c r="CI15" i="8"/>
  <c r="CH15" i="8"/>
  <c r="CG15" i="8"/>
  <c r="CC15" i="8"/>
  <c r="CB15" i="8"/>
  <c r="CA15" i="8"/>
  <c r="CI14" i="8"/>
  <c r="CH14" i="8"/>
  <c r="CG14" i="8"/>
  <c r="CC14" i="8"/>
  <c r="CB14" i="8"/>
  <c r="CA14" i="8"/>
  <c r="CI13" i="8"/>
  <c r="CH13" i="8"/>
  <c r="CG13" i="8"/>
  <c r="CC13" i="8"/>
  <c r="CB13" i="8"/>
  <c r="CA13" i="8"/>
  <c r="CI12" i="8"/>
  <c r="CH12" i="8"/>
  <c r="CG12" i="8"/>
  <c r="B195" i="8" s="1"/>
  <c r="CC12" i="8"/>
  <c r="CB12" i="8"/>
  <c r="CA12" i="8"/>
  <c r="A5" i="8"/>
  <c r="A4" i="8"/>
  <c r="A3" i="8"/>
  <c r="A2" i="8"/>
  <c r="CA73" i="8" l="1"/>
  <c r="CR121" i="9"/>
  <c r="CQ121" i="9"/>
  <c r="CP121" i="9"/>
  <c r="CO121" i="9"/>
  <c r="CN121" i="9"/>
  <c r="CM121" i="9"/>
  <c r="CL121" i="9"/>
  <c r="CK121" i="9"/>
  <c r="CJ121" i="9"/>
  <c r="CI121" i="9"/>
  <c r="CH121" i="9"/>
  <c r="CG121" i="9"/>
  <c r="CF121" i="9"/>
  <c r="CE121" i="9"/>
  <c r="CD121" i="9"/>
  <c r="CC121" i="9"/>
  <c r="CB121" i="9"/>
  <c r="CA121" i="9"/>
  <c r="D121" i="9"/>
  <c r="C121" i="9"/>
  <c r="CR120" i="9"/>
  <c r="CQ120" i="9"/>
  <c r="CP120" i="9"/>
  <c r="CO120" i="9"/>
  <c r="CN120" i="9"/>
  <c r="CM120" i="9"/>
  <c r="CL120" i="9"/>
  <c r="CK120" i="9"/>
  <c r="CJ120" i="9"/>
  <c r="CI120" i="9"/>
  <c r="CH120" i="9"/>
  <c r="CG120" i="9"/>
  <c r="CF120" i="9"/>
  <c r="CE120" i="9"/>
  <c r="CD120" i="9"/>
  <c r="CC120" i="9"/>
  <c r="CB120" i="9"/>
  <c r="CA120" i="9"/>
  <c r="D120" i="9"/>
  <c r="C120" i="9"/>
  <c r="CR119" i="9"/>
  <c r="CQ119" i="9"/>
  <c r="CP119" i="9"/>
  <c r="CO119" i="9"/>
  <c r="CN119" i="9"/>
  <c r="CM119" i="9"/>
  <c r="CL119" i="9"/>
  <c r="CK119" i="9"/>
  <c r="CJ119" i="9"/>
  <c r="CI119" i="9"/>
  <c r="CH119" i="9"/>
  <c r="CG119" i="9"/>
  <c r="CF119" i="9"/>
  <c r="CE119" i="9"/>
  <c r="CD119" i="9"/>
  <c r="CC119" i="9"/>
  <c r="CB119" i="9"/>
  <c r="CA119" i="9"/>
  <c r="D119" i="9"/>
  <c r="C119" i="9"/>
  <c r="CR118" i="9"/>
  <c r="CQ118" i="9"/>
  <c r="CP118" i="9"/>
  <c r="CO118" i="9"/>
  <c r="CN118" i="9"/>
  <c r="CM118" i="9"/>
  <c r="CL118" i="9"/>
  <c r="CK118" i="9"/>
  <c r="CJ118" i="9"/>
  <c r="CI118" i="9"/>
  <c r="CH118" i="9"/>
  <c r="CG118" i="9"/>
  <c r="CF118" i="9"/>
  <c r="CE118" i="9"/>
  <c r="CD118" i="9"/>
  <c r="CC118" i="9"/>
  <c r="CB118" i="9"/>
  <c r="CA118" i="9"/>
  <c r="D118" i="9"/>
  <c r="C118" i="9"/>
  <c r="CR117" i="9"/>
  <c r="CQ117" i="9"/>
  <c r="CP117" i="9"/>
  <c r="CO117" i="9"/>
  <c r="CN117" i="9"/>
  <c r="CM117" i="9"/>
  <c r="CL117" i="9"/>
  <c r="CK117" i="9"/>
  <c r="CJ117" i="9"/>
  <c r="CI117" i="9"/>
  <c r="CH117" i="9"/>
  <c r="CG117" i="9"/>
  <c r="CF117" i="9"/>
  <c r="CE117" i="9"/>
  <c r="CD117" i="9"/>
  <c r="CC117" i="9"/>
  <c r="CB117" i="9"/>
  <c r="CA117" i="9"/>
  <c r="D117" i="9"/>
  <c r="C117" i="9"/>
  <c r="CR116" i="9"/>
  <c r="CQ116" i="9"/>
  <c r="CP116" i="9"/>
  <c r="CO116" i="9"/>
  <c r="CN116" i="9"/>
  <c r="CM116" i="9"/>
  <c r="CL116" i="9"/>
  <c r="CK116" i="9"/>
  <c r="CJ116" i="9"/>
  <c r="CI116" i="9"/>
  <c r="CH116" i="9"/>
  <c r="CG116" i="9"/>
  <c r="CF116" i="9"/>
  <c r="CE116" i="9"/>
  <c r="CD116" i="9"/>
  <c r="CC116" i="9"/>
  <c r="CB116" i="9"/>
  <c r="CA116" i="9"/>
  <c r="D116" i="9"/>
  <c r="C116" i="9"/>
  <c r="CR115" i="9"/>
  <c r="CQ115" i="9"/>
  <c r="CP115" i="9"/>
  <c r="CO115" i="9"/>
  <c r="CN115" i="9"/>
  <c r="CM115" i="9"/>
  <c r="CL115" i="9"/>
  <c r="CK115" i="9"/>
  <c r="CJ115" i="9"/>
  <c r="CI115" i="9"/>
  <c r="CH115" i="9"/>
  <c r="CG115" i="9"/>
  <c r="CF115" i="9"/>
  <c r="CE115" i="9"/>
  <c r="CD115" i="9"/>
  <c r="CC115" i="9"/>
  <c r="CB115" i="9"/>
  <c r="CA115" i="9"/>
  <c r="D115" i="9"/>
  <c r="C115" i="9"/>
  <c r="CR114" i="9"/>
  <c r="CQ114" i="9"/>
  <c r="CP114" i="9"/>
  <c r="CO114" i="9"/>
  <c r="CN114" i="9"/>
  <c r="CM114" i="9"/>
  <c r="CL114" i="9"/>
  <c r="CK114" i="9"/>
  <c r="CJ114" i="9"/>
  <c r="CI114" i="9"/>
  <c r="CH114" i="9"/>
  <c r="CG114" i="9"/>
  <c r="CF114" i="9"/>
  <c r="CE114" i="9"/>
  <c r="CD114" i="9"/>
  <c r="CC114" i="9"/>
  <c r="CB114" i="9"/>
  <c r="CA114" i="9"/>
  <c r="D114" i="9"/>
  <c r="C114" i="9"/>
  <c r="CR113" i="9"/>
  <c r="CQ113" i="9"/>
  <c r="CP113" i="9"/>
  <c r="CO113" i="9"/>
  <c r="CN113" i="9"/>
  <c r="CM113" i="9"/>
  <c r="CL113" i="9"/>
  <c r="CK113" i="9"/>
  <c r="CJ113" i="9"/>
  <c r="CI113" i="9"/>
  <c r="CH113" i="9"/>
  <c r="CG113" i="9"/>
  <c r="CF113" i="9"/>
  <c r="CE113" i="9"/>
  <c r="CD113" i="9"/>
  <c r="CC113" i="9"/>
  <c r="CB113" i="9"/>
  <c r="CA113" i="9"/>
  <c r="D113" i="9"/>
  <c r="C113" i="9"/>
  <c r="CR112" i="9"/>
  <c r="CQ112" i="9"/>
  <c r="CP112" i="9"/>
  <c r="CO112" i="9"/>
  <c r="CN112" i="9"/>
  <c r="CM112" i="9"/>
  <c r="CL112" i="9"/>
  <c r="CK112" i="9"/>
  <c r="CJ112" i="9"/>
  <c r="CI112" i="9"/>
  <c r="CH112" i="9"/>
  <c r="CG112" i="9"/>
  <c r="CF112" i="9"/>
  <c r="CE112" i="9"/>
  <c r="CD112" i="9"/>
  <c r="CC112" i="9"/>
  <c r="CB112" i="9"/>
  <c r="CA112" i="9"/>
  <c r="D112" i="9"/>
  <c r="C112" i="9"/>
  <c r="CR111" i="9"/>
  <c r="CQ111" i="9"/>
  <c r="CP111" i="9"/>
  <c r="CO111" i="9"/>
  <c r="CN111" i="9"/>
  <c r="CM111" i="9"/>
  <c r="CL111" i="9"/>
  <c r="CK111" i="9"/>
  <c r="CJ111" i="9"/>
  <c r="CI111" i="9"/>
  <c r="CH111" i="9"/>
  <c r="CG111" i="9"/>
  <c r="CF111" i="9"/>
  <c r="CE111" i="9"/>
  <c r="CD111" i="9"/>
  <c r="CC111" i="9"/>
  <c r="CB111" i="9"/>
  <c r="CA111" i="9"/>
  <c r="D111" i="9"/>
  <c r="C111" i="9"/>
  <c r="CR110" i="9"/>
  <c r="CQ110" i="9"/>
  <c r="CP110" i="9"/>
  <c r="CO110" i="9"/>
  <c r="CN110" i="9"/>
  <c r="CM110" i="9"/>
  <c r="CL110" i="9"/>
  <c r="CK110" i="9"/>
  <c r="CJ110" i="9"/>
  <c r="CI110" i="9"/>
  <c r="CH110" i="9"/>
  <c r="CG110" i="9"/>
  <c r="CF110" i="9"/>
  <c r="CE110" i="9"/>
  <c r="CD110" i="9"/>
  <c r="CC110" i="9"/>
  <c r="CB110" i="9"/>
  <c r="CA110" i="9"/>
  <c r="D110" i="9"/>
  <c r="C110" i="9"/>
  <c r="CR109" i="9"/>
  <c r="CQ109" i="9"/>
  <c r="CP109" i="9"/>
  <c r="CO109" i="9"/>
  <c r="CN109" i="9"/>
  <c r="CM109" i="9"/>
  <c r="CL109" i="9"/>
  <c r="CK109" i="9"/>
  <c r="CJ109" i="9"/>
  <c r="CI109" i="9"/>
  <c r="CH109" i="9"/>
  <c r="CG109" i="9"/>
  <c r="CF109" i="9"/>
  <c r="CE109" i="9"/>
  <c r="CD109" i="9"/>
  <c r="CC109" i="9"/>
  <c r="CB109" i="9"/>
  <c r="CA109" i="9"/>
  <c r="D109" i="9"/>
  <c r="C109" i="9"/>
  <c r="CR108" i="9"/>
  <c r="CQ108" i="9"/>
  <c r="CP108" i="9"/>
  <c r="CO108" i="9"/>
  <c r="CN108" i="9"/>
  <c r="CM108" i="9"/>
  <c r="CL108" i="9"/>
  <c r="CK108" i="9"/>
  <c r="CJ108" i="9"/>
  <c r="CI108" i="9"/>
  <c r="CH108" i="9"/>
  <c r="CG108" i="9"/>
  <c r="CF108" i="9"/>
  <c r="CE108" i="9"/>
  <c r="CD108" i="9"/>
  <c r="CC108" i="9"/>
  <c r="CB108" i="9"/>
  <c r="CA108" i="9"/>
  <c r="D108" i="9"/>
  <c r="C108" i="9"/>
  <c r="CR107" i="9"/>
  <c r="CQ107" i="9"/>
  <c r="CP107" i="9"/>
  <c r="CO107" i="9"/>
  <c r="CN107" i="9"/>
  <c r="CM107" i="9"/>
  <c r="CL107" i="9"/>
  <c r="CK107" i="9"/>
  <c r="CJ107" i="9"/>
  <c r="CI107" i="9"/>
  <c r="CH107" i="9"/>
  <c r="CG107" i="9"/>
  <c r="CF107" i="9"/>
  <c r="CE107" i="9"/>
  <c r="CD107" i="9"/>
  <c r="CC107" i="9"/>
  <c r="CB107" i="9"/>
  <c r="CA107" i="9"/>
  <c r="D107" i="9"/>
  <c r="C107" i="9"/>
  <c r="CR106" i="9"/>
  <c r="CQ106" i="9"/>
  <c r="CP106" i="9"/>
  <c r="CO106" i="9"/>
  <c r="CN106" i="9"/>
  <c r="CM106" i="9"/>
  <c r="CL106" i="9"/>
  <c r="CK106" i="9"/>
  <c r="CJ106" i="9"/>
  <c r="CI106" i="9"/>
  <c r="CH106" i="9"/>
  <c r="CG106" i="9"/>
  <c r="CF106" i="9"/>
  <c r="CE106" i="9"/>
  <c r="CD106" i="9"/>
  <c r="CC106" i="9"/>
  <c r="CB106" i="9"/>
  <c r="CA106" i="9"/>
  <c r="D106" i="9"/>
  <c r="C106" i="9"/>
  <c r="CR105" i="9"/>
  <c r="CQ105" i="9"/>
  <c r="CP105" i="9"/>
  <c r="CO105" i="9"/>
  <c r="CN105" i="9"/>
  <c r="CM105" i="9"/>
  <c r="CL105" i="9"/>
  <c r="CK105" i="9"/>
  <c r="CJ105" i="9"/>
  <c r="CI105" i="9"/>
  <c r="CH105" i="9"/>
  <c r="CG105" i="9"/>
  <c r="CF105" i="9"/>
  <c r="CE105" i="9"/>
  <c r="CD105" i="9"/>
  <c r="CC105" i="9"/>
  <c r="CB105" i="9"/>
  <c r="CA105" i="9"/>
  <c r="D105" i="9"/>
  <c r="C105" i="9"/>
  <c r="CR104" i="9"/>
  <c r="CQ104" i="9"/>
  <c r="CP104" i="9"/>
  <c r="CO104" i="9"/>
  <c r="CN104" i="9"/>
  <c r="CM104" i="9"/>
  <c r="CL104" i="9"/>
  <c r="CK104" i="9"/>
  <c r="CJ104" i="9"/>
  <c r="CI104" i="9"/>
  <c r="CH104" i="9"/>
  <c r="CG104" i="9"/>
  <c r="CF104" i="9"/>
  <c r="CE104" i="9"/>
  <c r="CD104" i="9"/>
  <c r="CC104" i="9"/>
  <c r="CB104" i="9"/>
  <c r="CA104" i="9"/>
  <c r="D104" i="9"/>
  <c r="C104" i="9"/>
  <c r="CR103" i="9"/>
  <c r="CQ103" i="9"/>
  <c r="CP103" i="9"/>
  <c r="CO103" i="9"/>
  <c r="CN103" i="9"/>
  <c r="CM103" i="9"/>
  <c r="CL103" i="9"/>
  <c r="CK103" i="9"/>
  <c r="CJ103" i="9"/>
  <c r="CI103" i="9"/>
  <c r="CH103" i="9"/>
  <c r="CG103" i="9"/>
  <c r="CF103" i="9"/>
  <c r="CE103" i="9"/>
  <c r="CD103" i="9"/>
  <c r="CC103" i="9"/>
  <c r="CB103" i="9"/>
  <c r="CA103" i="9"/>
  <c r="D103" i="9"/>
  <c r="C103" i="9"/>
  <c r="CR102" i="9"/>
  <c r="CQ102" i="9"/>
  <c r="CP102" i="9"/>
  <c r="CO102" i="9"/>
  <c r="CN102" i="9"/>
  <c r="CM102" i="9"/>
  <c r="CL102" i="9"/>
  <c r="CK102" i="9"/>
  <c r="CJ102" i="9"/>
  <c r="CI102" i="9"/>
  <c r="CH102" i="9"/>
  <c r="CG102" i="9"/>
  <c r="CF102" i="9"/>
  <c r="CE102" i="9"/>
  <c r="CD102" i="9"/>
  <c r="CC102" i="9"/>
  <c r="CB102" i="9"/>
  <c r="CA102" i="9"/>
  <c r="D102" i="9"/>
  <c r="C102" i="9"/>
  <c r="CR101" i="9"/>
  <c r="CQ101" i="9"/>
  <c r="CP101" i="9"/>
  <c r="CO101" i="9"/>
  <c r="CN101" i="9"/>
  <c r="CM101" i="9"/>
  <c r="CL101" i="9"/>
  <c r="CK101" i="9"/>
  <c r="CJ101" i="9"/>
  <c r="CI101" i="9"/>
  <c r="CH101" i="9"/>
  <c r="CG101" i="9"/>
  <c r="CF101" i="9"/>
  <c r="CE101" i="9"/>
  <c r="CD101" i="9"/>
  <c r="CC101" i="9"/>
  <c r="CB101" i="9"/>
  <c r="CA101" i="9"/>
  <c r="D101" i="9"/>
  <c r="C101" i="9"/>
  <c r="CR100" i="9"/>
  <c r="CQ100" i="9"/>
  <c r="CP100" i="9"/>
  <c r="CO100" i="9"/>
  <c r="CN100" i="9"/>
  <c r="CM100" i="9"/>
  <c r="CL100" i="9"/>
  <c r="CK100" i="9"/>
  <c r="CJ100" i="9"/>
  <c r="CI100" i="9"/>
  <c r="CH100" i="9"/>
  <c r="CG100" i="9"/>
  <c r="CF100" i="9"/>
  <c r="CE100" i="9"/>
  <c r="CD100" i="9"/>
  <c r="CC100" i="9"/>
  <c r="CB100" i="9"/>
  <c r="CA100" i="9"/>
  <c r="D100" i="9"/>
  <c r="C100" i="9"/>
  <c r="CR99" i="9"/>
  <c r="CQ99" i="9"/>
  <c r="CP99" i="9"/>
  <c r="CO99" i="9"/>
  <c r="CN99" i="9"/>
  <c r="CM99" i="9"/>
  <c r="CL99" i="9"/>
  <c r="CK99" i="9"/>
  <c r="CJ99" i="9"/>
  <c r="CI99" i="9"/>
  <c r="CH99" i="9"/>
  <c r="CG99" i="9"/>
  <c r="CF99" i="9"/>
  <c r="CE99" i="9"/>
  <c r="CD99" i="9"/>
  <c r="CC99" i="9"/>
  <c r="CB99" i="9"/>
  <c r="CA99" i="9"/>
  <c r="D99" i="9"/>
  <c r="C99" i="9"/>
  <c r="CT94" i="9"/>
  <c r="CS94" i="9"/>
  <c r="CR94" i="9"/>
  <c r="CQ94" i="9"/>
  <c r="CP94" i="9"/>
  <c r="CO94" i="9"/>
  <c r="CN94" i="9"/>
  <c r="CM94" i="9"/>
  <c r="CL94" i="9"/>
  <c r="CK94" i="9"/>
  <c r="CJ94" i="9"/>
  <c r="CI94" i="9"/>
  <c r="CH94" i="9"/>
  <c r="CG94" i="9"/>
  <c r="CF94" i="9"/>
  <c r="CE94" i="9"/>
  <c r="CD94" i="9"/>
  <c r="CC94" i="9"/>
  <c r="CB94" i="9"/>
  <c r="D94" i="9"/>
  <c r="C94" i="9"/>
  <c r="CA94" i="9" s="1"/>
  <c r="CT93" i="9"/>
  <c r="CS93" i="9"/>
  <c r="CR93" i="9"/>
  <c r="CQ93" i="9"/>
  <c r="CP93" i="9"/>
  <c r="CO93" i="9"/>
  <c r="CN93" i="9"/>
  <c r="CM93" i="9"/>
  <c r="CL93" i="9"/>
  <c r="CK93" i="9"/>
  <c r="CJ93" i="9"/>
  <c r="CI93" i="9"/>
  <c r="CH93" i="9"/>
  <c r="CG93" i="9"/>
  <c r="CF93" i="9"/>
  <c r="CE93" i="9"/>
  <c r="CD93" i="9"/>
  <c r="CC93" i="9"/>
  <c r="CB93" i="9"/>
  <c r="CA93" i="9"/>
  <c r="D93" i="9"/>
  <c r="C93" i="9"/>
  <c r="CT92" i="9"/>
  <c r="CS92" i="9"/>
  <c r="CR92" i="9"/>
  <c r="CQ92" i="9"/>
  <c r="CP92" i="9"/>
  <c r="CO92" i="9"/>
  <c r="CN92" i="9"/>
  <c r="CM92" i="9"/>
  <c r="CL92" i="9"/>
  <c r="CK92" i="9"/>
  <c r="CJ92" i="9"/>
  <c r="CI92" i="9"/>
  <c r="CH92" i="9"/>
  <c r="CG92" i="9"/>
  <c r="CF92" i="9"/>
  <c r="CE92" i="9"/>
  <c r="CD92" i="9"/>
  <c r="CC92" i="9"/>
  <c r="CB92" i="9"/>
  <c r="D92" i="9"/>
  <c r="C92" i="9"/>
  <c r="CA92" i="9" s="1"/>
  <c r="CT91" i="9"/>
  <c r="CS91" i="9"/>
  <c r="CR91" i="9"/>
  <c r="CQ91" i="9"/>
  <c r="CP91" i="9"/>
  <c r="CO91" i="9"/>
  <c r="CN91" i="9"/>
  <c r="CM91" i="9"/>
  <c r="CL91" i="9"/>
  <c r="CK91" i="9"/>
  <c r="CJ91" i="9"/>
  <c r="CI91" i="9"/>
  <c r="CH91" i="9"/>
  <c r="CG91" i="9"/>
  <c r="CF91" i="9"/>
  <c r="CE91" i="9"/>
  <c r="CD91" i="9"/>
  <c r="CC91" i="9"/>
  <c r="CB91" i="9"/>
  <c r="CA91" i="9"/>
  <c r="D91" i="9"/>
  <c r="C91" i="9"/>
  <c r="CT90" i="9"/>
  <c r="CS90" i="9"/>
  <c r="CR90" i="9"/>
  <c r="CQ90" i="9"/>
  <c r="CP90" i="9"/>
  <c r="CO90" i="9"/>
  <c r="CN90" i="9"/>
  <c r="CM90" i="9"/>
  <c r="CL90" i="9"/>
  <c r="CK90" i="9"/>
  <c r="CJ90" i="9"/>
  <c r="CI90" i="9"/>
  <c r="CH90" i="9"/>
  <c r="CG90" i="9"/>
  <c r="CF90" i="9"/>
  <c r="CE90" i="9"/>
  <c r="CD90" i="9"/>
  <c r="CC90" i="9"/>
  <c r="CB90" i="9"/>
  <c r="D90" i="9"/>
  <c r="C90" i="9"/>
  <c r="CA90" i="9" s="1"/>
  <c r="CT89" i="9"/>
  <c r="CS89" i="9"/>
  <c r="CR89" i="9"/>
  <c r="CQ89" i="9"/>
  <c r="CP89" i="9"/>
  <c r="CO89" i="9"/>
  <c r="CN89" i="9"/>
  <c r="CM89" i="9"/>
  <c r="CL89" i="9"/>
  <c r="CK89" i="9"/>
  <c r="CJ89" i="9"/>
  <c r="CI89" i="9"/>
  <c r="CH89" i="9"/>
  <c r="CG89" i="9"/>
  <c r="CF89" i="9"/>
  <c r="CE89" i="9"/>
  <c r="CD89" i="9"/>
  <c r="CC89" i="9"/>
  <c r="CB89" i="9"/>
  <c r="CA89" i="9"/>
  <c r="D89" i="9"/>
  <c r="C89" i="9"/>
  <c r="CT88" i="9"/>
  <c r="CS88" i="9"/>
  <c r="CR88" i="9"/>
  <c r="CQ88" i="9"/>
  <c r="CP88" i="9"/>
  <c r="CO88" i="9"/>
  <c r="CN88" i="9"/>
  <c r="CM88" i="9"/>
  <c r="CL88" i="9"/>
  <c r="CK88" i="9"/>
  <c r="CJ88" i="9"/>
  <c r="CI88" i="9"/>
  <c r="CH88" i="9"/>
  <c r="CG88" i="9"/>
  <c r="CF88" i="9"/>
  <c r="CE88" i="9"/>
  <c r="CD88" i="9"/>
  <c r="CC88" i="9"/>
  <c r="CB88" i="9"/>
  <c r="D88" i="9"/>
  <c r="C88" i="9"/>
  <c r="CA88" i="9" s="1"/>
  <c r="CT87" i="9"/>
  <c r="CS87" i="9"/>
  <c r="CR87" i="9"/>
  <c r="CQ87" i="9"/>
  <c r="CP87" i="9"/>
  <c r="CO87" i="9"/>
  <c r="CN87" i="9"/>
  <c r="CM87" i="9"/>
  <c r="CL87" i="9"/>
  <c r="CK87" i="9"/>
  <c r="CJ87" i="9"/>
  <c r="CI87" i="9"/>
  <c r="CH87" i="9"/>
  <c r="CG87" i="9"/>
  <c r="CF87" i="9"/>
  <c r="CE87" i="9"/>
  <c r="CD87" i="9"/>
  <c r="CC87" i="9"/>
  <c r="CB87" i="9"/>
  <c r="CA87" i="9"/>
  <c r="D87" i="9"/>
  <c r="C87" i="9"/>
  <c r="CT86" i="9"/>
  <c r="CS86" i="9"/>
  <c r="CR86" i="9"/>
  <c r="CQ86" i="9"/>
  <c r="CP86" i="9"/>
  <c r="CO86" i="9"/>
  <c r="CN86" i="9"/>
  <c r="CM86" i="9"/>
  <c r="CL86" i="9"/>
  <c r="CK86" i="9"/>
  <c r="CJ86" i="9"/>
  <c r="CI86" i="9"/>
  <c r="CH86" i="9"/>
  <c r="CG86" i="9"/>
  <c r="CF86" i="9"/>
  <c r="CE86" i="9"/>
  <c r="CD86" i="9"/>
  <c r="CC86" i="9"/>
  <c r="CB86" i="9"/>
  <c r="D86" i="9"/>
  <c r="C86" i="9"/>
  <c r="CA86" i="9" s="1"/>
  <c r="CT85" i="9"/>
  <c r="CS85" i="9"/>
  <c r="CR85" i="9"/>
  <c r="CQ85" i="9"/>
  <c r="CP85" i="9"/>
  <c r="CO85" i="9"/>
  <c r="CN85" i="9"/>
  <c r="CM85" i="9"/>
  <c r="CL85" i="9"/>
  <c r="CK85" i="9"/>
  <c r="CJ85" i="9"/>
  <c r="CI85" i="9"/>
  <c r="CH85" i="9"/>
  <c r="CG85" i="9"/>
  <c r="CF85" i="9"/>
  <c r="CE85" i="9"/>
  <c r="CD85" i="9"/>
  <c r="CC85" i="9"/>
  <c r="CB85" i="9"/>
  <c r="CA85" i="9"/>
  <c r="D85" i="9"/>
  <c r="C85" i="9"/>
  <c r="CT84" i="9"/>
  <c r="CS84" i="9"/>
  <c r="CR84" i="9"/>
  <c r="CQ84" i="9"/>
  <c r="CP84" i="9"/>
  <c r="CO84" i="9"/>
  <c r="CN84" i="9"/>
  <c r="CM84" i="9"/>
  <c r="CL84" i="9"/>
  <c r="CK84" i="9"/>
  <c r="CJ84" i="9"/>
  <c r="CI84" i="9"/>
  <c r="CH84" i="9"/>
  <c r="CG84" i="9"/>
  <c r="CF84" i="9"/>
  <c r="CE84" i="9"/>
  <c r="CD84" i="9"/>
  <c r="CC84" i="9"/>
  <c r="CB84" i="9"/>
  <c r="D84" i="9"/>
  <c r="C84" i="9"/>
  <c r="CA84" i="9" s="1"/>
  <c r="CT83" i="9"/>
  <c r="CS83" i="9"/>
  <c r="CR83" i="9"/>
  <c r="CQ83" i="9"/>
  <c r="CP83" i="9"/>
  <c r="CO83" i="9"/>
  <c r="CN83" i="9"/>
  <c r="CM83" i="9"/>
  <c r="CL83" i="9"/>
  <c r="CK83" i="9"/>
  <c r="CJ83" i="9"/>
  <c r="CI83" i="9"/>
  <c r="CH83" i="9"/>
  <c r="CG83" i="9"/>
  <c r="CF83" i="9"/>
  <c r="CE83" i="9"/>
  <c r="CD83" i="9"/>
  <c r="CC83" i="9"/>
  <c r="CB83" i="9"/>
  <c r="CA83" i="9"/>
  <c r="D83" i="9"/>
  <c r="C83" i="9"/>
  <c r="CT82" i="9"/>
  <c r="CS82" i="9"/>
  <c r="CR82" i="9"/>
  <c r="CQ82" i="9"/>
  <c r="CP82" i="9"/>
  <c r="CO82" i="9"/>
  <c r="CN82" i="9"/>
  <c r="CM82" i="9"/>
  <c r="CL82" i="9"/>
  <c r="CK82" i="9"/>
  <c r="CJ82" i="9"/>
  <c r="CI82" i="9"/>
  <c r="CH82" i="9"/>
  <c r="CG82" i="9"/>
  <c r="CF82" i="9"/>
  <c r="CE82" i="9"/>
  <c r="CD82" i="9"/>
  <c r="CC82" i="9"/>
  <c r="CB82" i="9"/>
  <c r="D82" i="9"/>
  <c r="C82" i="9"/>
  <c r="CA82" i="9" s="1"/>
  <c r="CT81" i="9"/>
  <c r="CS81" i="9"/>
  <c r="CR81" i="9"/>
  <c r="CQ81" i="9"/>
  <c r="CP81" i="9"/>
  <c r="CO81" i="9"/>
  <c r="CN81" i="9"/>
  <c r="CM81" i="9"/>
  <c r="CL81" i="9"/>
  <c r="CK81" i="9"/>
  <c r="CJ81" i="9"/>
  <c r="CI81" i="9"/>
  <c r="CH81" i="9"/>
  <c r="CG81" i="9"/>
  <c r="CF81" i="9"/>
  <c r="CE81" i="9"/>
  <c r="CD81" i="9"/>
  <c r="CC81" i="9"/>
  <c r="CB81" i="9"/>
  <c r="CA81" i="9"/>
  <c r="D81" i="9"/>
  <c r="C81" i="9"/>
  <c r="CT80" i="9"/>
  <c r="CS80" i="9"/>
  <c r="CR80" i="9"/>
  <c r="CQ80" i="9"/>
  <c r="CP80" i="9"/>
  <c r="CO80" i="9"/>
  <c r="CN80" i="9"/>
  <c r="CM80" i="9"/>
  <c r="CL80" i="9"/>
  <c r="CK80" i="9"/>
  <c r="CJ80" i="9"/>
  <c r="CI80" i="9"/>
  <c r="CH80" i="9"/>
  <c r="CG80" i="9"/>
  <c r="CF80" i="9"/>
  <c r="CE80" i="9"/>
  <c r="CD80" i="9"/>
  <c r="CC80" i="9"/>
  <c r="CB80" i="9"/>
  <c r="D80" i="9"/>
  <c r="C80" i="9"/>
  <c r="CA80" i="9" s="1"/>
  <c r="CT79" i="9"/>
  <c r="CS79" i="9"/>
  <c r="CR79" i="9"/>
  <c r="CQ79" i="9"/>
  <c r="CP79" i="9"/>
  <c r="CO79" i="9"/>
  <c r="CN79" i="9"/>
  <c r="CM79" i="9"/>
  <c r="CL79" i="9"/>
  <c r="CK79" i="9"/>
  <c r="CJ79" i="9"/>
  <c r="CI79" i="9"/>
  <c r="CH79" i="9"/>
  <c r="CG79" i="9"/>
  <c r="CF79" i="9"/>
  <c r="CE79" i="9"/>
  <c r="CD79" i="9"/>
  <c r="CC79" i="9"/>
  <c r="CB79" i="9"/>
  <c r="CA79" i="9"/>
  <c r="D79" i="9"/>
  <c r="C79" i="9"/>
  <c r="CT78" i="9"/>
  <c r="CS78" i="9"/>
  <c r="CR78" i="9"/>
  <c r="CQ78" i="9"/>
  <c r="CP78" i="9"/>
  <c r="CO78" i="9"/>
  <c r="CN78" i="9"/>
  <c r="CM78" i="9"/>
  <c r="CL78" i="9"/>
  <c r="CK78" i="9"/>
  <c r="CJ78" i="9"/>
  <c r="CI78" i="9"/>
  <c r="CH78" i="9"/>
  <c r="CG78" i="9"/>
  <c r="CF78" i="9"/>
  <c r="CE78" i="9"/>
  <c r="CD78" i="9"/>
  <c r="CC78" i="9"/>
  <c r="CB78" i="9"/>
  <c r="D78" i="9"/>
  <c r="C78" i="9"/>
  <c r="CA78" i="9" s="1"/>
  <c r="CT77" i="9"/>
  <c r="CS77" i="9"/>
  <c r="CR77" i="9"/>
  <c r="CQ77" i="9"/>
  <c r="CP77" i="9"/>
  <c r="CO77" i="9"/>
  <c r="CN77" i="9"/>
  <c r="CM77" i="9"/>
  <c r="CL77" i="9"/>
  <c r="CK77" i="9"/>
  <c r="CJ77" i="9"/>
  <c r="CI77" i="9"/>
  <c r="CH77" i="9"/>
  <c r="CG77" i="9"/>
  <c r="CF77" i="9"/>
  <c r="CE77" i="9"/>
  <c r="CD77" i="9"/>
  <c r="CC77" i="9"/>
  <c r="CB77" i="9"/>
  <c r="CA77" i="9"/>
  <c r="D77" i="9"/>
  <c r="C77" i="9"/>
  <c r="CT76" i="9"/>
  <c r="CS76" i="9"/>
  <c r="CR76" i="9"/>
  <c r="CQ76" i="9"/>
  <c r="CP76" i="9"/>
  <c r="CO76" i="9"/>
  <c r="CN76" i="9"/>
  <c r="CM76" i="9"/>
  <c r="CL76" i="9"/>
  <c r="CK76" i="9"/>
  <c r="CJ76" i="9"/>
  <c r="CI76" i="9"/>
  <c r="CH76" i="9"/>
  <c r="CG76" i="9"/>
  <c r="CF76" i="9"/>
  <c r="CE76" i="9"/>
  <c r="CD76" i="9"/>
  <c r="CC76" i="9"/>
  <c r="CB76" i="9"/>
  <c r="D76" i="9"/>
  <c r="C76" i="9"/>
  <c r="CA76" i="9" s="1"/>
  <c r="CT75" i="9"/>
  <c r="CS75" i="9"/>
  <c r="CR75" i="9"/>
  <c r="CQ75" i="9"/>
  <c r="CP75" i="9"/>
  <c r="CO75" i="9"/>
  <c r="CN75" i="9"/>
  <c r="CM75" i="9"/>
  <c r="CL75" i="9"/>
  <c r="CK75" i="9"/>
  <c r="CJ75" i="9"/>
  <c r="CI75" i="9"/>
  <c r="CH75" i="9"/>
  <c r="CG75" i="9"/>
  <c r="CF75" i="9"/>
  <c r="CE75" i="9"/>
  <c r="CD75" i="9"/>
  <c r="CC75" i="9"/>
  <c r="CB75" i="9"/>
  <c r="CA75" i="9"/>
  <c r="D75" i="9"/>
  <c r="C75" i="9"/>
  <c r="CT74" i="9"/>
  <c r="CS74" i="9"/>
  <c r="CR74" i="9"/>
  <c r="CQ74" i="9"/>
  <c r="CP74" i="9"/>
  <c r="CO74" i="9"/>
  <c r="CN74" i="9"/>
  <c r="CM74" i="9"/>
  <c r="CL74" i="9"/>
  <c r="CK74" i="9"/>
  <c r="CJ74" i="9"/>
  <c r="CI74" i="9"/>
  <c r="CH74" i="9"/>
  <c r="CG74" i="9"/>
  <c r="CF74" i="9"/>
  <c r="CE74" i="9"/>
  <c r="CD74" i="9"/>
  <c r="CC74" i="9"/>
  <c r="CB74" i="9"/>
  <c r="D74" i="9"/>
  <c r="C74" i="9"/>
  <c r="CA74" i="9" s="1"/>
  <c r="CT73" i="9"/>
  <c r="CS73" i="9"/>
  <c r="CR73" i="9"/>
  <c r="CQ73" i="9"/>
  <c r="CP73" i="9"/>
  <c r="CO73" i="9"/>
  <c r="CN73" i="9"/>
  <c r="CM73" i="9"/>
  <c r="CL73" i="9"/>
  <c r="CK73" i="9"/>
  <c r="CJ73" i="9"/>
  <c r="CI73" i="9"/>
  <c r="CH73" i="9"/>
  <c r="CG73" i="9"/>
  <c r="CF73" i="9"/>
  <c r="CE73" i="9"/>
  <c r="CD73" i="9"/>
  <c r="CC73" i="9"/>
  <c r="CB73" i="9"/>
  <c r="CA73" i="9"/>
  <c r="D73" i="9"/>
  <c r="C73" i="9"/>
  <c r="CT72" i="9"/>
  <c r="CS72" i="9"/>
  <c r="CR72" i="9"/>
  <c r="CQ72" i="9"/>
  <c r="CP72" i="9"/>
  <c r="CO72" i="9"/>
  <c r="CN72" i="9"/>
  <c r="CM72" i="9"/>
  <c r="CL72" i="9"/>
  <c r="CK72" i="9"/>
  <c r="CJ72" i="9"/>
  <c r="CI72" i="9"/>
  <c r="CH72" i="9"/>
  <c r="CG72" i="9"/>
  <c r="CF72" i="9"/>
  <c r="CE72" i="9"/>
  <c r="CD72" i="9"/>
  <c r="CC72" i="9"/>
  <c r="CB72" i="9"/>
  <c r="D72" i="9"/>
  <c r="C72" i="9"/>
  <c r="A195" i="9" s="1"/>
  <c r="CR67" i="9"/>
  <c r="CQ67" i="9"/>
  <c r="CP67" i="9"/>
  <c r="CO67" i="9"/>
  <c r="CN67" i="9"/>
  <c r="CM67" i="9"/>
  <c r="CL67" i="9"/>
  <c r="CK67" i="9"/>
  <c r="CJ67" i="9"/>
  <c r="CI67" i="9"/>
  <c r="CH67" i="9"/>
  <c r="CG67" i="9"/>
  <c r="CF67" i="9"/>
  <c r="CE67" i="9"/>
  <c r="CD67" i="9"/>
  <c r="CC67" i="9"/>
  <c r="CB67" i="9"/>
  <c r="CA67" i="9"/>
  <c r="CR66" i="9"/>
  <c r="CQ66" i="9"/>
  <c r="CP66" i="9"/>
  <c r="CO66" i="9"/>
  <c r="CN66" i="9"/>
  <c r="CM66" i="9"/>
  <c r="CL66" i="9"/>
  <c r="CK66" i="9"/>
  <c r="CJ66" i="9"/>
  <c r="CI66" i="9"/>
  <c r="CH66" i="9"/>
  <c r="CG66" i="9"/>
  <c r="CF66" i="9"/>
  <c r="CE66" i="9"/>
  <c r="CD66" i="9"/>
  <c r="CC66" i="9"/>
  <c r="CB66" i="9"/>
  <c r="CA66" i="9"/>
  <c r="CR65" i="9"/>
  <c r="CQ65" i="9"/>
  <c r="CP65" i="9"/>
  <c r="CO65" i="9"/>
  <c r="CN65" i="9"/>
  <c r="CM65" i="9"/>
  <c r="CL65" i="9"/>
  <c r="CK65" i="9"/>
  <c r="CJ65" i="9"/>
  <c r="CI65" i="9"/>
  <c r="CH65" i="9"/>
  <c r="CG65" i="9"/>
  <c r="CF65" i="9"/>
  <c r="CE65" i="9"/>
  <c r="CD65" i="9"/>
  <c r="CC65" i="9"/>
  <c r="CB65" i="9"/>
  <c r="CA65" i="9"/>
  <c r="CR64" i="9"/>
  <c r="CQ64" i="9"/>
  <c r="CP64" i="9"/>
  <c r="CO64" i="9"/>
  <c r="CN64" i="9"/>
  <c r="CM64" i="9"/>
  <c r="CL64" i="9"/>
  <c r="CK64" i="9"/>
  <c r="CJ64" i="9"/>
  <c r="CI64" i="9"/>
  <c r="CH64" i="9"/>
  <c r="CG64" i="9"/>
  <c r="CF64" i="9"/>
  <c r="CE64" i="9"/>
  <c r="CD64" i="9"/>
  <c r="CC64" i="9"/>
  <c r="CB64" i="9"/>
  <c r="CA64" i="9"/>
  <c r="CR63" i="9"/>
  <c r="CQ63" i="9"/>
  <c r="CP63" i="9"/>
  <c r="CO63" i="9"/>
  <c r="CN63" i="9"/>
  <c r="CM63" i="9"/>
  <c r="CL63" i="9"/>
  <c r="CK63" i="9"/>
  <c r="CJ63" i="9"/>
  <c r="CI63" i="9"/>
  <c r="CH63" i="9"/>
  <c r="CG63" i="9"/>
  <c r="CF63" i="9"/>
  <c r="CE63" i="9"/>
  <c r="CD63" i="9"/>
  <c r="CC63" i="9"/>
  <c r="CB63" i="9"/>
  <c r="CA63" i="9"/>
  <c r="CR59" i="9"/>
  <c r="CQ59" i="9"/>
  <c r="CP59" i="9"/>
  <c r="CO59" i="9"/>
  <c r="CN59" i="9"/>
  <c r="CM59" i="9"/>
  <c r="CL59" i="9"/>
  <c r="CK59" i="9"/>
  <c r="CJ59" i="9"/>
  <c r="CI59" i="9"/>
  <c r="CH59" i="9"/>
  <c r="CG59" i="9"/>
  <c r="CF59" i="9"/>
  <c r="CE59" i="9"/>
  <c r="CD59" i="9"/>
  <c r="CC59" i="9"/>
  <c r="CB59" i="9"/>
  <c r="CA59" i="9"/>
  <c r="CR58" i="9"/>
  <c r="CQ58" i="9"/>
  <c r="CP58" i="9"/>
  <c r="CO58" i="9"/>
  <c r="CN58" i="9"/>
  <c r="CM58" i="9"/>
  <c r="CL58" i="9"/>
  <c r="CK58" i="9"/>
  <c r="CJ58" i="9"/>
  <c r="CI58" i="9"/>
  <c r="CH58" i="9"/>
  <c r="CG58" i="9"/>
  <c r="CF58" i="9"/>
  <c r="CE58" i="9"/>
  <c r="CD58" i="9"/>
  <c r="CC58" i="9"/>
  <c r="CB58" i="9"/>
  <c r="CA58" i="9"/>
  <c r="CR57" i="9"/>
  <c r="CQ57" i="9"/>
  <c r="CP57" i="9"/>
  <c r="CO57" i="9"/>
  <c r="CN57" i="9"/>
  <c r="CM57" i="9"/>
  <c r="CL57" i="9"/>
  <c r="CK57" i="9"/>
  <c r="CJ57" i="9"/>
  <c r="CI57" i="9"/>
  <c r="CH57" i="9"/>
  <c r="CG57" i="9"/>
  <c r="CF57" i="9"/>
  <c r="CE57" i="9"/>
  <c r="CD57" i="9"/>
  <c r="CC57" i="9"/>
  <c r="CB57" i="9"/>
  <c r="CA57" i="9"/>
  <c r="CR56" i="9"/>
  <c r="CQ56" i="9"/>
  <c r="CP56" i="9"/>
  <c r="CO56" i="9"/>
  <c r="CN56" i="9"/>
  <c r="CM56" i="9"/>
  <c r="CL56" i="9"/>
  <c r="CK56" i="9"/>
  <c r="CJ56" i="9"/>
  <c r="CI56" i="9"/>
  <c r="CH56" i="9"/>
  <c r="CG56" i="9"/>
  <c r="CF56" i="9"/>
  <c r="CE56" i="9"/>
  <c r="CD56" i="9"/>
  <c r="CC56" i="9"/>
  <c r="CB56" i="9"/>
  <c r="CA56" i="9"/>
  <c r="CR55" i="9"/>
  <c r="CQ55" i="9"/>
  <c r="CP55" i="9"/>
  <c r="CO55" i="9"/>
  <c r="CN55" i="9"/>
  <c r="CM55" i="9"/>
  <c r="CL55" i="9"/>
  <c r="CK55" i="9"/>
  <c r="CJ55" i="9"/>
  <c r="CI55" i="9"/>
  <c r="CH55" i="9"/>
  <c r="CG55" i="9"/>
  <c r="CF55" i="9"/>
  <c r="CE55" i="9"/>
  <c r="CD55" i="9"/>
  <c r="CC55" i="9"/>
  <c r="CB55" i="9"/>
  <c r="CA55" i="9"/>
  <c r="CI51" i="9"/>
  <c r="CH51" i="9"/>
  <c r="CG51" i="9"/>
  <c r="CC51" i="9"/>
  <c r="CB51" i="9"/>
  <c r="CA51" i="9"/>
  <c r="CI50" i="9"/>
  <c r="CH50" i="9"/>
  <c r="CG50" i="9"/>
  <c r="CC50" i="9"/>
  <c r="CB50" i="9"/>
  <c r="CA50" i="9"/>
  <c r="CI49" i="9"/>
  <c r="CH49" i="9"/>
  <c r="CG49" i="9"/>
  <c r="CC49" i="9"/>
  <c r="CB49" i="9"/>
  <c r="CA49" i="9"/>
  <c r="CI48" i="9"/>
  <c r="CH48" i="9"/>
  <c r="CG48" i="9"/>
  <c r="CC48" i="9"/>
  <c r="CB48" i="9"/>
  <c r="CA48" i="9"/>
  <c r="CI47" i="9"/>
  <c r="CH47" i="9"/>
  <c r="CG47" i="9"/>
  <c r="CC47" i="9"/>
  <c r="CB47" i="9"/>
  <c r="CA47" i="9"/>
  <c r="CI46" i="9"/>
  <c r="CH46" i="9"/>
  <c r="CG46" i="9"/>
  <c r="CC46" i="9"/>
  <c r="CB46" i="9"/>
  <c r="CA46" i="9"/>
  <c r="CI45" i="9"/>
  <c r="CH45" i="9"/>
  <c r="CG45" i="9"/>
  <c r="CC45" i="9"/>
  <c r="CB45" i="9"/>
  <c r="CA45" i="9"/>
  <c r="CI44" i="9"/>
  <c r="CH44" i="9"/>
  <c r="CG44" i="9"/>
  <c r="CC44" i="9"/>
  <c r="CB44" i="9"/>
  <c r="CA44" i="9"/>
  <c r="CI43" i="9"/>
  <c r="CH43" i="9"/>
  <c r="CG43" i="9"/>
  <c r="CC43" i="9"/>
  <c r="CB43" i="9"/>
  <c r="CA43" i="9"/>
  <c r="CI42" i="9"/>
  <c r="CH42" i="9"/>
  <c r="CG42" i="9"/>
  <c r="CC42" i="9"/>
  <c r="CB42" i="9"/>
  <c r="CA42" i="9"/>
  <c r="CI41" i="9"/>
  <c r="CH41" i="9"/>
  <c r="CG41" i="9"/>
  <c r="CC41" i="9"/>
  <c r="CB41" i="9"/>
  <c r="CA41" i="9"/>
  <c r="CI40" i="9"/>
  <c r="CH40" i="9"/>
  <c r="CG40" i="9"/>
  <c r="CC40" i="9"/>
  <c r="CB40" i="9"/>
  <c r="CA40" i="9"/>
  <c r="CI39" i="9"/>
  <c r="CH39" i="9"/>
  <c r="CG39" i="9"/>
  <c r="CC39" i="9"/>
  <c r="CB39" i="9"/>
  <c r="CA39" i="9"/>
  <c r="CI38" i="9"/>
  <c r="CH38" i="9"/>
  <c r="CG38" i="9"/>
  <c r="CC38" i="9"/>
  <c r="CB38" i="9"/>
  <c r="CA38" i="9"/>
  <c r="CI37" i="9"/>
  <c r="CH37" i="9"/>
  <c r="CG37" i="9"/>
  <c r="CC37" i="9"/>
  <c r="CB37" i="9"/>
  <c r="CA37" i="9"/>
  <c r="CI36" i="9"/>
  <c r="CH36" i="9"/>
  <c r="CG36" i="9"/>
  <c r="CC36" i="9"/>
  <c r="CB36" i="9"/>
  <c r="CA36" i="9"/>
  <c r="CI35" i="9"/>
  <c r="CH35" i="9"/>
  <c r="CG35" i="9"/>
  <c r="CC35" i="9"/>
  <c r="CB35" i="9"/>
  <c r="CA35" i="9"/>
  <c r="CI34" i="9"/>
  <c r="CH34" i="9"/>
  <c r="CG34" i="9"/>
  <c r="CC34" i="9"/>
  <c r="CB34" i="9"/>
  <c r="CA34" i="9"/>
  <c r="CI29" i="9"/>
  <c r="CH29" i="9"/>
  <c r="CG29" i="9"/>
  <c r="CC29" i="9"/>
  <c r="CB29" i="9"/>
  <c r="CA29" i="9"/>
  <c r="CI28" i="9"/>
  <c r="CH28" i="9"/>
  <c r="CG28" i="9"/>
  <c r="CC28" i="9"/>
  <c r="CB28" i="9"/>
  <c r="CA28" i="9"/>
  <c r="CI27" i="9"/>
  <c r="CH27" i="9"/>
  <c r="CG27" i="9"/>
  <c r="CC27" i="9"/>
  <c r="CB27" i="9"/>
  <c r="CA27" i="9"/>
  <c r="CI26" i="9"/>
  <c r="CH26" i="9"/>
  <c r="CG26" i="9"/>
  <c r="CC26" i="9"/>
  <c r="CB26" i="9"/>
  <c r="CA26" i="9"/>
  <c r="CI25" i="9"/>
  <c r="CH25" i="9"/>
  <c r="CG25" i="9"/>
  <c r="CC25" i="9"/>
  <c r="CB25" i="9"/>
  <c r="CA25" i="9"/>
  <c r="CI24" i="9"/>
  <c r="CH24" i="9"/>
  <c r="CG24" i="9"/>
  <c r="CC24" i="9"/>
  <c r="CB24" i="9"/>
  <c r="CA24" i="9"/>
  <c r="CI23" i="9"/>
  <c r="CH23" i="9"/>
  <c r="CG23" i="9"/>
  <c r="CC23" i="9"/>
  <c r="CB23" i="9"/>
  <c r="CA23" i="9"/>
  <c r="CI22" i="9"/>
  <c r="CH22" i="9"/>
  <c r="CG22" i="9"/>
  <c r="CC22" i="9"/>
  <c r="CB22" i="9"/>
  <c r="CA22" i="9"/>
  <c r="CI21" i="9"/>
  <c r="CH21" i="9"/>
  <c r="CG21" i="9"/>
  <c r="CC21" i="9"/>
  <c r="CB21" i="9"/>
  <c r="CA21" i="9"/>
  <c r="CI20" i="9"/>
  <c r="CH20" i="9"/>
  <c r="CG20" i="9"/>
  <c r="CC20" i="9"/>
  <c r="CB20" i="9"/>
  <c r="CA20" i="9"/>
  <c r="CI19" i="9"/>
  <c r="CH19" i="9"/>
  <c r="CG19" i="9"/>
  <c r="CC19" i="9"/>
  <c r="CB19" i="9"/>
  <c r="CA19" i="9"/>
  <c r="CI18" i="9"/>
  <c r="CH18" i="9"/>
  <c r="CG18" i="9"/>
  <c r="CC18" i="9"/>
  <c r="CB18" i="9"/>
  <c r="CA18" i="9"/>
  <c r="CI17" i="9"/>
  <c r="CH17" i="9"/>
  <c r="CG17" i="9"/>
  <c r="CC17" i="9"/>
  <c r="CB17" i="9"/>
  <c r="CA17" i="9"/>
  <c r="CI16" i="9"/>
  <c r="CH16" i="9"/>
  <c r="CG16" i="9"/>
  <c r="CC16" i="9"/>
  <c r="CB16" i="9"/>
  <c r="CA16" i="9"/>
  <c r="CI15" i="9"/>
  <c r="CH15" i="9"/>
  <c r="CG15" i="9"/>
  <c r="CC15" i="9"/>
  <c r="CB15" i="9"/>
  <c r="CA15" i="9"/>
  <c r="CI14" i="9"/>
  <c r="CH14" i="9"/>
  <c r="CG14" i="9"/>
  <c r="CC14" i="9"/>
  <c r="CB14" i="9"/>
  <c r="CA14" i="9"/>
  <c r="CI13" i="9"/>
  <c r="CH13" i="9"/>
  <c r="CG13" i="9"/>
  <c r="CC13" i="9"/>
  <c r="CB13" i="9"/>
  <c r="CA13" i="9"/>
  <c r="CI12" i="9"/>
  <c r="CH12" i="9"/>
  <c r="CG12" i="9"/>
  <c r="B195" i="9" s="1"/>
  <c r="CC12" i="9"/>
  <c r="CB12" i="9"/>
  <c r="CA12" i="9"/>
  <c r="A5" i="9"/>
  <c r="A4" i="9"/>
  <c r="A3" i="9"/>
  <c r="A2" i="9"/>
  <c r="CA72" i="9" l="1"/>
  <c r="CR121" i="10"/>
  <c r="CQ121" i="10"/>
  <c r="CP121" i="10"/>
  <c r="CO121" i="10"/>
  <c r="CN121" i="10"/>
  <c r="CM121" i="10"/>
  <c r="CL121" i="10"/>
  <c r="CK121" i="10"/>
  <c r="CJ121" i="10"/>
  <c r="CI121" i="10"/>
  <c r="CH121" i="10"/>
  <c r="CG121" i="10"/>
  <c r="CF121" i="10"/>
  <c r="CE121" i="10"/>
  <c r="CD121" i="10"/>
  <c r="CC121" i="10"/>
  <c r="CB121" i="10"/>
  <c r="D121" i="10"/>
  <c r="C121" i="10"/>
  <c r="CA121" i="10" s="1"/>
  <c r="CR120" i="10"/>
  <c r="CQ120" i="10"/>
  <c r="CP120" i="10"/>
  <c r="CO120" i="10"/>
  <c r="CN120" i="10"/>
  <c r="CM120" i="10"/>
  <c r="CL120" i="10"/>
  <c r="CK120" i="10"/>
  <c r="CJ120" i="10"/>
  <c r="CI120" i="10"/>
  <c r="CH120" i="10"/>
  <c r="CG120" i="10"/>
  <c r="CF120" i="10"/>
  <c r="CE120" i="10"/>
  <c r="CD120" i="10"/>
  <c r="CC120" i="10"/>
  <c r="CB120" i="10"/>
  <c r="D120" i="10"/>
  <c r="C120" i="10"/>
  <c r="CA120" i="10" s="1"/>
  <c r="CR119" i="10"/>
  <c r="CQ119" i="10"/>
  <c r="CP119" i="10"/>
  <c r="CO119" i="10"/>
  <c r="CN119" i="10"/>
  <c r="CM119" i="10"/>
  <c r="CL119" i="10"/>
  <c r="CK119" i="10"/>
  <c r="CJ119" i="10"/>
  <c r="CI119" i="10"/>
  <c r="CH119" i="10"/>
  <c r="CG119" i="10"/>
  <c r="CF119" i="10"/>
  <c r="CE119" i="10"/>
  <c r="CD119" i="10"/>
  <c r="CC119" i="10"/>
  <c r="CB119" i="10"/>
  <c r="D119" i="10"/>
  <c r="C119" i="10"/>
  <c r="CA119" i="10" s="1"/>
  <c r="CR118" i="10"/>
  <c r="CQ118" i="10"/>
  <c r="CP118" i="10"/>
  <c r="CO118" i="10"/>
  <c r="CN118" i="10"/>
  <c r="CM118" i="10"/>
  <c r="CL118" i="10"/>
  <c r="CK118" i="10"/>
  <c r="CJ118" i="10"/>
  <c r="CI118" i="10"/>
  <c r="CH118" i="10"/>
  <c r="CG118" i="10"/>
  <c r="CF118" i="10"/>
  <c r="CE118" i="10"/>
  <c r="CD118" i="10"/>
  <c r="CC118" i="10"/>
  <c r="CB118" i="10"/>
  <c r="D118" i="10"/>
  <c r="C118" i="10"/>
  <c r="CA118" i="10" s="1"/>
  <c r="CR117" i="10"/>
  <c r="CQ117" i="10"/>
  <c r="CP117" i="10"/>
  <c r="CO117" i="10"/>
  <c r="CN117" i="10"/>
  <c r="CM117" i="10"/>
  <c r="CL117" i="10"/>
  <c r="CK117" i="10"/>
  <c r="CJ117" i="10"/>
  <c r="CI117" i="10"/>
  <c r="CH117" i="10"/>
  <c r="CG117" i="10"/>
  <c r="CF117" i="10"/>
  <c r="CE117" i="10"/>
  <c r="CD117" i="10"/>
  <c r="CC117" i="10"/>
  <c r="CB117" i="10"/>
  <c r="D117" i="10"/>
  <c r="C117" i="10"/>
  <c r="CA117" i="10" s="1"/>
  <c r="CR116" i="10"/>
  <c r="CQ116" i="10"/>
  <c r="CP116" i="10"/>
  <c r="CO116" i="10"/>
  <c r="CN116" i="10"/>
  <c r="CM116" i="10"/>
  <c r="CL116" i="10"/>
  <c r="CK116" i="10"/>
  <c r="CJ116" i="10"/>
  <c r="CI116" i="10"/>
  <c r="CH116" i="10"/>
  <c r="CG116" i="10"/>
  <c r="CF116" i="10"/>
  <c r="CE116" i="10"/>
  <c r="CD116" i="10"/>
  <c r="CC116" i="10"/>
  <c r="CB116" i="10"/>
  <c r="D116" i="10"/>
  <c r="C116" i="10"/>
  <c r="CA116" i="10" s="1"/>
  <c r="CR115" i="10"/>
  <c r="CQ115" i="10"/>
  <c r="CP115" i="10"/>
  <c r="CO115" i="10"/>
  <c r="CN115" i="10"/>
  <c r="CM115" i="10"/>
  <c r="CL115" i="10"/>
  <c r="CK115" i="10"/>
  <c r="CJ115" i="10"/>
  <c r="CI115" i="10"/>
  <c r="CH115" i="10"/>
  <c r="CG115" i="10"/>
  <c r="CF115" i="10"/>
  <c r="CE115" i="10"/>
  <c r="CD115" i="10"/>
  <c r="CC115" i="10"/>
  <c r="CB115" i="10"/>
  <c r="D115" i="10"/>
  <c r="C115" i="10"/>
  <c r="CA115" i="10" s="1"/>
  <c r="CR114" i="10"/>
  <c r="CQ114" i="10"/>
  <c r="CP114" i="10"/>
  <c r="CO114" i="10"/>
  <c r="CN114" i="10"/>
  <c r="CM114" i="10"/>
  <c r="CL114" i="10"/>
  <c r="CK114" i="10"/>
  <c r="CJ114" i="10"/>
  <c r="CI114" i="10"/>
  <c r="CH114" i="10"/>
  <c r="CG114" i="10"/>
  <c r="CF114" i="10"/>
  <c r="CE114" i="10"/>
  <c r="CD114" i="10"/>
  <c r="CC114" i="10"/>
  <c r="CB114" i="10"/>
  <c r="D114" i="10"/>
  <c r="C114" i="10"/>
  <c r="CA114" i="10" s="1"/>
  <c r="CR113" i="10"/>
  <c r="CQ113" i="10"/>
  <c r="CP113" i="10"/>
  <c r="CO113" i="10"/>
  <c r="CN113" i="10"/>
  <c r="CM113" i="10"/>
  <c r="CL113" i="10"/>
  <c r="CK113" i="10"/>
  <c r="CJ113" i="10"/>
  <c r="CI113" i="10"/>
  <c r="CH113" i="10"/>
  <c r="CG113" i="10"/>
  <c r="CF113" i="10"/>
  <c r="CE113" i="10"/>
  <c r="CD113" i="10"/>
  <c r="CC113" i="10"/>
  <c r="CB113" i="10"/>
  <c r="D113" i="10"/>
  <c r="C113" i="10"/>
  <c r="CA113" i="10" s="1"/>
  <c r="CR112" i="10"/>
  <c r="CQ112" i="10"/>
  <c r="CP112" i="10"/>
  <c r="CO112" i="10"/>
  <c r="CN112" i="10"/>
  <c r="CM112" i="10"/>
  <c r="CL112" i="10"/>
  <c r="CK112" i="10"/>
  <c r="CJ112" i="10"/>
  <c r="CI112" i="10"/>
  <c r="CH112" i="10"/>
  <c r="CG112" i="10"/>
  <c r="CF112" i="10"/>
  <c r="CE112" i="10"/>
  <c r="CD112" i="10"/>
  <c r="CC112" i="10"/>
  <c r="CB112" i="10"/>
  <c r="D112" i="10"/>
  <c r="C112" i="10"/>
  <c r="CA112" i="10" s="1"/>
  <c r="CR111" i="10"/>
  <c r="CQ111" i="10"/>
  <c r="CP111" i="10"/>
  <c r="CO111" i="10"/>
  <c r="CN111" i="10"/>
  <c r="CM111" i="10"/>
  <c r="CL111" i="10"/>
  <c r="CK111" i="10"/>
  <c r="CJ111" i="10"/>
  <c r="CI111" i="10"/>
  <c r="CH111" i="10"/>
  <c r="CG111" i="10"/>
  <c r="CF111" i="10"/>
  <c r="CE111" i="10"/>
  <c r="CD111" i="10"/>
  <c r="CC111" i="10"/>
  <c r="CB111" i="10"/>
  <c r="D111" i="10"/>
  <c r="C111" i="10"/>
  <c r="CA111" i="10" s="1"/>
  <c r="CR110" i="10"/>
  <c r="CQ110" i="10"/>
  <c r="CP110" i="10"/>
  <c r="CO110" i="10"/>
  <c r="CN110" i="10"/>
  <c r="CM110" i="10"/>
  <c r="CL110" i="10"/>
  <c r="CK110" i="10"/>
  <c r="CJ110" i="10"/>
  <c r="CI110" i="10"/>
  <c r="CH110" i="10"/>
  <c r="CG110" i="10"/>
  <c r="CF110" i="10"/>
  <c r="CE110" i="10"/>
  <c r="CD110" i="10"/>
  <c r="CC110" i="10"/>
  <c r="CB110" i="10"/>
  <c r="D110" i="10"/>
  <c r="C110" i="10"/>
  <c r="CA110" i="10" s="1"/>
  <c r="CR109" i="10"/>
  <c r="CQ109" i="10"/>
  <c r="CP109" i="10"/>
  <c r="CO109" i="10"/>
  <c r="CN109" i="10"/>
  <c r="CM109" i="10"/>
  <c r="CL109" i="10"/>
  <c r="CK109" i="10"/>
  <c r="CJ109" i="10"/>
  <c r="CI109" i="10"/>
  <c r="CH109" i="10"/>
  <c r="CG109" i="10"/>
  <c r="CF109" i="10"/>
  <c r="CE109" i="10"/>
  <c r="CD109" i="10"/>
  <c r="CC109" i="10"/>
  <c r="CB109" i="10"/>
  <c r="D109" i="10"/>
  <c r="C109" i="10"/>
  <c r="CA109" i="10" s="1"/>
  <c r="CR108" i="10"/>
  <c r="CQ108" i="10"/>
  <c r="CP108" i="10"/>
  <c r="CO108" i="10"/>
  <c r="CN108" i="10"/>
  <c r="CM108" i="10"/>
  <c r="CL108" i="10"/>
  <c r="CK108" i="10"/>
  <c r="CJ108" i="10"/>
  <c r="CI108" i="10"/>
  <c r="CH108" i="10"/>
  <c r="CG108" i="10"/>
  <c r="CF108" i="10"/>
  <c r="CE108" i="10"/>
  <c r="CD108" i="10"/>
  <c r="CC108" i="10"/>
  <c r="CB108" i="10"/>
  <c r="D108" i="10"/>
  <c r="C108" i="10"/>
  <c r="CA108" i="10" s="1"/>
  <c r="CR107" i="10"/>
  <c r="CQ107" i="10"/>
  <c r="CP107" i="10"/>
  <c r="CO107" i="10"/>
  <c r="CN107" i="10"/>
  <c r="CM107" i="10"/>
  <c r="CL107" i="10"/>
  <c r="CK107" i="10"/>
  <c r="CJ107" i="10"/>
  <c r="CI107" i="10"/>
  <c r="CH107" i="10"/>
  <c r="CG107" i="10"/>
  <c r="CF107" i="10"/>
  <c r="CE107" i="10"/>
  <c r="CD107" i="10"/>
  <c r="CC107" i="10"/>
  <c r="CB107" i="10"/>
  <c r="D107" i="10"/>
  <c r="C107" i="10"/>
  <c r="CA107" i="10" s="1"/>
  <c r="CR106" i="10"/>
  <c r="CQ106" i="10"/>
  <c r="CP106" i="10"/>
  <c r="CO106" i="10"/>
  <c r="CN106" i="10"/>
  <c r="CM106" i="10"/>
  <c r="CL106" i="10"/>
  <c r="CK106" i="10"/>
  <c r="CJ106" i="10"/>
  <c r="CI106" i="10"/>
  <c r="CH106" i="10"/>
  <c r="CG106" i="10"/>
  <c r="CF106" i="10"/>
  <c r="CE106" i="10"/>
  <c r="CD106" i="10"/>
  <c r="CC106" i="10"/>
  <c r="CB106" i="10"/>
  <c r="D106" i="10"/>
  <c r="C106" i="10"/>
  <c r="CA106" i="10" s="1"/>
  <c r="CR105" i="10"/>
  <c r="CQ105" i="10"/>
  <c r="CP105" i="10"/>
  <c r="CO105" i="10"/>
  <c r="CN105" i="10"/>
  <c r="CM105" i="10"/>
  <c r="CL105" i="10"/>
  <c r="CK105" i="10"/>
  <c r="CJ105" i="10"/>
  <c r="CI105" i="10"/>
  <c r="CH105" i="10"/>
  <c r="CG105" i="10"/>
  <c r="CF105" i="10"/>
  <c r="CE105" i="10"/>
  <c r="CD105" i="10"/>
  <c r="CC105" i="10"/>
  <c r="CB105" i="10"/>
  <c r="D105" i="10"/>
  <c r="C105" i="10"/>
  <c r="CA105" i="10" s="1"/>
  <c r="CR104" i="10"/>
  <c r="CQ104" i="10"/>
  <c r="CP104" i="10"/>
  <c r="CO104" i="10"/>
  <c r="CN104" i="10"/>
  <c r="CM104" i="10"/>
  <c r="CL104" i="10"/>
  <c r="CK104" i="10"/>
  <c r="CJ104" i="10"/>
  <c r="CI104" i="10"/>
  <c r="CH104" i="10"/>
  <c r="CG104" i="10"/>
  <c r="CF104" i="10"/>
  <c r="CE104" i="10"/>
  <c r="CD104" i="10"/>
  <c r="CC104" i="10"/>
  <c r="CB104" i="10"/>
  <c r="D104" i="10"/>
  <c r="C104" i="10"/>
  <c r="CA104" i="10" s="1"/>
  <c r="CR103" i="10"/>
  <c r="CQ103" i="10"/>
  <c r="CP103" i="10"/>
  <c r="CO103" i="10"/>
  <c r="CN103" i="10"/>
  <c r="CM103" i="10"/>
  <c r="CL103" i="10"/>
  <c r="CK103" i="10"/>
  <c r="CJ103" i="10"/>
  <c r="CI103" i="10"/>
  <c r="CH103" i="10"/>
  <c r="CG103" i="10"/>
  <c r="CF103" i="10"/>
  <c r="CE103" i="10"/>
  <c r="CD103" i="10"/>
  <c r="CC103" i="10"/>
  <c r="CB103" i="10"/>
  <c r="D103" i="10"/>
  <c r="C103" i="10"/>
  <c r="CA103" i="10" s="1"/>
  <c r="CR102" i="10"/>
  <c r="CQ102" i="10"/>
  <c r="CP102" i="10"/>
  <c r="CO102" i="10"/>
  <c r="CN102" i="10"/>
  <c r="CM102" i="10"/>
  <c r="CL102" i="10"/>
  <c r="CK102" i="10"/>
  <c r="CJ102" i="10"/>
  <c r="CI102" i="10"/>
  <c r="CH102" i="10"/>
  <c r="CG102" i="10"/>
  <c r="CF102" i="10"/>
  <c r="CE102" i="10"/>
  <c r="CD102" i="10"/>
  <c r="CC102" i="10"/>
  <c r="CB102" i="10"/>
  <c r="D102" i="10"/>
  <c r="C102" i="10"/>
  <c r="CA102" i="10" s="1"/>
  <c r="CR101" i="10"/>
  <c r="CQ101" i="10"/>
  <c r="CP101" i="10"/>
  <c r="CO101" i="10"/>
  <c r="CN101" i="10"/>
  <c r="CM101" i="10"/>
  <c r="CL101" i="10"/>
  <c r="CK101" i="10"/>
  <c r="CJ101" i="10"/>
  <c r="CI101" i="10"/>
  <c r="CH101" i="10"/>
  <c r="CG101" i="10"/>
  <c r="CF101" i="10"/>
  <c r="CE101" i="10"/>
  <c r="CD101" i="10"/>
  <c r="CC101" i="10"/>
  <c r="CB101" i="10"/>
  <c r="D101" i="10"/>
  <c r="C101" i="10"/>
  <c r="CA101" i="10" s="1"/>
  <c r="CR100" i="10"/>
  <c r="CQ100" i="10"/>
  <c r="CP100" i="10"/>
  <c r="CO100" i="10"/>
  <c r="CN100" i="10"/>
  <c r="CM100" i="10"/>
  <c r="CL100" i="10"/>
  <c r="CK100" i="10"/>
  <c r="CJ100" i="10"/>
  <c r="CI100" i="10"/>
  <c r="CH100" i="10"/>
  <c r="CG100" i="10"/>
  <c r="CF100" i="10"/>
  <c r="CE100" i="10"/>
  <c r="CD100" i="10"/>
  <c r="CC100" i="10"/>
  <c r="CB100" i="10"/>
  <c r="D100" i="10"/>
  <c r="C100" i="10"/>
  <c r="CA100" i="10" s="1"/>
  <c r="CR99" i="10"/>
  <c r="CQ99" i="10"/>
  <c r="CP99" i="10"/>
  <c r="CO99" i="10"/>
  <c r="CN99" i="10"/>
  <c r="CM99" i="10"/>
  <c r="CL99" i="10"/>
  <c r="CK99" i="10"/>
  <c r="CJ99" i="10"/>
  <c r="CI99" i="10"/>
  <c r="CH99" i="10"/>
  <c r="CG99" i="10"/>
  <c r="CF99" i="10"/>
  <c r="CE99" i="10"/>
  <c r="CD99" i="10"/>
  <c r="CC99" i="10"/>
  <c r="CB99" i="10"/>
  <c r="D99" i="10"/>
  <c r="C99" i="10"/>
  <c r="CA99" i="10" s="1"/>
  <c r="CT94" i="10"/>
  <c r="CS94" i="10"/>
  <c r="CR94" i="10"/>
  <c r="CQ94" i="10"/>
  <c r="CP94" i="10"/>
  <c r="CO94" i="10"/>
  <c r="CN94" i="10"/>
  <c r="CM94" i="10"/>
  <c r="CL94" i="10"/>
  <c r="CK94" i="10"/>
  <c r="CJ94" i="10"/>
  <c r="CI94" i="10"/>
  <c r="CH94" i="10"/>
  <c r="CG94" i="10"/>
  <c r="CF94" i="10"/>
  <c r="CE94" i="10"/>
  <c r="CD94" i="10"/>
  <c r="CC94" i="10"/>
  <c r="CB94" i="10"/>
  <c r="CA94" i="10"/>
  <c r="D94" i="10"/>
  <c r="C94" i="10"/>
  <c r="CT93" i="10"/>
  <c r="CS93" i="10"/>
  <c r="CR93" i="10"/>
  <c r="CQ93" i="10"/>
  <c r="CP93" i="10"/>
  <c r="CO93" i="10"/>
  <c r="CN93" i="10"/>
  <c r="CM93" i="10"/>
  <c r="CL93" i="10"/>
  <c r="CK93" i="10"/>
  <c r="CJ93" i="10"/>
  <c r="CI93" i="10"/>
  <c r="CH93" i="10"/>
  <c r="CG93" i="10"/>
  <c r="CF93" i="10"/>
  <c r="CE93" i="10"/>
  <c r="CD93" i="10"/>
  <c r="CC93" i="10"/>
  <c r="CB93" i="10"/>
  <c r="D93" i="10"/>
  <c r="C93" i="10"/>
  <c r="CA93" i="10" s="1"/>
  <c r="CT92" i="10"/>
  <c r="CS92" i="10"/>
  <c r="CR92" i="10"/>
  <c r="CQ92" i="10"/>
  <c r="CP92" i="10"/>
  <c r="CO92" i="10"/>
  <c r="CN92" i="10"/>
  <c r="CM92" i="10"/>
  <c r="CL92" i="10"/>
  <c r="CK92" i="10"/>
  <c r="CJ92" i="10"/>
  <c r="CI92" i="10"/>
  <c r="CH92" i="10"/>
  <c r="CG92" i="10"/>
  <c r="CF92" i="10"/>
  <c r="CE92" i="10"/>
  <c r="CD92" i="10"/>
  <c r="CC92" i="10"/>
  <c r="CB92" i="10"/>
  <c r="CA92" i="10"/>
  <c r="D92" i="10"/>
  <c r="C92" i="10"/>
  <c r="CT91" i="10"/>
  <c r="CS91" i="10"/>
  <c r="CR91" i="10"/>
  <c r="CQ91" i="10"/>
  <c r="CP91" i="10"/>
  <c r="CO91" i="10"/>
  <c r="CN91" i="10"/>
  <c r="CM91" i="10"/>
  <c r="CL91" i="10"/>
  <c r="CK91" i="10"/>
  <c r="CJ91" i="10"/>
  <c r="CI91" i="10"/>
  <c r="CH91" i="10"/>
  <c r="CG91" i="10"/>
  <c r="CF91" i="10"/>
  <c r="CE91" i="10"/>
  <c r="CD91" i="10"/>
  <c r="CC91" i="10"/>
  <c r="CB91" i="10"/>
  <c r="D91" i="10"/>
  <c r="C91" i="10"/>
  <c r="CA91" i="10" s="1"/>
  <c r="CT90" i="10"/>
  <c r="CS90" i="10"/>
  <c r="CR90" i="10"/>
  <c r="CQ90" i="10"/>
  <c r="CP90" i="10"/>
  <c r="CO90" i="10"/>
  <c r="CN90" i="10"/>
  <c r="CM90" i="10"/>
  <c r="CL90" i="10"/>
  <c r="CK90" i="10"/>
  <c r="CJ90" i="10"/>
  <c r="CI90" i="10"/>
  <c r="CH90" i="10"/>
  <c r="CG90" i="10"/>
  <c r="CF90" i="10"/>
  <c r="CE90" i="10"/>
  <c r="CD90" i="10"/>
  <c r="CC90" i="10"/>
  <c r="CB90" i="10"/>
  <c r="CA90" i="10"/>
  <c r="D90" i="10"/>
  <c r="C90" i="10"/>
  <c r="CT89" i="10"/>
  <c r="CS89" i="10"/>
  <c r="CR89" i="10"/>
  <c r="CQ89" i="10"/>
  <c r="CP89" i="10"/>
  <c r="CO89" i="10"/>
  <c r="CN89" i="10"/>
  <c r="CM89" i="10"/>
  <c r="CL89" i="10"/>
  <c r="CK89" i="10"/>
  <c r="CJ89" i="10"/>
  <c r="CI89" i="10"/>
  <c r="CH89" i="10"/>
  <c r="CG89" i="10"/>
  <c r="CF89" i="10"/>
  <c r="CE89" i="10"/>
  <c r="CD89" i="10"/>
  <c r="CC89" i="10"/>
  <c r="CB89" i="10"/>
  <c r="D89" i="10"/>
  <c r="C89" i="10"/>
  <c r="CA89" i="10" s="1"/>
  <c r="CT88" i="10"/>
  <c r="CS88" i="10"/>
  <c r="CR88" i="10"/>
  <c r="CQ88" i="10"/>
  <c r="CP88" i="10"/>
  <c r="CO88" i="10"/>
  <c r="CN88" i="10"/>
  <c r="CM88" i="10"/>
  <c r="CL88" i="10"/>
  <c r="CK88" i="10"/>
  <c r="CJ88" i="10"/>
  <c r="CI88" i="10"/>
  <c r="CH88" i="10"/>
  <c r="CG88" i="10"/>
  <c r="CF88" i="10"/>
  <c r="CE88" i="10"/>
  <c r="CD88" i="10"/>
  <c r="CC88" i="10"/>
  <c r="CB88" i="10"/>
  <c r="CA88" i="10"/>
  <c r="D88" i="10"/>
  <c r="C88" i="10"/>
  <c r="CT87" i="10"/>
  <c r="CS87" i="10"/>
  <c r="CR87" i="10"/>
  <c r="CQ87" i="10"/>
  <c r="CP87" i="10"/>
  <c r="CO87" i="10"/>
  <c r="CN87" i="10"/>
  <c r="CM87" i="10"/>
  <c r="CL87" i="10"/>
  <c r="CK87" i="10"/>
  <c r="CJ87" i="10"/>
  <c r="CI87" i="10"/>
  <c r="CH87" i="10"/>
  <c r="CG87" i="10"/>
  <c r="CF87" i="10"/>
  <c r="CE87" i="10"/>
  <c r="CD87" i="10"/>
  <c r="CC87" i="10"/>
  <c r="CB87" i="10"/>
  <c r="D87" i="10"/>
  <c r="C87" i="10"/>
  <c r="CA87" i="10" s="1"/>
  <c r="CT86" i="10"/>
  <c r="CS86" i="10"/>
  <c r="CR86" i="10"/>
  <c r="CQ86" i="10"/>
  <c r="CP86" i="10"/>
  <c r="CO86" i="10"/>
  <c r="CN86" i="10"/>
  <c r="CM86" i="10"/>
  <c r="CL86" i="10"/>
  <c r="CK86" i="10"/>
  <c r="CJ86" i="10"/>
  <c r="CI86" i="10"/>
  <c r="CH86" i="10"/>
  <c r="CG86" i="10"/>
  <c r="CF86" i="10"/>
  <c r="CE86" i="10"/>
  <c r="CD86" i="10"/>
  <c r="CC86" i="10"/>
  <c r="CB86" i="10"/>
  <c r="CA86" i="10"/>
  <c r="D86" i="10"/>
  <c r="C86" i="10"/>
  <c r="CT85" i="10"/>
  <c r="CS85" i="10"/>
  <c r="CR85" i="10"/>
  <c r="CQ85" i="10"/>
  <c r="CP85" i="10"/>
  <c r="CO85" i="10"/>
  <c r="CN85" i="10"/>
  <c r="CM85" i="10"/>
  <c r="CL85" i="10"/>
  <c r="CK85" i="10"/>
  <c r="CJ85" i="10"/>
  <c r="CI85" i="10"/>
  <c r="CH85" i="10"/>
  <c r="CG85" i="10"/>
  <c r="CF85" i="10"/>
  <c r="CE85" i="10"/>
  <c r="CD85" i="10"/>
  <c r="CC85" i="10"/>
  <c r="CB85" i="10"/>
  <c r="D85" i="10"/>
  <c r="C85" i="10"/>
  <c r="CA85" i="10" s="1"/>
  <c r="CT84" i="10"/>
  <c r="CS84" i="10"/>
  <c r="CR84" i="10"/>
  <c r="CQ84" i="10"/>
  <c r="CP84" i="10"/>
  <c r="CO84" i="10"/>
  <c r="CN84" i="10"/>
  <c r="CM84" i="10"/>
  <c r="CL84" i="10"/>
  <c r="CK84" i="10"/>
  <c r="CJ84" i="10"/>
  <c r="CI84" i="10"/>
  <c r="CH84" i="10"/>
  <c r="CG84" i="10"/>
  <c r="CF84" i="10"/>
  <c r="CE84" i="10"/>
  <c r="CD84" i="10"/>
  <c r="CC84" i="10"/>
  <c r="CB84" i="10"/>
  <c r="CA84" i="10"/>
  <c r="D84" i="10"/>
  <c r="C84" i="10"/>
  <c r="CT83" i="10"/>
  <c r="CS83" i="10"/>
  <c r="CR83" i="10"/>
  <c r="CQ83" i="10"/>
  <c r="CP83" i="10"/>
  <c r="CO83" i="10"/>
  <c r="CN83" i="10"/>
  <c r="CM83" i="10"/>
  <c r="CL83" i="10"/>
  <c r="CK83" i="10"/>
  <c r="CJ83" i="10"/>
  <c r="CI83" i="10"/>
  <c r="CH83" i="10"/>
  <c r="CG83" i="10"/>
  <c r="CF83" i="10"/>
  <c r="CE83" i="10"/>
  <c r="CD83" i="10"/>
  <c r="CC83" i="10"/>
  <c r="CB83" i="10"/>
  <c r="D83" i="10"/>
  <c r="C83" i="10"/>
  <c r="CA83" i="10" s="1"/>
  <c r="CT82" i="10"/>
  <c r="CS82" i="10"/>
  <c r="CR82" i="10"/>
  <c r="CQ82" i="10"/>
  <c r="CP82" i="10"/>
  <c r="CO82" i="10"/>
  <c r="CN82" i="10"/>
  <c r="CM82" i="10"/>
  <c r="CL82" i="10"/>
  <c r="CK82" i="10"/>
  <c r="CJ82" i="10"/>
  <c r="CI82" i="10"/>
  <c r="CH82" i="10"/>
  <c r="CG82" i="10"/>
  <c r="CF82" i="10"/>
  <c r="CE82" i="10"/>
  <c r="CD82" i="10"/>
  <c r="CC82" i="10"/>
  <c r="CB82" i="10"/>
  <c r="CA82" i="10"/>
  <c r="D82" i="10"/>
  <c r="C82" i="10"/>
  <c r="CT81" i="10"/>
  <c r="CS81" i="10"/>
  <c r="CR81" i="10"/>
  <c r="CQ81" i="10"/>
  <c r="CP81" i="10"/>
  <c r="CO81" i="10"/>
  <c r="CN81" i="10"/>
  <c r="CM81" i="10"/>
  <c r="CL81" i="10"/>
  <c r="CK81" i="10"/>
  <c r="CJ81" i="10"/>
  <c r="CI81" i="10"/>
  <c r="CH81" i="10"/>
  <c r="CG81" i="10"/>
  <c r="CF81" i="10"/>
  <c r="CE81" i="10"/>
  <c r="CD81" i="10"/>
  <c r="CC81" i="10"/>
  <c r="CB81" i="10"/>
  <c r="D81" i="10"/>
  <c r="C81" i="10"/>
  <c r="CA81" i="10" s="1"/>
  <c r="CT80" i="10"/>
  <c r="CS80" i="10"/>
  <c r="CR80" i="10"/>
  <c r="CQ80" i="10"/>
  <c r="CP80" i="10"/>
  <c r="CO80" i="10"/>
  <c r="CN80" i="10"/>
  <c r="CM80" i="10"/>
  <c r="CL80" i="10"/>
  <c r="CK80" i="10"/>
  <c r="CJ80" i="10"/>
  <c r="CI80" i="10"/>
  <c r="CH80" i="10"/>
  <c r="CG80" i="10"/>
  <c r="CF80" i="10"/>
  <c r="CE80" i="10"/>
  <c r="CD80" i="10"/>
  <c r="CC80" i="10"/>
  <c r="CB80" i="10"/>
  <c r="CA80" i="10"/>
  <c r="D80" i="10"/>
  <c r="C80" i="10"/>
  <c r="CT79" i="10"/>
  <c r="CS79" i="10"/>
  <c r="CR79" i="10"/>
  <c r="CQ79" i="10"/>
  <c r="CP79" i="10"/>
  <c r="CO79" i="10"/>
  <c r="CN79" i="10"/>
  <c r="CM79" i="10"/>
  <c r="CL79" i="10"/>
  <c r="CK79" i="10"/>
  <c r="CJ79" i="10"/>
  <c r="CI79" i="10"/>
  <c r="CH79" i="10"/>
  <c r="CG79" i="10"/>
  <c r="CF79" i="10"/>
  <c r="CE79" i="10"/>
  <c r="CD79" i="10"/>
  <c r="CC79" i="10"/>
  <c r="CB79" i="10"/>
  <c r="D79" i="10"/>
  <c r="C79" i="10"/>
  <c r="CA79" i="10" s="1"/>
  <c r="CT78" i="10"/>
  <c r="CS78" i="10"/>
  <c r="CR78" i="10"/>
  <c r="CQ78" i="10"/>
  <c r="CP78" i="10"/>
  <c r="CO78" i="10"/>
  <c r="CN78" i="10"/>
  <c r="CM78" i="10"/>
  <c r="CL78" i="10"/>
  <c r="CK78" i="10"/>
  <c r="CJ78" i="10"/>
  <c r="CI78" i="10"/>
  <c r="CH78" i="10"/>
  <c r="CG78" i="10"/>
  <c r="CF78" i="10"/>
  <c r="CE78" i="10"/>
  <c r="CD78" i="10"/>
  <c r="CC78" i="10"/>
  <c r="CB78" i="10"/>
  <c r="CA78" i="10"/>
  <c r="D78" i="10"/>
  <c r="C78" i="10"/>
  <c r="CT77" i="10"/>
  <c r="CS77" i="10"/>
  <c r="CR77" i="10"/>
  <c r="CQ77" i="10"/>
  <c r="CP77" i="10"/>
  <c r="CO77" i="10"/>
  <c r="CN77" i="10"/>
  <c r="CM77" i="10"/>
  <c r="CL77" i="10"/>
  <c r="CK77" i="10"/>
  <c r="CJ77" i="10"/>
  <c r="CI77" i="10"/>
  <c r="CH77" i="10"/>
  <c r="CG77" i="10"/>
  <c r="CF77" i="10"/>
  <c r="CE77" i="10"/>
  <c r="CD77" i="10"/>
  <c r="CC77" i="10"/>
  <c r="CB77" i="10"/>
  <c r="D77" i="10"/>
  <c r="C77" i="10"/>
  <c r="CA77" i="10" s="1"/>
  <c r="CT76" i="10"/>
  <c r="CS76" i="10"/>
  <c r="CR76" i="10"/>
  <c r="CQ76" i="10"/>
  <c r="CP76" i="10"/>
  <c r="CO76" i="10"/>
  <c r="CN76" i="10"/>
  <c r="CM76" i="10"/>
  <c r="CL76" i="10"/>
  <c r="CK76" i="10"/>
  <c r="CJ76" i="10"/>
  <c r="CI76" i="10"/>
  <c r="CH76" i="10"/>
  <c r="CG76" i="10"/>
  <c r="CF76" i="10"/>
  <c r="CE76" i="10"/>
  <c r="CD76" i="10"/>
  <c r="CC76" i="10"/>
  <c r="CB76" i="10"/>
  <c r="CA76" i="10"/>
  <c r="D76" i="10"/>
  <c r="C76" i="10"/>
  <c r="CT75" i="10"/>
  <c r="CS75" i="10"/>
  <c r="CR75" i="10"/>
  <c r="CQ75" i="10"/>
  <c r="CP75" i="10"/>
  <c r="CO75" i="10"/>
  <c r="CN75" i="10"/>
  <c r="CM75" i="10"/>
  <c r="CL75" i="10"/>
  <c r="CK75" i="10"/>
  <c r="CJ75" i="10"/>
  <c r="CI75" i="10"/>
  <c r="CH75" i="10"/>
  <c r="CG75" i="10"/>
  <c r="CF75" i="10"/>
  <c r="CE75" i="10"/>
  <c r="CD75" i="10"/>
  <c r="CC75" i="10"/>
  <c r="CB75" i="10"/>
  <c r="D75" i="10"/>
  <c r="C75" i="10"/>
  <c r="CA75" i="10" s="1"/>
  <c r="CT74" i="10"/>
  <c r="CS74" i="10"/>
  <c r="CR74" i="10"/>
  <c r="CQ74" i="10"/>
  <c r="CP74" i="10"/>
  <c r="CO74" i="10"/>
  <c r="CN74" i="10"/>
  <c r="CM74" i="10"/>
  <c r="CL74" i="10"/>
  <c r="CK74" i="10"/>
  <c r="CJ74" i="10"/>
  <c r="CI74" i="10"/>
  <c r="CH74" i="10"/>
  <c r="CG74" i="10"/>
  <c r="CF74" i="10"/>
  <c r="CE74" i="10"/>
  <c r="CD74" i="10"/>
  <c r="CC74" i="10"/>
  <c r="CB74" i="10"/>
  <c r="CA74" i="10"/>
  <c r="D74" i="10"/>
  <c r="C74" i="10"/>
  <c r="CT73" i="10"/>
  <c r="CS73" i="10"/>
  <c r="CR73" i="10"/>
  <c r="CQ73" i="10"/>
  <c r="CP73" i="10"/>
  <c r="CO73" i="10"/>
  <c r="CN73" i="10"/>
  <c r="CM73" i="10"/>
  <c r="CL73" i="10"/>
  <c r="CK73" i="10"/>
  <c r="CJ73" i="10"/>
  <c r="CI73" i="10"/>
  <c r="CH73" i="10"/>
  <c r="CG73" i="10"/>
  <c r="CF73" i="10"/>
  <c r="CE73" i="10"/>
  <c r="CD73" i="10"/>
  <c r="CC73" i="10"/>
  <c r="CB73" i="10"/>
  <c r="D73" i="10"/>
  <c r="C73" i="10"/>
  <c r="CA73" i="10" s="1"/>
  <c r="CT72" i="10"/>
  <c r="CS72" i="10"/>
  <c r="CR72" i="10"/>
  <c r="CQ72" i="10"/>
  <c r="CP72" i="10"/>
  <c r="CO72" i="10"/>
  <c r="CN72" i="10"/>
  <c r="CM72" i="10"/>
  <c r="CL72" i="10"/>
  <c r="CK72" i="10"/>
  <c r="CJ72" i="10"/>
  <c r="CI72" i="10"/>
  <c r="CH72" i="10"/>
  <c r="CG72" i="10"/>
  <c r="CF72" i="10"/>
  <c r="CE72" i="10"/>
  <c r="CD72" i="10"/>
  <c r="CC72" i="10"/>
  <c r="CB72" i="10"/>
  <c r="CA72" i="10"/>
  <c r="D72" i="10"/>
  <c r="A195" i="10" s="1"/>
  <c r="C72" i="10"/>
  <c r="CR67" i="10"/>
  <c r="CQ67" i="10"/>
  <c r="CP67" i="10"/>
  <c r="CO67" i="10"/>
  <c r="CN67" i="10"/>
  <c r="CM67" i="10"/>
  <c r="CL67" i="10"/>
  <c r="CK67" i="10"/>
  <c r="CJ67" i="10"/>
  <c r="CI67" i="10"/>
  <c r="CH67" i="10"/>
  <c r="CG67" i="10"/>
  <c r="CF67" i="10"/>
  <c r="CE67" i="10"/>
  <c r="CD67" i="10"/>
  <c r="CC67" i="10"/>
  <c r="CB67" i="10"/>
  <c r="CA67" i="10"/>
  <c r="CR66" i="10"/>
  <c r="CQ66" i="10"/>
  <c r="CP66" i="10"/>
  <c r="CO66" i="10"/>
  <c r="CN66" i="10"/>
  <c r="CM66" i="10"/>
  <c r="CL66" i="10"/>
  <c r="CK66" i="10"/>
  <c r="CJ66" i="10"/>
  <c r="CI66" i="10"/>
  <c r="CH66" i="10"/>
  <c r="CG66" i="10"/>
  <c r="CF66" i="10"/>
  <c r="CE66" i="10"/>
  <c r="CD66" i="10"/>
  <c r="CC66" i="10"/>
  <c r="CB66" i="10"/>
  <c r="CA66" i="10"/>
  <c r="CR65" i="10"/>
  <c r="CQ65" i="10"/>
  <c r="CP65" i="10"/>
  <c r="CO65" i="10"/>
  <c r="CN65" i="10"/>
  <c r="CM65" i="10"/>
  <c r="CL65" i="10"/>
  <c r="CK65" i="10"/>
  <c r="CJ65" i="10"/>
  <c r="CI65" i="10"/>
  <c r="CH65" i="10"/>
  <c r="CG65" i="10"/>
  <c r="CF65" i="10"/>
  <c r="CE65" i="10"/>
  <c r="CD65" i="10"/>
  <c r="CC65" i="10"/>
  <c r="CB65" i="10"/>
  <c r="CA65" i="10"/>
  <c r="CR64" i="10"/>
  <c r="CQ64" i="10"/>
  <c r="CP64" i="10"/>
  <c r="CO64" i="10"/>
  <c r="CN64" i="10"/>
  <c r="CM64" i="10"/>
  <c r="CL64" i="10"/>
  <c r="CK64" i="10"/>
  <c r="CJ64" i="10"/>
  <c r="CI64" i="10"/>
  <c r="CH64" i="10"/>
  <c r="CG64" i="10"/>
  <c r="CF64" i="10"/>
  <c r="CE64" i="10"/>
  <c r="CD64" i="10"/>
  <c r="CC64" i="10"/>
  <c r="CB64" i="10"/>
  <c r="CA64" i="10"/>
  <c r="CR63" i="10"/>
  <c r="CQ63" i="10"/>
  <c r="CP63" i="10"/>
  <c r="CO63" i="10"/>
  <c r="CN63" i="10"/>
  <c r="CM63" i="10"/>
  <c r="CL63" i="10"/>
  <c r="CK63" i="10"/>
  <c r="CJ63" i="10"/>
  <c r="CI63" i="10"/>
  <c r="CH63" i="10"/>
  <c r="CG63" i="10"/>
  <c r="CF63" i="10"/>
  <c r="CE63" i="10"/>
  <c r="CD63" i="10"/>
  <c r="CC63" i="10"/>
  <c r="CB63" i="10"/>
  <c r="CA63" i="10"/>
  <c r="CR59" i="10"/>
  <c r="CQ59" i="10"/>
  <c r="CP59" i="10"/>
  <c r="CO59" i="10"/>
  <c r="CN59" i="10"/>
  <c r="CM59" i="10"/>
  <c r="CL59" i="10"/>
  <c r="CK59" i="10"/>
  <c r="CJ59" i="10"/>
  <c r="CI59" i="10"/>
  <c r="CH59" i="10"/>
  <c r="CG59" i="10"/>
  <c r="CF59" i="10"/>
  <c r="CE59" i="10"/>
  <c r="CD59" i="10"/>
  <c r="CC59" i="10"/>
  <c r="CB59" i="10"/>
  <c r="CA59" i="10"/>
  <c r="CR58" i="10"/>
  <c r="CQ58" i="10"/>
  <c r="CP58" i="10"/>
  <c r="CO58" i="10"/>
  <c r="CN58" i="10"/>
  <c r="CM58" i="10"/>
  <c r="CL58" i="10"/>
  <c r="CK58" i="10"/>
  <c r="CJ58" i="10"/>
  <c r="CI58" i="10"/>
  <c r="CH58" i="10"/>
  <c r="CG58" i="10"/>
  <c r="CF58" i="10"/>
  <c r="CE58" i="10"/>
  <c r="CD58" i="10"/>
  <c r="CC58" i="10"/>
  <c r="CB58" i="10"/>
  <c r="CA58" i="10"/>
  <c r="CR57" i="10"/>
  <c r="CQ57" i="10"/>
  <c r="CP57" i="10"/>
  <c r="CO57" i="10"/>
  <c r="CN57" i="10"/>
  <c r="CM57" i="10"/>
  <c r="CL57" i="10"/>
  <c r="CK57" i="10"/>
  <c r="CJ57" i="10"/>
  <c r="CI57" i="10"/>
  <c r="CH57" i="10"/>
  <c r="CG57" i="10"/>
  <c r="CF57" i="10"/>
  <c r="CE57" i="10"/>
  <c r="CD57" i="10"/>
  <c r="CC57" i="10"/>
  <c r="CB57" i="10"/>
  <c r="CA57" i="10"/>
  <c r="CR56" i="10"/>
  <c r="CQ56" i="10"/>
  <c r="CP56" i="10"/>
  <c r="CO56" i="10"/>
  <c r="CN56" i="10"/>
  <c r="CM56" i="10"/>
  <c r="CL56" i="10"/>
  <c r="CK56" i="10"/>
  <c r="CJ56" i="10"/>
  <c r="CI56" i="10"/>
  <c r="CH56" i="10"/>
  <c r="CG56" i="10"/>
  <c r="CF56" i="10"/>
  <c r="CE56" i="10"/>
  <c r="CD56" i="10"/>
  <c r="CC56" i="10"/>
  <c r="CB56" i="10"/>
  <c r="CA56" i="10"/>
  <c r="CR55" i="10"/>
  <c r="CQ55" i="10"/>
  <c r="CP55" i="10"/>
  <c r="CO55" i="10"/>
  <c r="CN55" i="10"/>
  <c r="CM55" i="10"/>
  <c r="CL55" i="10"/>
  <c r="CK55" i="10"/>
  <c r="CJ55" i="10"/>
  <c r="CI55" i="10"/>
  <c r="CH55" i="10"/>
  <c r="CG55" i="10"/>
  <c r="CF55" i="10"/>
  <c r="CE55" i="10"/>
  <c r="CD55" i="10"/>
  <c r="CC55" i="10"/>
  <c r="CB55" i="10"/>
  <c r="CA55" i="10"/>
  <c r="CI51" i="10"/>
  <c r="CH51" i="10"/>
  <c r="CG51" i="10"/>
  <c r="CC51" i="10"/>
  <c r="CB51" i="10"/>
  <c r="CA51" i="10"/>
  <c r="CI50" i="10"/>
  <c r="CH50" i="10"/>
  <c r="CG50" i="10"/>
  <c r="CC50" i="10"/>
  <c r="CB50" i="10"/>
  <c r="CA50" i="10"/>
  <c r="CI49" i="10"/>
  <c r="CH49" i="10"/>
  <c r="CG49" i="10"/>
  <c r="CC49" i="10"/>
  <c r="CB49" i="10"/>
  <c r="CA49" i="10"/>
  <c r="CI48" i="10"/>
  <c r="CH48" i="10"/>
  <c r="CG48" i="10"/>
  <c r="CC48" i="10"/>
  <c r="CB48" i="10"/>
  <c r="CA48" i="10"/>
  <c r="CI47" i="10"/>
  <c r="CH47" i="10"/>
  <c r="CG47" i="10"/>
  <c r="CC47" i="10"/>
  <c r="CB47" i="10"/>
  <c r="CA47" i="10"/>
  <c r="CI46" i="10"/>
  <c r="CH46" i="10"/>
  <c r="CG46" i="10"/>
  <c r="CC46" i="10"/>
  <c r="CB46" i="10"/>
  <c r="CA46" i="10"/>
  <c r="CI45" i="10"/>
  <c r="CH45" i="10"/>
  <c r="CG45" i="10"/>
  <c r="CC45" i="10"/>
  <c r="CB45" i="10"/>
  <c r="CA45" i="10"/>
  <c r="CI44" i="10"/>
  <c r="CH44" i="10"/>
  <c r="CG44" i="10"/>
  <c r="CC44" i="10"/>
  <c r="CB44" i="10"/>
  <c r="CA44" i="10"/>
  <c r="CI43" i="10"/>
  <c r="CH43" i="10"/>
  <c r="CG43" i="10"/>
  <c r="CC43" i="10"/>
  <c r="CB43" i="10"/>
  <c r="CA43" i="10"/>
  <c r="CI42" i="10"/>
  <c r="CH42" i="10"/>
  <c r="CG42" i="10"/>
  <c r="CC42" i="10"/>
  <c r="CB42" i="10"/>
  <c r="CA42" i="10"/>
  <c r="CI41" i="10"/>
  <c r="CH41" i="10"/>
  <c r="CG41" i="10"/>
  <c r="CC41" i="10"/>
  <c r="CB41" i="10"/>
  <c r="CA41" i="10"/>
  <c r="CI40" i="10"/>
  <c r="CH40" i="10"/>
  <c r="CG40" i="10"/>
  <c r="CC40" i="10"/>
  <c r="CB40" i="10"/>
  <c r="CA40" i="10"/>
  <c r="CI39" i="10"/>
  <c r="CH39" i="10"/>
  <c r="CG39" i="10"/>
  <c r="CC39" i="10"/>
  <c r="CB39" i="10"/>
  <c r="CA39" i="10"/>
  <c r="CI38" i="10"/>
  <c r="CH38" i="10"/>
  <c r="CG38" i="10"/>
  <c r="CC38" i="10"/>
  <c r="CB38" i="10"/>
  <c r="CA38" i="10"/>
  <c r="CI37" i="10"/>
  <c r="CH37" i="10"/>
  <c r="CG37" i="10"/>
  <c r="CC37" i="10"/>
  <c r="CB37" i="10"/>
  <c r="CA37" i="10"/>
  <c r="CI36" i="10"/>
  <c r="CH36" i="10"/>
  <c r="CG36" i="10"/>
  <c r="CC36" i="10"/>
  <c r="CB36" i="10"/>
  <c r="CA36" i="10"/>
  <c r="CI35" i="10"/>
  <c r="CH35" i="10"/>
  <c r="CG35" i="10"/>
  <c r="CC35" i="10"/>
  <c r="CB35" i="10"/>
  <c r="CA35" i="10"/>
  <c r="CI34" i="10"/>
  <c r="CH34" i="10"/>
  <c r="CG34" i="10"/>
  <c r="CC34" i="10"/>
  <c r="CB34" i="10"/>
  <c r="CA34" i="10"/>
  <c r="CI29" i="10"/>
  <c r="CH29" i="10"/>
  <c r="CG29" i="10"/>
  <c r="CC29" i="10"/>
  <c r="CB29" i="10"/>
  <c r="CA29" i="10"/>
  <c r="CI28" i="10"/>
  <c r="CH28" i="10"/>
  <c r="CG28" i="10"/>
  <c r="CC28" i="10"/>
  <c r="CB28" i="10"/>
  <c r="CA28" i="10"/>
  <c r="CI27" i="10"/>
  <c r="CH27" i="10"/>
  <c r="CG27" i="10"/>
  <c r="CC27" i="10"/>
  <c r="CB27" i="10"/>
  <c r="CA27" i="10"/>
  <c r="CI26" i="10"/>
  <c r="CH26" i="10"/>
  <c r="CG26" i="10"/>
  <c r="CC26" i="10"/>
  <c r="CB26" i="10"/>
  <c r="CA26" i="10"/>
  <c r="CI25" i="10"/>
  <c r="CH25" i="10"/>
  <c r="CG25" i="10"/>
  <c r="CC25" i="10"/>
  <c r="CB25" i="10"/>
  <c r="CA25" i="10"/>
  <c r="CI24" i="10"/>
  <c r="CH24" i="10"/>
  <c r="CG24" i="10"/>
  <c r="CC24" i="10"/>
  <c r="CB24" i="10"/>
  <c r="CA24" i="10"/>
  <c r="CI23" i="10"/>
  <c r="CH23" i="10"/>
  <c r="CG23" i="10"/>
  <c r="CC23" i="10"/>
  <c r="CB23" i="10"/>
  <c r="CA23" i="10"/>
  <c r="CI22" i="10"/>
  <c r="CH22" i="10"/>
  <c r="CG22" i="10"/>
  <c r="CC22" i="10"/>
  <c r="CB22" i="10"/>
  <c r="CA22" i="10"/>
  <c r="CI21" i="10"/>
  <c r="CH21" i="10"/>
  <c r="CG21" i="10"/>
  <c r="CC21" i="10"/>
  <c r="CB21" i="10"/>
  <c r="CA21" i="10"/>
  <c r="CI20" i="10"/>
  <c r="CH20" i="10"/>
  <c r="CG20" i="10"/>
  <c r="CC20" i="10"/>
  <c r="CB20" i="10"/>
  <c r="CA20" i="10"/>
  <c r="CI19" i="10"/>
  <c r="CH19" i="10"/>
  <c r="CG19" i="10"/>
  <c r="CC19" i="10"/>
  <c r="CB19" i="10"/>
  <c r="CA19" i="10"/>
  <c r="CI18" i="10"/>
  <c r="CH18" i="10"/>
  <c r="CG18" i="10"/>
  <c r="CC18" i="10"/>
  <c r="CB18" i="10"/>
  <c r="CA18" i="10"/>
  <c r="CI17" i="10"/>
  <c r="CH17" i="10"/>
  <c r="CG17" i="10"/>
  <c r="CC17" i="10"/>
  <c r="CB17" i="10"/>
  <c r="CA17" i="10"/>
  <c r="CI16" i="10"/>
  <c r="CH16" i="10"/>
  <c r="CG16" i="10"/>
  <c r="CC16" i="10"/>
  <c r="CB16" i="10"/>
  <c r="CA16" i="10"/>
  <c r="CI15" i="10"/>
  <c r="CH15" i="10"/>
  <c r="CG15" i="10"/>
  <c r="CC15" i="10"/>
  <c r="CB15" i="10"/>
  <c r="CA15" i="10"/>
  <c r="CI14" i="10"/>
  <c r="CH14" i="10"/>
  <c r="CG14" i="10"/>
  <c r="CC14" i="10"/>
  <c r="CB14" i="10"/>
  <c r="CA14" i="10"/>
  <c r="CI13" i="10"/>
  <c r="CH13" i="10"/>
  <c r="CG13" i="10"/>
  <c r="CC13" i="10"/>
  <c r="CB13" i="10"/>
  <c r="CA13" i="10"/>
  <c r="CI12" i="10"/>
  <c r="CH12" i="10"/>
  <c r="CG12" i="10"/>
  <c r="B195" i="10" s="1"/>
  <c r="CC12" i="10"/>
  <c r="CB12" i="10"/>
  <c r="CA12" i="10"/>
  <c r="A5" i="10"/>
  <c r="A4" i="10"/>
  <c r="A3" i="10"/>
  <c r="A2" i="10"/>
  <c r="C63" i="1" l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C66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C67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B125" i="1" l="1"/>
  <c r="C125" i="1"/>
  <c r="D125" i="1"/>
  <c r="E125" i="1"/>
  <c r="F125" i="1"/>
  <c r="G125" i="1"/>
  <c r="B126" i="1"/>
  <c r="C126" i="1"/>
  <c r="D126" i="1"/>
  <c r="E126" i="1"/>
  <c r="F126" i="1"/>
  <c r="G126" i="1"/>
  <c r="B127" i="1"/>
  <c r="C127" i="1"/>
  <c r="D127" i="1"/>
  <c r="E127" i="1"/>
  <c r="F127" i="1"/>
  <c r="G127" i="1"/>
  <c r="D124" i="1"/>
  <c r="E124" i="1"/>
  <c r="F124" i="1"/>
  <c r="G124" i="1"/>
  <c r="B124" i="1"/>
  <c r="I121" i="1"/>
  <c r="J121" i="1"/>
  <c r="J120" i="1"/>
  <c r="E121" i="1"/>
  <c r="F121" i="1"/>
  <c r="G121" i="1"/>
  <c r="H121" i="1"/>
  <c r="F120" i="1"/>
  <c r="G120" i="1"/>
  <c r="H120" i="1"/>
  <c r="E119" i="1"/>
  <c r="F119" i="1"/>
  <c r="G119" i="1"/>
  <c r="H119" i="1"/>
  <c r="I119" i="1"/>
  <c r="J119" i="1"/>
  <c r="E120" i="1"/>
  <c r="I120" i="1"/>
  <c r="E118" i="1"/>
  <c r="F118" i="1"/>
  <c r="G118" i="1"/>
  <c r="H118" i="1"/>
  <c r="I118" i="1"/>
  <c r="J118" i="1"/>
  <c r="E110" i="1"/>
  <c r="F110" i="1"/>
  <c r="G110" i="1"/>
  <c r="H110" i="1"/>
  <c r="I110" i="1"/>
  <c r="J110" i="1"/>
  <c r="E111" i="1"/>
  <c r="F111" i="1"/>
  <c r="G111" i="1"/>
  <c r="H111" i="1"/>
  <c r="I111" i="1"/>
  <c r="J111" i="1"/>
  <c r="E112" i="1"/>
  <c r="F112" i="1"/>
  <c r="G112" i="1"/>
  <c r="H112" i="1"/>
  <c r="I112" i="1"/>
  <c r="J112" i="1"/>
  <c r="E113" i="1"/>
  <c r="F113" i="1"/>
  <c r="G113" i="1"/>
  <c r="H113" i="1"/>
  <c r="I113" i="1"/>
  <c r="J113" i="1"/>
  <c r="E114" i="1"/>
  <c r="F114" i="1"/>
  <c r="G114" i="1"/>
  <c r="H114" i="1"/>
  <c r="I114" i="1"/>
  <c r="J114" i="1"/>
  <c r="E115" i="1"/>
  <c r="F115" i="1"/>
  <c r="G115" i="1"/>
  <c r="H115" i="1"/>
  <c r="I115" i="1"/>
  <c r="J115" i="1"/>
  <c r="E116" i="1"/>
  <c r="F116" i="1"/>
  <c r="G116" i="1"/>
  <c r="H116" i="1"/>
  <c r="I116" i="1"/>
  <c r="J116" i="1"/>
  <c r="E117" i="1"/>
  <c r="F117" i="1"/>
  <c r="G117" i="1"/>
  <c r="H117" i="1"/>
  <c r="I117" i="1"/>
  <c r="J117" i="1"/>
  <c r="F109" i="1"/>
  <c r="G109" i="1"/>
  <c r="H109" i="1"/>
  <c r="I109" i="1"/>
  <c r="J109" i="1"/>
  <c r="E109" i="1"/>
  <c r="E108" i="1"/>
  <c r="F108" i="1"/>
  <c r="G108" i="1"/>
  <c r="H108" i="1"/>
  <c r="I108" i="1"/>
  <c r="J108" i="1"/>
  <c r="E107" i="1"/>
  <c r="F107" i="1"/>
  <c r="G107" i="1"/>
  <c r="H107" i="1"/>
  <c r="I107" i="1"/>
  <c r="J107" i="1"/>
  <c r="F106" i="1"/>
  <c r="G106" i="1"/>
  <c r="H106" i="1"/>
  <c r="I106" i="1"/>
  <c r="J106" i="1"/>
  <c r="E106" i="1"/>
  <c r="E105" i="1"/>
  <c r="F105" i="1"/>
  <c r="G105" i="1"/>
  <c r="H105" i="1"/>
  <c r="F104" i="1"/>
  <c r="G104" i="1"/>
  <c r="H104" i="1"/>
  <c r="E104" i="1"/>
  <c r="I104" i="1"/>
  <c r="J104" i="1"/>
  <c r="I105" i="1"/>
  <c r="J105" i="1"/>
  <c r="J103" i="1"/>
  <c r="F103" i="1"/>
  <c r="G103" i="1"/>
  <c r="H103" i="1"/>
  <c r="I103" i="1"/>
  <c r="E103" i="1"/>
  <c r="AN100" i="1"/>
  <c r="AO100" i="1"/>
  <c r="AP100" i="1"/>
  <c r="AQ100" i="1"/>
  <c r="AN101" i="1"/>
  <c r="AO101" i="1"/>
  <c r="AP101" i="1"/>
  <c r="AQ101" i="1"/>
  <c r="AN102" i="1"/>
  <c r="AO102" i="1"/>
  <c r="AP102" i="1"/>
  <c r="AQ102" i="1"/>
  <c r="AN103" i="1"/>
  <c r="AO103" i="1"/>
  <c r="AP103" i="1"/>
  <c r="AQ103" i="1"/>
  <c r="AN104" i="1"/>
  <c r="AO104" i="1"/>
  <c r="AP104" i="1"/>
  <c r="AQ104" i="1"/>
  <c r="AN105" i="1"/>
  <c r="AO105" i="1"/>
  <c r="AP105" i="1"/>
  <c r="AQ105" i="1"/>
  <c r="AN106" i="1"/>
  <c r="AO106" i="1"/>
  <c r="AP106" i="1"/>
  <c r="AQ106" i="1"/>
  <c r="AN107" i="1"/>
  <c r="AO107" i="1"/>
  <c r="AP107" i="1"/>
  <c r="AQ107" i="1"/>
  <c r="AN108" i="1"/>
  <c r="AO108" i="1"/>
  <c r="AP108" i="1"/>
  <c r="AQ108" i="1"/>
  <c r="AN109" i="1"/>
  <c r="AO109" i="1"/>
  <c r="AP109" i="1"/>
  <c r="AQ109" i="1"/>
  <c r="AN110" i="1"/>
  <c r="AO110" i="1"/>
  <c r="AP110" i="1"/>
  <c r="AQ110" i="1"/>
  <c r="AN111" i="1"/>
  <c r="AO111" i="1"/>
  <c r="AP111" i="1"/>
  <c r="AQ111" i="1"/>
  <c r="AN112" i="1"/>
  <c r="AO112" i="1"/>
  <c r="AP112" i="1"/>
  <c r="AQ112" i="1"/>
  <c r="AN113" i="1"/>
  <c r="AO113" i="1"/>
  <c r="AP113" i="1"/>
  <c r="AQ113" i="1"/>
  <c r="AN114" i="1"/>
  <c r="AO114" i="1"/>
  <c r="AP114" i="1"/>
  <c r="AQ114" i="1"/>
  <c r="AN115" i="1"/>
  <c r="AO115" i="1"/>
  <c r="AP115" i="1"/>
  <c r="AQ115" i="1"/>
  <c r="AN116" i="1"/>
  <c r="AO116" i="1"/>
  <c r="AP116" i="1"/>
  <c r="AQ116" i="1"/>
  <c r="AN117" i="1"/>
  <c r="AO117" i="1"/>
  <c r="AP117" i="1"/>
  <c r="AQ117" i="1"/>
  <c r="AN118" i="1"/>
  <c r="AO118" i="1"/>
  <c r="AP118" i="1"/>
  <c r="AQ118" i="1"/>
  <c r="AN119" i="1"/>
  <c r="AO119" i="1"/>
  <c r="AP119" i="1"/>
  <c r="AQ119" i="1"/>
  <c r="AN120" i="1"/>
  <c r="AO120" i="1"/>
  <c r="AP120" i="1"/>
  <c r="AQ120" i="1"/>
  <c r="AN121" i="1"/>
  <c r="AO121" i="1"/>
  <c r="AP121" i="1"/>
  <c r="AQ121" i="1"/>
  <c r="AO99" i="1"/>
  <c r="AP99" i="1"/>
  <c r="AQ99" i="1"/>
  <c r="AN99" i="1"/>
  <c r="AK100" i="1"/>
  <c r="AL100" i="1"/>
  <c r="AM100" i="1"/>
  <c r="AK101" i="1"/>
  <c r="AL101" i="1"/>
  <c r="AM101" i="1"/>
  <c r="AL99" i="1"/>
  <c r="AM99" i="1"/>
  <c r="AK99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K102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I99" i="1"/>
  <c r="I102" i="1"/>
  <c r="J102" i="1"/>
  <c r="E100" i="1"/>
  <c r="F100" i="1"/>
  <c r="G100" i="1"/>
  <c r="H100" i="1"/>
  <c r="E101" i="1"/>
  <c r="F101" i="1"/>
  <c r="G101" i="1"/>
  <c r="H101" i="1"/>
  <c r="E102" i="1"/>
  <c r="F102" i="1"/>
  <c r="G102" i="1"/>
  <c r="H102" i="1"/>
  <c r="F99" i="1"/>
  <c r="G99" i="1"/>
  <c r="H99" i="1"/>
  <c r="E99" i="1"/>
  <c r="F94" i="1"/>
  <c r="G94" i="1"/>
  <c r="H94" i="1"/>
  <c r="E94" i="1"/>
  <c r="I94" i="1"/>
  <c r="J94" i="1"/>
  <c r="J93" i="1"/>
  <c r="E92" i="1"/>
  <c r="F92" i="1"/>
  <c r="G92" i="1"/>
  <c r="H92" i="1"/>
  <c r="I92" i="1"/>
  <c r="J92" i="1"/>
  <c r="E93" i="1"/>
  <c r="F93" i="1"/>
  <c r="G93" i="1"/>
  <c r="H93" i="1"/>
  <c r="I93" i="1"/>
  <c r="F91" i="1"/>
  <c r="G91" i="1"/>
  <c r="H91" i="1"/>
  <c r="I91" i="1"/>
  <c r="J91" i="1"/>
  <c r="E91" i="1"/>
  <c r="F90" i="1"/>
  <c r="G90" i="1"/>
  <c r="H90" i="1"/>
  <c r="I90" i="1"/>
  <c r="J90" i="1"/>
  <c r="E90" i="1"/>
  <c r="E84" i="1"/>
  <c r="F84" i="1"/>
  <c r="G84" i="1"/>
  <c r="H84" i="1"/>
  <c r="I84" i="1"/>
  <c r="J84" i="1"/>
  <c r="E85" i="1"/>
  <c r="F85" i="1"/>
  <c r="G85" i="1"/>
  <c r="H85" i="1"/>
  <c r="I85" i="1"/>
  <c r="J85" i="1"/>
  <c r="E86" i="1"/>
  <c r="F86" i="1"/>
  <c r="G86" i="1"/>
  <c r="H86" i="1"/>
  <c r="I86" i="1"/>
  <c r="J86" i="1"/>
  <c r="E87" i="1"/>
  <c r="F87" i="1"/>
  <c r="G87" i="1"/>
  <c r="H87" i="1"/>
  <c r="I87" i="1"/>
  <c r="J87" i="1"/>
  <c r="E88" i="1"/>
  <c r="F88" i="1"/>
  <c r="G88" i="1"/>
  <c r="H88" i="1"/>
  <c r="I88" i="1"/>
  <c r="J88" i="1"/>
  <c r="E89" i="1"/>
  <c r="F89" i="1"/>
  <c r="G89" i="1"/>
  <c r="H89" i="1"/>
  <c r="I89" i="1"/>
  <c r="J89" i="1"/>
  <c r="F83" i="1"/>
  <c r="G83" i="1"/>
  <c r="H83" i="1"/>
  <c r="I83" i="1"/>
  <c r="J83" i="1"/>
  <c r="E83" i="1"/>
  <c r="E81" i="1"/>
  <c r="F81" i="1"/>
  <c r="G81" i="1"/>
  <c r="H81" i="1"/>
  <c r="I81" i="1"/>
  <c r="J81" i="1"/>
  <c r="E82" i="1"/>
  <c r="F82" i="1"/>
  <c r="G82" i="1"/>
  <c r="H82" i="1"/>
  <c r="I82" i="1"/>
  <c r="J82" i="1"/>
  <c r="F80" i="1"/>
  <c r="G80" i="1"/>
  <c r="H80" i="1"/>
  <c r="I80" i="1"/>
  <c r="J80" i="1"/>
  <c r="E80" i="1"/>
  <c r="F79" i="1"/>
  <c r="G79" i="1"/>
  <c r="H79" i="1"/>
  <c r="I79" i="1"/>
  <c r="J79" i="1"/>
  <c r="E79" i="1"/>
  <c r="E78" i="1"/>
  <c r="F78" i="1"/>
  <c r="G78" i="1"/>
  <c r="H78" i="1"/>
  <c r="F77" i="1"/>
  <c r="G77" i="1"/>
  <c r="H77" i="1"/>
  <c r="E77" i="1"/>
  <c r="I77" i="1"/>
  <c r="J77" i="1"/>
  <c r="I78" i="1"/>
  <c r="J78" i="1"/>
  <c r="J76" i="1"/>
  <c r="F76" i="1"/>
  <c r="G76" i="1"/>
  <c r="H76" i="1"/>
  <c r="I76" i="1"/>
  <c r="E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K73" i="1"/>
  <c r="K74" i="1"/>
  <c r="K75" i="1"/>
  <c r="AN73" i="1"/>
  <c r="AO73" i="1"/>
  <c r="AP73" i="1"/>
  <c r="AQ73" i="1"/>
  <c r="AN74" i="1"/>
  <c r="AO74" i="1"/>
  <c r="AP74" i="1"/>
  <c r="AQ74" i="1"/>
  <c r="AO72" i="1"/>
  <c r="AP72" i="1"/>
  <c r="AQ72" i="1"/>
  <c r="AN72" i="1"/>
  <c r="AK73" i="1"/>
  <c r="AL73" i="1"/>
  <c r="AM73" i="1"/>
  <c r="AK74" i="1"/>
  <c r="AL74" i="1"/>
  <c r="AM74" i="1"/>
  <c r="AL72" i="1"/>
  <c r="AM72" i="1"/>
  <c r="AK72" i="1"/>
  <c r="I73" i="1"/>
  <c r="J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I74" i="1"/>
  <c r="J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I72" i="1"/>
  <c r="I75" i="1"/>
  <c r="J75" i="1"/>
  <c r="E73" i="1"/>
  <c r="F73" i="1"/>
  <c r="G73" i="1"/>
  <c r="H73" i="1"/>
  <c r="E74" i="1"/>
  <c r="F74" i="1"/>
  <c r="G74" i="1"/>
  <c r="H74" i="1"/>
  <c r="E75" i="1"/>
  <c r="F75" i="1"/>
  <c r="G75" i="1"/>
  <c r="H75" i="1"/>
  <c r="F72" i="1"/>
  <c r="G72" i="1"/>
  <c r="H72" i="1"/>
  <c r="E72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C55" i="1"/>
  <c r="B35" i="1"/>
  <c r="C35" i="1"/>
  <c r="D35" i="1"/>
  <c r="E35" i="1"/>
  <c r="F35" i="1"/>
  <c r="G35" i="1"/>
  <c r="H35" i="1"/>
  <c r="I35" i="1"/>
  <c r="J35" i="1"/>
  <c r="K35" i="1"/>
  <c r="B36" i="1"/>
  <c r="C36" i="1"/>
  <c r="D36" i="1"/>
  <c r="E36" i="1"/>
  <c r="F36" i="1"/>
  <c r="G36" i="1"/>
  <c r="H36" i="1"/>
  <c r="I36" i="1"/>
  <c r="J36" i="1"/>
  <c r="K36" i="1"/>
  <c r="B37" i="1"/>
  <c r="C37" i="1"/>
  <c r="D37" i="1"/>
  <c r="E37" i="1"/>
  <c r="F37" i="1"/>
  <c r="G37" i="1"/>
  <c r="H37" i="1"/>
  <c r="I37" i="1"/>
  <c r="J37" i="1"/>
  <c r="K37" i="1"/>
  <c r="B38" i="1"/>
  <c r="C38" i="1"/>
  <c r="D38" i="1"/>
  <c r="E38" i="1"/>
  <c r="F38" i="1"/>
  <c r="G38" i="1"/>
  <c r="H38" i="1"/>
  <c r="I38" i="1"/>
  <c r="J38" i="1"/>
  <c r="K38" i="1"/>
  <c r="B39" i="1"/>
  <c r="C39" i="1"/>
  <c r="D39" i="1"/>
  <c r="E39" i="1"/>
  <c r="F39" i="1"/>
  <c r="G39" i="1"/>
  <c r="H39" i="1"/>
  <c r="I39" i="1"/>
  <c r="J39" i="1"/>
  <c r="K39" i="1"/>
  <c r="B40" i="1"/>
  <c r="C40" i="1"/>
  <c r="D40" i="1"/>
  <c r="E40" i="1"/>
  <c r="F40" i="1"/>
  <c r="G40" i="1"/>
  <c r="H40" i="1"/>
  <c r="I40" i="1"/>
  <c r="J40" i="1"/>
  <c r="K40" i="1"/>
  <c r="B41" i="1"/>
  <c r="C41" i="1"/>
  <c r="D41" i="1"/>
  <c r="E41" i="1"/>
  <c r="F41" i="1"/>
  <c r="G41" i="1"/>
  <c r="H41" i="1"/>
  <c r="I41" i="1"/>
  <c r="J41" i="1"/>
  <c r="K41" i="1"/>
  <c r="B42" i="1"/>
  <c r="C42" i="1"/>
  <c r="D42" i="1"/>
  <c r="E42" i="1"/>
  <c r="F42" i="1"/>
  <c r="G42" i="1"/>
  <c r="H42" i="1"/>
  <c r="I42" i="1"/>
  <c r="J42" i="1"/>
  <c r="K42" i="1"/>
  <c r="B43" i="1"/>
  <c r="C43" i="1"/>
  <c r="D43" i="1"/>
  <c r="E43" i="1"/>
  <c r="F43" i="1"/>
  <c r="G43" i="1"/>
  <c r="H43" i="1"/>
  <c r="I43" i="1"/>
  <c r="J43" i="1"/>
  <c r="K43" i="1"/>
  <c r="B44" i="1"/>
  <c r="C44" i="1"/>
  <c r="D44" i="1"/>
  <c r="E44" i="1"/>
  <c r="F44" i="1"/>
  <c r="G44" i="1"/>
  <c r="H44" i="1"/>
  <c r="I44" i="1"/>
  <c r="J44" i="1"/>
  <c r="K44" i="1"/>
  <c r="B45" i="1"/>
  <c r="C45" i="1"/>
  <c r="D45" i="1"/>
  <c r="E45" i="1"/>
  <c r="F45" i="1"/>
  <c r="G45" i="1"/>
  <c r="H45" i="1"/>
  <c r="I45" i="1"/>
  <c r="J45" i="1"/>
  <c r="K45" i="1"/>
  <c r="B46" i="1"/>
  <c r="C46" i="1"/>
  <c r="D46" i="1"/>
  <c r="E46" i="1"/>
  <c r="F46" i="1"/>
  <c r="G46" i="1"/>
  <c r="H46" i="1"/>
  <c r="I46" i="1"/>
  <c r="J46" i="1"/>
  <c r="K46" i="1"/>
  <c r="B47" i="1"/>
  <c r="C47" i="1"/>
  <c r="D47" i="1"/>
  <c r="E47" i="1"/>
  <c r="F47" i="1"/>
  <c r="G47" i="1"/>
  <c r="H47" i="1"/>
  <c r="I47" i="1"/>
  <c r="J47" i="1"/>
  <c r="K47" i="1"/>
  <c r="B48" i="1"/>
  <c r="C48" i="1"/>
  <c r="D48" i="1"/>
  <c r="E48" i="1"/>
  <c r="F48" i="1"/>
  <c r="G48" i="1"/>
  <c r="H48" i="1"/>
  <c r="I48" i="1"/>
  <c r="J48" i="1"/>
  <c r="K48" i="1"/>
  <c r="B49" i="1"/>
  <c r="C49" i="1"/>
  <c r="D49" i="1"/>
  <c r="E49" i="1"/>
  <c r="F49" i="1"/>
  <c r="G49" i="1"/>
  <c r="H49" i="1"/>
  <c r="I49" i="1"/>
  <c r="J49" i="1"/>
  <c r="K49" i="1"/>
  <c r="B50" i="1"/>
  <c r="C50" i="1"/>
  <c r="D50" i="1"/>
  <c r="E50" i="1"/>
  <c r="F50" i="1"/>
  <c r="G50" i="1"/>
  <c r="H50" i="1"/>
  <c r="I50" i="1"/>
  <c r="J50" i="1"/>
  <c r="K50" i="1"/>
  <c r="B51" i="1"/>
  <c r="C51" i="1"/>
  <c r="D51" i="1"/>
  <c r="E51" i="1"/>
  <c r="F51" i="1"/>
  <c r="G51" i="1"/>
  <c r="H51" i="1"/>
  <c r="I51" i="1"/>
  <c r="J51" i="1"/>
  <c r="K51" i="1"/>
  <c r="C34" i="1"/>
  <c r="D34" i="1"/>
  <c r="E34" i="1"/>
  <c r="F34" i="1"/>
  <c r="G34" i="1"/>
  <c r="H34" i="1"/>
  <c r="I34" i="1"/>
  <c r="J34" i="1"/>
  <c r="K34" i="1"/>
  <c r="B34" i="1"/>
  <c r="E19" i="1"/>
  <c r="E20" i="1"/>
  <c r="E18" i="1"/>
  <c r="E17" i="1"/>
  <c r="B22" i="1"/>
  <c r="C22" i="1"/>
  <c r="D22" i="1"/>
  <c r="E22" i="1"/>
  <c r="F22" i="1"/>
  <c r="G22" i="1"/>
  <c r="H22" i="1"/>
  <c r="I22" i="1"/>
  <c r="J22" i="1"/>
  <c r="K22" i="1"/>
  <c r="B23" i="1"/>
  <c r="C23" i="1"/>
  <c r="D23" i="1"/>
  <c r="E23" i="1"/>
  <c r="F23" i="1"/>
  <c r="G23" i="1"/>
  <c r="H23" i="1"/>
  <c r="I23" i="1"/>
  <c r="J23" i="1"/>
  <c r="K23" i="1"/>
  <c r="B24" i="1"/>
  <c r="C24" i="1"/>
  <c r="D24" i="1"/>
  <c r="E24" i="1"/>
  <c r="F24" i="1"/>
  <c r="G24" i="1"/>
  <c r="H24" i="1"/>
  <c r="I24" i="1"/>
  <c r="J24" i="1"/>
  <c r="K24" i="1"/>
  <c r="B25" i="1"/>
  <c r="C25" i="1"/>
  <c r="D25" i="1"/>
  <c r="E25" i="1"/>
  <c r="F25" i="1"/>
  <c r="G25" i="1"/>
  <c r="H25" i="1"/>
  <c r="I25" i="1"/>
  <c r="J25" i="1"/>
  <c r="K25" i="1"/>
  <c r="B26" i="1"/>
  <c r="C26" i="1"/>
  <c r="D26" i="1"/>
  <c r="E26" i="1"/>
  <c r="F26" i="1"/>
  <c r="G26" i="1"/>
  <c r="H26" i="1"/>
  <c r="I26" i="1"/>
  <c r="J26" i="1"/>
  <c r="K26" i="1"/>
  <c r="B27" i="1"/>
  <c r="C27" i="1"/>
  <c r="D27" i="1"/>
  <c r="E27" i="1"/>
  <c r="F27" i="1"/>
  <c r="G27" i="1"/>
  <c r="H27" i="1"/>
  <c r="I27" i="1"/>
  <c r="J27" i="1"/>
  <c r="K27" i="1"/>
  <c r="B28" i="1"/>
  <c r="C28" i="1"/>
  <c r="D28" i="1"/>
  <c r="E28" i="1"/>
  <c r="F28" i="1"/>
  <c r="G28" i="1"/>
  <c r="H28" i="1"/>
  <c r="I28" i="1"/>
  <c r="J28" i="1"/>
  <c r="K28" i="1"/>
  <c r="B29" i="1"/>
  <c r="C29" i="1"/>
  <c r="D29" i="1"/>
  <c r="E29" i="1"/>
  <c r="F29" i="1"/>
  <c r="G29" i="1"/>
  <c r="H29" i="1"/>
  <c r="I29" i="1"/>
  <c r="J29" i="1"/>
  <c r="K29" i="1"/>
  <c r="C21" i="1"/>
  <c r="D21" i="1"/>
  <c r="E21" i="1"/>
  <c r="F21" i="1"/>
  <c r="G21" i="1"/>
  <c r="H21" i="1"/>
  <c r="I21" i="1"/>
  <c r="J21" i="1"/>
  <c r="K21" i="1"/>
  <c r="J19" i="1"/>
  <c r="J20" i="1"/>
  <c r="J18" i="1"/>
  <c r="J17" i="1"/>
  <c r="K13" i="1"/>
  <c r="K14" i="1"/>
  <c r="K15" i="1"/>
  <c r="K16" i="1"/>
  <c r="K17" i="1"/>
  <c r="K18" i="1"/>
  <c r="K19" i="1"/>
  <c r="K20" i="1"/>
  <c r="K12" i="1"/>
  <c r="J13" i="1"/>
  <c r="J14" i="1"/>
  <c r="J15" i="1"/>
  <c r="J16" i="1"/>
  <c r="J12" i="1"/>
  <c r="F13" i="1"/>
  <c r="G13" i="1"/>
  <c r="H13" i="1"/>
  <c r="I13" i="1"/>
  <c r="F14" i="1"/>
  <c r="G14" i="1"/>
  <c r="H14" i="1"/>
  <c r="I14" i="1"/>
  <c r="F15" i="1"/>
  <c r="G15" i="1"/>
  <c r="H15" i="1"/>
  <c r="I15" i="1"/>
  <c r="F16" i="1"/>
  <c r="G16" i="1"/>
  <c r="H16" i="1"/>
  <c r="I16" i="1"/>
  <c r="F17" i="1"/>
  <c r="G17" i="1"/>
  <c r="H17" i="1"/>
  <c r="I17" i="1"/>
  <c r="F18" i="1"/>
  <c r="G18" i="1"/>
  <c r="H18" i="1"/>
  <c r="I18" i="1"/>
  <c r="F19" i="1"/>
  <c r="G19" i="1"/>
  <c r="H19" i="1"/>
  <c r="I19" i="1"/>
  <c r="F20" i="1"/>
  <c r="G20" i="1"/>
  <c r="H20" i="1"/>
  <c r="I20" i="1"/>
  <c r="G12" i="1"/>
  <c r="H12" i="1"/>
  <c r="I12" i="1"/>
  <c r="F12" i="1"/>
  <c r="E13" i="1"/>
  <c r="E14" i="1"/>
  <c r="E15" i="1"/>
  <c r="E16" i="1"/>
  <c r="E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12" i="1"/>
  <c r="D12" i="1"/>
  <c r="B12" i="1"/>
  <c r="CR121" i="11" l="1"/>
  <c r="CQ121" i="11"/>
  <c r="CP121" i="11"/>
  <c r="CO121" i="11"/>
  <c r="CN121" i="11"/>
  <c r="CM121" i="11"/>
  <c r="CL121" i="11"/>
  <c r="CK121" i="11"/>
  <c r="CJ121" i="11"/>
  <c r="CI121" i="11"/>
  <c r="CH121" i="11"/>
  <c r="CG121" i="11"/>
  <c r="CF121" i="11"/>
  <c r="CE121" i="11"/>
  <c r="CD121" i="11"/>
  <c r="CC121" i="11"/>
  <c r="CB121" i="11"/>
  <c r="D121" i="11"/>
  <c r="C121" i="11"/>
  <c r="CA121" i="11" s="1"/>
  <c r="CR120" i="11"/>
  <c r="CQ120" i="11"/>
  <c r="CP120" i="11"/>
  <c r="CO120" i="11"/>
  <c r="CN120" i="11"/>
  <c r="CM120" i="11"/>
  <c r="CL120" i="11"/>
  <c r="CK120" i="11"/>
  <c r="CJ120" i="11"/>
  <c r="CI120" i="11"/>
  <c r="CH120" i="11"/>
  <c r="CG120" i="11"/>
  <c r="CF120" i="11"/>
  <c r="CE120" i="11"/>
  <c r="CD120" i="11"/>
  <c r="CC120" i="11"/>
  <c r="CB120" i="11"/>
  <c r="D120" i="11"/>
  <c r="C120" i="11"/>
  <c r="CA120" i="11" s="1"/>
  <c r="CR119" i="11"/>
  <c r="CQ119" i="11"/>
  <c r="CP119" i="11"/>
  <c r="CO119" i="11"/>
  <c r="CN119" i="11"/>
  <c r="CM119" i="11"/>
  <c r="CL119" i="11"/>
  <c r="CK119" i="11"/>
  <c r="CJ119" i="11"/>
  <c r="CI119" i="11"/>
  <c r="CH119" i="11"/>
  <c r="CG119" i="11"/>
  <c r="CF119" i="11"/>
  <c r="CE119" i="11"/>
  <c r="CD119" i="11"/>
  <c r="CC119" i="11"/>
  <c r="CB119" i="11"/>
  <c r="D119" i="11"/>
  <c r="C119" i="11"/>
  <c r="CA119" i="11" s="1"/>
  <c r="CR118" i="11"/>
  <c r="CQ118" i="11"/>
  <c r="CP118" i="11"/>
  <c r="CO118" i="11"/>
  <c r="CN118" i="11"/>
  <c r="CM118" i="11"/>
  <c r="CL118" i="11"/>
  <c r="CK118" i="11"/>
  <c r="CJ118" i="11"/>
  <c r="CI118" i="11"/>
  <c r="CH118" i="11"/>
  <c r="CG118" i="11"/>
  <c r="CF118" i="11"/>
  <c r="CE118" i="11"/>
  <c r="CD118" i="11"/>
  <c r="CC118" i="11"/>
  <c r="CB118" i="11"/>
  <c r="D118" i="11"/>
  <c r="C118" i="11"/>
  <c r="CA118" i="11" s="1"/>
  <c r="CR117" i="11"/>
  <c r="CQ117" i="11"/>
  <c r="CP117" i="11"/>
  <c r="CO117" i="11"/>
  <c r="CN117" i="11"/>
  <c r="CM117" i="11"/>
  <c r="CL117" i="11"/>
  <c r="CK117" i="11"/>
  <c r="CJ117" i="11"/>
  <c r="CI117" i="11"/>
  <c r="CH117" i="11"/>
  <c r="CG117" i="11"/>
  <c r="CF117" i="11"/>
  <c r="CE117" i="11"/>
  <c r="CD117" i="11"/>
  <c r="CC117" i="11"/>
  <c r="CB117" i="11"/>
  <c r="D117" i="11"/>
  <c r="C117" i="11"/>
  <c r="CA117" i="11" s="1"/>
  <c r="CR116" i="11"/>
  <c r="CQ116" i="11"/>
  <c r="CP116" i="11"/>
  <c r="CO116" i="11"/>
  <c r="CN116" i="11"/>
  <c r="CM116" i="11"/>
  <c r="CL116" i="11"/>
  <c r="CK116" i="11"/>
  <c r="CJ116" i="11"/>
  <c r="CI116" i="11"/>
  <c r="CH116" i="11"/>
  <c r="CG116" i="11"/>
  <c r="CF116" i="11"/>
  <c r="CE116" i="11"/>
  <c r="CD116" i="11"/>
  <c r="CC116" i="11"/>
  <c r="CB116" i="11"/>
  <c r="D116" i="11"/>
  <c r="C116" i="11"/>
  <c r="CA116" i="11" s="1"/>
  <c r="CR115" i="11"/>
  <c r="CQ115" i="11"/>
  <c r="CP115" i="11"/>
  <c r="CO115" i="11"/>
  <c r="CN115" i="11"/>
  <c r="CM115" i="11"/>
  <c r="CL115" i="11"/>
  <c r="CK115" i="11"/>
  <c r="CJ115" i="11"/>
  <c r="CI115" i="11"/>
  <c r="CH115" i="11"/>
  <c r="CG115" i="11"/>
  <c r="CF115" i="11"/>
  <c r="CE115" i="11"/>
  <c r="CD115" i="11"/>
  <c r="CC115" i="11"/>
  <c r="CB115" i="11"/>
  <c r="D115" i="11"/>
  <c r="C115" i="11"/>
  <c r="CA115" i="11" s="1"/>
  <c r="CR114" i="11"/>
  <c r="CQ114" i="11"/>
  <c r="CP114" i="11"/>
  <c r="CO114" i="11"/>
  <c r="CN114" i="11"/>
  <c r="CM114" i="11"/>
  <c r="CL114" i="11"/>
  <c r="CK114" i="11"/>
  <c r="CJ114" i="11"/>
  <c r="CI114" i="11"/>
  <c r="CH114" i="11"/>
  <c r="CG114" i="11"/>
  <c r="CF114" i="11"/>
  <c r="CE114" i="11"/>
  <c r="CD114" i="11"/>
  <c r="CC114" i="11"/>
  <c r="CB114" i="11"/>
  <c r="D114" i="11"/>
  <c r="C114" i="11"/>
  <c r="CA114" i="11" s="1"/>
  <c r="CR113" i="11"/>
  <c r="CQ113" i="11"/>
  <c r="CP113" i="11"/>
  <c r="CO113" i="11"/>
  <c r="CN113" i="11"/>
  <c r="CM113" i="11"/>
  <c r="CL113" i="11"/>
  <c r="CK113" i="11"/>
  <c r="CJ113" i="11"/>
  <c r="CI113" i="11"/>
  <c r="CH113" i="11"/>
  <c r="CG113" i="11"/>
  <c r="CF113" i="11"/>
  <c r="CE113" i="11"/>
  <c r="CD113" i="11"/>
  <c r="CC113" i="11"/>
  <c r="CB113" i="11"/>
  <c r="D113" i="11"/>
  <c r="C113" i="11"/>
  <c r="CA113" i="11" s="1"/>
  <c r="CR112" i="11"/>
  <c r="CQ112" i="11"/>
  <c r="CP112" i="11"/>
  <c r="CO112" i="11"/>
  <c r="CN112" i="11"/>
  <c r="CM112" i="11"/>
  <c r="CL112" i="11"/>
  <c r="CK112" i="11"/>
  <c r="CJ112" i="11"/>
  <c r="CI112" i="11"/>
  <c r="CH112" i="11"/>
  <c r="CG112" i="11"/>
  <c r="CF112" i="11"/>
  <c r="CE112" i="11"/>
  <c r="CD112" i="11"/>
  <c r="CC112" i="11"/>
  <c r="CB112" i="11"/>
  <c r="D112" i="11"/>
  <c r="C112" i="11"/>
  <c r="CA112" i="11" s="1"/>
  <c r="CR111" i="11"/>
  <c r="CQ111" i="11"/>
  <c r="CP111" i="11"/>
  <c r="CO111" i="11"/>
  <c r="CN111" i="11"/>
  <c r="CM111" i="11"/>
  <c r="CL111" i="11"/>
  <c r="CK111" i="11"/>
  <c r="CJ111" i="11"/>
  <c r="CI111" i="11"/>
  <c r="CH111" i="11"/>
  <c r="CG111" i="11"/>
  <c r="CF111" i="11"/>
  <c r="CE111" i="11"/>
  <c r="CD111" i="11"/>
  <c r="CC111" i="11"/>
  <c r="CB111" i="11"/>
  <c r="D111" i="11"/>
  <c r="C111" i="11"/>
  <c r="CA111" i="11" s="1"/>
  <c r="CR110" i="11"/>
  <c r="CQ110" i="11"/>
  <c r="CP110" i="11"/>
  <c r="CO110" i="11"/>
  <c r="CN110" i="11"/>
  <c r="CM110" i="11"/>
  <c r="CL110" i="11"/>
  <c r="CK110" i="11"/>
  <c r="CJ110" i="11"/>
  <c r="CI110" i="11"/>
  <c r="CH110" i="11"/>
  <c r="CG110" i="11"/>
  <c r="CF110" i="11"/>
  <c r="CE110" i="11"/>
  <c r="CD110" i="11"/>
  <c r="CC110" i="11"/>
  <c r="CB110" i="11"/>
  <c r="D110" i="11"/>
  <c r="C110" i="11"/>
  <c r="CA110" i="11" s="1"/>
  <c r="CR109" i="11"/>
  <c r="CQ109" i="11"/>
  <c r="CP109" i="11"/>
  <c r="CO109" i="11"/>
  <c r="CN109" i="11"/>
  <c r="CM109" i="11"/>
  <c r="CL109" i="11"/>
  <c r="CK109" i="11"/>
  <c r="CJ109" i="11"/>
  <c r="CI109" i="11"/>
  <c r="CH109" i="11"/>
  <c r="CG109" i="11"/>
  <c r="CF109" i="11"/>
  <c r="CE109" i="11"/>
  <c r="CD109" i="11"/>
  <c r="CC109" i="11"/>
  <c r="CB109" i="11"/>
  <c r="D109" i="11"/>
  <c r="C109" i="11"/>
  <c r="CA109" i="11" s="1"/>
  <c r="CR108" i="11"/>
  <c r="CQ108" i="11"/>
  <c r="CP108" i="11"/>
  <c r="CO108" i="11"/>
  <c r="CN108" i="11"/>
  <c r="CM108" i="11"/>
  <c r="CL108" i="11"/>
  <c r="CK108" i="11"/>
  <c r="CJ108" i="11"/>
  <c r="CI108" i="11"/>
  <c r="CH108" i="11"/>
  <c r="CG108" i="11"/>
  <c r="CF108" i="11"/>
  <c r="CE108" i="11"/>
  <c r="CD108" i="11"/>
  <c r="CC108" i="11"/>
  <c r="CB108" i="11"/>
  <c r="D108" i="11"/>
  <c r="C108" i="11"/>
  <c r="CA108" i="11" s="1"/>
  <c r="CR107" i="11"/>
  <c r="CQ107" i="11"/>
  <c r="CP107" i="11"/>
  <c r="CO107" i="11"/>
  <c r="CN107" i="11"/>
  <c r="CM107" i="11"/>
  <c r="CL107" i="11"/>
  <c r="CK107" i="11"/>
  <c r="CJ107" i="11"/>
  <c r="CI107" i="11"/>
  <c r="CH107" i="11"/>
  <c r="CG107" i="11"/>
  <c r="CF107" i="11"/>
  <c r="CE107" i="11"/>
  <c r="CD107" i="11"/>
  <c r="CC107" i="11"/>
  <c r="CB107" i="11"/>
  <c r="D107" i="11"/>
  <c r="C107" i="11"/>
  <c r="CA107" i="11" s="1"/>
  <c r="CR106" i="11"/>
  <c r="CQ106" i="11"/>
  <c r="CP106" i="11"/>
  <c r="CO106" i="11"/>
  <c r="CN106" i="11"/>
  <c r="CM106" i="11"/>
  <c r="CL106" i="11"/>
  <c r="CK106" i="11"/>
  <c r="CJ106" i="11"/>
  <c r="CI106" i="11"/>
  <c r="CH106" i="11"/>
  <c r="CG106" i="11"/>
  <c r="CF106" i="11"/>
  <c r="CE106" i="11"/>
  <c r="CD106" i="11"/>
  <c r="CC106" i="11"/>
  <c r="CB106" i="11"/>
  <c r="D106" i="11"/>
  <c r="C106" i="11"/>
  <c r="CA106" i="11" s="1"/>
  <c r="CR105" i="11"/>
  <c r="CQ105" i="11"/>
  <c r="CP105" i="11"/>
  <c r="CO105" i="11"/>
  <c r="CN105" i="11"/>
  <c r="CM105" i="11"/>
  <c r="CL105" i="11"/>
  <c r="CK105" i="11"/>
  <c r="CJ105" i="11"/>
  <c r="CI105" i="11"/>
  <c r="CH105" i="11"/>
  <c r="CG105" i="11"/>
  <c r="CF105" i="11"/>
  <c r="CE105" i="11"/>
  <c r="CD105" i="11"/>
  <c r="CC105" i="11"/>
  <c r="CB105" i="11"/>
  <c r="D105" i="11"/>
  <c r="C105" i="11"/>
  <c r="CA105" i="11" s="1"/>
  <c r="CR104" i="11"/>
  <c r="CQ104" i="11"/>
  <c r="CP104" i="11"/>
  <c r="CO104" i="11"/>
  <c r="CN104" i="11"/>
  <c r="CM104" i="11"/>
  <c r="CL104" i="11"/>
  <c r="CK104" i="11"/>
  <c r="CJ104" i="11"/>
  <c r="CI104" i="11"/>
  <c r="CH104" i="11"/>
  <c r="CG104" i="11"/>
  <c r="CF104" i="11"/>
  <c r="CE104" i="11"/>
  <c r="CD104" i="11"/>
  <c r="CC104" i="11"/>
  <c r="CB104" i="11"/>
  <c r="D104" i="11"/>
  <c r="C104" i="11"/>
  <c r="CA104" i="11" s="1"/>
  <c r="CR103" i="11"/>
  <c r="CQ103" i="11"/>
  <c r="CP103" i="11"/>
  <c r="CO103" i="11"/>
  <c r="CN103" i="11"/>
  <c r="CM103" i="11"/>
  <c r="CL103" i="11"/>
  <c r="CK103" i="11"/>
  <c r="CJ103" i="11"/>
  <c r="CI103" i="11"/>
  <c r="CH103" i="11"/>
  <c r="CG103" i="11"/>
  <c r="CF103" i="11"/>
  <c r="CE103" i="11"/>
  <c r="CD103" i="11"/>
  <c r="CC103" i="11"/>
  <c r="CB103" i="11"/>
  <c r="D103" i="11"/>
  <c r="C103" i="11"/>
  <c r="CA103" i="11" s="1"/>
  <c r="CR102" i="11"/>
  <c r="CQ102" i="11"/>
  <c r="CP102" i="11"/>
  <c r="CO102" i="11"/>
  <c r="CN102" i="11"/>
  <c r="CM102" i="11"/>
  <c r="CL102" i="11"/>
  <c r="CK102" i="11"/>
  <c r="CJ102" i="11"/>
  <c r="CI102" i="11"/>
  <c r="CH102" i="11"/>
  <c r="CG102" i="11"/>
  <c r="CF102" i="11"/>
  <c r="CE102" i="11"/>
  <c r="CD102" i="11"/>
  <c r="CC102" i="11"/>
  <c r="CB102" i="11"/>
  <c r="D102" i="11"/>
  <c r="C102" i="11"/>
  <c r="CA102" i="11" s="1"/>
  <c r="CR101" i="11"/>
  <c r="CQ101" i="11"/>
  <c r="CP101" i="11"/>
  <c r="CO101" i="11"/>
  <c r="CN101" i="11"/>
  <c r="CM101" i="11"/>
  <c r="CL101" i="11"/>
  <c r="CK101" i="11"/>
  <c r="CJ101" i="11"/>
  <c r="CI101" i="11"/>
  <c r="CH101" i="11"/>
  <c r="CG101" i="11"/>
  <c r="CF101" i="11"/>
  <c r="CE101" i="11"/>
  <c r="CD101" i="11"/>
  <c r="CC101" i="11"/>
  <c r="CB101" i="11"/>
  <c r="D101" i="11"/>
  <c r="C101" i="11"/>
  <c r="CA101" i="11" s="1"/>
  <c r="CR100" i="11"/>
  <c r="CQ100" i="11"/>
  <c r="CP100" i="11"/>
  <c r="CO100" i="11"/>
  <c r="CN100" i="11"/>
  <c r="CM100" i="11"/>
  <c r="CL100" i="11"/>
  <c r="CK100" i="11"/>
  <c r="CJ100" i="11"/>
  <c r="CI100" i="11"/>
  <c r="CH100" i="11"/>
  <c r="CG100" i="11"/>
  <c r="CF100" i="11"/>
  <c r="CE100" i="11"/>
  <c r="CD100" i="11"/>
  <c r="CC100" i="11"/>
  <c r="CB100" i="11"/>
  <c r="D100" i="11"/>
  <c r="C100" i="11"/>
  <c r="CA100" i="11" s="1"/>
  <c r="CR99" i="11"/>
  <c r="CQ99" i="11"/>
  <c r="CP99" i="11"/>
  <c r="CO99" i="11"/>
  <c r="CN99" i="11"/>
  <c r="CM99" i="11"/>
  <c r="CL99" i="11"/>
  <c r="CK99" i="11"/>
  <c r="CJ99" i="11"/>
  <c r="CI99" i="11"/>
  <c r="CH99" i="11"/>
  <c r="CG99" i="11"/>
  <c r="CF99" i="11"/>
  <c r="CE99" i="11"/>
  <c r="CD99" i="11"/>
  <c r="CC99" i="11"/>
  <c r="CB99" i="11"/>
  <c r="D99" i="11"/>
  <c r="C99" i="11"/>
  <c r="CA99" i="11" s="1"/>
  <c r="CT94" i="11"/>
  <c r="CS94" i="11"/>
  <c r="CR94" i="11"/>
  <c r="CQ94" i="11"/>
  <c r="CP94" i="11"/>
  <c r="CO94" i="11"/>
  <c r="CN94" i="11"/>
  <c r="CM94" i="11"/>
  <c r="CL94" i="11"/>
  <c r="CK94" i="11"/>
  <c r="CJ94" i="11"/>
  <c r="CI94" i="11"/>
  <c r="CH94" i="11"/>
  <c r="CG94" i="11"/>
  <c r="CF94" i="11"/>
  <c r="CE94" i="11"/>
  <c r="CD94" i="11"/>
  <c r="CC94" i="11"/>
  <c r="CB94" i="11"/>
  <c r="CA94" i="11"/>
  <c r="D94" i="11"/>
  <c r="C94" i="11"/>
  <c r="CT93" i="11"/>
  <c r="CS93" i="11"/>
  <c r="CR93" i="11"/>
  <c r="CQ93" i="11"/>
  <c r="CP93" i="11"/>
  <c r="CO93" i="11"/>
  <c r="CN93" i="11"/>
  <c r="CM93" i="11"/>
  <c r="CL93" i="11"/>
  <c r="CK93" i="11"/>
  <c r="CJ93" i="11"/>
  <c r="CI93" i="11"/>
  <c r="CH93" i="11"/>
  <c r="CG93" i="11"/>
  <c r="CF93" i="11"/>
  <c r="CE93" i="11"/>
  <c r="CD93" i="11"/>
  <c r="CC93" i="11"/>
  <c r="CB93" i="11"/>
  <c r="D93" i="11"/>
  <c r="C93" i="11"/>
  <c r="CA93" i="11" s="1"/>
  <c r="CT92" i="11"/>
  <c r="CS92" i="11"/>
  <c r="CR92" i="11"/>
  <c r="CQ92" i="11"/>
  <c r="CP92" i="11"/>
  <c r="CO92" i="11"/>
  <c r="CN92" i="11"/>
  <c r="CM92" i="11"/>
  <c r="CL92" i="11"/>
  <c r="CK92" i="11"/>
  <c r="CJ92" i="11"/>
  <c r="CI92" i="11"/>
  <c r="CH92" i="11"/>
  <c r="CG92" i="11"/>
  <c r="CF92" i="11"/>
  <c r="CE92" i="11"/>
  <c r="CD92" i="11"/>
  <c r="CC92" i="11"/>
  <c r="CB92" i="11"/>
  <c r="D92" i="11"/>
  <c r="C92" i="11"/>
  <c r="CA92" i="11" s="1"/>
  <c r="CT91" i="11"/>
  <c r="CS91" i="11"/>
  <c r="CR91" i="11"/>
  <c r="CQ91" i="11"/>
  <c r="CP91" i="11"/>
  <c r="CO91" i="11"/>
  <c r="CN91" i="11"/>
  <c r="CM91" i="11"/>
  <c r="CL91" i="11"/>
  <c r="CK91" i="11"/>
  <c r="CJ91" i="11"/>
  <c r="CI91" i="11"/>
  <c r="CH91" i="11"/>
  <c r="CG91" i="11"/>
  <c r="CF91" i="11"/>
  <c r="CE91" i="11"/>
  <c r="CD91" i="11"/>
  <c r="CC91" i="11"/>
  <c r="CB91" i="11"/>
  <c r="D91" i="11"/>
  <c r="C91" i="11"/>
  <c r="CA91" i="11" s="1"/>
  <c r="CT90" i="11"/>
  <c r="CS90" i="11"/>
  <c r="CR90" i="11"/>
  <c r="CQ90" i="11"/>
  <c r="CP90" i="11"/>
  <c r="CO90" i="11"/>
  <c r="CN90" i="11"/>
  <c r="CM90" i="11"/>
  <c r="CL90" i="11"/>
  <c r="CK90" i="11"/>
  <c r="CJ90" i="11"/>
  <c r="CI90" i="11"/>
  <c r="CH90" i="11"/>
  <c r="CG90" i="11"/>
  <c r="CF90" i="11"/>
  <c r="CE90" i="11"/>
  <c r="CD90" i="11"/>
  <c r="CC90" i="11"/>
  <c r="CB90" i="11"/>
  <c r="D90" i="11"/>
  <c r="C90" i="11"/>
  <c r="CA90" i="11" s="1"/>
  <c r="CT89" i="11"/>
  <c r="CS89" i="11"/>
  <c r="CR89" i="11"/>
  <c r="CQ89" i="11"/>
  <c r="CP89" i="11"/>
  <c r="CO89" i="11"/>
  <c r="CN89" i="11"/>
  <c r="CM89" i="11"/>
  <c r="CL89" i="11"/>
  <c r="CK89" i="11"/>
  <c r="CJ89" i="11"/>
  <c r="CI89" i="11"/>
  <c r="CH89" i="11"/>
  <c r="CG89" i="11"/>
  <c r="CF89" i="11"/>
  <c r="CE89" i="11"/>
  <c r="CD89" i="11"/>
  <c r="CC89" i="11"/>
  <c r="CB89" i="11"/>
  <c r="D89" i="11"/>
  <c r="C89" i="11"/>
  <c r="CA89" i="11" s="1"/>
  <c r="CT88" i="11"/>
  <c r="CS88" i="11"/>
  <c r="CR88" i="11"/>
  <c r="CQ88" i="11"/>
  <c r="CP88" i="11"/>
  <c r="CO88" i="11"/>
  <c r="CN88" i="11"/>
  <c r="CM88" i="11"/>
  <c r="CL88" i="11"/>
  <c r="CK88" i="11"/>
  <c r="CJ88" i="11"/>
  <c r="CI88" i="11"/>
  <c r="CH88" i="11"/>
  <c r="CG88" i="11"/>
  <c r="CF88" i="11"/>
  <c r="CE88" i="11"/>
  <c r="CD88" i="11"/>
  <c r="CC88" i="11"/>
  <c r="CB88" i="11"/>
  <c r="CA88" i="11"/>
  <c r="D88" i="11"/>
  <c r="C88" i="11"/>
  <c r="CT87" i="11"/>
  <c r="CS87" i="11"/>
  <c r="CR87" i="11"/>
  <c r="CQ87" i="11"/>
  <c r="CP87" i="11"/>
  <c r="CO87" i="11"/>
  <c r="CN87" i="11"/>
  <c r="CM87" i="11"/>
  <c r="CL87" i="11"/>
  <c r="CK87" i="11"/>
  <c r="CJ87" i="11"/>
  <c r="CI87" i="11"/>
  <c r="CH87" i="11"/>
  <c r="CG87" i="11"/>
  <c r="CF87" i="11"/>
  <c r="CE87" i="11"/>
  <c r="CD87" i="11"/>
  <c r="CC87" i="11"/>
  <c r="CB87" i="11"/>
  <c r="D87" i="11"/>
  <c r="C87" i="11"/>
  <c r="CA87" i="11" s="1"/>
  <c r="CT86" i="11"/>
  <c r="CS86" i="11"/>
  <c r="CR86" i="11"/>
  <c r="CQ86" i="11"/>
  <c r="CP86" i="11"/>
  <c r="CO86" i="11"/>
  <c r="CN86" i="11"/>
  <c r="CM86" i="11"/>
  <c r="CL86" i="11"/>
  <c r="CK86" i="11"/>
  <c r="CJ86" i="11"/>
  <c r="CI86" i="11"/>
  <c r="CH86" i="11"/>
  <c r="CG86" i="11"/>
  <c r="CF86" i="11"/>
  <c r="CE86" i="11"/>
  <c r="CD86" i="11"/>
  <c r="CC86" i="11"/>
  <c r="CB86" i="11"/>
  <c r="CA86" i="11"/>
  <c r="D86" i="11"/>
  <c r="C86" i="11"/>
  <c r="CT85" i="11"/>
  <c r="CS85" i="11"/>
  <c r="CR85" i="11"/>
  <c r="CQ85" i="11"/>
  <c r="CP85" i="11"/>
  <c r="CO85" i="11"/>
  <c r="CN85" i="11"/>
  <c r="CM85" i="11"/>
  <c r="CL85" i="11"/>
  <c r="CK85" i="11"/>
  <c r="CJ85" i="11"/>
  <c r="CI85" i="11"/>
  <c r="CH85" i="11"/>
  <c r="CG85" i="11"/>
  <c r="CF85" i="11"/>
  <c r="CE85" i="11"/>
  <c r="CD85" i="11"/>
  <c r="CC85" i="11"/>
  <c r="CB85" i="11"/>
  <c r="D85" i="11"/>
  <c r="C85" i="11"/>
  <c r="CA85" i="11" s="1"/>
  <c r="CT84" i="11"/>
  <c r="CS84" i="11"/>
  <c r="CR84" i="11"/>
  <c r="CQ84" i="11"/>
  <c r="CP84" i="11"/>
  <c r="CO84" i="11"/>
  <c r="CN84" i="11"/>
  <c r="CM84" i="11"/>
  <c r="CL84" i="11"/>
  <c r="CK84" i="11"/>
  <c r="CJ84" i="11"/>
  <c r="CI84" i="11"/>
  <c r="CH84" i="11"/>
  <c r="CG84" i="11"/>
  <c r="CF84" i="11"/>
  <c r="CE84" i="11"/>
  <c r="CD84" i="11"/>
  <c r="CC84" i="11"/>
  <c r="CB84" i="11"/>
  <c r="D84" i="11"/>
  <c r="C84" i="11"/>
  <c r="CA84" i="11" s="1"/>
  <c r="CT83" i="11"/>
  <c r="CS83" i="11"/>
  <c r="CR83" i="11"/>
  <c r="CQ83" i="11"/>
  <c r="CP83" i="11"/>
  <c r="CO83" i="11"/>
  <c r="CN83" i="11"/>
  <c r="CM83" i="11"/>
  <c r="CL83" i="11"/>
  <c r="CK83" i="11"/>
  <c r="CJ83" i="11"/>
  <c r="CI83" i="11"/>
  <c r="CH83" i="11"/>
  <c r="CG83" i="11"/>
  <c r="CF83" i="11"/>
  <c r="CE83" i="11"/>
  <c r="CD83" i="11"/>
  <c r="CC83" i="11"/>
  <c r="CB83" i="11"/>
  <c r="D83" i="11"/>
  <c r="C83" i="11"/>
  <c r="CA83" i="11" s="1"/>
  <c r="CT82" i="11"/>
  <c r="CS82" i="11"/>
  <c r="CR82" i="11"/>
  <c r="CQ82" i="11"/>
  <c r="CP82" i="11"/>
  <c r="CO82" i="11"/>
  <c r="CN82" i="11"/>
  <c r="CM82" i="11"/>
  <c r="CL82" i="11"/>
  <c r="CK82" i="11"/>
  <c r="CJ82" i="11"/>
  <c r="CI82" i="11"/>
  <c r="CH82" i="11"/>
  <c r="CG82" i="11"/>
  <c r="CF82" i="11"/>
  <c r="CE82" i="11"/>
  <c r="CD82" i="11"/>
  <c r="CC82" i="11"/>
  <c r="CB82" i="11"/>
  <c r="D82" i="11"/>
  <c r="C82" i="11"/>
  <c r="CA82" i="11" s="1"/>
  <c r="CT81" i="11"/>
  <c r="CS81" i="11"/>
  <c r="CR81" i="11"/>
  <c r="CQ81" i="11"/>
  <c r="CP81" i="11"/>
  <c r="CO81" i="11"/>
  <c r="CN81" i="11"/>
  <c r="CM81" i="11"/>
  <c r="CL81" i="11"/>
  <c r="CK81" i="11"/>
  <c r="CJ81" i="11"/>
  <c r="CI81" i="11"/>
  <c r="CH81" i="11"/>
  <c r="CG81" i="11"/>
  <c r="CF81" i="11"/>
  <c r="CE81" i="11"/>
  <c r="CD81" i="11"/>
  <c r="CC81" i="11"/>
  <c r="CB81" i="11"/>
  <c r="D81" i="11"/>
  <c r="C81" i="11"/>
  <c r="CA81" i="11" s="1"/>
  <c r="CT80" i="11"/>
  <c r="CS80" i="11"/>
  <c r="CR80" i="11"/>
  <c r="CQ80" i="11"/>
  <c r="CP80" i="11"/>
  <c r="CO80" i="11"/>
  <c r="CN80" i="11"/>
  <c r="CM80" i="11"/>
  <c r="CL80" i="11"/>
  <c r="CK80" i="11"/>
  <c r="CJ80" i="11"/>
  <c r="CI80" i="11"/>
  <c r="CH80" i="11"/>
  <c r="CG80" i="11"/>
  <c r="CF80" i="11"/>
  <c r="CE80" i="11"/>
  <c r="CD80" i="11"/>
  <c r="CC80" i="11"/>
  <c r="CB80" i="11"/>
  <c r="CA80" i="11"/>
  <c r="D80" i="11"/>
  <c r="C80" i="11"/>
  <c r="CT79" i="11"/>
  <c r="CS79" i="11"/>
  <c r="CR79" i="11"/>
  <c r="CQ79" i="11"/>
  <c r="CP79" i="11"/>
  <c r="CO79" i="11"/>
  <c r="CN79" i="11"/>
  <c r="CM79" i="11"/>
  <c r="CL79" i="11"/>
  <c r="CK79" i="11"/>
  <c r="CJ79" i="11"/>
  <c r="CI79" i="11"/>
  <c r="CH79" i="11"/>
  <c r="CG79" i="11"/>
  <c r="CF79" i="11"/>
  <c r="CE79" i="11"/>
  <c r="CD79" i="11"/>
  <c r="CC79" i="11"/>
  <c r="CB79" i="11"/>
  <c r="D79" i="11"/>
  <c r="C79" i="11"/>
  <c r="CA79" i="11" s="1"/>
  <c r="CT78" i="11"/>
  <c r="CS78" i="11"/>
  <c r="CR78" i="11"/>
  <c r="CQ78" i="11"/>
  <c r="CP78" i="11"/>
  <c r="CO78" i="11"/>
  <c r="CN78" i="11"/>
  <c r="CM78" i="11"/>
  <c r="CL78" i="11"/>
  <c r="CK78" i="11"/>
  <c r="CJ78" i="11"/>
  <c r="CI78" i="11"/>
  <c r="CH78" i="11"/>
  <c r="CG78" i="11"/>
  <c r="CF78" i="11"/>
  <c r="CE78" i="11"/>
  <c r="CD78" i="11"/>
  <c r="CC78" i="11"/>
  <c r="CB78" i="11"/>
  <c r="CA78" i="11"/>
  <c r="D78" i="11"/>
  <c r="C78" i="11"/>
  <c r="CT77" i="11"/>
  <c r="CS77" i="11"/>
  <c r="CR77" i="11"/>
  <c r="CQ77" i="11"/>
  <c r="CP77" i="11"/>
  <c r="CO77" i="11"/>
  <c r="CN77" i="11"/>
  <c r="CM77" i="11"/>
  <c r="CL77" i="11"/>
  <c r="CK77" i="11"/>
  <c r="CJ77" i="11"/>
  <c r="CI77" i="11"/>
  <c r="CH77" i="11"/>
  <c r="CG77" i="11"/>
  <c r="CF77" i="11"/>
  <c r="CE77" i="11"/>
  <c r="CD77" i="11"/>
  <c r="CC77" i="11"/>
  <c r="CB77" i="11"/>
  <c r="D77" i="11"/>
  <c r="C77" i="11"/>
  <c r="CA77" i="11" s="1"/>
  <c r="CT76" i="11"/>
  <c r="CS76" i="11"/>
  <c r="CR76" i="11"/>
  <c r="CQ76" i="11"/>
  <c r="CP76" i="11"/>
  <c r="CO76" i="11"/>
  <c r="CN76" i="11"/>
  <c r="CM76" i="11"/>
  <c r="CL76" i="11"/>
  <c r="CK76" i="11"/>
  <c r="CJ76" i="11"/>
  <c r="CI76" i="11"/>
  <c r="CH76" i="11"/>
  <c r="CG76" i="11"/>
  <c r="CF76" i="11"/>
  <c r="CE76" i="11"/>
  <c r="CD76" i="11"/>
  <c r="CC76" i="11"/>
  <c r="CB76" i="11"/>
  <c r="D76" i="11"/>
  <c r="C76" i="11"/>
  <c r="CA76" i="11" s="1"/>
  <c r="CT75" i="11"/>
  <c r="CS75" i="11"/>
  <c r="CR75" i="11"/>
  <c r="CQ75" i="11"/>
  <c r="CP75" i="11"/>
  <c r="CO75" i="11"/>
  <c r="CN75" i="11"/>
  <c r="CM75" i="11"/>
  <c r="CL75" i="11"/>
  <c r="CK75" i="11"/>
  <c r="CJ75" i="11"/>
  <c r="CI75" i="11"/>
  <c r="CH75" i="11"/>
  <c r="CG75" i="11"/>
  <c r="CF75" i="11"/>
  <c r="CE75" i="11"/>
  <c r="CD75" i="11"/>
  <c r="CC75" i="11"/>
  <c r="CB75" i="11"/>
  <c r="D75" i="11"/>
  <c r="C75" i="11"/>
  <c r="CA75" i="11" s="1"/>
  <c r="CT74" i="11"/>
  <c r="CS74" i="11"/>
  <c r="CR74" i="11"/>
  <c r="CQ74" i="11"/>
  <c r="CP74" i="11"/>
  <c r="CO74" i="11"/>
  <c r="CN74" i="11"/>
  <c r="CM74" i="11"/>
  <c r="CL74" i="11"/>
  <c r="CK74" i="11"/>
  <c r="CJ74" i="11"/>
  <c r="CI74" i="11"/>
  <c r="CH74" i="11"/>
  <c r="CG74" i="11"/>
  <c r="CF74" i="11"/>
  <c r="CE74" i="11"/>
  <c r="CD74" i="11"/>
  <c r="CC74" i="11"/>
  <c r="CB74" i="11"/>
  <c r="D74" i="11"/>
  <c r="C74" i="11"/>
  <c r="CA74" i="11" s="1"/>
  <c r="CT73" i="11"/>
  <c r="CS73" i="11"/>
  <c r="CR73" i="11"/>
  <c r="CQ73" i="11"/>
  <c r="CP73" i="11"/>
  <c r="CO73" i="11"/>
  <c r="CN73" i="11"/>
  <c r="CM73" i="11"/>
  <c r="CL73" i="11"/>
  <c r="CK73" i="11"/>
  <c r="CJ73" i="11"/>
  <c r="CI73" i="11"/>
  <c r="CH73" i="11"/>
  <c r="CG73" i="11"/>
  <c r="CF73" i="11"/>
  <c r="CE73" i="11"/>
  <c r="CD73" i="11"/>
  <c r="CC73" i="11"/>
  <c r="CB73" i="11"/>
  <c r="D73" i="11"/>
  <c r="C73" i="11"/>
  <c r="CA73" i="11" s="1"/>
  <c r="CT72" i="11"/>
  <c r="CS72" i="11"/>
  <c r="CR72" i="11"/>
  <c r="CQ72" i="11"/>
  <c r="CP72" i="11"/>
  <c r="CO72" i="11"/>
  <c r="CN72" i="11"/>
  <c r="CM72" i="11"/>
  <c r="CL72" i="11"/>
  <c r="CK72" i="11"/>
  <c r="CJ72" i="11"/>
  <c r="CI72" i="11"/>
  <c r="CH72" i="11"/>
  <c r="CG72" i="11"/>
  <c r="CF72" i="11"/>
  <c r="CE72" i="11"/>
  <c r="CD72" i="11"/>
  <c r="CC72" i="11"/>
  <c r="CB72" i="11"/>
  <c r="CA72" i="11"/>
  <c r="D72" i="11"/>
  <c r="C72" i="11"/>
  <c r="CR67" i="11"/>
  <c r="CQ67" i="11"/>
  <c r="CP67" i="11"/>
  <c r="CO67" i="11"/>
  <c r="CN67" i="11"/>
  <c r="CM67" i="11"/>
  <c r="CL67" i="11"/>
  <c r="CK67" i="11"/>
  <c r="CJ67" i="11"/>
  <c r="CI67" i="11"/>
  <c r="CH67" i="11"/>
  <c r="CG67" i="11"/>
  <c r="CF67" i="11"/>
  <c r="CE67" i="11"/>
  <c r="CD67" i="11"/>
  <c r="CC67" i="11"/>
  <c r="CB67" i="11"/>
  <c r="CA67" i="11"/>
  <c r="CR66" i="11"/>
  <c r="CQ66" i="11"/>
  <c r="CP66" i="11"/>
  <c r="CO66" i="11"/>
  <c r="CN66" i="11"/>
  <c r="CM66" i="11"/>
  <c r="CL66" i="11"/>
  <c r="CK66" i="11"/>
  <c r="CJ66" i="11"/>
  <c r="CI66" i="11"/>
  <c r="CH66" i="11"/>
  <c r="CG66" i="11"/>
  <c r="CF66" i="11"/>
  <c r="CE66" i="11"/>
  <c r="CD66" i="11"/>
  <c r="CC66" i="11"/>
  <c r="CB66" i="11"/>
  <c r="CA66" i="11"/>
  <c r="CR65" i="11"/>
  <c r="CQ65" i="11"/>
  <c r="CP65" i="11"/>
  <c r="CO65" i="11"/>
  <c r="CN65" i="11"/>
  <c r="CM65" i="11"/>
  <c r="CL65" i="11"/>
  <c r="CK65" i="11"/>
  <c r="CJ65" i="11"/>
  <c r="CI65" i="11"/>
  <c r="CH65" i="11"/>
  <c r="CG65" i="11"/>
  <c r="CF65" i="11"/>
  <c r="CE65" i="11"/>
  <c r="CD65" i="11"/>
  <c r="CC65" i="11"/>
  <c r="CB65" i="11"/>
  <c r="CA65" i="11"/>
  <c r="CR64" i="11"/>
  <c r="CQ64" i="11"/>
  <c r="CP64" i="11"/>
  <c r="CO64" i="11"/>
  <c r="CN64" i="11"/>
  <c r="CM64" i="11"/>
  <c r="CL64" i="11"/>
  <c r="CK64" i="11"/>
  <c r="CJ64" i="11"/>
  <c r="CI64" i="11"/>
  <c r="CH64" i="11"/>
  <c r="CG64" i="11"/>
  <c r="CF64" i="11"/>
  <c r="CE64" i="11"/>
  <c r="CD64" i="11"/>
  <c r="CC64" i="11"/>
  <c r="CB64" i="11"/>
  <c r="CA64" i="11"/>
  <c r="CR63" i="11"/>
  <c r="CQ63" i="11"/>
  <c r="CP63" i="11"/>
  <c r="CO63" i="11"/>
  <c r="CN63" i="11"/>
  <c r="CM63" i="11"/>
  <c r="CL63" i="11"/>
  <c r="CK63" i="11"/>
  <c r="CJ63" i="11"/>
  <c r="CI63" i="11"/>
  <c r="CH63" i="11"/>
  <c r="CG63" i="11"/>
  <c r="CF63" i="11"/>
  <c r="CE63" i="11"/>
  <c r="CD63" i="11"/>
  <c r="CC63" i="11"/>
  <c r="CB63" i="11"/>
  <c r="CA63" i="11"/>
  <c r="CR59" i="11"/>
  <c r="CQ59" i="11"/>
  <c r="CP59" i="11"/>
  <c r="CO59" i="11"/>
  <c r="CN59" i="11"/>
  <c r="CM59" i="11"/>
  <c r="CL59" i="11"/>
  <c r="CK59" i="11"/>
  <c r="CJ59" i="11"/>
  <c r="CI59" i="11"/>
  <c r="CH59" i="11"/>
  <c r="CG59" i="11"/>
  <c r="CF59" i="11"/>
  <c r="CE59" i="11"/>
  <c r="CD59" i="11"/>
  <c r="CC59" i="11"/>
  <c r="CB59" i="11"/>
  <c r="CA59" i="11"/>
  <c r="CR58" i="11"/>
  <c r="CQ58" i="11"/>
  <c r="CP58" i="11"/>
  <c r="CO58" i="11"/>
  <c r="CN58" i="11"/>
  <c r="CM58" i="11"/>
  <c r="CL58" i="11"/>
  <c r="CK58" i="11"/>
  <c r="CJ58" i="11"/>
  <c r="CI58" i="11"/>
  <c r="CH58" i="11"/>
  <c r="CG58" i="11"/>
  <c r="CF58" i="11"/>
  <c r="CE58" i="11"/>
  <c r="CD58" i="11"/>
  <c r="CC58" i="11"/>
  <c r="CB58" i="11"/>
  <c r="CA58" i="11"/>
  <c r="CR57" i="11"/>
  <c r="CQ57" i="11"/>
  <c r="CP57" i="11"/>
  <c r="CO57" i="11"/>
  <c r="CN57" i="11"/>
  <c r="CM57" i="11"/>
  <c r="CL57" i="11"/>
  <c r="CK57" i="11"/>
  <c r="CJ57" i="11"/>
  <c r="CI57" i="11"/>
  <c r="CH57" i="11"/>
  <c r="CG57" i="11"/>
  <c r="CF57" i="11"/>
  <c r="CE57" i="11"/>
  <c r="CD57" i="11"/>
  <c r="CC57" i="11"/>
  <c r="CB57" i="11"/>
  <c r="CA57" i="11"/>
  <c r="CR56" i="11"/>
  <c r="CQ56" i="11"/>
  <c r="CP56" i="11"/>
  <c r="CO56" i="11"/>
  <c r="CN56" i="11"/>
  <c r="CM56" i="11"/>
  <c r="CL56" i="11"/>
  <c r="CK56" i="11"/>
  <c r="CJ56" i="11"/>
  <c r="CI56" i="11"/>
  <c r="CH56" i="11"/>
  <c r="CG56" i="11"/>
  <c r="CF56" i="11"/>
  <c r="CE56" i="11"/>
  <c r="CD56" i="11"/>
  <c r="CC56" i="11"/>
  <c r="CB56" i="11"/>
  <c r="CA56" i="11"/>
  <c r="CR55" i="11"/>
  <c r="CQ55" i="11"/>
  <c r="CP55" i="11"/>
  <c r="CO55" i="11"/>
  <c r="CN55" i="11"/>
  <c r="CM55" i="11"/>
  <c r="CL55" i="11"/>
  <c r="CK55" i="11"/>
  <c r="CJ55" i="11"/>
  <c r="CI55" i="11"/>
  <c r="CH55" i="11"/>
  <c r="CG55" i="11"/>
  <c r="CF55" i="11"/>
  <c r="CE55" i="11"/>
  <c r="CD55" i="11"/>
  <c r="CC55" i="11"/>
  <c r="CB55" i="11"/>
  <c r="CA55" i="11"/>
  <c r="CI51" i="11"/>
  <c r="CH51" i="11"/>
  <c r="CG51" i="11"/>
  <c r="CC51" i="11"/>
  <c r="CB51" i="11"/>
  <c r="CA51" i="11"/>
  <c r="CI50" i="11"/>
  <c r="CH50" i="11"/>
  <c r="CG50" i="11"/>
  <c r="CC50" i="11"/>
  <c r="CB50" i="11"/>
  <c r="CA50" i="11"/>
  <c r="CI49" i="11"/>
  <c r="CH49" i="11"/>
  <c r="CG49" i="11"/>
  <c r="CC49" i="11"/>
  <c r="CB49" i="11"/>
  <c r="CA49" i="11"/>
  <c r="CI48" i="11"/>
  <c r="CH48" i="11"/>
  <c r="CG48" i="11"/>
  <c r="CC48" i="11"/>
  <c r="CB48" i="11"/>
  <c r="CA48" i="11"/>
  <c r="CI47" i="11"/>
  <c r="CH47" i="11"/>
  <c r="CG47" i="11"/>
  <c r="CC47" i="11"/>
  <c r="CB47" i="11"/>
  <c r="CA47" i="11"/>
  <c r="CI46" i="11"/>
  <c r="CH46" i="11"/>
  <c r="CG46" i="11"/>
  <c r="CC46" i="11"/>
  <c r="CB46" i="11"/>
  <c r="CA46" i="11"/>
  <c r="CI45" i="11"/>
  <c r="CH45" i="11"/>
  <c r="CG45" i="11"/>
  <c r="CC45" i="11"/>
  <c r="CB45" i="11"/>
  <c r="CA45" i="11"/>
  <c r="CI44" i="11"/>
  <c r="CH44" i="11"/>
  <c r="CG44" i="11"/>
  <c r="CC44" i="11"/>
  <c r="CB44" i="11"/>
  <c r="CA44" i="11"/>
  <c r="CI43" i="11"/>
  <c r="CH43" i="11"/>
  <c r="CG43" i="11"/>
  <c r="CC43" i="11"/>
  <c r="CB43" i="11"/>
  <c r="CA43" i="11"/>
  <c r="CI42" i="11"/>
  <c r="CH42" i="11"/>
  <c r="CG42" i="11"/>
  <c r="CC42" i="11"/>
  <c r="CB42" i="11"/>
  <c r="CA42" i="11"/>
  <c r="CI41" i="11"/>
  <c r="CH41" i="11"/>
  <c r="CG41" i="11"/>
  <c r="CC41" i="11"/>
  <c r="CB41" i="11"/>
  <c r="CA41" i="11"/>
  <c r="CI40" i="11"/>
  <c r="CH40" i="11"/>
  <c r="CG40" i="11"/>
  <c r="CC40" i="11"/>
  <c r="CB40" i="11"/>
  <c r="CA40" i="11"/>
  <c r="CI39" i="11"/>
  <c r="CH39" i="11"/>
  <c r="CG39" i="11"/>
  <c r="CC39" i="11"/>
  <c r="CB39" i="11"/>
  <c r="CA39" i="11"/>
  <c r="CI38" i="11"/>
  <c r="CH38" i="11"/>
  <c r="CG38" i="11"/>
  <c r="CC38" i="11"/>
  <c r="CB38" i="11"/>
  <c r="CA38" i="11"/>
  <c r="CI37" i="11"/>
  <c r="CH37" i="11"/>
  <c r="CG37" i="11"/>
  <c r="CC37" i="11"/>
  <c r="CB37" i="11"/>
  <c r="CA37" i="11"/>
  <c r="CI36" i="11"/>
  <c r="CH36" i="11"/>
  <c r="CG36" i="11"/>
  <c r="CC36" i="11"/>
  <c r="CB36" i="11"/>
  <c r="CA36" i="11"/>
  <c r="CI35" i="11"/>
  <c r="CH35" i="11"/>
  <c r="CG35" i="11"/>
  <c r="CC35" i="11"/>
  <c r="CB35" i="11"/>
  <c r="CA35" i="11"/>
  <c r="CI34" i="11"/>
  <c r="CH34" i="11"/>
  <c r="CG34" i="11"/>
  <c r="CC34" i="11"/>
  <c r="CB34" i="11"/>
  <c r="CA34" i="11"/>
  <c r="CI29" i="11"/>
  <c r="CH29" i="11"/>
  <c r="CG29" i="11"/>
  <c r="CC29" i="11"/>
  <c r="CB29" i="11"/>
  <c r="CA29" i="11"/>
  <c r="CI28" i="11"/>
  <c r="CH28" i="11"/>
  <c r="CG28" i="11"/>
  <c r="CC28" i="11"/>
  <c r="CB28" i="11"/>
  <c r="CA28" i="11"/>
  <c r="CI27" i="11"/>
  <c r="CH27" i="11"/>
  <c r="CG27" i="11"/>
  <c r="CC27" i="11"/>
  <c r="CB27" i="11"/>
  <c r="CA27" i="11"/>
  <c r="CI26" i="11"/>
  <c r="CH26" i="11"/>
  <c r="CG26" i="11"/>
  <c r="CC26" i="11"/>
  <c r="CB26" i="11"/>
  <c r="CA26" i="11"/>
  <c r="CI25" i="11"/>
  <c r="CH25" i="11"/>
  <c r="CG25" i="11"/>
  <c r="CC25" i="11"/>
  <c r="CB25" i="11"/>
  <c r="CA25" i="11"/>
  <c r="CI24" i="11"/>
  <c r="CH24" i="11"/>
  <c r="CG24" i="11"/>
  <c r="CC24" i="11"/>
  <c r="CB24" i="11"/>
  <c r="CA24" i="11"/>
  <c r="CI23" i="11"/>
  <c r="CH23" i="11"/>
  <c r="CG23" i="11"/>
  <c r="CC23" i="11"/>
  <c r="CB23" i="11"/>
  <c r="CA23" i="11"/>
  <c r="CI22" i="11"/>
  <c r="CH22" i="11"/>
  <c r="CG22" i="11"/>
  <c r="CC22" i="11"/>
  <c r="CB22" i="11"/>
  <c r="CA22" i="11"/>
  <c r="CI21" i="11"/>
  <c r="CH21" i="11"/>
  <c r="CG21" i="11"/>
  <c r="CC21" i="11"/>
  <c r="CB21" i="11"/>
  <c r="CA21" i="11"/>
  <c r="CI20" i="11"/>
  <c r="CH20" i="11"/>
  <c r="CG20" i="11"/>
  <c r="CC20" i="11"/>
  <c r="CB20" i="11"/>
  <c r="CA20" i="11"/>
  <c r="CI19" i="11"/>
  <c r="CH19" i="11"/>
  <c r="CG19" i="11"/>
  <c r="CC19" i="11"/>
  <c r="CB19" i="11"/>
  <c r="CA19" i="11"/>
  <c r="CI18" i="11"/>
  <c r="CH18" i="11"/>
  <c r="CG18" i="11"/>
  <c r="CC18" i="11"/>
  <c r="CB18" i="11"/>
  <c r="CA18" i="11"/>
  <c r="CI17" i="11"/>
  <c r="CH17" i="11"/>
  <c r="CG17" i="11"/>
  <c r="CC17" i="11"/>
  <c r="CB17" i="11"/>
  <c r="CA17" i="11"/>
  <c r="CI16" i="11"/>
  <c r="CH16" i="11"/>
  <c r="CG16" i="11"/>
  <c r="CC16" i="11"/>
  <c r="CB16" i="11"/>
  <c r="CA16" i="11"/>
  <c r="CI15" i="11"/>
  <c r="CH15" i="11"/>
  <c r="CG15" i="11"/>
  <c r="CC15" i="11"/>
  <c r="CB15" i="11"/>
  <c r="CA15" i="11"/>
  <c r="CI14" i="11"/>
  <c r="CH14" i="11"/>
  <c r="CG14" i="11"/>
  <c r="CC14" i="11"/>
  <c r="CB14" i="11"/>
  <c r="CA14" i="11"/>
  <c r="CI13" i="11"/>
  <c r="CH13" i="11"/>
  <c r="CG13" i="11"/>
  <c r="CC13" i="11"/>
  <c r="CB13" i="11"/>
  <c r="CA13" i="11"/>
  <c r="CI12" i="11"/>
  <c r="CH12" i="11"/>
  <c r="CG12" i="11"/>
  <c r="CC12" i="11"/>
  <c r="CB12" i="11"/>
  <c r="CA12" i="11"/>
  <c r="A5" i="11"/>
  <c r="A4" i="11"/>
  <c r="A3" i="11"/>
  <c r="A2" i="11"/>
  <c r="CR121" i="12"/>
  <c r="CQ121" i="12"/>
  <c r="CP121" i="12"/>
  <c r="CO121" i="12"/>
  <c r="CN121" i="12"/>
  <c r="CM121" i="12"/>
  <c r="CL121" i="12"/>
  <c r="CK121" i="12"/>
  <c r="CJ121" i="12"/>
  <c r="CI121" i="12"/>
  <c r="CH121" i="12"/>
  <c r="CG121" i="12"/>
  <c r="CF121" i="12"/>
  <c r="CE121" i="12"/>
  <c r="CD121" i="12"/>
  <c r="CC121" i="12"/>
  <c r="CB121" i="12"/>
  <c r="D121" i="12"/>
  <c r="C121" i="12"/>
  <c r="CA121" i="12" s="1"/>
  <c r="CR120" i="12"/>
  <c r="CQ120" i="12"/>
  <c r="CP120" i="12"/>
  <c r="CO120" i="12"/>
  <c r="CN120" i="12"/>
  <c r="CM120" i="12"/>
  <c r="CL120" i="12"/>
  <c r="CK120" i="12"/>
  <c r="CJ120" i="12"/>
  <c r="CI120" i="12"/>
  <c r="CH120" i="12"/>
  <c r="CG120" i="12"/>
  <c r="CF120" i="12"/>
  <c r="CE120" i="12"/>
  <c r="CD120" i="12"/>
  <c r="CC120" i="12"/>
  <c r="CB120" i="12"/>
  <c r="D120" i="12"/>
  <c r="C120" i="12"/>
  <c r="CA120" i="12" s="1"/>
  <c r="CR119" i="12"/>
  <c r="CQ119" i="12"/>
  <c r="CP119" i="12"/>
  <c r="CO119" i="12"/>
  <c r="CN119" i="12"/>
  <c r="CM119" i="12"/>
  <c r="CL119" i="12"/>
  <c r="CK119" i="12"/>
  <c r="CJ119" i="12"/>
  <c r="CI119" i="12"/>
  <c r="CH119" i="12"/>
  <c r="CG119" i="12"/>
  <c r="CF119" i="12"/>
  <c r="CE119" i="12"/>
  <c r="CD119" i="12"/>
  <c r="CC119" i="12"/>
  <c r="CB119" i="12"/>
  <c r="D119" i="12"/>
  <c r="C119" i="12"/>
  <c r="CA119" i="12" s="1"/>
  <c r="CR118" i="12"/>
  <c r="CQ118" i="12"/>
  <c r="CP118" i="12"/>
  <c r="CO118" i="12"/>
  <c r="CN118" i="12"/>
  <c r="CM118" i="12"/>
  <c r="CL118" i="12"/>
  <c r="CK118" i="12"/>
  <c r="CJ118" i="12"/>
  <c r="CI118" i="12"/>
  <c r="CH118" i="12"/>
  <c r="CG118" i="12"/>
  <c r="CF118" i="12"/>
  <c r="CE118" i="12"/>
  <c r="CD118" i="12"/>
  <c r="CC118" i="12"/>
  <c r="CB118" i="12"/>
  <c r="D118" i="12"/>
  <c r="C118" i="12"/>
  <c r="CA118" i="12" s="1"/>
  <c r="CR117" i="12"/>
  <c r="CQ117" i="12"/>
  <c r="CP117" i="12"/>
  <c r="CO117" i="12"/>
  <c r="CN117" i="12"/>
  <c r="CM117" i="12"/>
  <c r="CL117" i="12"/>
  <c r="CK117" i="12"/>
  <c r="CJ117" i="12"/>
  <c r="CI117" i="12"/>
  <c r="CH117" i="12"/>
  <c r="CG117" i="12"/>
  <c r="CF117" i="12"/>
  <c r="CE117" i="12"/>
  <c r="CD117" i="12"/>
  <c r="CC117" i="12"/>
  <c r="CB117" i="12"/>
  <c r="D117" i="12"/>
  <c r="C117" i="12"/>
  <c r="CA117" i="12" s="1"/>
  <c r="CR116" i="12"/>
  <c r="CQ116" i="12"/>
  <c r="CP116" i="12"/>
  <c r="CO116" i="12"/>
  <c r="CN116" i="12"/>
  <c r="CM116" i="12"/>
  <c r="CL116" i="12"/>
  <c r="CK116" i="12"/>
  <c r="CJ116" i="12"/>
  <c r="CI116" i="12"/>
  <c r="CH116" i="12"/>
  <c r="CG116" i="12"/>
  <c r="CF116" i="12"/>
  <c r="CE116" i="12"/>
  <c r="CD116" i="12"/>
  <c r="CC116" i="12"/>
  <c r="CB116" i="12"/>
  <c r="D116" i="12"/>
  <c r="C116" i="12"/>
  <c r="CA116" i="12" s="1"/>
  <c r="CR115" i="12"/>
  <c r="CQ115" i="12"/>
  <c r="CP115" i="12"/>
  <c r="CO115" i="12"/>
  <c r="CN115" i="12"/>
  <c r="CM115" i="12"/>
  <c r="CL115" i="12"/>
  <c r="CK115" i="12"/>
  <c r="CJ115" i="12"/>
  <c r="CI115" i="12"/>
  <c r="CH115" i="12"/>
  <c r="CG115" i="12"/>
  <c r="CF115" i="12"/>
  <c r="CE115" i="12"/>
  <c r="CD115" i="12"/>
  <c r="CC115" i="12"/>
  <c r="CB115" i="12"/>
  <c r="D115" i="12"/>
  <c r="C115" i="12"/>
  <c r="CA115" i="12" s="1"/>
  <c r="CR114" i="12"/>
  <c r="CQ114" i="12"/>
  <c r="CP114" i="12"/>
  <c r="CO114" i="12"/>
  <c r="CN114" i="12"/>
  <c r="CM114" i="12"/>
  <c r="CL114" i="12"/>
  <c r="CK114" i="12"/>
  <c r="CJ114" i="12"/>
  <c r="CI114" i="12"/>
  <c r="CH114" i="12"/>
  <c r="CG114" i="12"/>
  <c r="CF114" i="12"/>
  <c r="CE114" i="12"/>
  <c r="CD114" i="12"/>
  <c r="CC114" i="12"/>
  <c r="CB114" i="12"/>
  <c r="D114" i="12"/>
  <c r="C114" i="12"/>
  <c r="CA114" i="12" s="1"/>
  <c r="CR113" i="12"/>
  <c r="CQ113" i="12"/>
  <c r="CP113" i="12"/>
  <c r="CO113" i="12"/>
  <c r="CN113" i="12"/>
  <c r="CM113" i="12"/>
  <c r="CL113" i="12"/>
  <c r="CK113" i="12"/>
  <c r="CJ113" i="12"/>
  <c r="CI113" i="12"/>
  <c r="CH113" i="12"/>
  <c r="CG113" i="12"/>
  <c r="CF113" i="12"/>
  <c r="CE113" i="12"/>
  <c r="CD113" i="12"/>
  <c r="CC113" i="12"/>
  <c r="CB113" i="12"/>
  <c r="D113" i="12"/>
  <c r="C113" i="12"/>
  <c r="CA113" i="12" s="1"/>
  <c r="CR112" i="12"/>
  <c r="CQ112" i="12"/>
  <c r="CP112" i="12"/>
  <c r="CO112" i="12"/>
  <c r="CN112" i="12"/>
  <c r="CM112" i="12"/>
  <c r="CL112" i="12"/>
  <c r="CK112" i="12"/>
  <c r="CJ112" i="12"/>
  <c r="CI112" i="12"/>
  <c r="CH112" i="12"/>
  <c r="CG112" i="12"/>
  <c r="CF112" i="12"/>
  <c r="CE112" i="12"/>
  <c r="CD112" i="12"/>
  <c r="CC112" i="12"/>
  <c r="CB112" i="12"/>
  <c r="D112" i="12"/>
  <c r="C112" i="12"/>
  <c r="CA112" i="12" s="1"/>
  <c r="CR111" i="12"/>
  <c r="CQ111" i="12"/>
  <c r="CP111" i="12"/>
  <c r="CO111" i="12"/>
  <c r="CN111" i="12"/>
  <c r="CM111" i="12"/>
  <c r="CL111" i="12"/>
  <c r="CK111" i="12"/>
  <c r="CJ111" i="12"/>
  <c r="CI111" i="12"/>
  <c r="CH111" i="12"/>
  <c r="CG111" i="12"/>
  <c r="CF111" i="12"/>
  <c r="CE111" i="12"/>
  <c r="CD111" i="12"/>
  <c r="CC111" i="12"/>
  <c r="CB111" i="12"/>
  <c r="D111" i="12"/>
  <c r="C111" i="12"/>
  <c r="CA111" i="12" s="1"/>
  <c r="CR110" i="12"/>
  <c r="CQ110" i="12"/>
  <c r="CP110" i="12"/>
  <c r="CO110" i="12"/>
  <c r="CN110" i="12"/>
  <c r="CM110" i="12"/>
  <c r="CL110" i="12"/>
  <c r="CK110" i="12"/>
  <c r="CJ110" i="12"/>
  <c r="CI110" i="12"/>
  <c r="CH110" i="12"/>
  <c r="CG110" i="12"/>
  <c r="CF110" i="12"/>
  <c r="CE110" i="12"/>
  <c r="CD110" i="12"/>
  <c r="CC110" i="12"/>
  <c r="CB110" i="12"/>
  <c r="D110" i="12"/>
  <c r="C110" i="12"/>
  <c r="CA110" i="12" s="1"/>
  <c r="CR109" i="12"/>
  <c r="CQ109" i="12"/>
  <c r="CP109" i="12"/>
  <c r="CO109" i="12"/>
  <c r="CN109" i="12"/>
  <c r="CM109" i="12"/>
  <c r="CL109" i="12"/>
  <c r="CK109" i="12"/>
  <c r="CJ109" i="12"/>
  <c r="CI109" i="12"/>
  <c r="CH109" i="12"/>
  <c r="CG109" i="12"/>
  <c r="CF109" i="12"/>
  <c r="CE109" i="12"/>
  <c r="CD109" i="12"/>
  <c r="CC109" i="12"/>
  <c r="CB109" i="12"/>
  <c r="D109" i="12"/>
  <c r="C109" i="12"/>
  <c r="CA109" i="12" s="1"/>
  <c r="CR108" i="12"/>
  <c r="CQ108" i="12"/>
  <c r="CP108" i="12"/>
  <c r="CO108" i="12"/>
  <c r="CN108" i="12"/>
  <c r="CM108" i="12"/>
  <c r="CL108" i="12"/>
  <c r="CK108" i="12"/>
  <c r="CJ108" i="12"/>
  <c r="CI108" i="12"/>
  <c r="CH108" i="12"/>
  <c r="CG108" i="12"/>
  <c r="CF108" i="12"/>
  <c r="CE108" i="12"/>
  <c r="CD108" i="12"/>
  <c r="CC108" i="12"/>
  <c r="CB108" i="12"/>
  <c r="D108" i="12"/>
  <c r="C108" i="12"/>
  <c r="CA108" i="12" s="1"/>
  <c r="CR107" i="12"/>
  <c r="CQ107" i="12"/>
  <c r="CP107" i="12"/>
  <c r="CO107" i="12"/>
  <c r="CN107" i="12"/>
  <c r="CM107" i="12"/>
  <c r="CL107" i="12"/>
  <c r="CK107" i="12"/>
  <c r="CJ107" i="12"/>
  <c r="CI107" i="12"/>
  <c r="CH107" i="12"/>
  <c r="CG107" i="12"/>
  <c r="CF107" i="12"/>
  <c r="CE107" i="12"/>
  <c r="CD107" i="12"/>
  <c r="CC107" i="12"/>
  <c r="CB107" i="12"/>
  <c r="D107" i="12"/>
  <c r="C107" i="12"/>
  <c r="CA107" i="12" s="1"/>
  <c r="CR106" i="12"/>
  <c r="CQ106" i="12"/>
  <c r="CP106" i="12"/>
  <c r="CO106" i="12"/>
  <c r="CN106" i="12"/>
  <c r="CM106" i="12"/>
  <c r="CL106" i="12"/>
  <c r="CK106" i="12"/>
  <c r="CJ106" i="12"/>
  <c r="CI106" i="12"/>
  <c r="CH106" i="12"/>
  <c r="CG106" i="12"/>
  <c r="CF106" i="12"/>
  <c r="CE106" i="12"/>
  <c r="CD106" i="12"/>
  <c r="CC106" i="12"/>
  <c r="CB106" i="12"/>
  <c r="D106" i="12"/>
  <c r="C106" i="12"/>
  <c r="CA106" i="12" s="1"/>
  <c r="CR105" i="12"/>
  <c r="CQ105" i="12"/>
  <c r="CP105" i="12"/>
  <c r="CO105" i="12"/>
  <c r="CN105" i="12"/>
  <c r="CM105" i="12"/>
  <c r="CL105" i="12"/>
  <c r="CK105" i="12"/>
  <c r="CJ105" i="12"/>
  <c r="CI105" i="12"/>
  <c r="CH105" i="12"/>
  <c r="CG105" i="12"/>
  <c r="CF105" i="12"/>
  <c r="CE105" i="12"/>
  <c r="CD105" i="12"/>
  <c r="CC105" i="12"/>
  <c r="CB105" i="12"/>
  <c r="D105" i="12"/>
  <c r="C105" i="12"/>
  <c r="CA105" i="12" s="1"/>
  <c r="CR104" i="12"/>
  <c r="CQ104" i="12"/>
  <c r="CP104" i="12"/>
  <c r="CO104" i="12"/>
  <c r="CN104" i="12"/>
  <c r="CM104" i="12"/>
  <c r="CL104" i="12"/>
  <c r="CK104" i="12"/>
  <c r="CJ104" i="12"/>
  <c r="CI104" i="12"/>
  <c r="CH104" i="12"/>
  <c r="CG104" i="12"/>
  <c r="CF104" i="12"/>
  <c r="CE104" i="12"/>
  <c r="CD104" i="12"/>
  <c r="CC104" i="12"/>
  <c r="CB104" i="12"/>
  <c r="D104" i="12"/>
  <c r="C104" i="12"/>
  <c r="CA104" i="12" s="1"/>
  <c r="CR103" i="12"/>
  <c r="CQ103" i="12"/>
  <c r="CP103" i="12"/>
  <c r="CO103" i="12"/>
  <c r="CN103" i="12"/>
  <c r="CM103" i="12"/>
  <c r="CL103" i="12"/>
  <c r="CK103" i="12"/>
  <c r="CJ103" i="12"/>
  <c r="CI103" i="12"/>
  <c r="CH103" i="12"/>
  <c r="CG103" i="12"/>
  <c r="CF103" i="12"/>
  <c r="CE103" i="12"/>
  <c r="CD103" i="12"/>
  <c r="CC103" i="12"/>
  <c r="CB103" i="12"/>
  <c r="D103" i="12"/>
  <c r="C103" i="12"/>
  <c r="CA103" i="12" s="1"/>
  <c r="CR102" i="12"/>
  <c r="CQ102" i="12"/>
  <c r="CP102" i="12"/>
  <c r="CO102" i="12"/>
  <c r="CN102" i="12"/>
  <c r="CM102" i="12"/>
  <c r="CL102" i="12"/>
  <c r="CK102" i="12"/>
  <c r="CJ102" i="12"/>
  <c r="CI102" i="12"/>
  <c r="CH102" i="12"/>
  <c r="CG102" i="12"/>
  <c r="CF102" i="12"/>
  <c r="CE102" i="12"/>
  <c r="CD102" i="12"/>
  <c r="CC102" i="12"/>
  <c r="CB102" i="12"/>
  <c r="D102" i="12"/>
  <c r="C102" i="12"/>
  <c r="CA102" i="12" s="1"/>
  <c r="CR101" i="12"/>
  <c r="CQ101" i="12"/>
  <c r="CP101" i="12"/>
  <c r="CO101" i="12"/>
  <c r="CN101" i="12"/>
  <c r="CM101" i="12"/>
  <c r="CL101" i="12"/>
  <c r="CK101" i="12"/>
  <c r="CJ101" i="12"/>
  <c r="CI101" i="12"/>
  <c r="CH101" i="12"/>
  <c r="CG101" i="12"/>
  <c r="CF101" i="12"/>
  <c r="CE101" i="12"/>
  <c r="CD101" i="12"/>
  <c r="CC101" i="12"/>
  <c r="CB101" i="12"/>
  <c r="D101" i="12"/>
  <c r="C101" i="12"/>
  <c r="CA101" i="12" s="1"/>
  <c r="CR100" i="12"/>
  <c r="CQ100" i="12"/>
  <c r="CP100" i="12"/>
  <c r="CO100" i="12"/>
  <c r="CN100" i="12"/>
  <c r="CM100" i="12"/>
  <c r="CL100" i="12"/>
  <c r="CK100" i="12"/>
  <c r="CJ100" i="12"/>
  <c r="CI100" i="12"/>
  <c r="CH100" i="12"/>
  <c r="CG100" i="12"/>
  <c r="CF100" i="12"/>
  <c r="CE100" i="12"/>
  <c r="CD100" i="12"/>
  <c r="CC100" i="12"/>
  <c r="CB100" i="12"/>
  <c r="D100" i="12"/>
  <c r="C100" i="12"/>
  <c r="CA100" i="12" s="1"/>
  <c r="CR99" i="12"/>
  <c r="CQ99" i="12"/>
  <c r="CP99" i="12"/>
  <c r="CO99" i="12"/>
  <c r="CN99" i="12"/>
  <c r="CM99" i="12"/>
  <c r="CL99" i="12"/>
  <c r="CK99" i="12"/>
  <c r="CJ99" i="12"/>
  <c r="CI99" i="12"/>
  <c r="CH99" i="12"/>
  <c r="CG99" i="12"/>
  <c r="CF99" i="12"/>
  <c r="CE99" i="12"/>
  <c r="CD99" i="12"/>
  <c r="CC99" i="12"/>
  <c r="CB99" i="12"/>
  <c r="D99" i="12"/>
  <c r="C99" i="12"/>
  <c r="CA99" i="12" s="1"/>
  <c r="CT94" i="12"/>
  <c r="CS94" i="12"/>
  <c r="CR94" i="12"/>
  <c r="CQ94" i="12"/>
  <c r="CP94" i="12"/>
  <c r="CO94" i="12"/>
  <c r="CN94" i="12"/>
  <c r="CM94" i="12"/>
  <c r="CL94" i="12"/>
  <c r="CK94" i="12"/>
  <c r="CJ94" i="12"/>
  <c r="CI94" i="12"/>
  <c r="CH94" i="12"/>
  <c r="CG94" i="12"/>
  <c r="CF94" i="12"/>
  <c r="CE94" i="12"/>
  <c r="CD94" i="12"/>
  <c r="CC94" i="12"/>
  <c r="CB94" i="12"/>
  <c r="CA94" i="12"/>
  <c r="D94" i="12"/>
  <c r="C94" i="12"/>
  <c r="CT93" i="12"/>
  <c r="CS93" i="12"/>
  <c r="CR93" i="12"/>
  <c r="CQ93" i="12"/>
  <c r="CP93" i="12"/>
  <c r="CO93" i="12"/>
  <c r="CN93" i="12"/>
  <c r="CM93" i="12"/>
  <c r="CL93" i="12"/>
  <c r="CK93" i="12"/>
  <c r="CJ93" i="12"/>
  <c r="CI93" i="12"/>
  <c r="CH93" i="12"/>
  <c r="CG93" i="12"/>
  <c r="CF93" i="12"/>
  <c r="CE93" i="12"/>
  <c r="CD93" i="12"/>
  <c r="CC93" i="12"/>
  <c r="CB93" i="12"/>
  <c r="D93" i="12"/>
  <c r="C93" i="12"/>
  <c r="CA93" i="12" s="1"/>
  <c r="CT92" i="12"/>
  <c r="CS92" i="12"/>
  <c r="CR92" i="12"/>
  <c r="CQ92" i="12"/>
  <c r="CP92" i="12"/>
  <c r="CO92" i="12"/>
  <c r="CN92" i="12"/>
  <c r="CM92" i="12"/>
  <c r="CL92" i="12"/>
  <c r="CK92" i="12"/>
  <c r="CJ92" i="12"/>
  <c r="CI92" i="12"/>
  <c r="CH92" i="12"/>
  <c r="CG92" i="12"/>
  <c r="CF92" i="12"/>
  <c r="CE92" i="12"/>
  <c r="CD92" i="12"/>
  <c r="CC92" i="12"/>
  <c r="CB92" i="12"/>
  <c r="D92" i="12"/>
  <c r="C92" i="12"/>
  <c r="CA92" i="12" s="1"/>
  <c r="CT91" i="12"/>
  <c r="CS91" i="12"/>
  <c r="CR91" i="12"/>
  <c r="CQ91" i="12"/>
  <c r="CP91" i="12"/>
  <c r="CO91" i="12"/>
  <c r="CN91" i="12"/>
  <c r="CM91" i="12"/>
  <c r="CL91" i="12"/>
  <c r="CK91" i="12"/>
  <c r="CJ91" i="12"/>
  <c r="CI91" i="12"/>
  <c r="CH91" i="12"/>
  <c r="CG91" i="12"/>
  <c r="CF91" i="12"/>
  <c r="CE91" i="12"/>
  <c r="CD91" i="12"/>
  <c r="CC91" i="12"/>
  <c r="CB91" i="12"/>
  <c r="D91" i="12"/>
  <c r="C91" i="12"/>
  <c r="CA91" i="12" s="1"/>
  <c r="CT90" i="12"/>
  <c r="CS90" i="12"/>
  <c r="CR90" i="12"/>
  <c r="CQ90" i="12"/>
  <c r="CP90" i="12"/>
  <c r="CO90" i="12"/>
  <c r="CN90" i="12"/>
  <c r="CM90" i="12"/>
  <c r="CL90" i="12"/>
  <c r="CK90" i="12"/>
  <c r="CJ90" i="12"/>
  <c r="CI90" i="12"/>
  <c r="CH90" i="12"/>
  <c r="CG90" i="12"/>
  <c r="CF90" i="12"/>
  <c r="CE90" i="12"/>
  <c r="CD90" i="12"/>
  <c r="CC90" i="12"/>
  <c r="CB90" i="12"/>
  <c r="D90" i="12"/>
  <c r="C90" i="12"/>
  <c r="CA90" i="12" s="1"/>
  <c r="CT89" i="12"/>
  <c r="CS89" i="12"/>
  <c r="CR89" i="12"/>
  <c r="CQ89" i="12"/>
  <c r="CP89" i="12"/>
  <c r="CO89" i="12"/>
  <c r="CN89" i="12"/>
  <c r="CM89" i="12"/>
  <c r="CL89" i="12"/>
  <c r="CK89" i="12"/>
  <c r="CJ89" i="12"/>
  <c r="CI89" i="12"/>
  <c r="CH89" i="12"/>
  <c r="CG89" i="12"/>
  <c r="CF89" i="12"/>
  <c r="CE89" i="12"/>
  <c r="CD89" i="12"/>
  <c r="CC89" i="12"/>
  <c r="CB89" i="12"/>
  <c r="D89" i="12"/>
  <c r="C89" i="12"/>
  <c r="CA89" i="12" s="1"/>
  <c r="CT88" i="12"/>
  <c r="CS88" i="12"/>
  <c r="CR88" i="12"/>
  <c r="CQ88" i="12"/>
  <c r="CP88" i="12"/>
  <c r="CO88" i="12"/>
  <c r="CN88" i="12"/>
  <c r="CM88" i="12"/>
  <c r="CL88" i="12"/>
  <c r="CK88" i="12"/>
  <c r="CJ88" i="12"/>
  <c r="CI88" i="12"/>
  <c r="CH88" i="12"/>
  <c r="CG88" i="12"/>
  <c r="CF88" i="12"/>
  <c r="CE88" i="12"/>
  <c r="CD88" i="12"/>
  <c r="CC88" i="12"/>
  <c r="CB88" i="12"/>
  <c r="CA88" i="12"/>
  <c r="D88" i="12"/>
  <c r="C88" i="12"/>
  <c r="CT87" i="12"/>
  <c r="CS87" i="12"/>
  <c r="CR87" i="12"/>
  <c r="CQ87" i="12"/>
  <c r="CP87" i="12"/>
  <c r="CO87" i="12"/>
  <c r="CN87" i="12"/>
  <c r="CM87" i="12"/>
  <c r="CL87" i="12"/>
  <c r="CK87" i="12"/>
  <c r="CJ87" i="12"/>
  <c r="CI87" i="12"/>
  <c r="CH87" i="12"/>
  <c r="CG87" i="12"/>
  <c r="CF87" i="12"/>
  <c r="CE87" i="12"/>
  <c r="CD87" i="12"/>
  <c r="CC87" i="12"/>
  <c r="CB87" i="12"/>
  <c r="D87" i="12"/>
  <c r="C87" i="12"/>
  <c r="CA87" i="12" s="1"/>
  <c r="CT86" i="12"/>
  <c r="CS86" i="12"/>
  <c r="CR86" i="12"/>
  <c r="CQ86" i="12"/>
  <c r="CP86" i="12"/>
  <c r="CO86" i="12"/>
  <c r="CN86" i="12"/>
  <c r="CM86" i="12"/>
  <c r="CL86" i="12"/>
  <c r="CK86" i="12"/>
  <c r="CJ86" i="12"/>
  <c r="CI86" i="12"/>
  <c r="CH86" i="12"/>
  <c r="CG86" i="12"/>
  <c r="CF86" i="12"/>
  <c r="CE86" i="12"/>
  <c r="CD86" i="12"/>
  <c r="CC86" i="12"/>
  <c r="CB86" i="12"/>
  <c r="CA86" i="12"/>
  <c r="D86" i="12"/>
  <c r="C86" i="12"/>
  <c r="CT85" i="12"/>
  <c r="CS85" i="12"/>
  <c r="CR85" i="12"/>
  <c r="CQ85" i="12"/>
  <c r="CP85" i="12"/>
  <c r="CO85" i="12"/>
  <c r="CN85" i="12"/>
  <c r="CM85" i="12"/>
  <c r="CL85" i="12"/>
  <c r="CK85" i="12"/>
  <c r="CJ85" i="12"/>
  <c r="CI85" i="12"/>
  <c r="CH85" i="12"/>
  <c r="CG85" i="12"/>
  <c r="CF85" i="12"/>
  <c r="CE85" i="12"/>
  <c r="CD85" i="12"/>
  <c r="CC85" i="12"/>
  <c r="CB85" i="12"/>
  <c r="D85" i="12"/>
  <c r="C85" i="12"/>
  <c r="CA85" i="12" s="1"/>
  <c r="CT84" i="12"/>
  <c r="CS84" i="12"/>
  <c r="CR84" i="12"/>
  <c r="CQ84" i="12"/>
  <c r="CP84" i="12"/>
  <c r="CO84" i="12"/>
  <c r="CN84" i="12"/>
  <c r="CM84" i="12"/>
  <c r="CL84" i="12"/>
  <c r="CK84" i="12"/>
  <c r="CJ84" i="12"/>
  <c r="CI84" i="12"/>
  <c r="CH84" i="12"/>
  <c r="CG84" i="12"/>
  <c r="CF84" i="12"/>
  <c r="CE84" i="12"/>
  <c r="CD84" i="12"/>
  <c r="CC84" i="12"/>
  <c r="CB84" i="12"/>
  <c r="D84" i="12"/>
  <c r="C84" i="12"/>
  <c r="CA84" i="12" s="1"/>
  <c r="CT83" i="12"/>
  <c r="CS83" i="12"/>
  <c r="CR83" i="12"/>
  <c r="CQ83" i="12"/>
  <c r="CP83" i="12"/>
  <c r="CO83" i="12"/>
  <c r="CN83" i="12"/>
  <c r="CM83" i="12"/>
  <c r="CL83" i="12"/>
  <c r="CK83" i="12"/>
  <c r="CJ83" i="12"/>
  <c r="CI83" i="12"/>
  <c r="CH83" i="12"/>
  <c r="CG83" i="12"/>
  <c r="CF83" i="12"/>
  <c r="CE83" i="12"/>
  <c r="CD83" i="12"/>
  <c r="CC83" i="12"/>
  <c r="CB83" i="12"/>
  <c r="D83" i="12"/>
  <c r="C83" i="12"/>
  <c r="CA83" i="12" s="1"/>
  <c r="CT82" i="12"/>
  <c r="CS82" i="12"/>
  <c r="CR82" i="12"/>
  <c r="CQ82" i="12"/>
  <c r="CP82" i="12"/>
  <c r="CO82" i="12"/>
  <c r="CN82" i="12"/>
  <c r="CM82" i="12"/>
  <c r="CL82" i="12"/>
  <c r="CK82" i="12"/>
  <c r="CJ82" i="12"/>
  <c r="CI82" i="12"/>
  <c r="CH82" i="12"/>
  <c r="CG82" i="12"/>
  <c r="CF82" i="12"/>
  <c r="CE82" i="12"/>
  <c r="CD82" i="12"/>
  <c r="CC82" i="12"/>
  <c r="CB82" i="12"/>
  <c r="D82" i="12"/>
  <c r="C82" i="12"/>
  <c r="CA82" i="12" s="1"/>
  <c r="CT81" i="12"/>
  <c r="CS81" i="12"/>
  <c r="CR81" i="12"/>
  <c r="CQ81" i="12"/>
  <c r="CP81" i="12"/>
  <c r="CO81" i="12"/>
  <c r="CN81" i="12"/>
  <c r="CM81" i="12"/>
  <c r="CL81" i="12"/>
  <c r="CK81" i="12"/>
  <c r="CJ81" i="12"/>
  <c r="CI81" i="12"/>
  <c r="CH81" i="12"/>
  <c r="CG81" i="12"/>
  <c r="CF81" i="12"/>
  <c r="CE81" i="12"/>
  <c r="CD81" i="12"/>
  <c r="CC81" i="12"/>
  <c r="CB81" i="12"/>
  <c r="D81" i="12"/>
  <c r="C81" i="12"/>
  <c r="CA81" i="12" s="1"/>
  <c r="CT80" i="12"/>
  <c r="CS80" i="12"/>
  <c r="CR80" i="12"/>
  <c r="CQ80" i="12"/>
  <c r="CP80" i="12"/>
  <c r="CO80" i="12"/>
  <c r="CN80" i="12"/>
  <c r="CM80" i="12"/>
  <c r="CL80" i="12"/>
  <c r="CK80" i="12"/>
  <c r="CJ80" i="12"/>
  <c r="CI80" i="12"/>
  <c r="CH80" i="12"/>
  <c r="CG80" i="12"/>
  <c r="CF80" i="12"/>
  <c r="CE80" i="12"/>
  <c r="CD80" i="12"/>
  <c r="CC80" i="12"/>
  <c r="CB80" i="12"/>
  <c r="CA80" i="12"/>
  <c r="D80" i="12"/>
  <c r="C80" i="12"/>
  <c r="CT79" i="12"/>
  <c r="CS79" i="12"/>
  <c r="CR79" i="12"/>
  <c r="CQ79" i="12"/>
  <c r="CP79" i="12"/>
  <c r="CO79" i="12"/>
  <c r="CN79" i="12"/>
  <c r="CM79" i="12"/>
  <c r="CL79" i="12"/>
  <c r="CK79" i="12"/>
  <c r="CJ79" i="12"/>
  <c r="CI79" i="12"/>
  <c r="CH79" i="12"/>
  <c r="CG79" i="12"/>
  <c r="CF79" i="12"/>
  <c r="CE79" i="12"/>
  <c r="CD79" i="12"/>
  <c r="CC79" i="12"/>
  <c r="CB79" i="12"/>
  <c r="D79" i="12"/>
  <c r="C79" i="12"/>
  <c r="CA79" i="12" s="1"/>
  <c r="CT78" i="12"/>
  <c r="CS78" i="12"/>
  <c r="CR78" i="12"/>
  <c r="CQ78" i="12"/>
  <c r="CP78" i="12"/>
  <c r="CO78" i="12"/>
  <c r="CN78" i="12"/>
  <c r="CM78" i="12"/>
  <c r="CL78" i="12"/>
  <c r="CK78" i="12"/>
  <c r="CJ78" i="12"/>
  <c r="CI78" i="12"/>
  <c r="CH78" i="12"/>
  <c r="CG78" i="12"/>
  <c r="CF78" i="12"/>
  <c r="CE78" i="12"/>
  <c r="CD78" i="12"/>
  <c r="CC78" i="12"/>
  <c r="CB78" i="12"/>
  <c r="CA78" i="12"/>
  <c r="D78" i="12"/>
  <c r="C78" i="12"/>
  <c r="CT77" i="12"/>
  <c r="CS77" i="12"/>
  <c r="CR77" i="12"/>
  <c r="CQ77" i="12"/>
  <c r="CP77" i="12"/>
  <c r="CO77" i="12"/>
  <c r="CN77" i="12"/>
  <c r="CM77" i="12"/>
  <c r="CL77" i="12"/>
  <c r="CK77" i="12"/>
  <c r="CJ77" i="12"/>
  <c r="CI77" i="12"/>
  <c r="CH77" i="12"/>
  <c r="CG77" i="12"/>
  <c r="CF77" i="12"/>
  <c r="CE77" i="12"/>
  <c r="CD77" i="12"/>
  <c r="CC77" i="12"/>
  <c r="CB77" i="12"/>
  <c r="D77" i="12"/>
  <c r="C77" i="12"/>
  <c r="CA77" i="12" s="1"/>
  <c r="CT76" i="12"/>
  <c r="CS76" i="12"/>
  <c r="CR76" i="12"/>
  <c r="CQ76" i="12"/>
  <c r="CP76" i="12"/>
  <c r="CO76" i="12"/>
  <c r="CN76" i="12"/>
  <c r="CM76" i="12"/>
  <c r="CL76" i="12"/>
  <c r="CK76" i="12"/>
  <c r="CJ76" i="12"/>
  <c r="CI76" i="12"/>
  <c r="CH76" i="12"/>
  <c r="CG76" i="12"/>
  <c r="CF76" i="12"/>
  <c r="CE76" i="12"/>
  <c r="CD76" i="12"/>
  <c r="CC76" i="12"/>
  <c r="CB76" i="12"/>
  <c r="D76" i="12"/>
  <c r="C76" i="12"/>
  <c r="CA76" i="12" s="1"/>
  <c r="CT75" i="12"/>
  <c r="CS75" i="12"/>
  <c r="CR75" i="12"/>
  <c r="CQ75" i="12"/>
  <c r="CP75" i="12"/>
  <c r="CO75" i="12"/>
  <c r="CN75" i="12"/>
  <c r="CM75" i="12"/>
  <c r="CL75" i="12"/>
  <c r="CK75" i="12"/>
  <c r="CJ75" i="12"/>
  <c r="CI75" i="12"/>
  <c r="CH75" i="12"/>
  <c r="CG75" i="12"/>
  <c r="CF75" i="12"/>
  <c r="CE75" i="12"/>
  <c r="CD75" i="12"/>
  <c r="CC75" i="12"/>
  <c r="CB75" i="12"/>
  <c r="D75" i="12"/>
  <c r="C75" i="12"/>
  <c r="CA75" i="12" s="1"/>
  <c r="CT74" i="12"/>
  <c r="CS74" i="12"/>
  <c r="CR74" i="12"/>
  <c r="CQ74" i="12"/>
  <c r="CP74" i="12"/>
  <c r="CO74" i="12"/>
  <c r="CN74" i="12"/>
  <c r="CM74" i="12"/>
  <c r="CL74" i="12"/>
  <c r="CK74" i="12"/>
  <c r="CJ74" i="12"/>
  <c r="CI74" i="12"/>
  <c r="CH74" i="12"/>
  <c r="CG74" i="12"/>
  <c r="CF74" i="12"/>
  <c r="CE74" i="12"/>
  <c r="CD74" i="12"/>
  <c r="CC74" i="12"/>
  <c r="CB74" i="12"/>
  <c r="D74" i="12"/>
  <c r="C74" i="12"/>
  <c r="CA74" i="12" s="1"/>
  <c r="CT73" i="12"/>
  <c r="CS73" i="12"/>
  <c r="CR73" i="12"/>
  <c r="CQ73" i="12"/>
  <c r="CP73" i="12"/>
  <c r="CO73" i="12"/>
  <c r="CN73" i="12"/>
  <c r="CM73" i="12"/>
  <c r="CL73" i="12"/>
  <c r="CK73" i="12"/>
  <c r="CJ73" i="12"/>
  <c r="CI73" i="12"/>
  <c r="CH73" i="12"/>
  <c r="CG73" i="12"/>
  <c r="CF73" i="12"/>
  <c r="CE73" i="12"/>
  <c r="CD73" i="12"/>
  <c r="CC73" i="12"/>
  <c r="CB73" i="12"/>
  <c r="D73" i="12"/>
  <c r="C73" i="12"/>
  <c r="CA73" i="12" s="1"/>
  <c r="CT72" i="12"/>
  <c r="CS72" i="12"/>
  <c r="CR72" i="12"/>
  <c r="CQ72" i="12"/>
  <c r="CP72" i="12"/>
  <c r="CO72" i="12"/>
  <c r="CN72" i="12"/>
  <c r="CM72" i="12"/>
  <c r="CL72" i="12"/>
  <c r="CK72" i="12"/>
  <c r="CJ72" i="12"/>
  <c r="CI72" i="12"/>
  <c r="CH72" i="12"/>
  <c r="CG72" i="12"/>
  <c r="CF72" i="12"/>
  <c r="CE72" i="12"/>
  <c r="CD72" i="12"/>
  <c r="CC72" i="12"/>
  <c r="CB72" i="12"/>
  <c r="CA72" i="12"/>
  <c r="D72" i="12"/>
  <c r="C72" i="12"/>
  <c r="CR67" i="12"/>
  <c r="CQ67" i="12"/>
  <c r="CP67" i="12"/>
  <c r="CO67" i="12"/>
  <c r="CN67" i="12"/>
  <c r="CM67" i="12"/>
  <c r="CL67" i="12"/>
  <c r="CK67" i="12"/>
  <c r="CJ67" i="12"/>
  <c r="CI67" i="12"/>
  <c r="CH67" i="12"/>
  <c r="CG67" i="12"/>
  <c r="CF67" i="12"/>
  <c r="CE67" i="12"/>
  <c r="CD67" i="12"/>
  <c r="CC67" i="12"/>
  <c r="CB67" i="12"/>
  <c r="CA67" i="12"/>
  <c r="CR66" i="12"/>
  <c r="CQ66" i="12"/>
  <c r="CP66" i="12"/>
  <c r="CO66" i="12"/>
  <c r="CN66" i="12"/>
  <c r="CM66" i="12"/>
  <c r="CL66" i="12"/>
  <c r="CK66" i="12"/>
  <c r="CJ66" i="12"/>
  <c r="CI66" i="12"/>
  <c r="CH66" i="12"/>
  <c r="CG66" i="12"/>
  <c r="CF66" i="12"/>
  <c r="CE66" i="12"/>
  <c r="CD66" i="12"/>
  <c r="CC66" i="12"/>
  <c r="CB66" i="12"/>
  <c r="CA66" i="12"/>
  <c r="CR65" i="12"/>
  <c r="CQ65" i="12"/>
  <c r="CP65" i="12"/>
  <c r="CO65" i="12"/>
  <c r="CN65" i="12"/>
  <c r="CM65" i="12"/>
  <c r="CL65" i="12"/>
  <c r="CK65" i="12"/>
  <c r="CJ65" i="12"/>
  <c r="CI65" i="12"/>
  <c r="CH65" i="12"/>
  <c r="CG65" i="12"/>
  <c r="CF65" i="12"/>
  <c r="CE65" i="12"/>
  <c r="CD65" i="12"/>
  <c r="CC65" i="12"/>
  <c r="CB65" i="12"/>
  <c r="CA65" i="12"/>
  <c r="CR64" i="12"/>
  <c r="CQ64" i="12"/>
  <c r="CP64" i="12"/>
  <c r="CO64" i="12"/>
  <c r="CN64" i="12"/>
  <c r="CM64" i="12"/>
  <c r="CL64" i="12"/>
  <c r="CK64" i="12"/>
  <c r="CJ64" i="12"/>
  <c r="CI64" i="12"/>
  <c r="CH64" i="12"/>
  <c r="CG64" i="12"/>
  <c r="CF64" i="12"/>
  <c r="CE64" i="12"/>
  <c r="CD64" i="12"/>
  <c r="CC64" i="12"/>
  <c r="CB64" i="12"/>
  <c r="CA64" i="12"/>
  <c r="CR63" i="12"/>
  <c r="CQ63" i="12"/>
  <c r="CP63" i="12"/>
  <c r="CO63" i="12"/>
  <c r="CN63" i="12"/>
  <c r="CM63" i="12"/>
  <c r="CL63" i="12"/>
  <c r="CK63" i="12"/>
  <c r="CJ63" i="12"/>
  <c r="CI63" i="12"/>
  <c r="CH63" i="12"/>
  <c r="CG63" i="12"/>
  <c r="CF63" i="12"/>
  <c r="CE63" i="12"/>
  <c r="CD63" i="12"/>
  <c r="CC63" i="12"/>
  <c r="CB63" i="12"/>
  <c r="CA63" i="12"/>
  <c r="CR59" i="12"/>
  <c r="CQ59" i="12"/>
  <c r="CP59" i="12"/>
  <c r="CO59" i="12"/>
  <c r="CN59" i="12"/>
  <c r="CM59" i="12"/>
  <c r="CL59" i="12"/>
  <c r="CK59" i="12"/>
  <c r="CJ59" i="12"/>
  <c r="CI59" i="12"/>
  <c r="CH59" i="12"/>
  <c r="CG59" i="12"/>
  <c r="CF59" i="12"/>
  <c r="CE59" i="12"/>
  <c r="CD59" i="12"/>
  <c r="CC59" i="12"/>
  <c r="CB59" i="12"/>
  <c r="CA59" i="12"/>
  <c r="CR58" i="12"/>
  <c r="CQ58" i="12"/>
  <c r="CP58" i="12"/>
  <c r="CO58" i="12"/>
  <c r="CN58" i="12"/>
  <c r="CM58" i="12"/>
  <c r="CL58" i="12"/>
  <c r="CK58" i="12"/>
  <c r="CJ58" i="12"/>
  <c r="CI58" i="12"/>
  <c r="CH58" i="12"/>
  <c r="CG58" i="12"/>
  <c r="CF58" i="12"/>
  <c r="CE58" i="12"/>
  <c r="CD58" i="12"/>
  <c r="CC58" i="12"/>
  <c r="CB58" i="12"/>
  <c r="CA58" i="12"/>
  <c r="CR57" i="12"/>
  <c r="CQ57" i="12"/>
  <c r="CP57" i="12"/>
  <c r="CO57" i="12"/>
  <c r="CN57" i="12"/>
  <c r="CM57" i="12"/>
  <c r="CL57" i="12"/>
  <c r="CK57" i="12"/>
  <c r="CJ57" i="12"/>
  <c r="CI57" i="12"/>
  <c r="CH57" i="12"/>
  <c r="CG57" i="12"/>
  <c r="CF57" i="12"/>
  <c r="CE57" i="12"/>
  <c r="CD57" i="12"/>
  <c r="CC57" i="12"/>
  <c r="CB57" i="12"/>
  <c r="CA57" i="12"/>
  <c r="CR56" i="12"/>
  <c r="CQ56" i="12"/>
  <c r="CP56" i="12"/>
  <c r="CO56" i="12"/>
  <c r="CN56" i="12"/>
  <c r="CM56" i="12"/>
  <c r="CL56" i="12"/>
  <c r="CK56" i="12"/>
  <c r="CJ56" i="12"/>
  <c r="CI56" i="12"/>
  <c r="CH56" i="12"/>
  <c r="CG56" i="12"/>
  <c r="CF56" i="12"/>
  <c r="CE56" i="12"/>
  <c r="CD56" i="12"/>
  <c r="CC56" i="12"/>
  <c r="CB56" i="12"/>
  <c r="CA56" i="12"/>
  <c r="CR55" i="12"/>
  <c r="CQ55" i="12"/>
  <c r="CP55" i="12"/>
  <c r="CO55" i="12"/>
  <c r="CN55" i="12"/>
  <c r="CM55" i="12"/>
  <c r="CL55" i="12"/>
  <c r="CK55" i="12"/>
  <c r="CJ55" i="12"/>
  <c r="CI55" i="12"/>
  <c r="CH55" i="12"/>
  <c r="CG55" i="12"/>
  <c r="CF55" i="12"/>
  <c r="CE55" i="12"/>
  <c r="CD55" i="12"/>
  <c r="CC55" i="12"/>
  <c r="CB55" i="12"/>
  <c r="CA55" i="12"/>
  <c r="CI51" i="12"/>
  <c r="CH51" i="12"/>
  <c r="CG51" i="12"/>
  <c r="CC51" i="12"/>
  <c r="CB51" i="12"/>
  <c r="CA51" i="12"/>
  <c r="CI50" i="12"/>
  <c r="CH50" i="12"/>
  <c r="CG50" i="12"/>
  <c r="CC50" i="12"/>
  <c r="CB50" i="12"/>
  <c r="CA50" i="12"/>
  <c r="CI49" i="12"/>
  <c r="CH49" i="12"/>
  <c r="CG49" i="12"/>
  <c r="CC49" i="12"/>
  <c r="CB49" i="12"/>
  <c r="CA49" i="12"/>
  <c r="CI48" i="12"/>
  <c r="CH48" i="12"/>
  <c r="CG48" i="12"/>
  <c r="CC48" i="12"/>
  <c r="CB48" i="12"/>
  <c r="CA48" i="12"/>
  <c r="CI47" i="12"/>
  <c r="CH47" i="12"/>
  <c r="CG47" i="12"/>
  <c r="CC47" i="12"/>
  <c r="CB47" i="12"/>
  <c r="CA47" i="12"/>
  <c r="CI46" i="12"/>
  <c r="CH46" i="12"/>
  <c r="CG46" i="12"/>
  <c r="CC46" i="12"/>
  <c r="CB46" i="12"/>
  <c r="CA46" i="12"/>
  <c r="CI45" i="12"/>
  <c r="CH45" i="12"/>
  <c r="CG45" i="12"/>
  <c r="CC45" i="12"/>
  <c r="CB45" i="12"/>
  <c r="CA45" i="12"/>
  <c r="CI44" i="12"/>
  <c r="CH44" i="12"/>
  <c r="CG44" i="12"/>
  <c r="CC44" i="12"/>
  <c r="CB44" i="12"/>
  <c r="CA44" i="12"/>
  <c r="CI43" i="12"/>
  <c r="CH43" i="12"/>
  <c r="CG43" i="12"/>
  <c r="CC43" i="12"/>
  <c r="CB43" i="12"/>
  <c r="CA43" i="12"/>
  <c r="CI42" i="12"/>
  <c r="CH42" i="12"/>
  <c r="CG42" i="12"/>
  <c r="CC42" i="12"/>
  <c r="CB42" i="12"/>
  <c r="CA42" i="12"/>
  <c r="CI41" i="12"/>
  <c r="CH41" i="12"/>
  <c r="CG41" i="12"/>
  <c r="CC41" i="12"/>
  <c r="CB41" i="12"/>
  <c r="CA41" i="12"/>
  <c r="CI40" i="12"/>
  <c r="CH40" i="12"/>
  <c r="CG40" i="12"/>
  <c r="CC40" i="12"/>
  <c r="CB40" i="12"/>
  <c r="CA40" i="12"/>
  <c r="CI39" i="12"/>
  <c r="CH39" i="12"/>
  <c r="CG39" i="12"/>
  <c r="CC39" i="12"/>
  <c r="CB39" i="12"/>
  <c r="CA39" i="12"/>
  <c r="CI38" i="12"/>
  <c r="CH38" i="12"/>
  <c r="CG38" i="12"/>
  <c r="CC38" i="12"/>
  <c r="CB38" i="12"/>
  <c r="CA38" i="12"/>
  <c r="CI37" i="12"/>
  <c r="CH37" i="12"/>
  <c r="CG37" i="12"/>
  <c r="CC37" i="12"/>
  <c r="CB37" i="12"/>
  <c r="CA37" i="12"/>
  <c r="CI36" i="12"/>
  <c r="CH36" i="12"/>
  <c r="CG36" i="12"/>
  <c r="CC36" i="12"/>
  <c r="CB36" i="12"/>
  <c r="CA36" i="12"/>
  <c r="CI35" i="12"/>
  <c r="CH35" i="12"/>
  <c r="CG35" i="12"/>
  <c r="CC35" i="12"/>
  <c r="CB35" i="12"/>
  <c r="CA35" i="12"/>
  <c r="CI34" i="12"/>
  <c r="CH34" i="12"/>
  <c r="CG34" i="12"/>
  <c r="CC34" i="12"/>
  <c r="CB34" i="12"/>
  <c r="CA34" i="12"/>
  <c r="CI29" i="12"/>
  <c r="CH29" i="12"/>
  <c r="CG29" i="12"/>
  <c r="CC29" i="12"/>
  <c r="CB29" i="12"/>
  <c r="CA29" i="12"/>
  <c r="CI28" i="12"/>
  <c r="CH28" i="12"/>
  <c r="CG28" i="12"/>
  <c r="CC28" i="12"/>
  <c r="CB28" i="12"/>
  <c r="CA28" i="12"/>
  <c r="CI27" i="12"/>
  <c r="CH27" i="12"/>
  <c r="CG27" i="12"/>
  <c r="CC27" i="12"/>
  <c r="CB27" i="12"/>
  <c r="CA27" i="12"/>
  <c r="CI26" i="12"/>
  <c r="CH26" i="12"/>
  <c r="CG26" i="12"/>
  <c r="CC26" i="12"/>
  <c r="CB26" i="12"/>
  <c r="CA26" i="12"/>
  <c r="CI25" i="12"/>
  <c r="CH25" i="12"/>
  <c r="CG25" i="12"/>
  <c r="CC25" i="12"/>
  <c r="CB25" i="12"/>
  <c r="CA25" i="12"/>
  <c r="CI24" i="12"/>
  <c r="CH24" i="12"/>
  <c r="CG24" i="12"/>
  <c r="CC24" i="12"/>
  <c r="CB24" i="12"/>
  <c r="CA24" i="12"/>
  <c r="CI23" i="12"/>
  <c r="CH23" i="12"/>
  <c r="CG23" i="12"/>
  <c r="CC23" i="12"/>
  <c r="CB23" i="12"/>
  <c r="CA23" i="12"/>
  <c r="CI22" i="12"/>
  <c r="CH22" i="12"/>
  <c r="CG22" i="12"/>
  <c r="CC22" i="12"/>
  <c r="CB22" i="12"/>
  <c r="CA22" i="12"/>
  <c r="CI21" i="12"/>
  <c r="CH21" i="12"/>
  <c r="CG21" i="12"/>
  <c r="CC21" i="12"/>
  <c r="CB21" i="12"/>
  <c r="CA21" i="12"/>
  <c r="CI20" i="12"/>
  <c r="CH20" i="12"/>
  <c r="CG20" i="12"/>
  <c r="CC20" i="12"/>
  <c r="CB20" i="12"/>
  <c r="CA20" i="12"/>
  <c r="CI19" i="12"/>
  <c r="CH19" i="12"/>
  <c r="CG19" i="12"/>
  <c r="CC19" i="12"/>
  <c r="CB19" i="12"/>
  <c r="CA19" i="12"/>
  <c r="CI18" i="12"/>
  <c r="CH18" i="12"/>
  <c r="CG18" i="12"/>
  <c r="CC18" i="12"/>
  <c r="CB18" i="12"/>
  <c r="CA18" i="12"/>
  <c r="CI17" i="12"/>
  <c r="CH17" i="12"/>
  <c r="CG17" i="12"/>
  <c r="CC17" i="12"/>
  <c r="CB17" i="12"/>
  <c r="CA17" i="12"/>
  <c r="CI16" i="12"/>
  <c r="CH16" i="12"/>
  <c r="CG16" i="12"/>
  <c r="CC16" i="12"/>
  <c r="CB16" i="12"/>
  <c r="CA16" i="12"/>
  <c r="CI15" i="12"/>
  <c r="CH15" i="12"/>
  <c r="CG15" i="12"/>
  <c r="CC15" i="12"/>
  <c r="CB15" i="12"/>
  <c r="CA15" i="12"/>
  <c r="CI14" i="12"/>
  <c r="CH14" i="12"/>
  <c r="CG14" i="12"/>
  <c r="CC14" i="12"/>
  <c r="CB14" i="12"/>
  <c r="CA14" i="12"/>
  <c r="CI13" i="12"/>
  <c r="CH13" i="12"/>
  <c r="CG13" i="12"/>
  <c r="CC13" i="12"/>
  <c r="CB13" i="12"/>
  <c r="CA13" i="12"/>
  <c r="CI12" i="12"/>
  <c r="CH12" i="12"/>
  <c r="CG12" i="12"/>
  <c r="CC12" i="12"/>
  <c r="CB12" i="12"/>
  <c r="CA12" i="12"/>
  <c r="A5" i="12"/>
  <c r="A4" i="12"/>
  <c r="A3" i="12"/>
  <c r="A2" i="12"/>
  <c r="CR121" i="13"/>
  <c r="CQ121" i="13"/>
  <c r="CP121" i="13"/>
  <c r="CO121" i="13"/>
  <c r="CN121" i="13"/>
  <c r="CM121" i="13"/>
  <c r="CL121" i="13"/>
  <c r="CK121" i="13"/>
  <c r="CJ121" i="13"/>
  <c r="CI121" i="13"/>
  <c r="CH121" i="13"/>
  <c r="CG121" i="13"/>
  <c r="CF121" i="13"/>
  <c r="CE121" i="13"/>
  <c r="CD121" i="13"/>
  <c r="CC121" i="13"/>
  <c r="CB121" i="13"/>
  <c r="CA121" i="13"/>
  <c r="D121" i="13"/>
  <c r="C121" i="13"/>
  <c r="CR120" i="13"/>
  <c r="CQ120" i="13"/>
  <c r="CP120" i="13"/>
  <c r="CO120" i="13"/>
  <c r="CN120" i="13"/>
  <c r="CM120" i="13"/>
  <c r="CL120" i="13"/>
  <c r="CK120" i="13"/>
  <c r="CJ120" i="13"/>
  <c r="CI120" i="13"/>
  <c r="CH120" i="13"/>
  <c r="CG120" i="13"/>
  <c r="CF120" i="13"/>
  <c r="CE120" i="13"/>
  <c r="CD120" i="13"/>
  <c r="CC120" i="13"/>
  <c r="CB120" i="13"/>
  <c r="CA120" i="13"/>
  <c r="D120" i="13"/>
  <c r="C120" i="13"/>
  <c r="CR119" i="13"/>
  <c r="CQ119" i="13"/>
  <c r="CP119" i="13"/>
  <c r="CO119" i="13"/>
  <c r="CN119" i="13"/>
  <c r="CM119" i="13"/>
  <c r="CL119" i="13"/>
  <c r="CK119" i="13"/>
  <c r="CJ119" i="13"/>
  <c r="CI119" i="13"/>
  <c r="CH119" i="13"/>
  <c r="CG119" i="13"/>
  <c r="CF119" i="13"/>
  <c r="CE119" i="13"/>
  <c r="CD119" i="13"/>
  <c r="CC119" i="13"/>
  <c r="CB119" i="13"/>
  <c r="CA119" i="13"/>
  <c r="D119" i="13"/>
  <c r="C119" i="13"/>
  <c r="CR118" i="13"/>
  <c r="CQ118" i="13"/>
  <c r="CP118" i="13"/>
  <c r="CO118" i="13"/>
  <c r="CN118" i="13"/>
  <c r="CM118" i="13"/>
  <c r="CL118" i="13"/>
  <c r="CK118" i="13"/>
  <c r="CJ118" i="13"/>
  <c r="CI118" i="13"/>
  <c r="CH118" i="13"/>
  <c r="CG118" i="13"/>
  <c r="CF118" i="13"/>
  <c r="CE118" i="13"/>
  <c r="CD118" i="13"/>
  <c r="CC118" i="13"/>
  <c r="CB118" i="13"/>
  <c r="CA118" i="13"/>
  <c r="D118" i="13"/>
  <c r="C118" i="13"/>
  <c r="CR117" i="13"/>
  <c r="CQ117" i="13"/>
  <c r="CP117" i="13"/>
  <c r="CO117" i="13"/>
  <c r="CN117" i="13"/>
  <c r="CM117" i="13"/>
  <c r="CL117" i="13"/>
  <c r="CK117" i="13"/>
  <c r="CJ117" i="13"/>
  <c r="CI117" i="13"/>
  <c r="CH117" i="13"/>
  <c r="CG117" i="13"/>
  <c r="CF117" i="13"/>
  <c r="CE117" i="13"/>
  <c r="CD117" i="13"/>
  <c r="CC117" i="13"/>
  <c r="CB117" i="13"/>
  <c r="CA117" i="13"/>
  <c r="D117" i="13"/>
  <c r="C117" i="13"/>
  <c r="CR116" i="13"/>
  <c r="CQ116" i="13"/>
  <c r="CP116" i="13"/>
  <c r="CO116" i="13"/>
  <c r="CN116" i="13"/>
  <c r="CM116" i="13"/>
  <c r="CL116" i="13"/>
  <c r="CK116" i="13"/>
  <c r="CJ116" i="13"/>
  <c r="CI116" i="13"/>
  <c r="CH116" i="13"/>
  <c r="CG116" i="13"/>
  <c r="CF116" i="13"/>
  <c r="CE116" i="13"/>
  <c r="CD116" i="13"/>
  <c r="CC116" i="13"/>
  <c r="CB116" i="13"/>
  <c r="CA116" i="13"/>
  <c r="D116" i="13"/>
  <c r="C116" i="13"/>
  <c r="CR115" i="13"/>
  <c r="CQ115" i="13"/>
  <c r="CP115" i="13"/>
  <c r="CO115" i="13"/>
  <c r="CN115" i="13"/>
  <c r="CM115" i="13"/>
  <c r="CL115" i="13"/>
  <c r="CK115" i="13"/>
  <c r="CJ115" i="13"/>
  <c r="CI115" i="13"/>
  <c r="CH115" i="13"/>
  <c r="CG115" i="13"/>
  <c r="CF115" i="13"/>
  <c r="CE115" i="13"/>
  <c r="CD115" i="13"/>
  <c r="CC115" i="13"/>
  <c r="CB115" i="13"/>
  <c r="CA115" i="13"/>
  <c r="D115" i="13"/>
  <c r="C115" i="13"/>
  <c r="CR114" i="13"/>
  <c r="CQ114" i="13"/>
  <c r="CP114" i="13"/>
  <c r="CO114" i="13"/>
  <c r="CN114" i="13"/>
  <c r="CM114" i="13"/>
  <c r="CL114" i="13"/>
  <c r="CK114" i="13"/>
  <c r="CJ114" i="13"/>
  <c r="CI114" i="13"/>
  <c r="CH114" i="13"/>
  <c r="CG114" i="13"/>
  <c r="CF114" i="13"/>
  <c r="CE114" i="13"/>
  <c r="CD114" i="13"/>
  <c r="CC114" i="13"/>
  <c r="CB114" i="13"/>
  <c r="CA114" i="13"/>
  <c r="D114" i="13"/>
  <c r="C114" i="13"/>
  <c r="CR113" i="13"/>
  <c r="CQ113" i="13"/>
  <c r="CP113" i="13"/>
  <c r="CO113" i="13"/>
  <c r="CN113" i="13"/>
  <c r="CM113" i="13"/>
  <c r="CL113" i="13"/>
  <c r="CK113" i="13"/>
  <c r="CJ113" i="13"/>
  <c r="CI113" i="13"/>
  <c r="CH113" i="13"/>
  <c r="CG113" i="13"/>
  <c r="CF113" i="13"/>
  <c r="CE113" i="13"/>
  <c r="CD113" i="13"/>
  <c r="CC113" i="13"/>
  <c r="CB113" i="13"/>
  <c r="CA113" i="13"/>
  <c r="D113" i="13"/>
  <c r="C113" i="13"/>
  <c r="CR112" i="13"/>
  <c r="CQ112" i="13"/>
  <c r="CP112" i="13"/>
  <c r="CO112" i="13"/>
  <c r="CN112" i="13"/>
  <c r="CM112" i="13"/>
  <c r="CL112" i="13"/>
  <c r="CK112" i="13"/>
  <c r="CJ112" i="13"/>
  <c r="CI112" i="13"/>
  <c r="CH112" i="13"/>
  <c r="CG112" i="13"/>
  <c r="CF112" i="13"/>
  <c r="CE112" i="13"/>
  <c r="CD112" i="13"/>
  <c r="CC112" i="13"/>
  <c r="CB112" i="13"/>
  <c r="CA112" i="13"/>
  <c r="D112" i="13"/>
  <c r="C112" i="13"/>
  <c r="CR111" i="13"/>
  <c r="CQ111" i="13"/>
  <c r="CP111" i="13"/>
  <c r="CO111" i="13"/>
  <c r="CN111" i="13"/>
  <c r="CM111" i="13"/>
  <c r="CL111" i="13"/>
  <c r="CK111" i="13"/>
  <c r="CJ111" i="13"/>
  <c r="CI111" i="13"/>
  <c r="CH111" i="13"/>
  <c r="CG111" i="13"/>
  <c r="CF111" i="13"/>
  <c r="CE111" i="13"/>
  <c r="CD111" i="13"/>
  <c r="CC111" i="13"/>
  <c r="CB111" i="13"/>
  <c r="CA111" i="13"/>
  <c r="D111" i="13"/>
  <c r="C111" i="13"/>
  <c r="CR110" i="13"/>
  <c r="CQ110" i="13"/>
  <c r="CP110" i="13"/>
  <c r="CO110" i="13"/>
  <c r="CN110" i="13"/>
  <c r="CM110" i="13"/>
  <c r="CL110" i="13"/>
  <c r="CK110" i="13"/>
  <c r="CJ110" i="13"/>
  <c r="CI110" i="13"/>
  <c r="CH110" i="13"/>
  <c r="CG110" i="13"/>
  <c r="CF110" i="13"/>
  <c r="CE110" i="13"/>
  <c r="CD110" i="13"/>
  <c r="CC110" i="13"/>
  <c r="CB110" i="13"/>
  <c r="CA110" i="13"/>
  <c r="D110" i="13"/>
  <c r="C110" i="13"/>
  <c r="CR109" i="13"/>
  <c r="CQ109" i="13"/>
  <c r="CP109" i="13"/>
  <c r="CO109" i="13"/>
  <c r="CN109" i="13"/>
  <c r="CM109" i="13"/>
  <c r="CL109" i="13"/>
  <c r="CK109" i="13"/>
  <c r="CJ109" i="13"/>
  <c r="CI109" i="13"/>
  <c r="CH109" i="13"/>
  <c r="CG109" i="13"/>
  <c r="CF109" i="13"/>
  <c r="CE109" i="13"/>
  <c r="CD109" i="13"/>
  <c r="CC109" i="13"/>
  <c r="CB109" i="13"/>
  <c r="CA109" i="13"/>
  <c r="D109" i="13"/>
  <c r="C109" i="13"/>
  <c r="CR108" i="13"/>
  <c r="CQ108" i="13"/>
  <c r="CP108" i="13"/>
  <c r="CO108" i="13"/>
  <c r="CN108" i="13"/>
  <c r="CM108" i="13"/>
  <c r="CL108" i="13"/>
  <c r="CK108" i="13"/>
  <c r="CJ108" i="13"/>
  <c r="CI108" i="13"/>
  <c r="CH108" i="13"/>
  <c r="CG108" i="13"/>
  <c r="CF108" i="13"/>
  <c r="CE108" i="13"/>
  <c r="CD108" i="13"/>
  <c r="CC108" i="13"/>
  <c r="CB108" i="13"/>
  <c r="CA108" i="13"/>
  <c r="D108" i="13"/>
  <c r="C108" i="13"/>
  <c r="CR107" i="13"/>
  <c r="CQ107" i="13"/>
  <c r="CP107" i="13"/>
  <c r="CO107" i="13"/>
  <c r="CN107" i="13"/>
  <c r="CM107" i="13"/>
  <c r="CL107" i="13"/>
  <c r="CK107" i="13"/>
  <c r="CJ107" i="13"/>
  <c r="CI107" i="13"/>
  <c r="CH107" i="13"/>
  <c r="CG107" i="13"/>
  <c r="CF107" i="13"/>
  <c r="CE107" i="13"/>
  <c r="CD107" i="13"/>
  <c r="CC107" i="13"/>
  <c r="CB107" i="13"/>
  <c r="CA107" i="13"/>
  <c r="D107" i="13"/>
  <c r="C107" i="13"/>
  <c r="CR106" i="13"/>
  <c r="CQ106" i="13"/>
  <c r="CP106" i="13"/>
  <c r="CO106" i="13"/>
  <c r="CN106" i="13"/>
  <c r="CM106" i="13"/>
  <c r="CL106" i="13"/>
  <c r="CK106" i="13"/>
  <c r="CJ106" i="13"/>
  <c r="CI106" i="13"/>
  <c r="CH106" i="13"/>
  <c r="CG106" i="13"/>
  <c r="CF106" i="13"/>
  <c r="CE106" i="13"/>
  <c r="CD106" i="13"/>
  <c r="CC106" i="13"/>
  <c r="CB106" i="13"/>
  <c r="CA106" i="13"/>
  <c r="D106" i="13"/>
  <c r="C106" i="13"/>
  <c r="CR105" i="13"/>
  <c r="CQ105" i="13"/>
  <c r="CP105" i="13"/>
  <c r="CO105" i="13"/>
  <c r="CN105" i="13"/>
  <c r="CM105" i="13"/>
  <c r="CL105" i="13"/>
  <c r="CK105" i="13"/>
  <c r="CJ105" i="13"/>
  <c r="CI105" i="13"/>
  <c r="CH105" i="13"/>
  <c r="CG105" i="13"/>
  <c r="CF105" i="13"/>
  <c r="CE105" i="13"/>
  <c r="CD105" i="13"/>
  <c r="CC105" i="13"/>
  <c r="CB105" i="13"/>
  <c r="CA105" i="13"/>
  <c r="D105" i="13"/>
  <c r="C105" i="13"/>
  <c r="CR104" i="13"/>
  <c r="CQ104" i="13"/>
  <c r="CP104" i="13"/>
  <c r="CO104" i="13"/>
  <c r="CN104" i="13"/>
  <c r="CM104" i="13"/>
  <c r="CL104" i="13"/>
  <c r="CK104" i="13"/>
  <c r="CJ104" i="13"/>
  <c r="CI104" i="13"/>
  <c r="CH104" i="13"/>
  <c r="CG104" i="13"/>
  <c r="CF104" i="13"/>
  <c r="CE104" i="13"/>
  <c r="CD104" i="13"/>
  <c r="CC104" i="13"/>
  <c r="CB104" i="13"/>
  <c r="CA104" i="13"/>
  <c r="D104" i="13"/>
  <c r="C104" i="13"/>
  <c r="CR103" i="13"/>
  <c r="CQ103" i="13"/>
  <c r="CP103" i="13"/>
  <c r="CO103" i="13"/>
  <c r="CN103" i="13"/>
  <c r="CM103" i="13"/>
  <c r="CL103" i="13"/>
  <c r="CK103" i="13"/>
  <c r="CJ103" i="13"/>
  <c r="CI103" i="13"/>
  <c r="CH103" i="13"/>
  <c r="CG103" i="13"/>
  <c r="CF103" i="13"/>
  <c r="CE103" i="13"/>
  <c r="CD103" i="13"/>
  <c r="CC103" i="13"/>
  <c r="CB103" i="13"/>
  <c r="CA103" i="13"/>
  <c r="D103" i="13"/>
  <c r="C103" i="13"/>
  <c r="CR102" i="13"/>
  <c r="CQ102" i="13"/>
  <c r="CP102" i="13"/>
  <c r="CO102" i="13"/>
  <c r="CN102" i="13"/>
  <c r="CM102" i="13"/>
  <c r="CL102" i="13"/>
  <c r="CK102" i="13"/>
  <c r="CJ102" i="13"/>
  <c r="CI102" i="13"/>
  <c r="CH102" i="13"/>
  <c r="CG102" i="13"/>
  <c r="CF102" i="13"/>
  <c r="CE102" i="13"/>
  <c r="CD102" i="13"/>
  <c r="CC102" i="13"/>
  <c r="CB102" i="13"/>
  <c r="CA102" i="13"/>
  <c r="D102" i="13"/>
  <c r="C102" i="13"/>
  <c r="CR101" i="13"/>
  <c r="CQ101" i="13"/>
  <c r="CP101" i="13"/>
  <c r="CO101" i="13"/>
  <c r="CN101" i="13"/>
  <c r="CM101" i="13"/>
  <c r="CL101" i="13"/>
  <c r="CK101" i="13"/>
  <c r="CJ101" i="13"/>
  <c r="CI101" i="13"/>
  <c r="CH101" i="13"/>
  <c r="CG101" i="13"/>
  <c r="CF101" i="13"/>
  <c r="CE101" i="13"/>
  <c r="CD101" i="13"/>
  <c r="CC101" i="13"/>
  <c r="CB101" i="13"/>
  <c r="CA101" i="13"/>
  <c r="D101" i="13"/>
  <c r="C101" i="13"/>
  <c r="CR100" i="13"/>
  <c r="CQ100" i="13"/>
  <c r="CP100" i="13"/>
  <c r="CO100" i="13"/>
  <c r="CN100" i="13"/>
  <c r="CM100" i="13"/>
  <c r="CL100" i="13"/>
  <c r="CK100" i="13"/>
  <c r="CJ100" i="13"/>
  <c r="CI100" i="13"/>
  <c r="CH100" i="13"/>
  <c r="CG100" i="13"/>
  <c r="CF100" i="13"/>
  <c r="CE100" i="13"/>
  <c r="CD100" i="13"/>
  <c r="CC100" i="13"/>
  <c r="CB100" i="13"/>
  <c r="CA100" i="13"/>
  <c r="D100" i="13"/>
  <c r="C100" i="13"/>
  <c r="CR99" i="13"/>
  <c r="CQ99" i="13"/>
  <c r="CP99" i="13"/>
  <c r="CO99" i="13"/>
  <c r="CN99" i="13"/>
  <c r="CM99" i="13"/>
  <c r="CL99" i="13"/>
  <c r="CK99" i="13"/>
  <c r="CJ99" i="13"/>
  <c r="CI99" i="13"/>
  <c r="CH99" i="13"/>
  <c r="CG99" i="13"/>
  <c r="CF99" i="13"/>
  <c r="CE99" i="13"/>
  <c r="CD99" i="13"/>
  <c r="CC99" i="13"/>
  <c r="CB99" i="13"/>
  <c r="CA99" i="13"/>
  <c r="D99" i="13"/>
  <c r="C99" i="13"/>
  <c r="CT94" i="13"/>
  <c r="CS94" i="13"/>
  <c r="CR94" i="13"/>
  <c r="CQ94" i="13"/>
  <c r="CP94" i="13"/>
  <c r="CO94" i="13"/>
  <c r="CN94" i="13"/>
  <c r="CM94" i="13"/>
  <c r="CL94" i="13"/>
  <c r="CK94" i="13"/>
  <c r="CJ94" i="13"/>
  <c r="CI94" i="13"/>
  <c r="CH94" i="13"/>
  <c r="CG94" i="13"/>
  <c r="CF94" i="13"/>
  <c r="CE94" i="13"/>
  <c r="CD94" i="13"/>
  <c r="CC94" i="13"/>
  <c r="CB94" i="13"/>
  <c r="D94" i="13"/>
  <c r="C94" i="13"/>
  <c r="CA94" i="13" s="1"/>
  <c r="CT93" i="13"/>
  <c r="CS93" i="13"/>
  <c r="CR93" i="13"/>
  <c r="CQ93" i="13"/>
  <c r="CP93" i="13"/>
  <c r="CO93" i="13"/>
  <c r="CN93" i="13"/>
  <c r="CM93" i="13"/>
  <c r="CL93" i="13"/>
  <c r="CK93" i="13"/>
  <c r="CJ93" i="13"/>
  <c r="CI93" i="13"/>
  <c r="CH93" i="13"/>
  <c r="CG93" i="13"/>
  <c r="CF93" i="13"/>
  <c r="CE93" i="13"/>
  <c r="CD93" i="13"/>
  <c r="CC93" i="13"/>
  <c r="CB93" i="13"/>
  <c r="CA93" i="13"/>
  <c r="D93" i="13"/>
  <c r="C93" i="13"/>
  <c r="CT92" i="13"/>
  <c r="CS92" i="13"/>
  <c r="CR92" i="13"/>
  <c r="CQ92" i="13"/>
  <c r="CP92" i="13"/>
  <c r="CO92" i="13"/>
  <c r="CN92" i="13"/>
  <c r="CM92" i="13"/>
  <c r="CL92" i="13"/>
  <c r="CK92" i="13"/>
  <c r="CJ92" i="13"/>
  <c r="CI92" i="13"/>
  <c r="CH92" i="13"/>
  <c r="CG92" i="13"/>
  <c r="CF92" i="13"/>
  <c r="CE92" i="13"/>
  <c r="CD92" i="13"/>
  <c r="CC92" i="13"/>
  <c r="CB92" i="13"/>
  <c r="D92" i="13"/>
  <c r="C92" i="13"/>
  <c r="CA92" i="13" s="1"/>
  <c r="CT91" i="13"/>
  <c r="CS91" i="13"/>
  <c r="CR91" i="13"/>
  <c r="CQ91" i="13"/>
  <c r="CP91" i="13"/>
  <c r="CO91" i="13"/>
  <c r="CN91" i="13"/>
  <c r="CM91" i="13"/>
  <c r="CL91" i="13"/>
  <c r="CK91" i="13"/>
  <c r="CJ91" i="13"/>
  <c r="CI91" i="13"/>
  <c r="CH91" i="13"/>
  <c r="CG91" i="13"/>
  <c r="CF91" i="13"/>
  <c r="CE91" i="13"/>
  <c r="CD91" i="13"/>
  <c r="CC91" i="13"/>
  <c r="CB91" i="13"/>
  <c r="D91" i="13"/>
  <c r="C91" i="13"/>
  <c r="CA91" i="13" s="1"/>
  <c r="CT90" i="13"/>
  <c r="CS90" i="13"/>
  <c r="CR90" i="13"/>
  <c r="CQ90" i="13"/>
  <c r="CP90" i="13"/>
  <c r="CO90" i="13"/>
  <c r="CN90" i="13"/>
  <c r="CM90" i="13"/>
  <c r="CL90" i="13"/>
  <c r="CK90" i="13"/>
  <c r="CJ90" i="13"/>
  <c r="CI90" i="13"/>
  <c r="CH90" i="13"/>
  <c r="CG90" i="13"/>
  <c r="CF90" i="13"/>
  <c r="CE90" i="13"/>
  <c r="CD90" i="13"/>
  <c r="CC90" i="13"/>
  <c r="CB90" i="13"/>
  <c r="D90" i="13"/>
  <c r="C90" i="13"/>
  <c r="CA90" i="13" s="1"/>
  <c r="CT89" i="13"/>
  <c r="CS89" i="13"/>
  <c r="CR89" i="13"/>
  <c r="CQ89" i="13"/>
  <c r="CP89" i="13"/>
  <c r="CO89" i="13"/>
  <c r="CN89" i="13"/>
  <c r="CM89" i="13"/>
  <c r="CL89" i="13"/>
  <c r="CK89" i="13"/>
  <c r="CJ89" i="13"/>
  <c r="CI89" i="13"/>
  <c r="CH89" i="13"/>
  <c r="CG89" i="13"/>
  <c r="CF89" i="13"/>
  <c r="CE89" i="13"/>
  <c r="CD89" i="13"/>
  <c r="CC89" i="13"/>
  <c r="CB89" i="13"/>
  <c r="D89" i="13"/>
  <c r="C89" i="13"/>
  <c r="CA89" i="13" s="1"/>
  <c r="CT88" i="13"/>
  <c r="CS88" i="13"/>
  <c r="CR88" i="13"/>
  <c r="CQ88" i="13"/>
  <c r="CP88" i="13"/>
  <c r="CO88" i="13"/>
  <c r="CN88" i="13"/>
  <c r="CM88" i="13"/>
  <c r="CL88" i="13"/>
  <c r="CK88" i="13"/>
  <c r="CJ88" i="13"/>
  <c r="CI88" i="13"/>
  <c r="CH88" i="13"/>
  <c r="CG88" i="13"/>
  <c r="CF88" i="13"/>
  <c r="CE88" i="13"/>
  <c r="CD88" i="13"/>
  <c r="CC88" i="13"/>
  <c r="CB88" i="13"/>
  <c r="D88" i="13"/>
  <c r="C88" i="13"/>
  <c r="CA88" i="13" s="1"/>
  <c r="CT87" i="13"/>
  <c r="CS87" i="13"/>
  <c r="CR87" i="13"/>
  <c r="CQ87" i="13"/>
  <c r="CP87" i="13"/>
  <c r="CO87" i="13"/>
  <c r="CN87" i="13"/>
  <c r="CM87" i="13"/>
  <c r="CL87" i="13"/>
  <c r="CK87" i="13"/>
  <c r="CJ87" i="13"/>
  <c r="CI87" i="13"/>
  <c r="CH87" i="13"/>
  <c r="CG87" i="13"/>
  <c r="CF87" i="13"/>
  <c r="CE87" i="13"/>
  <c r="CD87" i="13"/>
  <c r="CC87" i="13"/>
  <c r="CB87" i="13"/>
  <c r="CA87" i="13"/>
  <c r="D87" i="13"/>
  <c r="C87" i="13"/>
  <c r="CT86" i="13"/>
  <c r="CS86" i="13"/>
  <c r="CR86" i="13"/>
  <c r="CQ86" i="13"/>
  <c r="CP86" i="13"/>
  <c r="CO86" i="13"/>
  <c r="CN86" i="13"/>
  <c r="CM86" i="13"/>
  <c r="CL86" i="13"/>
  <c r="CK86" i="13"/>
  <c r="CJ86" i="13"/>
  <c r="CI86" i="13"/>
  <c r="CH86" i="13"/>
  <c r="CG86" i="13"/>
  <c r="CF86" i="13"/>
  <c r="CE86" i="13"/>
  <c r="CD86" i="13"/>
  <c r="CC86" i="13"/>
  <c r="CB86" i="13"/>
  <c r="D86" i="13"/>
  <c r="C86" i="13"/>
  <c r="CA86" i="13" s="1"/>
  <c r="CT85" i="13"/>
  <c r="CS85" i="13"/>
  <c r="CR85" i="13"/>
  <c r="CQ85" i="13"/>
  <c r="CP85" i="13"/>
  <c r="CO85" i="13"/>
  <c r="CN85" i="13"/>
  <c r="CM85" i="13"/>
  <c r="CL85" i="13"/>
  <c r="CK85" i="13"/>
  <c r="CJ85" i="13"/>
  <c r="CI85" i="13"/>
  <c r="CH85" i="13"/>
  <c r="CG85" i="13"/>
  <c r="CF85" i="13"/>
  <c r="CE85" i="13"/>
  <c r="CD85" i="13"/>
  <c r="CC85" i="13"/>
  <c r="CB85" i="13"/>
  <c r="CA85" i="13"/>
  <c r="D85" i="13"/>
  <c r="C85" i="13"/>
  <c r="CT84" i="13"/>
  <c r="CS84" i="13"/>
  <c r="CR84" i="13"/>
  <c r="CQ84" i="13"/>
  <c r="CP84" i="13"/>
  <c r="CO84" i="13"/>
  <c r="CN84" i="13"/>
  <c r="CM84" i="13"/>
  <c r="CL84" i="13"/>
  <c r="CK84" i="13"/>
  <c r="CJ84" i="13"/>
  <c r="CI84" i="13"/>
  <c r="CH84" i="13"/>
  <c r="CG84" i="13"/>
  <c r="CF84" i="13"/>
  <c r="CE84" i="13"/>
  <c r="CD84" i="13"/>
  <c r="CC84" i="13"/>
  <c r="CB84" i="13"/>
  <c r="D84" i="13"/>
  <c r="C84" i="13"/>
  <c r="CA84" i="13" s="1"/>
  <c r="CT83" i="13"/>
  <c r="CS83" i="13"/>
  <c r="CR83" i="13"/>
  <c r="CQ83" i="13"/>
  <c r="CP83" i="13"/>
  <c r="CO83" i="13"/>
  <c r="CN83" i="13"/>
  <c r="CM83" i="13"/>
  <c r="CL83" i="13"/>
  <c r="CK83" i="13"/>
  <c r="CJ83" i="13"/>
  <c r="CI83" i="13"/>
  <c r="CH83" i="13"/>
  <c r="CG83" i="13"/>
  <c r="CF83" i="13"/>
  <c r="CE83" i="13"/>
  <c r="CD83" i="13"/>
  <c r="CC83" i="13"/>
  <c r="CB83" i="13"/>
  <c r="D83" i="13"/>
  <c r="C83" i="13"/>
  <c r="CA83" i="13" s="1"/>
  <c r="CT82" i="13"/>
  <c r="CS82" i="13"/>
  <c r="CR82" i="13"/>
  <c r="CQ82" i="13"/>
  <c r="CP82" i="13"/>
  <c r="CO82" i="13"/>
  <c r="CN82" i="13"/>
  <c r="CM82" i="13"/>
  <c r="CL82" i="13"/>
  <c r="CK82" i="13"/>
  <c r="CJ82" i="13"/>
  <c r="CI82" i="13"/>
  <c r="CH82" i="13"/>
  <c r="CG82" i="13"/>
  <c r="CF82" i="13"/>
  <c r="CE82" i="13"/>
  <c r="CD82" i="13"/>
  <c r="CC82" i="13"/>
  <c r="CB82" i="13"/>
  <c r="D82" i="13"/>
  <c r="C82" i="13"/>
  <c r="CA82" i="13" s="1"/>
  <c r="CT81" i="13"/>
  <c r="CS81" i="13"/>
  <c r="CR81" i="13"/>
  <c r="CQ81" i="13"/>
  <c r="CP81" i="13"/>
  <c r="CO81" i="13"/>
  <c r="CN81" i="13"/>
  <c r="CM81" i="13"/>
  <c r="CL81" i="13"/>
  <c r="CK81" i="13"/>
  <c r="CJ81" i="13"/>
  <c r="CI81" i="13"/>
  <c r="CH81" i="13"/>
  <c r="CG81" i="13"/>
  <c r="CF81" i="13"/>
  <c r="CE81" i="13"/>
  <c r="CD81" i="13"/>
  <c r="CC81" i="13"/>
  <c r="CB81" i="13"/>
  <c r="D81" i="13"/>
  <c r="C81" i="13"/>
  <c r="CA81" i="13" s="1"/>
  <c r="CT80" i="13"/>
  <c r="CS80" i="13"/>
  <c r="CR80" i="13"/>
  <c r="CQ80" i="13"/>
  <c r="CP80" i="13"/>
  <c r="CO80" i="13"/>
  <c r="CN80" i="13"/>
  <c r="CM80" i="13"/>
  <c r="CL80" i="13"/>
  <c r="CK80" i="13"/>
  <c r="CJ80" i="13"/>
  <c r="CI80" i="13"/>
  <c r="CH80" i="13"/>
  <c r="CG80" i="13"/>
  <c r="CF80" i="13"/>
  <c r="CE80" i="13"/>
  <c r="CD80" i="13"/>
  <c r="CC80" i="13"/>
  <c r="CB80" i="13"/>
  <c r="D80" i="13"/>
  <c r="C80" i="13"/>
  <c r="CA80" i="13" s="1"/>
  <c r="CT79" i="13"/>
  <c r="CS79" i="13"/>
  <c r="CR79" i="13"/>
  <c r="CQ79" i="13"/>
  <c r="CP79" i="13"/>
  <c r="CO79" i="13"/>
  <c r="CN79" i="13"/>
  <c r="CM79" i="13"/>
  <c r="CL79" i="13"/>
  <c r="CK79" i="13"/>
  <c r="CJ79" i="13"/>
  <c r="CI79" i="13"/>
  <c r="CH79" i="13"/>
  <c r="CG79" i="13"/>
  <c r="CF79" i="13"/>
  <c r="CE79" i="13"/>
  <c r="CD79" i="13"/>
  <c r="CC79" i="13"/>
  <c r="CB79" i="13"/>
  <c r="CA79" i="13"/>
  <c r="D79" i="13"/>
  <c r="C79" i="13"/>
  <c r="CT78" i="13"/>
  <c r="CS78" i="13"/>
  <c r="CR78" i="13"/>
  <c r="CQ78" i="13"/>
  <c r="CP78" i="13"/>
  <c r="CO78" i="13"/>
  <c r="CN78" i="13"/>
  <c r="CM78" i="13"/>
  <c r="CL78" i="13"/>
  <c r="CK78" i="13"/>
  <c r="CJ78" i="13"/>
  <c r="CI78" i="13"/>
  <c r="CH78" i="13"/>
  <c r="CG78" i="13"/>
  <c r="CF78" i="13"/>
  <c r="CE78" i="13"/>
  <c r="CD78" i="13"/>
  <c r="CC78" i="13"/>
  <c r="CB78" i="13"/>
  <c r="D78" i="13"/>
  <c r="C78" i="13"/>
  <c r="CA78" i="13" s="1"/>
  <c r="CT77" i="13"/>
  <c r="CS77" i="13"/>
  <c r="CR77" i="13"/>
  <c r="CQ77" i="13"/>
  <c r="CP77" i="13"/>
  <c r="CO77" i="13"/>
  <c r="CN77" i="13"/>
  <c r="CM77" i="13"/>
  <c r="CL77" i="13"/>
  <c r="CK77" i="13"/>
  <c r="CJ77" i="13"/>
  <c r="CI77" i="13"/>
  <c r="CH77" i="13"/>
  <c r="CG77" i="13"/>
  <c r="CF77" i="13"/>
  <c r="CE77" i="13"/>
  <c r="CD77" i="13"/>
  <c r="CC77" i="13"/>
  <c r="CB77" i="13"/>
  <c r="CA77" i="13"/>
  <c r="D77" i="13"/>
  <c r="C77" i="13"/>
  <c r="CT76" i="13"/>
  <c r="CS76" i="13"/>
  <c r="CR76" i="13"/>
  <c r="CQ76" i="13"/>
  <c r="CP76" i="13"/>
  <c r="CO76" i="13"/>
  <c r="CN76" i="13"/>
  <c r="CM76" i="13"/>
  <c r="CL76" i="13"/>
  <c r="CK76" i="13"/>
  <c r="CJ76" i="13"/>
  <c r="CI76" i="13"/>
  <c r="CH76" i="13"/>
  <c r="CG76" i="13"/>
  <c r="CF76" i="13"/>
  <c r="CE76" i="13"/>
  <c r="CD76" i="13"/>
  <c r="CC76" i="13"/>
  <c r="CB76" i="13"/>
  <c r="D76" i="13"/>
  <c r="C76" i="13"/>
  <c r="CA76" i="13" s="1"/>
  <c r="CT75" i="13"/>
  <c r="CS75" i="13"/>
  <c r="CR75" i="13"/>
  <c r="CQ75" i="13"/>
  <c r="CP75" i="13"/>
  <c r="CO75" i="13"/>
  <c r="CN75" i="13"/>
  <c r="CM75" i="13"/>
  <c r="CL75" i="13"/>
  <c r="CK75" i="13"/>
  <c r="CJ75" i="13"/>
  <c r="CI75" i="13"/>
  <c r="CH75" i="13"/>
  <c r="CG75" i="13"/>
  <c r="CF75" i="13"/>
  <c r="CE75" i="13"/>
  <c r="CD75" i="13"/>
  <c r="CC75" i="13"/>
  <c r="CB75" i="13"/>
  <c r="D75" i="13"/>
  <c r="C75" i="13"/>
  <c r="CA75" i="13" s="1"/>
  <c r="CT74" i="13"/>
  <c r="CS74" i="13"/>
  <c r="CR74" i="13"/>
  <c r="CQ74" i="13"/>
  <c r="CP74" i="13"/>
  <c r="CO74" i="13"/>
  <c r="CN74" i="13"/>
  <c r="CM74" i="13"/>
  <c r="CL74" i="13"/>
  <c r="CK74" i="13"/>
  <c r="CJ74" i="13"/>
  <c r="CI74" i="13"/>
  <c r="CH74" i="13"/>
  <c r="CG74" i="13"/>
  <c r="CF74" i="13"/>
  <c r="CE74" i="13"/>
  <c r="CD74" i="13"/>
  <c r="CC74" i="13"/>
  <c r="CB74" i="13"/>
  <c r="D74" i="13"/>
  <c r="C74" i="13"/>
  <c r="CA74" i="13" s="1"/>
  <c r="CT73" i="13"/>
  <c r="CS73" i="13"/>
  <c r="CR73" i="13"/>
  <c r="CQ73" i="13"/>
  <c r="CP73" i="13"/>
  <c r="CO73" i="13"/>
  <c r="CN73" i="13"/>
  <c r="CM73" i="13"/>
  <c r="CL73" i="13"/>
  <c r="CK73" i="13"/>
  <c r="CJ73" i="13"/>
  <c r="CI73" i="13"/>
  <c r="CH73" i="13"/>
  <c r="CG73" i="13"/>
  <c r="CF73" i="13"/>
  <c r="CE73" i="13"/>
  <c r="CD73" i="13"/>
  <c r="CC73" i="13"/>
  <c r="CB73" i="13"/>
  <c r="D73" i="13"/>
  <c r="C73" i="13"/>
  <c r="CA73" i="13" s="1"/>
  <c r="CT72" i="13"/>
  <c r="CS72" i="13"/>
  <c r="CR72" i="13"/>
  <c r="CQ72" i="13"/>
  <c r="CP72" i="13"/>
  <c r="CO72" i="13"/>
  <c r="CN72" i="13"/>
  <c r="CM72" i="13"/>
  <c r="CL72" i="13"/>
  <c r="CK72" i="13"/>
  <c r="CJ72" i="13"/>
  <c r="CI72" i="13"/>
  <c r="CH72" i="13"/>
  <c r="CG72" i="13"/>
  <c r="CF72" i="13"/>
  <c r="CE72" i="13"/>
  <c r="CD72" i="13"/>
  <c r="CC72" i="13"/>
  <c r="CB72" i="13"/>
  <c r="D72" i="13"/>
  <c r="C72" i="13"/>
  <c r="A195" i="13" s="1"/>
  <c r="CR67" i="13"/>
  <c r="CQ67" i="13"/>
  <c r="CP67" i="13"/>
  <c r="CO67" i="13"/>
  <c r="CN67" i="13"/>
  <c r="CM67" i="13"/>
  <c r="CL67" i="13"/>
  <c r="CK67" i="13"/>
  <c r="CJ67" i="13"/>
  <c r="CI67" i="13"/>
  <c r="CH67" i="13"/>
  <c r="CG67" i="13"/>
  <c r="CF67" i="13"/>
  <c r="CE67" i="13"/>
  <c r="CD67" i="13"/>
  <c r="CC67" i="13"/>
  <c r="CB67" i="13"/>
  <c r="CA67" i="13"/>
  <c r="CR66" i="13"/>
  <c r="CQ66" i="13"/>
  <c r="CP66" i="13"/>
  <c r="CO66" i="13"/>
  <c r="CN66" i="13"/>
  <c r="CM66" i="13"/>
  <c r="CL66" i="13"/>
  <c r="CK66" i="13"/>
  <c r="CJ66" i="13"/>
  <c r="CI66" i="13"/>
  <c r="CH66" i="13"/>
  <c r="CG66" i="13"/>
  <c r="CF66" i="13"/>
  <c r="CE66" i="13"/>
  <c r="CD66" i="13"/>
  <c r="CC66" i="13"/>
  <c r="CB66" i="13"/>
  <c r="CA66" i="13"/>
  <c r="CR65" i="13"/>
  <c r="CQ65" i="13"/>
  <c r="CP65" i="13"/>
  <c r="CO65" i="13"/>
  <c r="CN65" i="13"/>
  <c r="CM65" i="13"/>
  <c r="CL65" i="13"/>
  <c r="CK65" i="13"/>
  <c r="CJ65" i="13"/>
  <c r="CI65" i="13"/>
  <c r="CH65" i="13"/>
  <c r="CG65" i="13"/>
  <c r="CF65" i="13"/>
  <c r="CE65" i="13"/>
  <c r="CD65" i="13"/>
  <c r="CC65" i="13"/>
  <c r="CB65" i="13"/>
  <c r="CA65" i="13"/>
  <c r="CR64" i="13"/>
  <c r="CQ64" i="13"/>
  <c r="CP64" i="13"/>
  <c r="CO64" i="13"/>
  <c r="CN64" i="13"/>
  <c r="CM64" i="13"/>
  <c r="CL64" i="13"/>
  <c r="CK64" i="13"/>
  <c r="CJ64" i="13"/>
  <c r="CI64" i="13"/>
  <c r="CH64" i="13"/>
  <c r="CG64" i="13"/>
  <c r="CF64" i="13"/>
  <c r="CE64" i="13"/>
  <c r="CD64" i="13"/>
  <c r="CC64" i="13"/>
  <c r="CB64" i="13"/>
  <c r="CA64" i="13"/>
  <c r="CR63" i="13"/>
  <c r="CQ63" i="13"/>
  <c r="CP63" i="13"/>
  <c r="CO63" i="13"/>
  <c r="CN63" i="13"/>
  <c r="CM63" i="13"/>
  <c r="CL63" i="13"/>
  <c r="CK63" i="13"/>
  <c r="CJ63" i="13"/>
  <c r="CI63" i="13"/>
  <c r="CH63" i="13"/>
  <c r="CG63" i="13"/>
  <c r="CF63" i="13"/>
  <c r="CE63" i="13"/>
  <c r="CD63" i="13"/>
  <c r="CC63" i="13"/>
  <c r="CB63" i="13"/>
  <c r="CA63" i="13"/>
  <c r="CR59" i="13"/>
  <c r="CQ59" i="13"/>
  <c r="CP59" i="13"/>
  <c r="CO59" i="13"/>
  <c r="CN59" i="13"/>
  <c r="CM59" i="13"/>
  <c r="CL59" i="13"/>
  <c r="CK59" i="13"/>
  <c r="CJ59" i="13"/>
  <c r="CI59" i="13"/>
  <c r="CH59" i="13"/>
  <c r="CG59" i="13"/>
  <c r="CF59" i="13"/>
  <c r="CE59" i="13"/>
  <c r="CD59" i="13"/>
  <c r="CC59" i="13"/>
  <c r="CB59" i="13"/>
  <c r="CA59" i="13"/>
  <c r="CR58" i="13"/>
  <c r="CQ58" i="13"/>
  <c r="CP58" i="13"/>
  <c r="CO58" i="13"/>
  <c r="CN58" i="13"/>
  <c r="CM58" i="13"/>
  <c r="CL58" i="13"/>
  <c r="CK58" i="13"/>
  <c r="CJ58" i="13"/>
  <c r="CI58" i="13"/>
  <c r="CH58" i="13"/>
  <c r="CG58" i="13"/>
  <c r="CF58" i="13"/>
  <c r="CE58" i="13"/>
  <c r="CD58" i="13"/>
  <c r="CC58" i="13"/>
  <c r="CB58" i="13"/>
  <c r="CA58" i="13"/>
  <c r="CR57" i="13"/>
  <c r="CQ57" i="13"/>
  <c r="CP57" i="13"/>
  <c r="CO57" i="13"/>
  <c r="CN57" i="13"/>
  <c r="CM57" i="13"/>
  <c r="CL57" i="13"/>
  <c r="CK57" i="13"/>
  <c r="CJ57" i="13"/>
  <c r="CI57" i="13"/>
  <c r="CH57" i="13"/>
  <c r="CG57" i="13"/>
  <c r="CF57" i="13"/>
  <c r="CE57" i="13"/>
  <c r="CD57" i="13"/>
  <c r="CC57" i="13"/>
  <c r="CB57" i="13"/>
  <c r="CA57" i="13"/>
  <c r="CR56" i="13"/>
  <c r="CQ56" i="13"/>
  <c r="CP56" i="13"/>
  <c r="CO56" i="13"/>
  <c r="CN56" i="13"/>
  <c r="CM56" i="13"/>
  <c r="CL56" i="13"/>
  <c r="CK56" i="13"/>
  <c r="CJ56" i="13"/>
  <c r="CI56" i="13"/>
  <c r="CH56" i="13"/>
  <c r="CG56" i="13"/>
  <c r="CF56" i="13"/>
  <c r="CE56" i="13"/>
  <c r="CD56" i="13"/>
  <c r="CC56" i="13"/>
  <c r="CB56" i="13"/>
  <c r="CA56" i="13"/>
  <c r="CR55" i="13"/>
  <c r="CQ55" i="13"/>
  <c r="CP55" i="13"/>
  <c r="CO55" i="13"/>
  <c r="CN55" i="13"/>
  <c r="CM55" i="13"/>
  <c r="CL55" i="13"/>
  <c r="CK55" i="13"/>
  <c r="CJ55" i="13"/>
  <c r="CI55" i="13"/>
  <c r="CH55" i="13"/>
  <c r="CG55" i="13"/>
  <c r="CF55" i="13"/>
  <c r="CE55" i="13"/>
  <c r="CD55" i="13"/>
  <c r="CC55" i="13"/>
  <c r="CB55" i="13"/>
  <c r="CA55" i="13"/>
  <c r="CI51" i="13"/>
  <c r="CH51" i="13"/>
  <c r="CG51" i="13"/>
  <c r="CC51" i="13"/>
  <c r="CB51" i="13"/>
  <c r="CA51" i="13"/>
  <c r="CI50" i="13"/>
  <c r="CH50" i="13"/>
  <c r="CG50" i="13"/>
  <c r="CC50" i="13"/>
  <c r="CB50" i="13"/>
  <c r="CA50" i="13"/>
  <c r="CI49" i="13"/>
  <c r="CH49" i="13"/>
  <c r="CG49" i="13"/>
  <c r="CC49" i="13"/>
  <c r="CB49" i="13"/>
  <c r="CA49" i="13"/>
  <c r="CI48" i="13"/>
  <c r="CH48" i="13"/>
  <c r="CG48" i="13"/>
  <c r="CC48" i="13"/>
  <c r="CB48" i="13"/>
  <c r="CA48" i="13"/>
  <c r="CI47" i="13"/>
  <c r="CH47" i="13"/>
  <c r="CG47" i="13"/>
  <c r="CC47" i="13"/>
  <c r="CB47" i="13"/>
  <c r="CA47" i="13"/>
  <c r="CI46" i="13"/>
  <c r="CH46" i="13"/>
  <c r="CG46" i="13"/>
  <c r="CC46" i="13"/>
  <c r="CB46" i="13"/>
  <c r="CA46" i="13"/>
  <c r="CI45" i="13"/>
  <c r="CH45" i="13"/>
  <c r="CG45" i="13"/>
  <c r="CC45" i="13"/>
  <c r="CB45" i="13"/>
  <c r="CA45" i="13"/>
  <c r="CI44" i="13"/>
  <c r="CH44" i="13"/>
  <c r="CG44" i="13"/>
  <c r="CC44" i="13"/>
  <c r="CB44" i="13"/>
  <c r="CA44" i="13"/>
  <c r="CI43" i="13"/>
  <c r="CH43" i="13"/>
  <c r="CG43" i="13"/>
  <c r="CC43" i="13"/>
  <c r="CB43" i="13"/>
  <c r="CA43" i="13"/>
  <c r="CI42" i="13"/>
  <c r="CH42" i="13"/>
  <c r="CG42" i="13"/>
  <c r="CC42" i="13"/>
  <c r="CB42" i="13"/>
  <c r="CA42" i="13"/>
  <c r="CI41" i="13"/>
  <c r="CH41" i="13"/>
  <c r="CG41" i="13"/>
  <c r="CC41" i="13"/>
  <c r="CB41" i="13"/>
  <c r="CA41" i="13"/>
  <c r="CI40" i="13"/>
  <c r="CH40" i="13"/>
  <c r="CG40" i="13"/>
  <c r="CC40" i="13"/>
  <c r="CB40" i="13"/>
  <c r="CA40" i="13"/>
  <c r="CI39" i="13"/>
  <c r="CH39" i="13"/>
  <c r="CG39" i="13"/>
  <c r="CC39" i="13"/>
  <c r="CB39" i="13"/>
  <c r="CA39" i="13"/>
  <c r="CI38" i="13"/>
  <c r="CH38" i="13"/>
  <c r="CG38" i="13"/>
  <c r="CC38" i="13"/>
  <c r="CB38" i="13"/>
  <c r="CA38" i="13"/>
  <c r="CI37" i="13"/>
  <c r="CH37" i="13"/>
  <c r="CG37" i="13"/>
  <c r="CC37" i="13"/>
  <c r="CB37" i="13"/>
  <c r="CA37" i="13"/>
  <c r="CI36" i="13"/>
  <c r="CH36" i="13"/>
  <c r="CG36" i="13"/>
  <c r="CC36" i="13"/>
  <c r="CB36" i="13"/>
  <c r="CA36" i="13"/>
  <c r="CI35" i="13"/>
  <c r="CH35" i="13"/>
  <c r="CG35" i="13"/>
  <c r="CC35" i="13"/>
  <c r="CB35" i="13"/>
  <c r="CA35" i="13"/>
  <c r="CI34" i="13"/>
  <c r="CH34" i="13"/>
  <c r="CG34" i="13"/>
  <c r="CC34" i="13"/>
  <c r="CB34" i="13"/>
  <c r="CA34" i="13"/>
  <c r="CI29" i="13"/>
  <c r="CH29" i="13"/>
  <c r="CG29" i="13"/>
  <c r="CC29" i="13"/>
  <c r="CB29" i="13"/>
  <c r="CA29" i="13"/>
  <c r="CI28" i="13"/>
  <c r="CH28" i="13"/>
  <c r="CG28" i="13"/>
  <c r="CC28" i="13"/>
  <c r="CB28" i="13"/>
  <c r="CA28" i="13"/>
  <c r="CI27" i="13"/>
  <c r="CH27" i="13"/>
  <c r="CG27" i="13"/>
  <c r="CC27" i="13"/>
  <c r="CB27" i="13"/>
  <c r="CA27" i="13"/>
  <c r="CI26" i="13"/>
  <c r="CH26" i="13"/>
  <c r="CG26" i="13"/>
  <c r="CC26" i="13"/>
  <c r="CB26" i="13"/>
  <c r="CA26" i="13"/>
  <c r="CI25" i="13"/>
  <c r="CH25" i="13"/>
  <c r="CG25" i="13"/>
  <c r="CC25" i="13"/>
  <c r="CB25" i="13"/>
  <c r="CA25" i="13"/>
  <c r="CI24" i="13"/>
  <c r="CH24" i="13"/>
  <c r="CG24" i="13"/>
  <c r="CC24" i="13"/>
  <c r="CB24" i="13"/>
  <c r="CA24" i="13"/>
  <c r="CI23" i="13"/>
  <c r="CH23" i="13"/>
  <c r="CG23" i="13"/>
  <c r="CC23" i="13"/>
  <c r="CB23" i="13"/>
  <c r="CA23" i="13"/>
  <c r="CI22" i="13"/>
  <c r="CH22" i="13"/>
  <c r="CG22" i="13"/>
  <c r="CC22" i="13"/>
  <c r="CB22" i="13"/>
  <c r="CA22" i="13"/>
  <c r="CI21" i="13"/>
  <c r="CH21" i="13"/>
  <c r="CG21" i="13"/>
  <c r="CC21" i="13"/>
  <c r="CB21" i="13"/>
  <c r="CA21" i="13"/>
  <c r="CI20" i="13"/>
  <c r="CH20" i="13"/>
  <c r="CG20" i="13"/>
  <c r="CC20" i="13"/>
  <c r="CB20" i="13"/>
  <c r="CA20" i="13"/>
  <c r="CI19" i="13"/>
  <c r="CH19" i="13"/>
  <c r="CG19" i="13"/>
  <c r="CC19" i="13"/>
  <c r="CB19" i="13"/>
  <c r="CA19" i="13"/>
  <c r="CI18" i="13"/>
  <c r="CH18" i="13"/>
  <c r="CG18" i="13"/>
  <c r="CC18" i="13"/>
  <c r="CB18" i="13"/>
  <c r="CA18" i="13"/>
  <c r="CI17" i="13"/>
  <c r="CH17" i="13"/>
  <c r="CG17" i="13"/>
  <c r="CC17" i="13"/>
  <c r="CB17" i="13"/>
  <c r="CA17" i="13"/>
  <c r="CI16" i="13"/>
  <c r="CH16" i="13"/>
  <c r="CG16" i="13"/>
  <c r="CC16" i="13"/>
  <c r="CB16" i="13"/>
  <c r="CA16" i="13"/>
  <c r="CI15" i="13"/>
  <c r="CH15" i="13"/>
  <c r="CG15" i="13"/>
  <c r="CC15" i="13"/>
  <c r="CB15" i="13"/>
  <c r="CA15" i="13"/>
  <c r="CI14" i="13"/>
  <c r="CH14" i="13"/>
  <c r="CG14" i="13"/>
  <c r="CC14" i="13"/>
  <c r="CB14" i="13"/>
  <c r="CA14" i="13"/>
  <c r="CI13" i="13"/>
  <c r="CH13" i="13"/>
  <c r="CG13" i="13"/>
  <c r="CC13" i="13"/>
  <c r="CB13" i="13"/>
  <c r="CA13" i="13"/>
  <c r="CI12" i="13"/>
  <c r="CH12" i="13"/>
  <c r="CG12" i="13"/>
  <c r="CC12" i="13"/>
  <c r="CB12" i="13"/>
  <c r="CA12" i="13"/>
  <c r="A5" i="13"/>
  <c r="A4" i="13"/>
  <c r="A3" i="13"/>
  <c r="A2" i="13"/>
  <c r="B195" i="12" l="1"/>
  <c r="B195" i="13"/>
  <c r="A195" i="12"/>
  <c r="B195" i="11"/>
  <c r="A195" i="11"/>
  <c r="CA72" i="13"/>
  <c r="C124" i="1"/>
  <c r="CR121" i="1"/>
  <c r="CN121" i="1"/>
  <c r="CJ121" i="1"/>
  <c r="CF121" i="1"/>
  <c r="CB121" i="1"/>
  <c r="C121" i="1"/>
  <c r="CR120" i="1"/>
  <c r="CP120" i="1"/>
  <c r="CN120" i="1"/>
  <c r="CL120" i="1"/>
  <c r="CH120" i="1"/>
  <c r="CF120" i="1"/>
  <c r="CD120" i="1"/>
  <c r="D120" i="1"/>
  <c r="CB120" i="1"/>
  <c r="D119" i="1"/>
  <c r="CQ118" i="1"/>
  <c r="CO118" i="1"/>
  <c r="CM118" i="1"/>
  <c r="CK118" i="1"/>
  <c r="CI118" i="1"/>
  <c r="CG118" i="1"/>
  <c r="CE118" i="1"/>
  <c r="C118" i="1"/>
  <c r="CA118" i="1" s="1"/>
  <c r="D118" i="1"/>
  <c r="CR117" i="1"/>
  <c r="CN117" i="1"/>
  <c r="CF117" i="1"/>
  <c r="C117" i="1"/>
  <c r="CR116" i="1"/>
  <c r="CP116" i="1"/>
  <c r="CN116" i="1"/>
  <c r="CL116" i="1"/>
  <c r="CJ116" i="1"/>
  <c r="CF116" i="1"/>
  <c r="CD116" i="1"/>
  <c r="D116" i="1"/>
  <c r="D115" i="1"/>
  <c r="CQ114" i="1"/>
  <c r="CO114" i="1"/>
  <c r="CM114" i="1"/>
  <c r="CK114" i="1"/>
  <c r="CG114" i="1"/>
  <c r="CE114" i="1"/>
  <c r="CC114" i="1"/>
  <c r="D114" i="1"/>
  <c r="CR113" i="1"/>
  <c r="CN113" i="1"/>
  <c r="CJ113" i="1"/>
  <c r="CF113" i="1"/>
  <c r="CB113" i="1"/>
  <c r="C113" i="1"/>
  <c r="CR112" i="1"/>
  <c r="CP112" i="1"/>
  <c r="CN112" i="1"/>
  <c r="CL112" i="1"/>
  <c r="CH112" i="1"/>
  <c r="CF112" i="1"/>
  <c r="CD112" i="1"/>
  <c r="D112" i="1"/>
  <c r="CB112" i="1"/>
  <c r="D111" i="1"/>
  <c r="CQ110" i="1"/>
  <c r="CO110" i="1"/>
  <c r="CM110" i="1"/>
  <c r="CK110" i="1"/>
  <c r="CI110" i="1"/>
  <c r="CG110" i="1"/>
  <c r="CE110" i="1"/>
  <c r="C110" i="1"/>
  <c r="CA110" i="1" s="1"/>
  <c r="D110" i="1"/>
  <c r="CR109" i="1"/>
  <c r="CN109" i="1"/>
  <c r="CF109" i="1"/>
  <c r="C109" i="1"/>
  <c r="CR108" i="1"/>
  <c r="CP108" i="1"/>
  <c r="CN108" i="1"/>
  <c r="CL108" i="1"/>
  <c r="CJ108" i="1"/>
  <c r="CF108" i="1"/>
  <c r="CD108" i="1"/>
  <c r="D108" i="1"/>
  <c r="D107" i="1"/>
  <c r="CQ106" i="1"/>
  <c r="CO106" i="1"/>
  <c r="CM106" i="1"/>
  <c r="CK106" i="1"/>
  <c r="CG106" i="1"/>
  <c r="CE106" i="1"/>
  <c r="CC106" i="1"/>
  <c r="D106" i="1"/>
  <c r="CR105" i="1"/>
  <c r="CN105" i="1"/>
  <c r="CL105" i="1"/>
  <c r="CJ105" i="1"/>
  <c r="CH105" i="1"/>
  <c r="CF105" i="1"/>
  <c r="CD105" i="1"/>
  <c r="D105" i="1"/>
  <c r="C105" i="1"/>
  <c r="CR104" i="1"/>
  <c r="CP104" i="1"/>
  <c r="CN104" i="1"/>
  <c r="CL104" i="1"/>
  <c r="CJ104" i="1"/>
  <c r="CH104" i="1"/>
  <c r="CF104" i="1"/>
  <c r="CD104" i="1"/>
  <c r="CB104" i="1"/>
  <c r="D103" i="1"/>
  <c r="CO102" i="1"/>
  <c r="CM102" i="1"/>
  <c r="CK102" i="1"/>
  <c r="CI102" i="1"/>
  <c r="CG102" i="1"/>
  <c r="CE102" i="1"/>
  <c r="CR101" i="1"/>
  <c r="CP101" i="1"/>
  <c r="CN101" i="1"/>
  <c r="CL101" i="1"/>
  <c r="CJ101" i="1"/>
  <c r="CF101" i="1"/>
  <c r="CD101" i="1"/>
  <c r="C101" i="1"/>
  <c r="CR100" i="1"/>
  <c r="CP100" i="1"/>
  <c r="CN100" i="1"/>
  <c r="CL100" i="1"/>
  <c r="CJ100" i="1"/>
  <c r="CH100" i="1"/>
  <c r="CF100" i="1"/>
  <c r="CB100" i="1"/>
  <c r="D99" i="1"/>
  <c r="CQ94" i="1"/>
  <c r="CM94" i="1"/>
  <c r="CK94" i="1"/>
  <c r="CI94" i="1"/>
  <c r="CG94" i="1"/>
  <c r="CE94" i="1"/>
  <c r="CD94" i="1"/>
  <c r="CT93" i="1"/>
  <c r="CP93" i="1"/>
  <c r="CL93" i="1"/>
  <c r="CJ93" i="1"/>
  <c r="CH93" i="1"/>
  <c r="CF93" i="1"/>
  <c r="CD93" i="1"/>
  <c r="D93" i="1"/>
  <c r="CS92" i="1"/>
  <c r="CP92" i="1"/>
  <c r="CN92" i="1"/>
  <c r="CL92" i="1"/>
  <c r="CJ92" i="1"/>
  <c r="CH92" i="1"/>
  <c r="CF92" i="1"/>
  <c r="CD92" i="1"/>
  <c r="C92" i="1"/>
  <c r="CA92" i="1" s="1"/>
  <c r="CQ91" i="1"/>
  <c r="CO91" i="1"/>
  <c r="CM91" i="1"/>
  <c r="CK91" i="1"/>
  <c r="CI91" i="1"/>
  <c r="CE91" i="1"/>
  <c r="D91" i="1"/>
  <c r="CQ90" i="1"/>
  <c r="CO90" i="1"/>
  <c r="CM90" i="1"/>
  <c r="CK90" i="1"/>
  <c r="CI90" i="1"/>
  <c r="CG90" i="1"/>
  <c r="CE90" i="1"/>
  <c r="CC90" i="1"/>
  <c r="CP89" i="1"/>
  <c r="CN89" i="1"/>
  <c r="CL89" i="1"/>
  <c r="CK89" i="1"/>
  <c r="CJ89" i="1"/>
  <c r="CI89" i="1"/>
  <c r="CH89" i="1"/>
  <c r="CF89" i="1"/>
  <c r="CD89" i="1"/>
  <c r="CC89" i="1"/>
  <c r="CB89" i="1"/>
  <c r="CL88" i="1"/>
  <c r="CH88" i="1"/>
  <c r="CD88" i="1"/>
  <c r="CQ87" i="1"/>
  <c r="CP87" i="1"/>
  <c r="CO87" i="1"/>
  <c r="CN87" i="1"/>
  <c r="CM87" i="1"/>
  <c r="CL87" i="1"/>
  <c r="CK87" i="1"/>
  <c r="CI87" i="1"/>
  <c r="CH87" i="1"/>
  <c r="CG87" i="1"/>
  <c r="CF87" i="1"/>
  <c r="CE87" i="1"/>
  <c r="CD87" i="1"/>
  <c r="CB87" i="1"/>
  <c r="CM86" i="1"/>
  <c r="CI86" i="1"/>
  <c r="CE86" i="1"/>
  <c r="C86" i="1"/>
  <c r="CA86" i="1" s="1"/>
  <c r="CQ85" i="1"/>
  <c r="CP85" i="1"/>
  <c r="CO85" i="1"/>
  <c r="CN85" i="1"/>
  <c r="CK85" i="1"/>
  <c r="CJ85" i="1"/>
  <c r="CI85" i="1"/>
  <c r="CH85" i="1"/>
  <c r="CG85" i="1"/>
  <c r="CF85" i="1"/>
  <c r="CE85" i="1"/>
  <c r="CD85" i="1"/>
  <c r="D85" i="1"/>
  <c r="CN84" i="1"/>
  <c r="CF84" i="1"/>
  <c r="D84" i="1"/>
  <c r="C84" i="1"/>
  <c r="CA84" i="1" s="1"/>
  <c r="CP83" i="1"/>
  <c r="CO83" i="1"/>
  <c r="CN83" i="1"/>
  <c r="CM83" i="1"/>
  <c r="CL83" i="1"/>
  <c r="CK83" i="1"/>
  <c r="CJ83" i="1"/>
  <c r="CI83" i="1"/>
  <c r="CF83" i="1"/>
  <c r="CE83" i="1"/>
  <c r="CD83" i="1"/>
  <c r="CC83" i="1"/>
  <c r="C83" i="1"/>
  <c r="CO82" i="1"/>
  <c r="CK82" i="1"/>
  <c r="C82" i="1"/>
  <c r="CA82" i="1" s="1"/>
  <c r="CR81" i="1"/>
  <c r="CQ81" i="1"/>
  <c r="CP81" i="1"/>
  <c r="CO81" i="1"/>
  <c r="CN81" i="1"/>
  <c r="CM81" i="1"/>
  <c r="CL81" i="1"/>
  <c r="CK81" i="1"/>
  <c r="CJ81" i="1"/>
  <c r="CH81" i="1"/>
  <c r="CG81" i="1"/>
  <c r="CF81" i="1"/>
  <c r="CE81" i="1"/>
  <c r="CD81" i="1"/>
  <c r="CB81" i="1"/>
  <c r="CS80" i="1"/>
  <c r="CJ80" i="1"/>
  <c r="CF80" i="1"/>
  <c r="CB80" i="1"/>
  <c r="C80" i="1"/>
  <c r="CA80" i="1" s="1"/>
  <c r="CT79" i="1"/>
  <c r="CQ79" i="1"/>
  <c r="CP79" i="1"/>
  <c r="CO79" i="1"/>
  <c r="CM79" i="1"/>
  <c r="CK79" i="1"/>
  <c r="CJ79" i="1"/>
  <c r="CI79" i="1"/>
  <c r="CF79" i="1"/>
  <c r="CE79" i="1"/>
  <c r="CD79" i="1"/>
  <c r="D79" i="1"/>
  <c r="C79" i="1"/>
  <c r="CA79" i="1" s="1"/>
  <c r="CQ78" i="1"/>
  <c r="CO78" i="1"/>
  <c r="CM78" i="1"/>
  <c r="CK78" i="1"/>
  <c r="CI78" i="1"/>
  <c r="CG78" i="1"/>
  <c r="CE78" i="1"/>
  <c r="D78" i="1"/>
  <c r="C78" i="1"/>
  <c r="CA78" i="1" s="1"/>
  <c r="CP77" i="1"/>
  <c r="CO77" i="1"/>
  <c r="CN77" i="1"/>
  <c r="CK77" i="1"/>
  <c r="CJ77" i="1"/>
  <c r="CI77" i="1"/>
  <c r="CH77" i="1"/>
  <c r="CF77" i="1"/>
  <c r="CE77" i="1"/>
  <c r="CD77" i="1"/>
  <c r="C77" i="1"/>
  <c r="CA77" i="1" s="1"/>
  <c r="CB77" i="1"/>
  <c r="CS76" i="1"/>
  <c r="CN76" i="1"/>
  <c r="CJ76" i="1"/>
  <c r="CI76" i="1"/>
  <c r="CH76" i="1"/>
  <c r="CG76" i="1"/>
  <c r="CE76" i="1"/>
  <c r="CB76" i="1"/>
  <c r="CS75" i="1"/>
  <c r="CQ75" i="1"/>
  <c r="CM75" i="1"/>
  <c r="CK75" i="1"/>
  <c r="CI75" i="1"/>
  <c r="CG75" i="1"/>
  <c r="CC75" i="1"/>
  <c r="C75" i="1"/>
  <c r="CA75" i="1" s="1"/>
  <c r="CT74" i="1"/>
  <c r="CQ74" i="1"/>
  <c r="CP74" i="1"/>
  <c r="CO74" i="1"/>
  <c r="CN74" i="1"/>
  <c r="CL74" i="1"/>
  <c r="CJ74" i="1"/>
  <c r="CI74" i="1"/>
  <c r="CH74" i="1"/>
  <c r="CG74" i="1"/>
  <c r="CF74" i="1"/>
  <c r="CD74" i="1"/>
  <c r="CC74" i="1"/>
  <c r="CS73" i="1"/>
  <c r="CP73" i="1"/>
  <c r="CL73" i="1"/>
  <c r="CJ73" i="1"/>
  <c r="CH73" i="1"/>
  <c r="CF73" i="1"/>
  <c r="CD73" i="1"/>
  <c r="C73" i="1"/>
  <c r="CA73" i="1" s="1"/>
  <c r="CT72" i="1"/>
  <c r="CS72" i="1"/>
  <c r="CQ72" i="1"/>
  <c r="CP72" i="1"/>
  <c r="CO72" i="1"/>
  <c r="CM72" i="1"/>
  <c r="CL72" i="1"/>
  <c r="CK72" i="1"/>
  <c r="CI72" i="1"/>
  <c r="CH72" i="1"/>
  <c r="CG72" i="1"/>
  <c r="CF72" i="1"/>
  <c r="CE72" i="1"/>
  <c r="C72" i="1"/>
  <c r="CC67" i="1"/>
  <c r="CE66" i="1"/>
  <c r="CA66" i="1"/>
  <c r="CC65" i="1"/>
  <c r="CB65" i="1"/>
  <c r="CE64" i="1"/>
  <c r="CB64" i="1"/>
  <c r="CA64" i="1"/>
  <c r="CC63" i="1"/>
  <c r="CB63" i="1"/>
  <c r="CD59" i="1"/>
  <c r="CD58" i="1"/>
  <c r="CC58" i="1"/>
  <c r="CB58" i="1"/>
  <c r="CD57" i="1"/>
  <c r="CB57" i="1"/>
  <c r="CD56" i="1"/>
  <c r="CB56" i="1"/>
  <c r="CD55" i="1"/>
  <c r="CB55" i="1"/>
  <c r="CG14" i="1"/>
  <c r="CB15" i="1"/>
  <c r="CB17" i="1"/>
  <c r="CG18" i="1"/>
  <c r="CG20" i="1"/>
  <c r="CG22" i="1"/>
  <c r="CI23" i="1"/>
  <c r="CI25" i="1"/>
  <c r="CG26" i="1"/>
  <c r="CB29" i="1"/>
  <c r="CC12" i="1"/>
  <c r="CG12" i="1"/>
  <c r="CQ121" i="1"/>
  <c r="CO121" i="1"/>
  <c r="CM121" i="1"/>
  <c r="CK121" i="1"/>
  <c r="CI121" i="1"/>
  <c r="CG121" i="1"/>
  <c r="CE121" i="1"/>
  <c r="CC121" i="1"/>
  <c r="CJ120" i="1"/>
  <c r="CR119" i="1"/>
  <c r="CP119" i="1"/>
  <c r="CN119" i="1"/>
  <c r="CL119" i="1"/>
  <c r="CJ119" i="1"/>
  <c r="CH119" i="1"/>
  <c r="CF119" i="1"/>
  <c r="CD119" i="1"/>
  <c r="CB119" i="1"/>
  <c r="CR118" i="1"/>
  <c r="CN118" i="1"/>
  <c r="CJ118" i="1"/>
  <c r="CF118" i="1"/>
  <c r="CB118" i="1"/>
  <c r="CQ117" i="1"/>
  <c r="CO117" i="1"/>
  <c r="CM117" i="1"/>
  <c r="CK117" i="1"/>
  <c r="CJ117" i="1"/>
  <c r="CI117" i="1"/>
  <c r="CG117" i="1"/>
  <c r="CE117" i="1"/>
  <c r="CC117" i="1"/>
  <c r="CH116" i="1"/>
  <c r="CR115" i="1"/>
  <c r="CP115" i="1"/>
  <c r="CN115" i="1"/>
  <c r="CL115" i="1"/>
  <c r="CJ115" i="1"/>
  <c r="CH115" i="1"/>
  <c r="CF115" i="1"/>
  <c r="CD115" i="1"/>
  <c r="CB115" i="1"/>
  <c r="CR114" i="1"/>
  <c r="CN114" i="1"/>
  <c r="CJ114" i="1"/>
  <c r="CI114" i="1"/>
  <c r="CF114" i="1"/>
  <c r="CB114" i="1"/>
  <c r="C114" i="1"/>
  <c r="CA114" i="1" s="1"/>
  <c r="CQ113" i="1"/>
  <c r="CO113" i="1"/>
  <c r="CM113" i="1"/>
  <c r="CK113" i="1"/>
  <c r="CI113" i="1"/>
  <c r="CG113" i="1"/>
  <c r="CE113" i="1"/>
  <c r="CC113" i="1"/>
  <c r="CJ112" i="1"/>
  <c r="CR111" i="1"/>
  <c r="CP111" i="1"/>
  <c r="CN111" i="1"/>
  <c r="CL111" i="1"/>
  <c r="CJ111" i="1"/>
  <c r="CH111" i="1"/>
  <c r="CF111" i="1"/>
  <c r="CD111" i="1"/>
  <c r="CB111" i="1"/>
  <c r="CR110" i="1"/>
  <c r="CN110" i="1"/>
  <c r="CJ110" i="1"/>
  <c r="CF110" i="1"/>
  <c r="CB110" i="1"/>
  <c r="CQ109" i="1"/>
  <c r="CO109" i="1"/>
  <c r="CM109" i="1"/>
  <c r="CK109" i="1"/>
  <c r="CJ109" i="1"/>
  <c r="CI109" i="1"/>
  <c r="CG109" i="1"/>
  <c r="CE109" i="1"/>
  <c r="CC109" i="1"/>
  <c r="CH108" i="1"/>
  <c r="CR107" i="1"/>
  <c r="CP107" i="1"/>
  <c r="CN107" i="1"/>
  <c r="CL107" i="1"/>
  <c r="CJ107" i="1"/>
  <c r="CH107" i="1"/>
  <c r="CF107" i="1"/>
  <c r="CD107" i="1"/>
  <c r="CB107" i="1"/>
  <c r="CR106" i="1"/>
  <c r="CN106" i="1"/>
  <c r="CJ106" i="1"/>
  <c r="CI106" i="1"/>
  <c r="CF106" i="1"/>
  <c r="CB106" i="1"/>
  <c r="C106" i="1"/>
  <c r="CA106" i="1" s="1"/>
  <c r="CQ105" i="1"/>
  <c r="CO105" i="1"/>
  <c r="CM105" i="1"/>
  <c r="CK105" i="1"/>
  <c r="CI105" i="1"/>
  <c r="CG105" i="1"/>
  <c r="CE105" i="1"/>
  <c r="CC105" i="1"/>
  <c r="CB105" i="1"/>
  <c r="D104" i="1"/>
  <c r="CR103" i="1"/>
  <c r="CP103" i="1"/>
  <c r="CN103" i="1"/>
  <c r="CL103" i="1"/>
  <c r="CJ103" i="1"/>
  <c r="CH103" i="1"/>
  <c r="CF103" i="1"/>
  <c r="CD103" i="1"/>
  <c r="CB103" i="1"/>
  <c r="CR102" i="1"/>
  <c r="CQ102" i="1"/>
  <c r="CP102" i="1"/>
  <c r="CN102" i="1"/>
  <c r="CL102" i="1"/>
  <c r="CJ102" i="1"/>
  <c r="CH102" i="1"/>
  <c r="CF102" i="1"/>
  <c r="CD102" i="1"/>
  <c r="CB102" i="1"/>
  <c r="D102" i="1"/>
  <c r="CQ101" i="1"/>
  <c r="CO101" i="1"/>
  <c r="CM101" i="1"/>
  <c r="CK101" i="1"/>
  <c r="CI101" i="1"/>
  <c r="CH101" i="1"/>
  <c r="CG101" i="1"/>
  <c r="CE101" i="1"/>
  <c r="CC101" i="1"/>
  <c r="CD100" i="1"/>
  <c r="D100" i="1"/>
  <c r="CR99" i="1"/>
  <c r="CP99" i="1"/>
  <c r="CN99" i="1"/>
  <c r="CL99" i="1"/>
  <c r="CJ99" i="1"/>
  <c r="CH99" i="1"/>
  <c r="CF99" i="1"/>
  <c r="CD99" i="1"/>
  <c r="CB99" i="1"/>
  <c r="CT94" i="1"/>
  <c r="CS94" i="1"/>
  <c r="CR94" i="1"/>
  <c r="CP94" i="1"/>
  <c r="CO94" i="1"/>
  <c r="CN94" i="1"/>
  <c r="CL94" i="1"/>
  <c r="CJ94" i="1"/>
  <c r="CH94" i="1"/>
  <c r="CF94" i="1"/>
  <c r="CB94" i="1"/>
  <c r="CS93" i="1"/>
  <c r="CQ93" i="1"/>
  <c r="CO93" i="1"/>
  <c r="CN93" i="1"/>
  <c r="CM93" i="1"/>
  <c r="CK93" i="1"/>
  <c r="CI93" i="1"/>
  <c r="CG93" i="1"/>
  <c r="CE93" i="1"/>
  <c r="CC93" i="1"/>
  <c r="C93" i="1"/>
  <c r="CA93" i="1" s="1"/>
  <c r="CR92" i="1"/>
  <c r="CQ92" i="1"/>
  <c r="CO92" i="1"/>
  <c r="CM92" i="1"/>
  <c r="CK92" i="1"/>
  <c r="CI92" i="1"/>
  <c r="CG92" i="1"/>
  <c r="CE92" i="1"/>
  <c r="CC92" i="1"/>
  <c r="CB92" i="1"/>
  <c r="D92" i="1"/>
  <c r="CT91" i="1"/>
  <c r="CS91" i="1"/>
  <c r="CR91" i="1"/>
  <c r="CP91" i="1"/>
  <c r="CN91" i="1"/>
  <c r="CL91" i="1"/>
  <c r="CJ91" i="1"/>
  <c r="CH91" i="1"/>
  <c r="CG91" i="1"/>
  <c r="CF91" i="1"/>
  <c r="CD91" i="1"/>
  <c r="CB91" i="1"/>
  <c r="C91" i="1"/>
  <c r="CT90" i="1"/>
  <c r="CS90" i="1"/>
  <c r="CR90" i="1"/>
  <c r="CP90" i="1"/>
  <c r="CN90" i="1"/>
  <c r="CL90" i="1"/>
  <c r="CJ90" i="1"/>
  <c r="CH90" i="1"/>
  <c r="CF90" i="1"/>
  <c r="CD90" i="1"/>
  <c r="CB90" i="1"/>
  <c r="D90" i="1"/>
  <c r="C90" i="1"/>
  <c r="CA90" i="1" s="1"/>
  <c r="CQ89" i="1"/>
  <c r="CO89" i="1"/>
  <c r="CM89" i="1"/>
  <c r="CG89" i="1"/>
  <c r="CE89" i="1"/>
  <c r="CQ88" i="1"/>
  <c r="CP88" i="1"/>
  <c r="CO88" i="1"/>
  <c r="CM88" i="1"/>
  <c r="CK88" i="1"/>
  <c r="CI88" i="1"/>
  <c r="CG88" i="1"/>
  <c r="CE88" i="1"/>
  <c r="CC88" i="1"/>
  <c r="D88" i="1"/>
  <c r="C88" i="1"/>
  <c r="CA88" i="1" s="1"/>
  <c r="CJ87" i="1"/>
  <c r="C87" i="1"/>
  <c r="CA87" i="1" s="1"/>
  <c r="CT86" i="1"/>
  <c r="CS86" i="1"/>
  <c r="CR86" i="1"/>
  <c r="CQ86" i="1"/>
  <c r="CP86" i="1"/>
  <c r="CN86" i="1"/>
  <c r="CL86" i="1"/>
  <c r="CJ86" i="1"/>
  <c r="CH86" i="1"/>
  <c r="CF86" i="1"/>
  <c r="CD86" i="1"/>
  <c r="CB86" i="1"/>
  <c r="D86" i="1"/>
  <c r="CM85" i="1"/>
  <c r="CL85" i="1"/>
  <c r="CQ84" i="1"/>
  <c r="CO84" i="1"/>
  <c r="CM84" i="1"/>
  <c r="CK84" i="1"/>
  <c r="CJ84" i="1"/>
  <c r="CI84" i="1"/>
  <c r="CG84" i="1"/>
  <c r="CE84" i="1"/>
  <c r="CC84" i="1"/>
  <c r="CS83" i="1"/>
  <c r="CQ83" i="1"/>
  <c r="CH83" i="1"/>
  <c r="CG83" i="1"/>
  <c r="CT82" i="1"/>
  <c r="CS82" i="1"/>
  <c r="CR82" i="1"/>
  <c r="CP82" i="1"/>
  <c r="CN82" i="1"/>
  <c r="CL82" i="1"/>
  <c r="CJ82" i="1"/>
  <c r="CH82" i="1"/>
  <c r="CF82" i="1"/>
  <c r="CD82" i="1"/>
  <c r="CB82" i="1"/>
  <c r="CS81" i="1"/>
  <c r="CI81" i="1"/>
  <c r="D81" i="1"/>
  <c r="CQ80" i="1"/>
  <c r="CO80" i="1"/>
  <c r="CN80" i="1"/>
  <c r="CM80" i="1"/>
  <c r="CK80" i="1"/>
  <c r="CI80" i="1"/>
  <c r="CG80" i="1"/>
  <c r="CE80" i="1"/>
  <c r="CC80" i="1"/>
  <c r="CS79" i="1"/>
  <c r="CR79" i="1"/>
  <c r="CN79" i="1"/>
  <c r="CL79" i="1"/>
  <c r="CH79" i="1"/>
  <c r="CG79" i="1"/>
  <c r="CB79" i="1"/>
  <c r="CT78" i="1"/>
  <c r="CS78" i="1"/>
  <c r="CR78" i="1"/>
  <c r="CP78" i="1"/>
  <c r="CN78" i="1"/>
  <c r="CL78" i="1"/>
  <c r="CJ78" i="1"/>
  <c r="CH78" i="1"/>
  <c r="CF78" i="1"/>
  <c r="CD78" i="1"/>
  <c r="CB78" i="1"/>
  <c r="CQ77" i="1"/>
  <c r="CM77" i="1"/>
  <c r="CL77" i="1"/>
  <c r="CG77" i="1"/>
  <c r="CC77" i="1"/>
  <c r="CR76" i="1"/>
  <c r="CQ76" i="1"/>
  <c r="CO76" i="1"/>
  <c r="CM76" i="1"/>
  <c r="CK76" i="1"/>
  <c r="CD76" i="1"/>
  <c r="CO75" i="1"/>
  <c r="CE75" i="1"/>
  <c r="CK74" i="1"/>
  <c r="D74" i="1"/>
  <c r="CN73" i="1"/>
  <c r="CB73" i="1"/>
  <c r="CN72" i="1"/>
  <c r="CD72" i="1"/>
  <c r="CB67" i="1"/>
  <c r="CD66" i="1"/>
  <c r="CE65" i="1"/>
  <c r="CA65" i="1"/>
  <c r="CD64" i="1"/>
  <c r="CC59" i="1"/>
  <c r="CB59" i="1"/>
  <c r="CE58" i="1"/>
  <c r="CA58" i="1"/>
  <c r="CC57" i="1"/>
  <c r="CE56" i="1"/>
  <c r="CA56" i="1"/>
  <c r="CC55" i="1"/>
  <c r="CG28" i="1"/>
  <c r="CB25" i="1"/>
  <c r="CB21" i="1"/>
  <c r="CI17" i="1"/>
  <c r="CI13" i="1"/>
  <c r="A5" i="1"/>
  <c r="A4" i="1"/>
  <c r="A3" i="1"/>
  <c r="A2" i="1"/>
  <c r="CR121" i="7"/>
  <c r="CQ121" i="7"/>
  <c r="CP121" i="7"/>
  <c r="CO121" i="7"/>
  <c r="CN121" i="7"/>
  <c r="CM121" i="7"/>
  <c r="CL121" i="7"/>
  <c r="CK121" i="7"/>
  <c r="CJ121" i="7"/>
  <c r="CI121" i="7"/>
  <c r="CH121" i="7"/>
  <c r="CG121" i="7"/>
  <c r="CF121" i="7"/>
  <c r="CE121" i="7"/>
  <c r="CD121" i="7"/>
  <c r="CC121" i="7"/>
  <c r="CB121" i="7"/>
  <c r="D121" i="7"/>
  <c r="C121" i="7"/>
  <c r="CA121" i="7" s="1"/>
  <c r="CR120" i="7"/>
  <c r="CQ120" i="7"/>
  <c r="CP120" i="7"/>
  <c r="CO120" i="7"/>
  <c r="CN120" i="7"/>
  <c r="CM120" i="7"/>
  <c r="CL120" i="7"/>
  <c r="CK120" i="7"/>
  <c r="CJ120" i="7"/>
  <c r="CI120" i="7"/>
  <c r="CH120" i="7"/>
  <c r="CG120" i="7"/>
  <c r="CF120" i="7"/>
  <c r="CE120" i="7"/>
  <c r="CD120" i="7"/>
  <c r="CC120" i="7"/>
  <c r="CB120" i="7"/>
  <c r="D120" i="7"/>
  <c r="C120" i="7"/>
  <c r="CA120" i="7" s="1"/>
  <c r="CR119" i="7"/>
  <c r="CQ119" i="7"/>
  <c r="CP119" i="7"/>
  <c r="CO119" i="7"/>
  <c r="CN119" i="7"/>
  <c r="CM119" i="7"/>
  <c r="CL119" i="7"/>
  <c r="CK119" i="7"/>
  <c r="CJ119" i="7"/>
  <c r="CI119" i="7"/>
  <c r="CH119" i="7"/>
  <c r="CG119" i="7"/>
  <c r="CF119" i="7"/>
  <c r="CE119" i="7"/>
  <c r="CD119" i="7"/>
  <c r="CC119" i="7"/>
  <c r="CB119" i="7"/>
  <c r="D119" i="7"/>
  <c r="C119" i="7"/>
  <c r="CA119" i="7" s="1"/>
  <c r="CR118" i="7"/>
  <c r="CQ118" i="7"/>
  <c r="CP118" i="7"/>
  <c r="CO118" i="7"/>
  <c r="CN118" i="7"/>
  <c r="CM118" i="7"/>
  <c r="CL118" i="7"/>
  <c r="CK118" i="7"/>
  <c r="CJ118" i="7"/>
  <c r="CI118" i="7"/>
  <c r="CH118" i="7"/>
  <c r="CG118" i="7"/>
  <c r="CF118" i="7"/>
  <c r="CE118" i="7"/>
  <c r="CD118" i="7"/>
  <c r="CC118" i="7"/>
  <c r="CB118" i="7"/>
  <c r="D118" i="7"/>
  <c r="C118" i="7"/>
  <c r="CA118" i="7" s="1"/>
  <c r="CR117" i="7"/>
  <c r="CQ117" i="7"/>
  <c r="CP117" i="7"/>
  <c r="CO117" i="7"/>
  <c r="CN117" i="7"/>
  <c r="CM117" i="7"/>
  <c r="CL117" i="7"/>
  <c r="CK117" i="7"/>
  <c r="CJ117" i="7"/>
  <c r="CI117" i="7"/>
  <c r="CH117" i="7"/>
  <c r="CG117" i="7"/>
  <c r="CF117" i="7"/>
  <c r="CE117" i="7"/>
  <c r="CD117" i="7"/>
  <c r="CC117" i="7"/>
  <c r="CB117" i="7"/>
  <c r="D117" i="7"/>
  <c r="C117" i="7"/>
  <c r="CA117" i="7" s="1"/>
  <c r="CR116" i="7"/>
  <c r="CQ116" i="7"/>
  <c r="CP116" i="7"/>
  <c r="CO116" i="7"/>
  <c r="CN116" i="7"/>
  <c r="CM116" i="7"/>
  <c r="CL116" i="7"/>
  <c r="CK116" i="7"/>
  <c r="CJ116" i="7"/>
  <c r="CI116" i="7"/>
  <c r="CH116" i="7"/>
  <c r="CG116" i="7"/>
  <c r="CF116" i="7"/>
  <c r="CE116" i="7"/>
  <c r="CD116" i="7"/>
  <c r="CC116" i="7"/>
  <c r="CB116" i="7"/>
  <c r="D116" i="7"/>
  <c r="C116" i="7"/>
  <c r="CA116" i="7" s="1"/>
  <c r="CR115" i="7"/>
  <c r="CQ115" i="7"/>
  <c r="CP115" i="7"/>
  <c r="CO115" i="7"/>
  <c r="CN115" i="7"/>
  <c r="CM115" i="7"/>
  <c r="CL115" i="7"/>
  <c r="CK115" i="7"/>
  <c r="CJ115" i="7"/>
  <c r="CI115" i="7"/>
  <c r="CH115" i="7"/>
  <c r="CG115" i="7"/>
  <c r="CF115" i="7"/>
  <c r="CE115" i="7"/>
  <c r="CD115" i="7"/>
  <c r="CC115" i="7"/>
  <c r="CB115" i="7"/>
  <c r="D115" i="7"/>
  <c r="C115" i="7"/>
  <c r="CA115" i="7" s="1"/>
  <c r="CR114" i="7"/>
  <c r="CQ114" i="7"/>
  <c r="CP114" i="7"/>
  <c r="CO114" i="7"/>
  <c r="CN114" i="7"/>
  <c r="CM114" i="7"/>
  <c r="CL114" i="7"/>
  <c r="CK114" i="7"/>
  <c r="CJ114" i="7"/>
  <c r="CI114" i="7"/>
  <c r="CH114" i="7"/>
  <c r="CG114" i="7"/>
  <c r="CF114" i="7"/>
  <c r="CE114" i="7"/>
  <c r="CD114" i="7"/>
  <c r="CC114" i="7"/>
  <c r="CB114" i="7"/>
  <c r="D114" i="7"/>
  <c r="C114" i="7"/>
  <c r="CA114" i="7" s="1"/>
  <c r="CR113" i="7"/>
  <c r="CQ113" i="7"/>
  <c r="CP113" i="7"/>
  <c r="CO113" i="7"/>
  <c r="CN113" i="7"/>
  <c r="CM113" i="7"/>
  <c r="CL113" i="7"/>
  <c r="CK113" i="7"/>
  <c r="CJ113" i="7"/>
  <c r="CI113" i="7"/>
  <c r="CH113" i="7"/>
  <c r="CG113" i="7"/>
  <c r="CF113" i="7"/>
  <c r="CE113" i="7"/>
  <c r="CD113" i="7"/>
  <c r="CC113" i="7"/>
  <c r="CB113" i="7"/>
  <c r="D113" i="7"/>
  <c r="C113" i="7"/>
  <c r="CA113" i="7" s="1"/>
  <c r="CR112" i="7"/>
  <c r="CQ112" i="7"/>
  <c r="CP112" i="7"/>
  <c r="CO112" i="7"/>
  <c r="CN112" i="7"/>
  <c r="CM112" i="7"/>
  <c r="CL112" i="7"/>
  <c r="CK112" i="7"/>
  <c r="CJ112" i="7"/>
  <c r="CI112" i="7"/>
  <c r="CH112" i="7"/>
  <c r="CG112" i="7"/>
  <c r="CF112" i="7"/>
  <c r="CE112" i="7"/>
  <c r="CD112" i="7"/>
  <c r="CC112" i="7"/>
  <c r="CB112" i="7"/>
  <c r="D112" i="7"/>
  <c r="C112" i="7"/>
  <c r="CA112" i="7" s="1"/>
  <c r="CR111" i="7"/>
  <c r="CQ111" i="7"/>
  <c r="CP111" i="7"/>
  <c r="CO111" i="7"/>
  <c r="CN111" i="7"/>
  <c r="CM111" i="7"/>
  <c r="CL111" i="7"/>
  <c r="CK111" i="7"/>
  <c r="CJ111" i="7"/>
  <c r="CI111" i="7"/>
  <c r="CH111" i="7"/>
  <c r="CG111" i="7"/>
  <c r="CF111" i="7"/>
  <c r="CE111" i="7"/>
  <c r="CD111" i="7"/>
  <c r="CC111" i="7"/>
  <c r="CB111" i="7"/>
  <c r="D111" i="7"/>
  <c r="C111" i="7"/>
  <c r="CA111" i="7" s="1"/>
  <c r="CR110" i="7"/>
  <c r="CQ110" i="7"/>
  <c r="CP110" i="7"/>
  <c r="CO110" i="7"/>
  <c r="CN110" i="7"/>
  <c r="CM110" i="7"/>
  <c r="CL110" i="7"/>
  <c r="CK110" i="7"/>
  <c r="CJ110" i="7"/>
  <c r="CI110" i="7"/>
  <c r="CH110" i="7"/>
  <c r="CG110" i="7"/>
  <c r="CF110" i="7"/>
  <c r="CE110" i="7"/>
  <c r="CD110" i="7"/>
  <c r="CC110" i="7"/>
  <c r="CB110" i="7"/>
  <c r="D110" i="7"/>
  <c r="C110" i="7"/>
  <c r="CA110" i="7" s="1"/>
  <c r="CR109" i="7"/>
  <c r="CQ109" i="7"/>
  <c r="CP109" i="7"/>
  <c r="CO109" i="7"/>
  <c r="CN109" i="7"/>
  <c r="CM109" i="7"/>
  <c r="CL109" i="7"/>
  <c r="CK109" i="7"/>
  <c r="CJ109" i="7"/>
  <c r="CI109" i="7"/>
  <c r="CH109" i="7"/>
  <c r="CG109" i="7"/>
  <c r="CF109" i="7"/>
  <c r="CE109" i="7"/>
  <c r="CD109" i="7"/>
  <c r="CC109" i="7"/>
  <c r="CB109" i="7"/>
  <c r="D109" i="7"/>
  <c r="C109" i="7"/>
  <c r="CA109" i="7" s="1"/>
  <c r="CR108" i="7"/>
  <c r="CQ108" i="7"/>
  <c r="CP108" i="7"/>
  <c r="CO108" i="7"/>
  <c r="CN108" i="7"/>
  <c r="CM108" i="7"/>
  <c r="CL108" i="7"/>
  <c r="CK108" i="7"/>
  <c r="CJ108" i="7"/>
  <c r="CI108" i="7"/>
  <c r="CH108" i="7"/>
  <c r="CG108" i="7"/>
  <c r="CF108" i="7"/>
  <c r="CE108" i="7"/>
  <c r="CD108" i="7"/>
  <c r="CC108" i="7"/>
  <c r="CB108" i="7"/>
  <c r="D108" i="7"/>
  <c r="C108" i="7"/>
  <c r="CA108" i="7" s="1"/>
  <c r="CR107" i="7"/>
  <c r="CQ107" i="7"/>
  <c r="CP107" i="7"/>
  <c r="CO107" i="7"/>
  <c r="CN107" i="7"/>
  <c r="CM107" i="7"/>
  <c r="CL107" i="7"/>
  <c r="CK107" i="7"/>
  <c r="CJ107" i="7"/>
  <c r="CI107" i="7"/>
  <c r="CH107" i="7"/>
  <c r="CG107" i="7"/>
  <c r="CF107" i="7"/>
  <c r="CE107" i="7"/>
  <c r="CD107" i="7"/>
  <c r="CC107" i="7"/>
  <c r="CB107" i="7"/>
  <c r="D107" i="7"/>
  <c r="C107" i="7"/>
  <c r="CA107" i="7" s="1"/>
  <c r="CR106" i="7"/>
  <c r="CQ106" i="7"/>
  <c r="CP106" i="7"/>
  <c r="CO106" i="7"/>
  <c r="CN106" i="7"/>
  <c r="CM106" i="7"/>
  <c r="CL106" i="7"/>
  <c r="CK106" i="7"/>
  <c r="CJ106" i="7"/>
  <c r="CI106" i="7"/>
  <c r="CH106" i="7"/>
  <c r="CG106" i="7"/>
  <c r="CF106" i="7"/>
  <c r="CE106" i="7"/>
  <c r="CD106" i="7"/>
  <c r="CC106" i="7"/>
  <c r="CB106" i="7"/>
  <c r="D106" i="7"/>
  <c r="C106" i="7"/>
  <c r="CA106" i="7" s="1"/>
  <c r="CR105" i="7"/>
  <c r="CQ105" i="7"/>
  <c r="CP105" i="7"/>
  <c r="CO105" i="7"/>
  <c r="CN105" i="7"/>
  <c r="CM105" i="7"/>
  <c r="CL105" i="7"/>
  <c r="CK105" i="7"/>
  <c r="CJ105" i="7"/>
  <c r="CI105" i="7"/>
  <c r="CH105" i="7"/>
  <c r="CG105" i="7"/>
  <c r="CF105" i="7"/>
  <c r="CE105" i="7"/>
  <c r="CD105" i="7"/>
  <c r="CC105" i="7"/>
  <c r="CB105" i="7"/>
  <c r="D105" i="7"/>
  <c r="C105" i="7"/>
  <c r="CA105" i="7" s="1"/>
  <c r="CR104" i="7"/>
  <c r="CQ104" i="7"/>
  <c r="CP104" i="7"/>
  <c r="CO104" i="7"/>
  <c r="CN104" i="7"/>
  <c r="CM104" i="7"/>
  <c r="CL104" i="7"/>
  <c r="CK104" i="7"/>
  <c r="CJ104" i="7"/>
  <c r="CI104" i="7"/>
  <c r="CH104" i="7"/>
  <c r="CG104" i="7"/>
  <c r="CF104" i="7"/>
  <c r="CE104" i="7"/>
  <c r="CD104" i="7"/>
  <c r="CC104" i="7"/>
  <c r="CB104" i="7"/>
  <c r="D104" i="7"/>
  <c r="C104" i="7"/>
  <c r="CA104" i="7" s="1"/>
  <c r="CR103" i="7"/>
  <c r="CQ103" i="7"/>
  <c r="CP103" i="7"/>
  <c r="CO103" i="7"/>
  <c r="CN103" i="7"/>
  <c r="CM103" i="7"/>
  <c r="CL103" i="7"/>
  <c r="CK103" i="7"/>
  <c r="CJ103" i="7"/>
  <c r="CI103" i="7"/>
  <c r="CH103" i="7"/>
  <c r="CG103" i="7"/>
  <c r="CF103" i="7"/>
  <c r="CE103" i="7"/>
  <c r="CD103" i="7"/>
  <c r="CC103" i="7"/>
  <c r="CB103" i="7"/>
  <c r="D103" i="7"/>
  <c r="C103" i="7"/>
  <c r="CA103" i="7" s="1"/>
  <c r="CR102" i="7"/>
  <c r="CQ102" i="7"/>
  <c r="CP102" i="7"/>
  <c r="CO102" i="7"/>
  <c r="CN102" i="7"/>
  <c r="CM102" i="7"/>
  <c r="CL102" i="7"/>
  <c r="CK102" i="7"/>
  <c r="CJ102" i="7"/>
  <c r="CI102" i="7"/>
  <c r="CH102" i="7"/>
  <c r="CG102" i="7"/>
  <c r="CF102" i="7"/>
  <c r="CE102" i="7"/>
  <c r="CD102" i="7"/>
  <c r="CC102" i="7"/>
  <c r="CB102" i="7"/>
  <c r="D102" i="7"/>
  <c r="C102" i="7"/>
  <c r="CA102" i="7" s="1"/>
  <c r="CR101" i="7"/>
  <c r="CQ101" i="7"/>
  <c r="CP101" i="7"/>
  <c r="CO101" i="7"/>
  <c r="CN101" i="7"/>
  <c r="CM101" i="7"/>
  <c r="CL101" i="7"/>
  <c r="CK101" i="7"/>
  <c r="CJ101" i="7"/>
  <c r="CI101" i="7"/>
  <c r="CH101" i="7"/>
  <c r="CG101" i="7"/>
  <c r="CF101" i="7"/>
  <c r="CE101" i="7"/>
  <c r="CD101" i="7"/>
  <c r="CC101" i="7"/>
  <c r="CB101" i="7"/>
  <c r="D101" i="7"/>
  <c r="C101" i="7"/>
  <c r="CA101" i="7" s="1"/>
  <c r="CR100" i="7"/>
  <c r="CQ100" i="7"/>
  <c r="CP100" i="7"/>
  <c r="CO100" i="7"/>
  <c r="CN100" i="7"/>
  <c r="CM100" i="7"/>
  <c r="CL100" i="7"/>
  <c r="CK100" i="7"/>
  <c r="CJ100" i="7"/>
  <c r="CI100" i="7"/>
  <c r="CH100" i="7"/>
  <c r="CG100" i="7"/>
  <c r="CF100" i="7"/>
  <c r="CE100" i="7"/>
  <c r="CD100" i="7"/>
  <c r="CC100" i="7"/>
  <c r="CB100" i="7"/>
  <c r="D100" i="7"/>
  <c r="C100" i="7"/>
  <c r="CA100" i="7" s="1"/>
  <c r="CR99" i="7"/>
  <c r="CQ99" i="7"/>
  <c r="CP99" i="7"/>
  <c r="CO99" i="7"/>
  <c r="CN99" i="7"/>
  <c r="CM99" i="7"/>
  <c r="CL99" i="7"/>
  <c r="CK99" i="7"/>
  <c r="CJ99" i="7"/>
  <c r="CI99" i="7"/>
  <c r="CH99" i="7"/>
  <c r="CG99" i="7"/>
  <c r="CF99" i="7"/>
  <c r="CE99" i="7"/>
  <c r="CD99" i="7"/>
  <c r="CC99" i="7"/>
  <c r="CB99" i="7"/>
  <c r="D99" i="7"/>
  <c r="C99" i="7"/>
  <c r="CA99" i="7" s="1"/>
  <c r="CT94" i="7"/>
  <c r="CS94" i="7"/>
  <c r="CR94" i="7"/>
  <c r="CQ94" i="7"/>
  <c r="CP94" i="7"/>
  <c r="CO94" i="7"/>
  <c r="CN94" i="7"/>
  <c r="CM94" i="7"/>
  <c r="CL94" i="7"/>
  <c r="CK94" i="7"/>
  <c r="CJ94" i="7"/>
  <c r="CI94" i="7"/>
  <c r="CH94" i="7"/>
  <c r="CG94" i="7"/>
  <c r="CF94" i="7"/>
  <c r="CE94" i="7"/>
  <c r="CD94" i="7"/>
  <c r="CC94" i="7"/>
  <c r="CB94" i="7"/>
  <c r="D94" i="7"/>
  <c r="C94" i="7"/>
  <c r="CA94" i="7" s="1"/>
  <c r="CT93" i="7"/>
  <c r="CS93" i="7"/>
  <c r="CR93" i="7"/>
  <c r="CQ93" i="7"/>
  <c r="CP93" i="7"/>
  <c r="CO93" i="7"/>
  <c r="CN93" i="7"/>
  <c r="CM93" i="7"/>
  <c r="CL93" i="7"/>
  <c r="CK93" i="7"/>
  <c r="CJ93" i="7"/>
  <c r="CI93" i="7"/>
  <c r="CH93" i="7"/>
  <c r="CG93" i="7"/>
  <c r="CF93" i="7"/>
  <c r="CE93" i="7"/>
  <c r="CD93" i="7"/>
  <c r="CC93" i="7"/>
  <c r="CB93" i="7"/>
  <c r="D93" i="7"/>
  <c r="C93" i="7"/>
  <c r="CA93" i="7" s="1"/>
  <c r="CT92" i="7"/>
  <c r="CS92" i="7"/>
  <c r="CR92" i="7"/>
  <c r="CQ92" i="7"/>
  <c r="CP92" i="7"/>
  <c r="CO92" i="7"/>
  <c r="CN92" i="7"/>
  <c r="CM92" i="7"/>
  <c r="CL92" i="7"/>
  <c r="CK92" i="7"/>
  <c r="CJ92" i="7"/>
  <c r="CI92" i="7"/>
  <c r="CH92" i="7"/>
  <c r="CG92" i="7"/>
  <c r="CF92" i="7"/>
  <c r="CE92" i="7"/>
  <c r="CD92" i="7"/>
  <c r="CC92" i="7"/>
  <c r="CB92" i="7"/>
  <c r="CA92" i="7"/>
  <c r="D92" i="7"/>
  <c r="C92" i="7"/>
  <c r="CT91" i="7"/>
  <c r="CS91" i="7"/>
  <c r="CR91" i="7"/>
  <c r="CQ91" i="7"/>
  <c r="CP91" i="7"/>
  <c r="CO91" i="7"/>
  <c r="CN91" i="7"/>
  <c r="CM91" i="7"/>
  <c r="CL91" i="7"/>
  <c r="CK91" i="7"/>
  <c r="CJ91" i="7"/>
  <c r="CI91" i="7"/>
  <c r="CH91" i="7"/>
  <c r="CG91" i="7"/>
  <c r="CF91" i="7"/>
  <c r="CE91" i="7"/>
  <c r="CD91" i="7"/>
  <c r="CC91" i="7"/>
  <c r="CB91" i="7"/>
  <c r="D91" i="7"/>
  <c r="C91" i="7"/>
  <c r="CA91" i="7" s="1"/>
  <c r="CT90" i="7"/>
  <c r="CS90" i="7"/>
  <c r="CR90" i="7"/>
  <c r="CQ90" i="7"/>
  <c r="CP90" i="7"/>
  <c r="CO90" i="7"/>
  <c r="CN90" i="7"/>
  <c r="CM90" i="7"/>
  <c r="CL90" i="7"/>
  <c r="CK90" i="7"/>
  <c r="CJ90" i="7"/>
  <c r="CI90" i="7"/>
  <c r="CH90" i="7"/>
  <c r="CG90" i="7"/>
  <c r="CF90" i="7"/>
  <c r="CE90" i="7"/>
  <c r="CD90" i="7"/>
  <c r="CC90" i="7"/>
  <c r="CB90" i="7"/>
  <c r="CA90" i="7"/>
  <c r="D90" i="7"/>
  <c r="C90" i="7"/>
  <c r="CT89" i="7"/>
  <c r="CS89" i="7"/>
  <c r="CR89" i="7"/>
  <c r="CQ89" i="7"/>
  <c r="CP89" i="7"/>
  <c r="CO89" i="7"/>
  <c r="CN89" i="7"/>
  <c r="CM89" i="7"/>
  <c r="CL89" i="7"/>
  <c r="CK89" i="7"/>
  <c r="CJ89" i="7"/>
  <c r="CI89" i="7"/>
  <c r="CH89" i="7"/>
  <c r="CG89" i="7"/>
  <c r="CF89" i="7"/>
  <c r="CE89" i="7"/>
  <c r="CD89" i="7"/>
  <c r="CC89" i="7"/>
  <c r="CB89" i="7"/>
  <c r="D89" i="7"/>
  <c r="C89" i="7"/>
  <c r="CA89" i="7" s="1"/>
  <c r="CT88" i="7"/>
  <c r="CS88" i="7"/>
  <c r="CR88" i="7"/>
  <c r="CQ88" i="7"/>
  <c r="CP88" i="7"/>
  <c r="CO88" i="7"/>
  <c r="CN88" i="7"/>
  <c r="CM88" i="7"/>
  <c r="CL88" i="7"/>
  <c r="CK88" i="7"/>
  <c r="CJ88" i="7"/>
  <c r="CI88" i="7"/>
  <c r="CH88" i="7"/>
  <c r="CG88" i="7"/>
  <c r="CF88" i="7"/>
  <c r="CE88" i="7"/>
  <c r="CD88" i="7"/>
  <c r="CC88" i="7"/>
  <c r="CB88" i="7"/>
  <c r="D88" i="7"/>
  <c r="C88" i="7"/>
  <c r="CA88" i="7" s="1"/>
  <c r="CT87" i="7"/>
  <c r="CS87" i="7"/>
  <c r="CR87" i="7"/>
  <c r="CQ87" i="7"/>
  <c r="CP87" i="7"/>
  <c r="CO87" i="7"/>
  <c r="CN87" i="7"/>
  <c r="CM87" i="7"/>
  <c r="CL87" i="7"/>
  <c r="CK87" i="7"/>
  <c r="CJ87" i="7"/>
  <c r="CI87" i="7"/>
  <c r="CH87" i="7"/>
  <c r="CG87" i="7"/>
  <c r="CF87" i="7"/>
  <c r="CE87" i="7"/>
  <c r="CD87" i="7"/>
  <c r="CC87" i="7"/>
  <c r="CB87" i="7"/>
  <c r="CA87" i="7"/>
  <c r="D87" i="7"/>
  <c r="C87" i="7"/>
  <c r="CT86" i="7"/>
  <c r="CS86" i="7"/>
  <c r="CR86" i="7"/>
  <c r="CQ86" i="7"/>
  <c r="CP86" i="7"/>
  <c r="CO86" i="7"/>
  <c r="CN86" i="7"/>
  <c r="CM86" i="7"/>
  <c r="CL86" i="7"/>
  <c r="CK86" i="7"/>
  <c r="CJ86" i="7"/>
  <c r="CI86" i="7"/>
  <c r="CH86" i="7"/>
  <c r="CG86" i="7"/>
  <c r="CF86" i="7"/>
  <c r="CE86" i="7"/>
  <c r="CD86" i="7"/>
  <c r="CC86" i="7"/>
  <c r="CB86" i="7"/>
  <c r="D86" i="7"/>
  <c r="C86" i="7"/>
  <c r="CA86" i="7" s="1"/>
  <c r="CT85" i="7"/>
  <c r="CS85" i="7"/>
  <c r="CR85" i="7"/>
  <c r="CQ85" i="7"/>
  <c r="CP85" i="7"/>
  <c r="CO85" i="7"/>
  <c r="CN85" i="7"/>
  <c r="CM85" i="7"/>
  <c r="CL85" i="7"/>
  <c r="CK85" i="7"/>
  <c r="CJ85" i="7"/>
  <c r="CI85" i="7"/>
  <c r="CH85" i="7"/>
  <c r="CG85" i="7"/>
  <c r="CF85" i="7"/>
  <c r="CE85" i="7"/>
  <c r="CD85" i="7"/>
  <c r="CC85" i="7"/>
  <c r="CB85" i="7"/>
  <c r="CA85" i="7"/>
  <c r="D85" i="7"/>
  <c r="C85" i="7"/>
  <c r="CT84" i="7"/>
  <c r="CS84" i="7"/>
  <c r="CR84" i="7"/>
  <c r="CQ84" i="7"/>
  <c r="CP84" i="7"/>
  <c r="CO84" i="7"/>
  <c r="CN84" i="7"/>
  <c r="CM84" i="7"/>
  <c r="CL84" i="7"/>
  <c r="CK84" i="7"/>
  <c r="CJ84" i="7"/>
  <c r="CI84" i="7"/>
  <c r="CH84" i="7"/>
  <c r="CG84" i="7"/>
  <c r="CF84" i="7"/>
  <c r="CE84" i="7"/>
  <c r="CD84" i="7"/>
  <c r="CC84" i="7"/>
  <c r="CB84" i="7"/>
  <c r="D84" i="7"/>
  <c r="C84" i="7"/>
  <c r="CA84" i="7" s="1"/>
  <c r="CT83" i="7"/>
  <c r="CS83" i="7"/>
  <c r="CR83" i="7"/>
  <c r="CQ83" i="7"/>
  <c r="CP83" i="7"/>
  <c r="CO83" i="7"/>
  <c r="CN83" i="7"/>
  <c r="CM83" i="7"/>
  <c r="CL83" i="7"/>
  <c r="CK83" i="7"/>
  <c r="CJ83" i="7"/>
  <c r="CI83" i="7"/>
  <c r="CH83" i="7"/>
  <c r="CG83" i="7"/>
  <c r="CF83" i="7"/>
  <c r="CE83" i="7"/>
  <c r="CD83" i="7"/>
  <c r="CC83" i="7"/>
  <c r="CB83" i="7"/>
  <c r="D83" i="7"/>
  <c r="C83" i="7"/>
  <c r="CA83" i="7" s="1"/>
  <c r="CT82" i="7"/>
  <c r="CS82" i="7"/>
  <c r="CR82" i="7"/>
  <c r="CQ82" i="7"/>
  <c r="CP82" i="7"/>
  <c r="CO82" i="7"/>
  <c r="CN82" i="7"/>
  <c r="CM82" i="7"/>
  <c r="CL82" i="7"/>
  <c r="CK82" i="7"/>
  <c r="CJ82" i="7"/>
  <c r="CI82" i="7"/>
  <c r="CH82" i="7"/>
  <c r="CG82" i="7"/>
  <c r="CF82" i="7"/>
  <c r="CE82" i="7"/>
  <c r="CD82" i="7"/>
  <c r="CC82" i="7"/>
  <c r="CB82" i="7"/>
  <c r="D82" i="7"/>
  <c r="C82" i="7"/>
  <c r="CA82" i="7" s="1"/>
  <c r="CT81" i="7"/>
  <c r="CS81" i="7"/>
  <c r="CR81" i="7"/>
  <c r="CQ81" i="7"/>
  <c r="CP81" i="7"/>
  <c r="CO81" i="7"/>
  <c r="CN81" i="7"/>
  <c r="CM81" i="7"/>
  <c r="CL81" i="7"/>
  <c r="CK81" i="7"/>
  <c r="CJ81" i="7"/>
  <c r="CI81" i="7"/>
  <c r="CH81" i="7"/>
  <c r="CG81" i="7"/>
  <c r="CF81" i="7"/>
  <c r="CE81" i="7"/>
  <c r="CD81" i="7"/>
  <c r="CC81" i="7"/>
  <c r="CB81" i="7"/>
  <c r="D81" i="7"/>
  <c r="C81" i="7"/>
  <c r="CA81" i="7" s="1"/>
  <c r="CT80" i="7"/>
  <c r="CS80" i="7"/>
  <c r="CR80" i="7"/>
  <c r="CQ80" i="7"/>
  <c r="CP80" i="7"/>
  <c r="CO80" i="7"/>
  <c r="CN80" i="7"/>
  <c r="CM80" i="7"/>
  <c r="CL80" i="7"/>
  <c r="CK80" i="7"/>
  <c r="CJ80" i="7"/>
  <c r="CI80" i="7"/>
  <c r="CH80" i="7"/>
  <c r="CG80" i="7"/>
  <c r="CF80" i="7"/>
  <c r="CE80" i="7"/>
  <c r="CD80" i="7"/>
  <c r="CC80" i="7"/>
  <c r="CB80" i="7"/>
  <c r="D80" i="7"/>
  <c r="C80" i="7"/>
  <c r="CA80" i="7" s="1"/>
  <c r="CT79" i="7"/>
  <c r="CS79" i="7"/>
  <c r="CR79" i="7"/>
  <c r="CQ79" i="7"/>
  <c r="CP79" i="7"/>
  <c r="CO79" i="7"/>
  <c r="CN79" i="7"/>
  <c r="CM79" i="7"/>
  <c r="CL79" i="7"/>
  <c r="CK79" i="7"/>
  <c r="CJ79" i="7"/>
  <c r="CI79" i="7"/>
  <c r="CH79" i="7"/>
  <c r="CG79" i="7"/>
  <c r="CF79" i="7"/>
  <c r="CE79" i="7"/>
  <c r="CD79" i="7"/>
  <c r="CC79" i="7"/>
  <c r="CB79" i="7"/>
  <c r="CA79" i="7"/>
  <c r="D79" i="7"/>
  <c r="C79" i="7"/>
  <c r="CT78" i="7"/>
  <c r="CS78" i="7"/>
  <c r="CR78" i="7"/>
  <c r="CQ78" i="7"/>
  <c r="CP78" i="7"/>
  <c r="CO78" i="7"/>
  <c r="CN78" i="7"/>
  <c r="CM78" i="7"/>
  <c r="CL78" i="7"/>
  <c r="CK78" i="7"/>
  <c r="CJ78" i="7"/>
  <c r="CI78" i="7"/>
  <c r="CH78" i="7"/>
  <c r="CG78" i="7"/>
  <c r="CF78" i="7"/>
  <c r="CE78" i="7"/>
  <c r="CD78" i="7"/>
  <c r="CC78" i="7"/>
  <c r="CB78" i="7"/>
  <c r="D78" i="7"/>
  <c r="C78" i="7"/>
  <c r="CA78" i="7" s="1"/>
  <c r="CT77" i="7"/>
  <c r="CS77" i="7"/>
  <c r="CR77" i="7"/>
  <c r="CQ77" i="7"/>
  <c r="CP77" i="7"/>
  <c r="CO77" i="7"/>
  <c r="CN77" i="7"/>
  <c r="CM77" i="7"/>
  <c r="CL77" i="7"/>
  <c r="CK77" i="7"/>
  <c r="CJ77" i="7"/>
  <c r="CI77" i="7"/>
  <c r="CH77" i="7"/>
  <c r="CG77" i="7"/>
  <c r="CF77" i="7"/>
  <c r="CE77" i="7"/>
  <c r="CD77" i="7"/>
  <c r="CC77" i="7"/>
  <c r="CB77" i="7"/>
  <c r="CA77" i="7"/>
  <c r="D77" i="7"/>
  <c r="C77" i="7"/>
  <c r="CT76" i="7"/>
  <c r="CS76" i="7"/>
  <c r="CR76" i="7"/>
  <c r="CQ76" i="7"/>
  <c r="CP76" i="7"/>
  <c r="CO76" i="7"/>
  <c r="CN76" i="7"/>
  <c r="CM76" i="7"/>
  <c r="CL76" i="7"/>
  <c r="CK76" i="7"/>
  <c r="CJ76" i="7"/>
  <c r="CI76" i="7"/>
  <c r="CH76" i="7"/>
  <c r="CG76" i="7"/>
  <c r="CF76" i="7"/>
  <c r="CE76" i="7"/>
  <c r="CD76" i="7"/>
  <c r="CC76" i="7"/>
  <c r="CB76" i="7"/>
  <c r="D76" i="7"/>
  <c r="C76" i="7"/>
  <c r="CA76" i="7" s="1"/>
  <c r="CT75" i="7"/>
  <c r="CS75" i="7"/>
  <c r="CR75" i="7"/>
  <c r="CQ75" i="7"/>
  <c r="CP75" i="7"/>
  <c r="CO75" i="7"/>
  <c r="CN75" i="7"/>
  <c r="CM75" i="7"/>
  <c r="CL75" i="7"/>
  <c r="CK75" i="7"/>
  <c r="CJ75" i="7"/>
  <c r="CI75" i="7"/>
  <c r="CH75" i="7"/>
  <c r="CG75" i="7"/>
  <c r="CF75" i="7"/>
  <c r="CE75" i="7"/>
  <c r="CD75" i="7"/>
  <c r="CC75" i="7"/>
  <c r="CB75" i="7"/>
  <c r="D75" i="7"/>
  <c r="C75" i="7"/>
  <c r="CA75" i="7" s="1"/>
  <c r="CT74" i="7"/>
  <c r="CS74" i="7"/>
  <c r="CR74" i="7"/>
  <c r="CQ74" i="7"/>
  <c r="CP74" i="7"/>
  <c r="CO74" i="7"/>
  <c r="CN74" i="7"/>
  <c r="CM74" i="7"/>
  <c r="CL74" i="7"/>
  <c r="CK74" i="7"/>
  <c r="CJ74" i="7"/>
  <c r="CI74" i="7"/>
  <c r="CH74" i="7"/>
  <c r="CG74" i="7"/>
  <c r="CF74" i="7"/>
  <c r="CE74" i="7"/>
  <c r="CD74" i="7"/>
  <c r="CC74" i="7"/>
  <c r="CB74" i="7"/>
  <c r="D74" i="7"/>
  <c r="C74" i="7"/>
  <c r="CA74" i="7" s="1"/>
  <c r="CT73" i="7"/>
  <c r="CS73" i="7"/>
  <c r="CR73" i="7"/>
  <c r="CQ73" i="7"/>
  <c r="CP73" i="7"/>
  <c r="CO73" i="7"/>
  <c r="CN73" i="7"/>
  <c r="CM73" i="7"/>
  <c r="CL73" i="7"/>
  <c r="CK73" i="7"/>
  <c r="CJ73" i="7"/>
  <c r="CI73" i="7"/>
  <c r="CH73" i="7"/>
  <c r="CG73" i="7"/>
  <c r="CF73" i="7"/>
  <c r="CE73" i="7"/>
  <c r="CD73" i="7"/>
  <c r="CC73" i="7"/>
  <c r="CB73" i="7"/>
  <c r="D73" i="7"/>
  <c r="C73" i="7"/>
  <c r="CA73" i="7" s="1"/>
  <c r="CT72" i="7"/>
  <c r="CS72" i="7"/>
  <c r="CR72" i="7"/>
  <c r="CQ72" i="7"/>
  <c r="CP72" i="7"/>
  <c r="CO72" i="7"/>
  <c r="CN72" i="7"/>
  <c r="CM72" i="7"/>
  <c r="CL72" i="7"/>
  <c r="CK72" i="7"/>
  <c r="CJ72" i="7"/>
  <c r="CI72" i="7"/>
  <c r="CH72" i="7"/>
  <c r="CG72" i="7"/>
  <c r="CF72" i="7"/>
  <c r="CE72" i="7"/>
  <c r="CD72" i="7"/>
  <c r="CC72" i="7"/>
  <c r="CB72" i="7"/>
  <c r="D72" i="7"/>
  <c r="C72" i="7"/>
  <c r="A195" i="7" s="1"/>
  <c r="CR67" i="7"/>
  <c r="CQ67" i="7"/>
  <c r="CP67" i="7"/>
  <c r="CO67" i="7"/>
  <c r="CN67" i="7"/>
  <c r="CM67" i="7"/>
  <c r="CL67" i="7"/>
  <c r="CK67" i="7"/>
  <c r="CJ67" i="7"/>
  <c r="CI67" i="7"/>
  <c r="CH67" i="7"/>
  <c r="CG67" i="7"/>
  <c r="CF67" i="7"/>
  <c r="CE67" i="7"/>
  <c r="CD67" i="7"/>
  <c r="CC67" i="7"/>
  <c r="CB67" i="7"/>
  <c r="CA67" i="7"/>
  <c r="CR66" i="7"/>
  <c r="CQ66" i="7"/>
  <c r="CP66" i="7"/>
  <c r="CO66" i="7"/>
  <c r="CN66" i="7"/>
  <c r="CM66" i="7"/>
  <c r="CL66" i="7"/>
  <c r="CK66" i="7"/>
  <c r="CJ66" i="7"/>
  <c r="CI66" i="7"/>
  <c r="CH66" i="7"/>
  <c r="CG66" i="7"/>
  <c r="CF66" i="7"/>
  <c r="CE66" i="7"/>
  <c r="CD66" i="7"/>
  <c r="CC66" i="7"/>
  <c r="CB66" i="7"/>
  <c r="CA66" i="7"/>
  <c r="CR65" i="7"/>
  <c r="CQ65" i="7"/>
  <c r="CP65" i="7"/>
  <c r="CO65" i="7"/>
  <c r="CN65" i="7"/>
  <c r="CM65" i="7"/>
  <c r="CL65" i="7"/>
  <c r="CK65" i="7"/>
  <c r="CJ65" i="7"/>
  <c r="CI65" i="7"/>
  <c r="CH65" i="7"/>
  <c r="CG65" i="7"/>
  <c r="CF65" i="7"/>
  <c r="CE65" i="7"/>
  <c r="CD65" i="7"/>
  <c r="CC65" i="7"/>
  <c r="CB65" i="7"/>
  <c r="CA65" i="7"/>
  <c r="CR64" i="7"/>
  <c r="CQ64" i="7"/>
  <c r="CP64" i="7"/>
  <c r="CO64" i="7"/>
  <c r="CN64" i="7"/>
  <c r="CM64" i="7"/>
  <c r="CL64" i="7"/>
  <c r="CK64" i="7"/>
  <c r="CJ64" i="7"/>
  <c r="CI64" i="7"/>
  <c r="CH64" i="7"/>
  <c r="CG64" i="7"/>
  <c r="CF64" i="7"/>
  <c r="CE64" i="7"/>
  <c r="CD64" i="7"/>
  <c r="CC64" i="7"/>
  <c r="CB64" i="7"/>
  <c r="CA64" i="7"/>
  <c r="CR63" i="7"/>
  <c r="CQ63" i="7"/>
  <c r="CP63" i="7"/>
  <c r="CO63" i="7"/>
  <c r="CN63" i="7"/>
  <c r="CM63" i="7"/>
  <c r="CL63" i="7"/>
  <c r="CK63" i="7"/>
  <c r="CJ63" i="7"/>
  <c r="CI63" i="7"/>
  <c r="CH63" i="7"/>
  <c r="CG63" i="7"/>
  <c r="CF63" i="7"/>
  <c r="CE63" i="7"/>
  <c r="CD63" i="7"/>
  <c r="CC63" i="7"/>
  <c r="CB63" i="7"/>
  <c r="CA63" i="7"/>
  <c r="CR59" i="7"/>
  <c r="CQ59" i="7"/>
  <c r="CP59" i="7"/>
  <c r="CO59" i="7"/>
  <c r="CN59" i="7"/>
  <c r="CM59" i="7"/>
  <c r="CL59" i="7"/>
  <c r="CK59" i="7"/>
  <c r="CJ59" i="7"/>
  <c r="CI59" i="7"/>
  <c r="CH59" i="7"/>
  <c r="CG59" i="7"/>
  <c r="CF59" i="7"/>
  <c r="CE59" i="7"/>
  <c r="CD59" i="7"/>
  <c r="CC59" i="7"/>
  <c r="CB59" i="7"/>
  <c r="CA59" i="7"/>
  <c r="CR58" i="7"/>
  <c r="CQ58" i="7"/>
  <c r="CP58" i="7"/>
  <c r="CO58" i="7"/>
  <c r="CN58" i="7"/>
  <c r="CM58" i="7"/>
  <c r="CL58" i="7"/>
  <c r="CK58" i="7"/>
  <c r="CJ58" i="7"/>
  <c r="CI58" i="7"/>
  <c r="CH58" i="7"/>
  <c r="CG58" i="7"/>
  <c r="CF58" i="7"/>
  <c r="CE58" i="7"/>
  <c r="CD58" i="7"/>
  <c r="CC58" i="7"/>
  <c r="CB58" i="7"/>
  <c r="CA58" i="7"/>
  <c r="CR57" i="7"/>
  <c r="CQ57" i="7"/>
  <c r="CP57" i="7"/>
  <c r="CO57" i="7"/>
  <c r="CN57" i="7"/>
  <c r="CM57" i="7"/>
  <c r="CL57" i="7"/>
  <c r="CK57" i="7"/>
  <c r="CJ57" i="7"/>
  <c r="CI57" i="7"/>
  <c r="CH57" i="7"/>
  <c r="CF57" i="7"/>
  <c r="CE57" i="7"/>
  <c r="CD57" i="7"/>
  <c r="CC57" i="7"/>
  <c r="CB57" i="7"/>
  <c r="CA57" i="7"/>
  <c r="CR56" i="7"/>
  <c r="CQ56" i="7"/>
  <c r="CP56" i="7"/>
  <c r="CO56" i="7"/>
  <c r="CN56" i="7"/>
  <c r="CM56" i="7"/>
  <c r="CL56" i="7"/>
  <c r="CK56" i="7"/>
  <c r="CJ56" i="7"/>
  <c r="CI56" i="7"/>
  <c r="CH56" i="7"/>
  <c r="CG56" i="7"/>
  <c r="CF56" i="7"/>
  <c r="CE56" i="7"/>
  <c r="CD56" i="7"/>
  <c r="CC56" i="7"/>
  <c r="CB56" i="7"/>
  <c r="CA56" i="7"/>
  <c r="CR55" i="7"/>
  <c r="CQ55" i="7"/>
  <c r="CP55" i="7"/>
  <c r="CO55" i="7"/>
  <c r="CN55" i="7"/>
  <c r="CM55" i="7"/>
  <c r="CL55" i="7"/>
  <c r="CK55" i="7"/>
  <c r="CJ55" i="7"/>
  <c r="CI55" i="7"/>
  <c r="CH55" i="7"/>
  <c r="CG55" i="7"/>
  <c r="CF55" i="7"/>
  <c r="CE55" i="7"/>
  <c r="CD55" i="7"/>
  <c r="CC55" i="7"/>
  <c r="CB55" i="7"/>
  <c r="CA55" i="7"/>
  <c r="CI29" i="7"/>
  <c r="CH29" i="7"/>
  <c r="CG29" i="7"/>
  <c r="CC29" i="7"/>
  <c r="CB29" i="7"/>
  <c r="CA29" i="7"/>
  <c r="CI28" i="7"/>
  <c r="CH28" i="7"/>
  <c r="CG28" i="7"/>
  <c r="CC28" i="7"/>
  <c r="CB28" i="7"/>
  <c r="CA28" i="7"/>
  <c r="CI27" i="7"/>
  <c r="CH27" i="7"/>
  <c r="CG27" i="7"/>
  <c r="CC27" i="7"/>
  <c r="CB27" i="7"/>
  <c r="CA27" i="7"/>
  <c r="CI26" i="7"/>
  <c r="CH26" i="7"/>
  <c r="CG26" i="7"/>
  <c r="CC26" i="7"/>
  <c r="CB26" i="7"/>
  <c r="CA26" i="7"/>
  <c r="CI25" i="7"/>
  <c r="CH25" i="7"/>
  <c r="CG25" i="7"/>
  <c r="CC25" i="7"/>
  <c r="CB25" i="7"/>
  <c r="CA25" i="7"/>
  <c r="CI24" i="7"/>
  <c r="CH24" i="7"/>
  <c r="CG24" i="7"/>
  <c r="CC24" i="7"/>
  <c r="CB24" i="7"/>
  <c r="CA24" i="7"/>
  <c r="CI23" i="7"/>
  <c r="CH23" i="7"/>
  <c r="CG23" i="7"/>
  <c r="CC23" i="7"/>
  <c r="CB23" i="7"/>
  <c r="CA23" i="7"/>
  <c r="CI22" i="7"/>
  <c r="CH22" i="7"/>
  <c r="CG22" i="7"/>
  <c r="CC22" i="7"/>
  <c r="CB22" i="7"/>
  <c r="CA22" i="7"/>
  <c r="CI21" i="7"/>
  <c r="CH21" i="7"/>
  <c r="CG21" i="7"/>
  <c r="CC21" i="7"/>
  <c r="CB21" i="7"/>
  <c r="CA21" i="7"/>
  <c r="CI20" i="7"/>
  <c r="CH20" i="7"/>
  <c r="CG20" i="7"/>
  <c r="CC20" i="7"/>
  <c r="CB20" i="7"/>
  <c r="CA20" i="7"/>
  <c r="CI19" i="7"/>
  <c r="CH19" i="7"/>
  <c r="CG19" i="7"/>
  <c r="CC19" i="7"/>
  <c r="CB19" i="7"/>
  <c r="CA19" i="7"/>
  <c r="CI18" i="7"/>
  <c r="CH18" i="7"/>
  <c r="CG18" i="7"/>
  <c r="CC18" i="7"/>
  <c r="CB18" i="7"/>
  <c r="CA18" i="7"/>
  <c r="CI17" i="7"/>
  <c r="CH17" i="7"/>
  <c r="CG17" i="7"/>
  <c r="CC17" i="7"/>
  <c r="CB17" i="7"/>
  <c r="CA17" i="7"/>
  <c r="CI16" i="7"/>
  <c r="CH16" i="7"/>
  <c r="CG16" i="7"/>
  <c r="CC16" i="7"/>
  <c r="CB16" i="7"/>
  <c r="CA16" i="7"/>
  <c r="CI15" i="7"/>
  <c r="CH15" i="7"/>
  <c r="CG15" i="7"/>
  <c r="CC15" i="7"/>
  <c r="CB15" i="7"/>
  <c r="CA15" i="7"/>
  <c r="CI14" i="7"/>
  <c r="CH14" i="7"/>
  <c r="CG14" i="7"/>
  <c r="CC14" i="7"/>
  <c r="CB14" i="7"/>
  <c r="CA14" i="7"/>
  <c r="CI13" i="7"/>
  <c r="CH13" i="7"/>
  <c r="CG13" i="7"/>
  <c r="CC13" i="7"/>
  <c r="CB13" i="7"/>
  <c r="CA13" i="7"/>
  <c r="CI12" i="7"/>
  <c r="CH12" i="7"/>
  <c r="CG12" i="7"/>
  <c r="B195" i="7" s="1"/>
  <c r="CC12" i="7"/>
  <c r="CB12" i="7"/>
  <c r="CA12" i="7"/>
  <c r="A5" i="7"/>
  <c r="A4" i="7"/>
  <c r="A3" i="7"/>
  <c r="A2" i="7"/>
  <c r="CR121" i="6"/>
  <c r="CQ121" i="6"/>
  <c r="CP121" i="6"/>
  <c r="CO121" i="6"/>
  <c r="CN121" i="6"/>
  <c r="CM121" i="6"/>
  <c r="CL121" i="6"/>
  <c r="CK121" i="6"/>
  <c r="CJ121" i="6"/>
  <c r="CI121" i="6"/>
  <c r="CH121" i="6"/>
  <c r="CG121" i="6"/>
  <c r="CF121" i="6"/>
  <c r="CE121" i="6"/>
  <c r="CD121" i="6"/>
  <c r="CC121" i="6"/>
  <c r="CB121" i="6"/>
  <c r="D121" i="6"/>
  <c r="C121" i="6"/>
  <c r="CA121" i="6" s="1"/>
  <c r="CR120" i="6"/>
  <c r="CQ120" i="6"/>
  <c r="CP120" i="6"/>
  <c r="CO120" i="6"/>
  <c r="CN120" i="6"/>
  <c r="CM120" i="6"/>
  <c r="CL120" i="6"/>
  <c r="CK120" i="6"/>
  <c r="CJ120" i="6"/>
  <c r="CI120" i="6"/>
  <c r="CH120" i="6"/>
  <c r="CG120" i="6"/>
  <c r="CF120" i="6"/>
  <c r="CE120" i="6"/>
  <c r="CD120" i="6"/>
  <c r="CC120" i="6"/>
  <c r="CB120" i="6"/>
  <c r="D120" i="6"/>
  <c r="C120" i="6"/>
  <c r="CA120" i="6" s="1"/>
  <c r="CR119" i="6"/>
  <c r="CQ119" i="6"/>
  <c r="CP119" i="6"/>
  <c r="CO119" i="6"/>
  <c r="CN119" i="6"/>
  <c r="CM119" i="6"/>
  <c r="CL119" i="6"/>
  <c r="CK119" i="6"/>
  <c r="CJ119" i="6"/>
  <c r="CI119" i="6"/>
  <c r="CH119" i="6"/>
  <c r="CG119" i="6"/>
  <c r="CF119" i="6"/>
  <c r="CE119" i="6"/>
  <c r="CD119" i="6"/>
  <c r="CC119" i="6"/>
  <c r="CB119" i="6"/>
  <c r="D119" i="6"/>
  <c r="C119" i="6"/>
  <c r="CA119" i="6" s="1"/>
  <c r="CR118" i="6"/>
  <c r="CQ118" i="6"/>
  <c r="CP118" i="6"/>
  <c r="CO118" i="6"/>
  <c r="CN118" i="6"/>
  <c r="CM118" i="6"/>
  <c r="CL118" i="6"/>
  <c r="CK118" i="6"/>
  <c r="CJ118" i="6"/>
  <c r="CI118" i="6"/>
  <c r="CH118" i="6"/>
  <c r="CG118" i="6"/>
  <c r="CF118" i="6"/>
  <c r="CE118" i="6"/>
  <c r="CD118" i="6"/>
  <c r="CC118" i="6"/>
  <c r="CB118" i="6"/>
  <c r="D118" i="6"/>
  <c r="C118" i="6"/>
  <c r="CA118" i="6" s="1"/>
  <c r="CR117" i="6"/>
  <c r="CQ117" i="6"/>
  <c r="CP117" i="6"/>
  <c r="CO117" i="6"/>
  <c r="CN117" i="6"/>
  <c r="CM117" i="6"/>
  <c r="CL117" i="6"/>
  <c r="CK117" i="6"/>
  <c r="CJ117" i="6"/>
  <c r="CI117" i="6"/>
  <c r="CH117" i="6"/>
  <c r="CG117" i="6"/>
  <c r="CF117" i="6"/>
  <c r="CE117" i="6"/>
  <c r="CD117" i="6"/>
  <c r="CC117" i="6"/>
  <c r="CB117" i="6"/>
  <c r="D117" i="6"/>
  <c r="C117" i="6"/>
  <c r="CA117" i="6" s="1"/>
  <c r="CR116" i="6"/>
  <c r="CQ116" i="6"/>
  <c r="CP116" i="6"/>
  <c r="CO116" i="6"/>
  <c r="CN116" i="6"/>
  <c r="CM116" i="6"/>
  <c r="CL116" i="6"/>
  <c r="CK116" i="6"/>
  <c r="CJ116" i="6"/>
  <c r="CI116" i="6"/>
  <c r="CH116" i="6"/>
  <c r="CG116" i="6"/>
  <c r="CF116" i="6"/>
  <c r="CE116" i="6"/>
  <c r="CD116" i="6"/>
  <c r="CC116" i="6"/>
  <c r="CB116" i="6"/>
  <c r="D116" i="6"/>
  <c r="C116" i="6"/>
  <c r="CA116" i="6" s="1"/>
  <c r="CR115" i="6"/>
  <c r="CQ115" i="6"/>
  <c r="CP115" i="6"/>
  <c r="CO115" i="6"/>
  <c r="CN115" i="6"/>
  <c r="CM115" i="6"/>
  <c r="CL115" i="6"/>
  <c r="CK115" i="6"/>
  <c r="CJ115" i="6"/>
  <c r="CI115" i="6"/>
  <c r="CH115" i="6"/>
  <c r="CG115" i="6"/>
  <c r="CF115" i="6"/>
  <c r="CE115" i="6"/>
  <c r="CD115" i="6"/>
  <c r="CC115" i="6"/>
  <c r="CB115" i="6"/>
  <c r="D115" i="6"/>
  <c r="C115" i="6"/>
  <c r="CA115" i="6" s="1"/>
  <c r="CR114" i="6"/>
  <c r="CQ114" i="6"/>
  <c r="CP114" i="6"/>
  <c r="CO114" i="6"/>
  <c r="CN114" i="6"/>
  <c r="CM114" i="6"/>
  <c r="CL114" i="6"/>
  <c r="CK114" i="6"/>
  <c r="CJ114" i="6"/>
  <c r="CI114" i="6"/>
  <c r="CH114" i="6"/>
  <c r="CG114" i="6"/>
  <c r="CF114" i="6"/>
  <c r="CE114" i="6"/>
  <c r="CD114" i="6"/>
  <c r="CC114" i="6"/>
  <c r="CB114" i="6"/>
  <c r="D114" i="6"/>
  <c r="C114" i="6"/>
  <c r="CA114" i="6" s="1"/>
  <c r="CR113" i="6"/>
  <c r="CQ113" i="6"/>
  <c r="CP113" i="6"/>
  <c r="CO113" i="6"/>
  <c r="CN113" i="6"/>
  <c r="CM113" i="6"/>
  <c r="CL113" i="6"/>
  <c r="CK113" i="6"/>
  <c r="CJ113" i="6"/>
  <c r="CI113" i="6"/>
  <c r="CH113" i="6"/>
  <c r="CG113" i="6"/>
  <c r="CF113" i="6"/>
  <c r="CE113" i="6"/>
  <c r="CD113" i="6"/>
  <c r="CC113" i="6"/>
  <c r="CB113" i="6"/>
  <c r="D113" i="6"/>
  <c r="C113" i="6"/>
  <c r="CA113" i="6" s="1"/>
  <c r="CR112" i="6"/>
  <c r="CQ112" i="6"/>
  <c r="CP112" i="6"/>
  <c r="CO112" i="6"/>
  <c r="CN112" i="6"/>
  <c r="CM112" i="6"/>
  <c r="CL112" i="6"/>
  <c r="CK112" i="6"/>
  <c r="CJ112" i="6"/>
  <c r="CI112" i="6"/>
  <c r="CH112" i="6"/>
  <c r="CG112" i="6"/>
  <c r="CF112" i="6"/>
  <c r="CE112" i="6"/>
  <c r="CD112" i="6"/>
  <c r="CC112" i="6"/>
  <c r="CB112" i="6"/>
  <c r="D112" i="6"/>
  <c r="C112" i="6"/>
  <c r="CA112" i="6" s="1"/>
  <c r="CR111" i="6"/>
  <c r="CQ111" i="6"/>
  <c r="CP111" i="6"/>
  <c r="CO111" i="6"/>
  <c r="CN111" i="6"/>
  <c r="CM111" i="6"/>
  <c r="CL111" i="6"/>
  <c r="CK111" i="6"/>
  <c r="CJ111" i="6"/>
  <c r="CI111" i="6"/>
  <c r="CH111" i="6"/>
  <c r="CG111" i="6"/>
  <c r="CF111" i="6"/>
  <c r="CE111" i="6"/>
  <c r="CD111" i="6"/>
  <c r="CC111" i="6"/>
  <c r="CB111" i="6"/>
  <c r="D111" i="6"/>
  <c r="C111" i="6"/>
  <c r="CA111" i="6" s="1"/>
  <c r="CR110" i="6"/>
  <c r="CQ110" i="6"/>
  <c r="CP110" i="6"/>
  <c r="CO110" i="6"/>
  <c r="CN110" i="6"/>
  <c r="CM110" i="6"/>
  <c r="CL110" i="6"/>
  <c r="CK110" i="6"/>
  <c r="CJ110" i="6"/>
  <c r="CI110" i="6"/>
  <c r="CH110" i="6"/>
  <c r="CG110" i="6"/>
  <c r="CF110" i="6"/>
  <c r="CE110" i="6"/>
  <c r="CD110" i="6"/>
  <c r="CC110" i="6"/>
  <c r="CB110" i="6"/>
  <c r="D110" i="6"/>
  <c r="C110" i="6"/>
  <c r="CA110" i="6" s="1"/>
  <c r="CR109" i="6"/>
  <c r="CQ109" i="6"/>
  <c r="CP109" i="6"/>
  <c r="CO109" i="6"/>
  <c r="CN109" i="6"/>
  <c r="CM109" i="6"/>
  <c r="CL109" i="6"/>
  <c r="CK109" i="6"/>
  <c r="CJ109" i="6"/>
  <c r="CI109" i="6"/>
  <c r="CH109" i="6"/>
  <c r="CG109" i="6"/>
  <c r="CF109" i="6"/>
  <c r="CE109" i="6"/>
  <c r="CD109" i="6"/>
  <c r="CC109" i="6"/>
  <c r="CB109" i="6"/>
  <c r="D109" i="6"/>
  <c r="C109" i="6"/>
  <c r="CA109" i="6" s="1"/>
  <c r="CR108" i="6"/>
  <c r="CQ108" i="6"/>
  <c r="CP108" i="6"/>
  <c r="CO108" i="6"/>
  <c r="CN108" i="6"/>
  <c r="CM108" i="6"/>
  <c r="CL108" i="6"/>
  <c r="CK108" i="6"/>
  <c r="CJ108" i="6"/>
  <c r="CI108" i="6"/>
  <c r="CH108" i="6"/>
  <c r="CG108" i="6"/>
  <c r="CF108" i="6"/>
  <c r="CE108" i="6"/>
  <c r="CD108" i="6"/>
  <c r="CC108" i="6"/>
  <c r="CB108" i="6"/>
  <c r="D108" i="6"/>
  <c r="C108" i="6"/>
  <c r="CA108" i="6" s="1"/>
  <c r="CR107" i="6"/>
  <c r="CQ107" i="6"/>
  <c r="CP107" i="6"/>
  <c r="CO107" i="6"/>
  <c r="CN107" i="6"/>
  <c r="CM107" i="6"/>
  <c r="CL107" i="6"/>
  <c r="CK107" i="6"/>
  <c r="CJ107" i="6"/>
  <c r="CI107" i="6"/>
  <c r="CH107" i="6"/>
  <c r="CG107" i="6"/>
  <c r="CF107" i="6"/>
  <c r="CE107" i="6"/>
  <c r="CD107" i="6"/>
  <c r="CC107" i="6"/>
  <c r="CB107" i="6"/>
  <c r="D107" i="6"/>
  <c r="C107" i="6"/>
  <c r="CA107" i="6" s="1"/>
  <c r="CR106" i="6"/>
  <c r="CQ106" i="6"/>
  <c r="CP106" i="6"/>
  <c r="CO106" i="6"/>
  <c r="CN106" i="6"/>
  <c r="CM106" i="6"/>
  <c r="CL106" i="6"/>
  <c r="CK106" i="6"/>
  <c r="CJ106" i="6"/>
  <c r="CI106" i="6"/>
  <c r="CH106" i="6"/>
  <c r="CG106" i="6"/>
  <c r="CF106" i="6"/>
  <c r="CE106" i="6"/>
  <c r="CD106" i="6"/>
  <c r="CC106" i="6"/>
  <c r="CB106" i="6"/>
  <c r="D106" i="6"/>
  <c r="C106" i="6"/>
  <c r="CA106" i="6" s="1"/>
  <c r="CR105" i="6"/>
  <c r="CQ105" i="6"/>
  <c r="CP105" i="6"/>
  <c r="CO105" i="6"/>
  <c r="CN105" i="6"/>
  <c r="CM105" i="6"/>
  <c r="CL105" i="6"/>
  <c r="CK105" i="6"/>
  <c r="CJ105" i="6"/>
  <c r="CI105" i="6"/>
  <c r="CH105" i="6"/>
  <c r="CG105" i="6"/>
  <c r="CF105" i="6"/>
  <c r="CE105" i="6"/>
  <c r="CD105" i="6"/>
  <c r="CC105" i="6"/>
  <c r="CB105" i="6"/>
  <c r="D105" i="6"/>
  <c r="C105" i="6"/>
  <c r="CA105" i="6" s="1"/>
  <c r="CR104" i="6"/>
  <c r="CQ104" i="6"/>
  <c r="CP104" i="6"/>
  <c r="CO104" i="6"/>
  <c r="CN104" i="6"/>
  <c r="CM104" i="6"/>
  <c r="CL104" i="6"/>
  <c r="CK104" i="6"/>
  <c r="CJ104" i="6"/>
  <c r="CI104" i="6"/>
  <c r="CH104" i="6"/>
  <c r="CG104" i="6"/>
  <c r="CF104" i="6"/>
  <c r="CE104" i="6"/>
  <c r="CD104" i="6"/>
  <c r="CC104" i="6"/>
  <c r="CB104" i="6"/>
  <c r="D104" i="6"/>
  <c r="C104" i="6"/>
  <c r="CA104" i="6" s="1"/>
  <c r="CR103" i="6"/>
  <c r="CQ103" i="6"/>
  <c r="CP103" i="6"/>
  <c r="CO103" i="6"/>
  <c r="CN103" i="6"/>
  <c r="CM103" i="6"/>
  <c r="CL103" i="6"/>
  <c r="CK103" i="6"/>
  <c r="CJ103" i="6"/>
  <c r="CI103" i="6"/>
  <c r="CH103" i="6"/>
  <c r="CG103" i="6"/>
  <c r="CF103" i="6"/>
  <c r="CE103" i="6"/>
  <c r="CD103" i="6"/>
  <c r="CC103" i="6"/>
  <c r="CB103" i="6"/>
  <c r="D103" i="6"/>
  <c r="C103" i="6"/>
  <c r="CA103" i="6" s="1"/>
  <c r="CR102" i="6"/>
  <c r="CQ102" i="6"/>
  <c r="CP102" i="6"/>
  <c r="CO102" i="6"/>
  <c r="CN102" i="6"/>
  <c r="CM102" i="6"/>
  <c r="CL102" i="6"/>
  <c r="CK102" i="6"/>
  <c r="CJ102" i="6"/>
  <c r="CI102" i="6"/>
  <c r="CH102" i="6"/>
  <c r="CG102" i="6"/>
  <c r="CF102" i="6"/>
  <c r="CE102" i="6"/>
  <c r="CD102" i="6"/>
  <c r="CC102" i="6"/>
  <c r="CB102" i="6"/>
  <c r="D102" i="6"/>
  <c r="C102" i="6"/>
  <c r="CA102" i="6" s="1"/>
  <c r="CR101" i="6"/>
  <c r="CQ101" i="6"/>
  <c r="CP101" i="6"/>
  <c r="CO101" i="6"/>
  <c r="CN101" i="6"/>
  <c r="CM101" i="6"/>
  <c r="CL101" i="6"/>
  <c r="CK101" i="6"/>
  <c r="CJ101" i="6"/>
  <c r="CI101" i="6"/>
  <c r="CH101" i="6"/>
  <c r="CG101" i="6"/>
  <c r="CF101" i="6"/>
  <c r="CE101" i="6"/>
  <c r="CD101" i="6"/>
  <c r="CC101" i="6"/>
  <c r="CB101" i="6"/>
  <c r="D101" i="6"/>
  <c r="C101" i="6"/>
  <c r="CA101" i="6" s="1"/>
  <c r="CR100" i="6"/>
  <c r="CQ100" i="6"/>
  <c r="CP100" i="6"/>
  <c r="CO100" i="6"/>
  <c r="CN100" i="6"/>
  <c r="CM100" i="6"/>
  <c r="CL100" i="6"/>
  <c r="CK100" i="6"/>
  <c r="CJ100" i="6"/>
  <c r="CI100" i="6"/>
  <c r="CH100" i="6"/>
  <c r="CG100" i="6"/>
  <c r="CF100" i="6"/>
  <c r="CE100" i="6"/>
  <c r="CD100" i="6"/>
  <c r="CC100" i="6"/>
  <c r="CB100" i="6"/>
  <c r="D100" i="6"/>
  <c r="C100" i="6"/>
  <c r="CA100" i="6" s="1"/>
  <c r="CR99" i="6"/>
  <c r="CQ99" i="6"/>
  <c r="CP99" i="6"/>
  <c r="CO99" i="6"/>
  <c r="CN99" i="6"/>
  <c r="CM99" i="6"/>
  <c r="CL99" i="6"/>
  <c r="CK99" i="6"/>
  <c r="CJ99" i="6"/>
  <c r="CI99" i="6"/>
  <c r="CH99" i="6"/>
  <c r="CG99" i="6"/>
  <c r="CF99" i="6"/>
  <c r="CE99" i="6"/>
  <c r="CD99" i="6"/>
  <c r="CC99" i="6"/>
  <c r="CB99" i="6"/>
  <c r="D99" i="6"/>
  <c r="C99" i="6"/>
  <c r="CA99" i="6" s="1"/>
  <c r="CT94" i="6"/>
  <c r="CS94" i="6"/>
  <c r="CR94" i="6"/>
  <c r="CQ94" i="6"/>
  <c r="CP94" i="6"/>
  <c r="CO94" i="6"/>
  <c r="CN94" i="6"/>
  <c r="CM94" i="6"/>
  <c r="CL94" i="6"/>
  <c r="CK94" i="6"/>
  <c r="CJ94" i="6"/>
  <c r="CI94" i="6"/>
  <c r="CH94" i="6"/>
  <c r="CG94" i="6"/>
  <c r="CF94" i="6"/>
  <c r="CE94" i="6"/>
  <c r="CD94" i="6"/>
  <c r="CC94" i="6"/>
  <c r="CB94" i="6"/>
  <c r="CA94" i="6"/>
  <c r="D94" i="6"/>
  <c r="C94" i="6"/>
  <c r="CT93" i="6"/>
  <c r="CS93" i="6"/>
  <c r="CR93" i="6"/>
  <c r="CQ93" i="6"/>
  <c r="CP93" i="6"/>
  <c r="CO93" i="6"/>
  <c r="CN93" i="6"/>
  <c r="CM93" i="6"/>
  <c r="CL93" i="6"/>
  <c r="CK93" i="6"/>
  <c r="CJ93" i="6"/>
  <c r="CI93" i="6"/>
  <c r="CH93" i="6"/>
  <c r="CG93" i="6"/>
  <c r="CF93" i="6"/>
  <c r="CE93" i="6"/>
  <c r="CD93" i="6"/>
  <c r="CC93" i="6"/>
  <c r="CB93" i="6"/>
  <c r="D93" i="6"/>
  <c r="C93" i="6"/>
  <c r="CA93" i="6" s="1"/>
  <c r="CT92" i="6"/>
  <c r="CS92" i="6"/>
  <c r="CR92" i="6"/>
  <c r="CQ92" i="6"/>
  <c r="CP92" i="6"/>
  <c r="CO92" i="6"/>
  <c r="CN92" i="6"/>
  <c r="CM92" i="6"/>
  <c r="CL92" i="6"/>
  <c r="CK92" i="6"/>
  <c r="CJ92" i="6"/>
  <c r="CI92" i="6"/>
  <c r="CH92" i="6"/>
  <c r="CG92" i="6"/>
  <c r="CF92" i="6"/>
  <c r="CE92" i="6"/>
  <c r="CD92" i="6"/>
  <c r="CC92" i="6"/>
  <c r="CB92" i="6"/>
  <c r="CA92" i="6"/>
  <c r="D92" i="6"/>
  <c r="C92" i="6"/>
  <c r="CT91" i="6"/>
  <c r="CS91" i="6"/>
  <c r="CR91" i="6"/>
  <c r="CQ91" i="6"/>
  <c r="CP91" i="6"/>
  <c r="CO91" i="6"/>
  <c r="CN91" i="6"/>
  <c r="CM91" i="6"/>
  <c r="CL91" i="6"/>
  <c r="CK91" i="6"/>
  <c r="CJ91" i="6"/>
  <c r="CI91" i="6"/>
  <c r="CH91" i="6"/>
  <c r="CG91" i="6"/>
  <c r="CF91" i="6"/>
  <c r="CE91" i="6"/>
  <c r="CD91" i="6"/>
  <c r="CC91" i="6"/>
  <c r="CB91" i="6"/>
  <c r="D91" i="6"/>
  <c r="C91" i="6"/>
  <c r="CA91" i="6" s="1"/>
  <c r="CT90" i="6"/>
  <c r="CS90" i="6"/>
  <c r="CR90" i="6"/>
  <c r="CQ90" i="6"/>
  <c r="CP90" i="6"/>
  <c r="CO90" i="6"/>
  <c r="CN90" i="6"/>
  <c r="CM90" i="6"/>
  <c r="CL90" i="6"/>
  <c r="CK90" i="6"/>
  <c r="CJ90" i="6"/>
  <c r="CI90" i="6"/>
  <c r="CH90" i="6"/>
  <c r="CG90" i="6"/>
  <c r="CF90" i="6"/>
  <c r="CE90" i="6"/>
  <c r="CD90" i="6"/>
  <c r="CC90" i="6"/>
  <c r="CB90" i="6"/>
  <c r="D90" i="6"/>
  <c r="C90" i="6"/>
  <c r="CA90" i="6" s="1"/>
  <c r="CT89" i="6"/>
  <c r="CS89" i="6"/>
  <c r="CR89" i="6"/>
  <c r="CQ89" i="6"/>
  <c r="CP89" i="6"/>
  <c r="CO89" i="6"/>
  <c r="CN89" i="6"/>
  <c r="CM89" i="6"/>
  <c r="CL89" i="6"/>
  <c r="CK89" i="6"/>
  <c r="CJ89" i="6"/>
  <c r="CI89" i="6"/>
  <c r="CH89" i="6"/>
  <c r="CG89" i="6"/>
  <c r="CF89" i="6"/>
  <c r="CE89" i="6"/>
  <c r="CD89" i="6"/>
  <c r="CC89" i="6"/>
  <c r="CB89" i="6"/>
  <c r="D89" i="6"/>
  <c r="C89" i="6"/>
  <c r="CA89" i="6" s="1"/>
  <c r="CT88" i="6"/>
  <c r="CS88" i="6"/>
  <c r="CR88" i="6"/>
  <c r="CQ88" i="6"/>
  <c r="CP88" i="6"/>
  <c r="CO88" i="6"/>
  <c r="CN88" i="6"/>
  <c r="CM88" i="6"/>
  <c r="CL88" i="6"/>
  <c r="CK88" i="6"/>
  <c r="CJ88" i="6"/>
  <c r="CI88" i="6"/>
  <c r="CH88" i="6"/>
  <c r="CG88" i="6"/>
  <c r="CF88" i="6"/>
  <c r="CE88" i="6"/>
  <c r="CD88" i="6"/>
  <c r="CC88" i="6"/>
  <c r="CB88" i="6"/>
  <c r="D88" i="6"/>
  <c r="C88" i="6"/>
  <c r="CA88" i="6" s="1"/>
  <c r="CT87" i="6"/>
  <c r="CS87" i="6"/>
  <c r="CR87" i="6"/>
  <c r="CQ87" i="6"/>
  <c r="CP87" i="6"/>
  <c r="CO87" i="6"/>
  <c r="CN87" i="6"/>
  <c r="CM87" i="6"/>
  <c r="CL87" i="6"/>
  <c r="CK87" i="6"/>
  <c r="CJ87" i="6"/>
  <c r="CI87" i="6"/>
  <c r="CH87" i="6"/>
  <c r="CG87" i="6"/>
  <c r="CF87" i="6"/>
  <c r="CE87" i="6"/>
  <c r="CD87" i="6"/>
  <c r="CC87" i="6"/>
  <c r="CB87" i="6"/>
  <c r="D87" i="6"/>
  <c r="C87" i="6"/>
  <c r="CA87" i="6" s="1"/>
  <c r="CT86" i="6"/>
  <c r="CS86" i="6"/>
  <c r="CR86" i="6"/>
  <c r="CQ86" i="6"/>
  <c r="CP86" i="6"/>
  <c r="CO86" i="6"/>
  <c r="CN86" i="6"/>
  <c r="CM86" i="6"/>
  <c r="CL86" i="6"/>
  <c r="CK86" i="6"/>
  <c r="CJ86" i="6"/>
  <c r="CI86" i="6"/>
  <c r="CH86" i="6"/>
  <c r="CG86" i="6"/>
  <c r="CF86" i="6"/>
  <c r="CE86" i="6"/>
  <c r="CD86" i="6"/>
  <c r="CC86" i="6"/>
  <c r="CB86" i="6"/>
  <c r="CA86" i="6"/>
  <c r="D86" i="6"/>
  <c r="C86" i="6"/>
  <c r="CT85" i="6"/>
  <c r="CS85" i="6"/>
  <c r="CR85" i="6"/>
  <c r="CQ85" i="6"/>
  <c r="CP85" i="6"/>
  <c r="CO85" i="6"/>
  <c r="CN85" i="6"/>
  <c r="CM85" i="6"/>
  <c r="CL85" i="6"/>
  <c r="CK85" i="6"/>
  <c r="CJ85" i="6"/>
  <c r="CI85" i="6"/>
  <c r="CH85" i="6"/>
  <c r="CG85" i="6"/>
  <c r="CF85" i="6"/>
  <c r="CE85" i="6"/>
  <c r="CD85" i="6"/>
  <c r="CC85" i="6"/>
  <c r="CB85" i="6"/>
  <c r="D85" i="6"/>
  <c r="C85" i="6"/>
  <c r="CA85" i="6" s="1"/>
  <c r="CT84" i="6"/>
  <c r="CS84" i="6"/>
  <c r="CR84" i="6"/>
  <c r="CQ84" i="6"/>
  <c r="CP84" i="6"/>
  <c r="CO84" i="6"/>
  <c r="CN84" i="6"/>
  <c r="CM84" i="6"/>
  <c r="CL84" i="6"/>
  <c r="CK84" i="6"/>
  <c r="CJ84" i="6"/>
  <c r="CI84" i="6"/>
  <c r="CH84" i="6"/>
  <c r="CG84" i="6"/>
  <c r="CF84" i="6"/>
  <c r="CE84" i="6"/>
  <c r="CD84" i="6"/>
  <c r="CC84" i="6"/>
  <c r="CB84" i="6"/>
  <c r="CA84" i="6"/>
  <c r="D84" i="6"/>
  <c r="C84" i="6"/>
  <c r="CT83" i="6"/>
  <c r="CS83" i="6"/>
  <c r="CR83" i="6"/>
  <c r="CQ83" i="6"/>
  <c r="CP83" i="6"/>
  <c r="CO83" i="6"/>
  <c r="CN83" i="6"/>
  <c r="CM83" i="6"/>
  <c r="CL83" i="6"/>
  <c r="CK83" i="6"/>
  <c r="CJ83" i="6"/>
  <c r="CI83" i="6"/>
  <c r="CH83" i="6"/>
  <c r="CG83" i="6"/>
  <c r="CF83" i="6"/>
  <c r="CE83" i="6"/>
  <c r="CD83" i="6"/>
  <c r="CC83" i="6"/>
  <c r="CB83" i="6"/>
  <c r="D83" i="6"/>
  <c r="C83" i="6"/>
  <c r="CA83" i="6" s="1"/>
  <c r="CT82" i="6"/>
  <c r="CS82" i="6"/>
  <c r="CR82" i="6"/>
  <c r="CQ82" i="6"/>
  <c r="CP82" i="6"/>
  <c r="CO82" i="6"/>
  <c r="CN82" i="6"/>
  <c r="CM82" i="6"/>
  <c r="CL82" i="6"/>
  <c r="CK82" i="6"/>
  <c r="CJ82" i="6"/>
  <c r="CI82" i="6"/>
  <c r="CH82" i="6"/>
  <c r="CG82" i="6"/>
  <c r="CF82" i="6"/>
  <c r="CE82" i="6"/>
  <c r="CD82" i="6"/>
  <c r="CC82" i="6"/>
  <c r="CB82" i="6"/>
  <c r="D82" i="6"/>
  <c r="C82" i="6"/>
  <c r="CA82" i="6" s="1"/>
  <c r="CT81" i="6"/>
  <c r="CS81" i="6"/>
  <c r="CR81" i="6"/>
  <c r="CQ81" i="6"/>
  <c r="CP81" i="6"/>
  <c r="CO81" i="6"/>
  <c r="CN81" i="6"/>
  <c r="CM81" i="6"/>
  <c r="CL81" i="6"/>
  <c r="CK81" i="6"/>
  <c r="CJ81" i="6"/>
  <c r="CI81" i="6"/>
  <c r="CH81" i="6"/>
  <c r="CG81" i="6"/>
  <c r="CF81" i="6"/>
  <c r="CE81" i="6"/>
  <c r="CD81" i="6"/>
  <c r="CC81" i="6"/>
  <c r="CB81" i="6"/>
  <c r="D81" i="6"/>
  <c r="C81" i="6"/>
  <c r="CA81" i="6" s="1"/>
  <c r="CT80" i="6"/>
  <c r="CS80" i="6"/>
  <c r="CR80" i="6"/>
  <c r="CQ80" i="6"/>
  <c r="CP80" i="6"/>
  <c r="CO80" i="6"/>
  <c r="CN80" i="6"/>
  <c r="CM80" i="6"/>
  <c r="CL80" i="6"/>
  <c r="CK80" i="6"/>
  <c r="CJ80" i="6"/>
  <c r="CI80" i="6"/>
  <c r="CH80" i="6"/>
  <c r="CG80" i="6"/>
  <c r="CF80" i="6"/>
  <c r="CE80" i="6"/>
  <c r="CD80" i="6"/>
  <c r="CC80" i="6"/>
  <c r="CB80" i="6"/>
  <c r="D80" i="6"/>
  <c r="C80" i="6"/>
  <c r="CA80" i="6" s="1"/>
  <c r="CT79" i="6"/>
  <c r="CS79" i="6"/>
  <c r="CR79" i="6"/>
  <c r="CQ79" i="6"/>
  <c r="CP79" i="6"/>
  <c r="CO79" i="6"/>
  <c r="CN79" i="6"/>
  <c r="CM79" i="6"/>
  <c r="CL79" i="6"/>
  <c r="CK79" i="6"/>
  <c r="CJ79" i="6"/>
  <c r="CI79" i="6"/>
  <c r="CH79" i="6"/>
  <c r="CG79" i="6"/>
  <c r="CF79" i="6"/>
  <c r="CE79" i="6"/>
  <c r="CD79" i="6"/>
  <c r="CC79" i="6"/>
  <c r="CB79" i="6"/>
  <c r="D79" i="6"/>
  <c r="C79" i="6"/>
  <c r="CA79" i="6" s="1"/>
  <c r="CT78" i="6"/>
  <c r="CS78" i="6"/>
  <c r="CR78" i="6"/>
  <c r="CQ78" i="6"/>
  <c r="CP78" i="6"/>
  <c r="CO78" i="6"/>
  <c r="CN78" i="6"/>
  <c r="CM78" i="6"/>
  <c r="CL78" i="6"/>
  <c r="CK78" i="6"/>
  <c r="CJ78" i="6"/>
  <c r="CI78" i="6"/>
  <c r="CH78" i="6"/>
  <c r="CG78" i="6"/>
  <c r="CF78" i="6"/>
  <c r="CE78" i="6"/>
  <c r="CD78" i="6"/>
  <c r="CC78" i="6"/>
  <c r="CB78" i="6"/>
  <c r="CA78" i="6"/>
  <c r="D78" i="6"/>
  <c r="C78" i="6"/>
  <c r="CT77" i="6"/>
  <c r="CS77" i="6"/>
  <c r="CR77" i="6"/>
  <c r="CQ77" i="6"/>
  <c r="CP77" i="6"/>
  <c r="CO77" i="6"/>
  <c r="CN77" i="6"/>
  <c r="CM77" i="6"/>
  <c r="CL77" i="6"/>
  <c r="CK77" i="6"/>
  <c r="CJ77" i="6"/>
  <c r="CI77" i="6"/>
  <c r="CH77" i="6"/>
  <c r="CG77" i="6"/>
  <c r="CF77" i="6"/>
  <c r="CE77" i="6"/>
  <c r="CD77" i="6"/>
  <c r="CC77" i="6"/>
  <c r="CB77" i="6"/>
  <c r="D77" i="6"/>
  <c r="C77" i="6"/>
  <c r="CA77" i="6" s="1"/>
  <c r="CT76" i="6"/>
  <c r="CS76" i="6"/>
  <c r="CR76" i="6"/>
  <c r="CQ76" i="6"/>
  <c r="CP76" i="6"/>
  <c r="CO76" i="6"/>
  <c r="CN76" i="6"/>
  <c r="CM76" i="6"/>
  <c r="CL76" i="6"/>
  <c r="CK76" i="6"/>
  <c r="CJ76" i="6"/>
  <c r="CI76" i="6"/>
  <c r="CH76" i="6"/>
  <c r="CG76" i="6"/>
  <c r="CF76" i="6"/>
  <c r="CE76" i="6"/>
  <c r="CD76" i="6"/>
  <c r="CC76" i="6"/>
  <c r="CB76" i="6"/>
  <c r="CA76" i="6"/>
  <c r="D76" i="6"/>
  <c r="C76" i="6"/>
  <c r="CT75" i="6"/>
  <c r="CS75" i="6"/>
  <c r="CR75" i="6"/>
  <c r="CQ75" i="6"/>
  <c r="CP75" i="6"/>
  <c r="CO75" i="6"/>
  <c r="CN75" i="6"/>
  <c r="CM75" i="6"/>
  <c r="CL75" i="6"/>
  <c r="CK75" i="6"/>
  <c r="CJ75" i="6"/>
  <c r="CI75" i="6"/>
  <c r="CH75" i="6"/>
  <c r="CG75" i="6"/>
  <c r="CF75" i="6"/>
  <c r="CE75" i="6"/>
  <c r="CD75" i="6"/>
  <c r="CC75" i="6"/>
  <c r="CB75" i="6"/>
  <c r="D75" i="6"/>
  <c r="C75" i="6"/>
  <c r="CA75" i="6" s="1"/>
  <c r="CT74" i="6"/>
  <c r="CS74" i="6"/>
  <c r="CR74" i="6"/>
  <c r="CQ74" i="6"/>
  <c r="CP74" i="6"/>
  <c r="CO74" i="6"/>
  <c r="CN74" i="6"/>
  <c r="CM74" i="6"/>
  <c r="CL74" i="6"/>
  <c r="CK74" i="6"/>
  <c r="CJ74" i="6"/>
  <c r="CI74" i="6"/>
  <c r="CH74" i="6"/>
  <c r="CG74" i="6"/>
  <c r="CF74" i="6"/>
  <c r="CE74" i="6"/>
  <c r="CD74" i="6"/>
  <c r="CC74" i="6"/>
  <c r="CB74" i="6"/>
  <c r="D74" i="6"/>
  <c r="C74" i="6"/>
  <c r="CA74" i="6" s="1"/>
  <c r="CT73" i="6"/>
  <c r="CS73" i="6"/>
  <c r="CR73" i="6"/>
  <c r="CQ73" i="6"/>
  <c r="CP73" i="6"/>
  <c r="CO73" i="6"/>
  <c r="CN73" i="6"/>
  <c r="CM73" i="6"/>
  <c r="CL73" i="6"/>
  <c r="CK73" i="6"/>
  <c r="CJ73" i="6"/>
  <c r="CI73" i="6"/>
  <c r="CH73" i="6"/>
  <c r="CG73" i="6"/>
  <c r="CF73" i="6"/>
  <c r="CE73" i="6"/>
  <c r="CD73" i="6"/>
  <c r="CC73" i="6"/>
  <c r="CB73" i="6"/>
  <c r="D73" i="6"/>
  <c r="C73" i="6"/>
  <c r="CA73" i="6" s="1"/>
  <c r="CT72" i="6"/>
  <c r="CS72" i="6"/>
  <c r="CR72" i="6"/>
  <c r="CQ72" i="6"/>
  <c r="CP72" i="6"/>
  <c r="CO72" i="6"/>
  <c r="CN72" i="6"/>
  <c r="CM72" i="6"/>
  <c r="CL72" i="6"/>
  <c r="CK72" i="6"/>
  <c r="CJ72" i="6"/>
  <c r="CI72" i="6"/>
  <c r="CH72" i="6"/>
  <c r="CG72" i="6"/>
  <c r="CF72" i="6"/>
  <c r="CE72" i="6"/>
  <c r="CD72" i="6"/>
  <c r="CC72" i="6"/>
  <c r="CB72" i="6"/>
  <c r="D72" i="6"/>
  <c r="C72" i="6"/>
  <c r="CE67" i="6"/>
  <c r="CD67" i="6"/>
  <c r="CC67" i="6"/>
  <c r="CB67" i="6"/>
  <c r="CA67" i="6"/>
  <c r="CE66" i="6"/>
  <c r="CD66" i="6"/>
  <c r="CC66" i="6"/>
  <c r="CB66" i="6"/>
  <c r="CA66" i="6"/>
  <c r="CE65" i="6"/>
  <c r="CD65" i="6"/>
  <c r="CC65" i="6"/>
  <c r="CB65" i="6"/>
  <c r="CA65" i="6"/>
  <c r="CE64" i="6"/>
  <c r="CD64" i="6"/>
  <c r="CC64" i="6"/>
  <c r="CB64" i="6"/>
  <c r="CA64" i="6"/>
  <c r="CE63" i="6"/>
  <c r="CD63" i="6"/>
  <c r="CC63" i="6"/>
  <c r="CB63" i="6"/>
  <c r="CA63" i="6"/>
  <c r="CE59" i="6"/>
  <c r="CD59" i="6"/>
  <c r="CC59" i="6"/>
  <c r="CB59" i="6"/>
  <c r="CA59" i="6"/>
  <c r="CE58" i="6"/>
  <c r="CD58" i="6"/>
  <c r="CC58" i="6"/>
  <c r="CB58" i="6"/>
  <c r="CA58" i="6"/>
  <c r="CE57" i="6"/>
  <c r="CD57" i="6"/>
  <c r="CC57" i="6"/>
  <c r="CB57" i="6"/>
  <c r="CA57" i="6"/>
  <c r="CE56" i="6"/>
  <c r="CD56" i="6"/>
  <c r="CC56" i="6"/>
  <c r="CB56" i="6"/>
  <c r="CA56" i="6"/>
  <c r="CE55" i="6"/>
  <c r="CD55" i="6"/>
  <c r="CC55" i="6"/>
  <c r="CB55" i="6"/>
  <c r="CA55" i="6"/>
  <c r="CI29" i="6"/>
  <c r="CH29" i="6"/>
  <c r="CG29" i="6"/>
  <c r="CC29" i="6"/>
  <c r="CB29" i="6"/>
  <c r="CA29" i="6"/>
  <c r="CI28" i="6"/>
  <c r="CH28" i="6"/>
  <c r="CG28" i="6"/>
  <c r="CC28" i="6"/>
  <c r="CB28" i="6"/>
  <c r="CA28" i="6"/>
  <c r="CI27" i="6"/>
  <c r="CH27" i="6"/>
  <c r="CG27" i="6"/>
  <c r="CC27" i="6"/>
  <c r="CB27" i="6"/>
  <c r="CA27" i="6"/>
  <c r="CI26" i="6"/>
  <c r="CH26" i="6"/>
  <c r="CG26" i="6"/>
  <c r="CC26" i="6"/>
  <c r="CB26" i="6"/>
  <c r="CA26" i="6"/>
  <c r="CI25" i="6"/>
  <c r="CH25" i="6"/>
  <c r="CG25" i="6"/>
  <c r="CC25" i="6"/>
  <c r="CB25" i="6"/>
  <c r="CA25" i="6"/>
  <c r="CI24" i="6"/>
  <c r="CH24" i="6"/>
  <c r="CG24" i="6"/>
  <c r="CC24" i="6"/>
  <c r="CB24" i="6"/>
  <c r="CA24" i="6"/>
  <c r="CI23" i="6"/>
  <c r="CH23" i="6"/>
  <c r="CG23" i="6"/>
  <c r="CC23" i="6"/>
  <c r="CB23" i="6"/>
  <c r="CA23" i="6"/>
  <c r="CI22" i="6"/>
  <c r="CH22" i="6"/>
  <c r="CG22" i="6"/>
  <c r="CC22" i="6"/>
  <c r="CB22" i="6"/>
  <c r="CA22" i="6"/>
  <c r="CI21" i="6"/>
  <c r="CH21" i="6"/>
  <c r="CG21" i="6"/>
  <c r="CC21" i="6"/>
  <c r="CB21" i="6"/>
  <c r="CA21" i="6"/>
  <c r="CI20" i="6"/>
  <c r="CH20" i="6"/>
  <c r="CG20" i="6"/>
  <c r="CC20" i="6"/>
  <c r="CB20" i="6"/>
  <c r="CA20" i="6"/>
  <c r="CI19" i="6"/>
  <c r="CH19" i="6"/>
  <c r="CG19" i="6"/>
  <c r="CC19" i="6"/>
  <c r="CB19" i="6"/>
  <c r="CA19" i="6"/>
  <c r="CI18" i="6"/>
  <c r="CH18" i="6"/>
  <c r="CG18" i="6"/>
  <c r="CC18" i="6"/>
  <c r="CB18" i="6"/>
  <c r="CA18" i="6"/>
  <c r="CI17" i="6"/>
  <c r="CH17" i="6"/>
  <c r="CG17" i="6"/>
  <c r="CC17" i="6"/>
  <c r="CB17" i="6"/>
  <c r="CA17" i="6"/>
  <c r="CI16" i="6"/>
  <c r="CH16" i="6"/>
  <c r="CG16" i="6"/>
  <c r="CC16" i="6"/>
  <c r="CB16" i="6"/>
  <c r="CA16" i="6"/>
  <c r="CI15" i="6"/>
  <c r="CH15" i="6"/>
  <c r="CG15" i="6"/>
  <c r="CC15" i="6"/>
  <c r="CB15" i="6"/>
  <c r="CA15" i="6"/>
  <c r="CI14" i="6"/>
  <c r="CH14" i="6"/>
  <c r="CG14" i="6"/>
  <c r="CC14" i="6"/>
  <c r="CB14" i="6"/>
  <c r="CA14" i="6"/>
  <c r="CI13" i="6"/>
  <c r="CH13" i="6"/>
  <c r="CG13" i="6"/>
  <c r="CC13" i="6"/>
  <c r="CB13" i="6"/>
  <c r="CA13" i="6"/>
  <c r="CI12" i="6"/>
  <c r="CH12" i="6"/>
  <c r="CG12" i="6"/>
  <c r="CC12" i="6"/>
  <c r="CB12" i="6"/>
  <c r="CA12" i="6"/>
  <c r="A5" i="6"/>
  <c r="A4" i="6"/>
  <c r="A3" i="6"/>
  <c r="A2" i="6"/>
  <c r="CR121" i="5"/>
  <c r="CQ121" i="5"/>
  <c r="CP121" i="5"/>
  <c r="CO121" i="5"/>
  <c r="CN121" i="5"/>
  <c r="CM121" i="5"/>
  <c r="CL121" i="5"/>
  <c r="CK121" i="5"/>
  <c r="CJ121" i="5"/>
  <c r="CI121" i="5"/>
  <c r="CH121" i="5"/>
  <c r="CG121" i="5"/>
  <c r="CF121" i="5"/>
  <c r="CE121" i="5"/>
  <c r="CD121" i="5"/>
  <c r="CC121" i="5"/>
  <c r="CB121" i="5"/>
  <c r="D121" i="5"/>
  <c r="C121" i="5"/>
  <c r="CA121" i="5" s="1"/>
  <c r="CR120" i="5"/>
  <c r="CQ120" i="5"/>
  <c r="CP120" i="5"/>
  <c r="CO120" i="5"/>
  <c r="CN120" i="5"/>
  <c r="CM120" i="5"/>
  <c r="CL120" i="5"/>
  <c r="CK120" i="5"/>
  <c r="CJ120" i="5"/>
  <c r="CI120" i="5"/>
  <c r="CH120" i="5"/>
  <c r="CG120" i="5"/>
  <c r="CF120" i="5"/>
  <c r="CE120" i="5"/>
  <c r="CD120" i="5"/>
  <c r="CC120" i="5"/>
  <c r="CB120" i="5"/>
  <c r="D120" i="5"/>
  <c r="C120" i="5"/>
  <c r="CA120" i="5" s="1"/>
  <c r="CR119" i="5"/>
  <c r="CQ119" i="5"/>
  <c r="CP119" i="5"/>
  <c r="CO119" i="5"/>
  <c r="CN119" i="5"/>
  <c r="CM119" i="5"/>
  <c r="CL119" i="5"/>
  <c r="CK119" i="5"/>
  <c r="CJ119" i="5"/>
  <c r="CI119" i="5"/>
  <c r="CH119" i="5"/>
  <c r="CG119" i="5"/>
  <c r="CF119" i="5"/>
  <c r="CE119" i="5"/>
  <c r="CD119" i="5"/>
  <c r="CC119" i="5"/>
  <c r="CB119" i="5"/>
  <c r="D119" i="5"/>
  <c r="C119" i="5"/>
  <c r="CA119" i="5" s="1"/>
  <c r="CR118" i="5"/>
  <c r="CQ118" i="5"/>
  <c r="CP118" i="5"/>
  <c r="CO118" i="5"/>
  <c r="CN118" i="5"/>
  <c r="CM118" i="5"/>
  <c r="CL118" i="5"/>
  <c r="CK118" i="5"/>
  <c r="CJ118" i="5"/>
  <c r="CI118" i="5"/>
  <c r="CH118" i="5"/>
  <c r="CG118" i="5"/>
  <c r="CF118" i="5"/>
  <c r="CE118" i="5"/>
  <c r="CD118" i="5"/>
  <c r="CC118" i="5"/>
  <c r="CB118" i="5"/>
  <c r="D118" i="5"/>
  <c r="C118" i="5"/>
  <c r="CA118" i="5" s="1"/>
  <c r="CR117" i="5"/>
  <c r="CQ117" i="5"/>
  <c r="CP117" i="5"/>
  <c r="CO117" i="5"/>
  <c r="CN117" i="5"/>
  <c r="CM117" i="5"/>
  <c r="CL117" i="5"/>
  <c r="CK117" i="5"/>
  <c r="CJ117" i="5"/>
  <c r="CI117" i="5"/>
  <c r="CH117" i="5"/>
  <c r="CG117" i="5"/>
  <c r="CF117" i="5"/>
  <c r="CE117" i="5"/>
  <c r="CD117" i="5"/>
  <c r="CC117" i="5"/>
  <c r="CB117" i="5"/>
  <c r="D117" i="5"/>
  <c r="C117" i="5"/>
  <c r="CA117" i="5" s="1"/>
  <c r="CR116" i="5"/>
  <c r="CQ116" i="5"/>
  <c r="CP116" i="5"/>
  <c r="CO116" i="5"/>
  <c r="CN116" i="5"/>
  <c r="CM116" i="5"/>
  <c r="CL116" i="5"/>
  <c r="CK116" i="5"/>
  <c r="CJ116" i="5"/>
  <c r="CI116" i="5"/>
  <c r="CH116" i="5"/>
  <c r="CG116" i="5"/>
  <c r="CF116" i="5"/>
  <c r="CE116" i="5"/>
  <c r="CD116" i="5"/>
  <c r="CC116" i="5"/>
  <c r="CB116" i="5"/>
  <c r="D116" i="5"/>
  <c r="C116" i="5"/>
  <c r="CA116" i="5" s="1"/>
  <c r="CR115" i="5"/>
  <c r="CQ115" i="5"/>
  <c r="CP115" i="5"/>
  <c r="CO115" i="5"/>
  <c r="CN115" i="5"/>
  <c r="CM115" i="5"/>
  <c r="CL115" i="5"/>
  <c r="CK115" i="5"/>
  <c r="CJ115" i="5"/>
  <c r="CI115" i="5"/>
  <c r="CH115" i="5"/>
  <c r="CG115" i="5"/>
  <c r="CF115" i="5"/>
  <c r="CE115" i="5"/>
  <c r="CD115" i="5"/>
  <c r="CC115" i="5"/>
  <c r="CB115" i="5"/>
  <c r="D115" i="5"/>
  <c r="C115" i="5"/>
  <c r="CA115" i="5" s="1"/>
  <c r="CR114" i="5"/>
  <c r="CQ114" i="5"/>
  <c r="CP114" i="5"/>
  <c r="CO114" i="5"/>
  <c r="CN114" i="5"/>
  <c r="CM114" i="5"/>
  <c r="CL114" i="5"/>
  <c r="CK114" i="5"/>
  <c r="CJ114" i="5"/>
  <c r="CI114" i="5"/>
  <c r="CH114" i="5"/>
  <c r="CG114" i="5"/>
  <c r="CF114" i="5"/>
  <c r="CE114" i="5"/>
  <c r="CD114" i="5"/>
  <c r="CC114" i="5"/>
  <c r="CB114" i="5"/>
  <c r="D114" i="5"/>
  <c r="C114" i="5"/>
  <c r="CA114" i="5" s="1"/>
  <c r="CR113" i="5"/>
  <c r="CQ113" i="5"/>
  <c r="CP113" i="5"/>
  <c r="CO113" i="5"/>
  <c r="CN113" i="5"/>
  <c r="CM113" i="5"/>
  <c r="CL113" i="5"/>
  <c r="CK113" i="5"/>
  <c r="CJ113" i="5"/>
  <c r="CI113" i="5"/>
  <c r="CH113" i="5"/>
  <c r="CG113" i="5"/>
  <c r="CF113" i="5"/>
  <c r="CE113" i="5"/>
  <c r="CD113" i="5"/>
  <c r="CC113" i="5"/>
  <c r="CB113" i="5"/>
  <c r="D113" i="5"/>
  <c r="C113" i="5"/>
  <c r="CA113" i="5" s="1"/>
  <c r="CR112" i="5"/>
  <c r="CQ112" i="5"/>
  <c r="CP112" i="5"/>
  <c r="CO112" i="5"/>
  <c r="CN112" i="5"/>
  <c r="CM112" i="5"/>
  <c r="CL112" i="5"/>
  <c r="CK112" i="5"/>
  <c r="CJ112" i="5"/>
  <c r="CI112" i="5"/>
  <c r="CH112" i="5"/>
  <c r="CG112" i="5"/>
  <c r="CF112" i="5"/>
  <c r="CE112" i="5"/>
  <c r="CD112" i="5"/>
  <c r="CC112" i="5"/>
  <c r="CB112" i="5"/>
  <c r="D112" i="5"/>
  <c r="C112" i="5"/>
  <c r="CA112" i="5" s="1"/>
  <c r="CR111" i="5"/>
  <c r="CQ111" i="5"/>
  <c r="CP111" i="5"/>
  <c r="CO111" i="5"/>
  <c r="CN111" i="5"/>
  <c r="CM111" i="5"/>
  <c r="CL111" i="5"/>
  <c r="CK111" i="5"/>
  <c r="CJ111" i="5"/>
  <c r="CI111" i="5"/>
  <c r="CH111" i="5"/>
  <c r="CG111" i="5"/>
  <c r="CF111" i="5"/>
  <c r="CE111" i="5"/>
  <c r="CD111" i="5"/>
  <c r="CC111" i="5"/>
  <c r="CB111" i="5"/>
  <c r="D111" i="5"/>
  <c r="C111" i="5"/>
  <c r="CA111" i="5" s="1"/>
  <c r="CR110" i="5"/>
  <c r="CQ110" i="5"/>
  <c r="CP110" i="5"/>
  <c r="CO110" i="5"/>
  <c r="CN110" i="5"/>
  <c r="CM110" i="5"/>
  <c r="CL110" i="5"/>
  <c r="CK110" i="5"/>
  <c r="CJ110" i="5"/>
  <c r="CI110" i="5"/>
  <c r="CH110" i="5"/>
  <c r="CG110" i="5"/>
  <c r="CF110" i="5"/>
  <c r="CE110" i="5"/>
  <c r="CD110" i="5"/>
  <c r="CC110" i="5"/>
  <c r="CB110" i="5"/>
  <c r="D110" i="5"/>
  <c r="C110" i="5"/>
  <c r="CA110" i="5" s="1"/>
  <c r="CR109" i="5"/>
  <c r="CQ109" i="5"/>
  <c r="CP109" i="5"/>
  <c r="CO109" i="5"/>
  <c r="CN109" i="5"/>
  <c r="CM109" i="5"/>
  <c r="CL109" i="5"/>
  <c r="CK109" i="5"/>
  <c r="CJ109" i="5"/>
  <c r="CI109" i="5"/>
  <c r="CH109" i="5"/>
  <c r="CG109" i="5"/>
  <c r="CF109" i="5"/>
  <c r="CE109" i="5"/>
  <c r="CD109" i="5"/>
  <c r="CC109" i="5"/>
  <c r="CB109" i="5"/>
  <c r="D109" i="5"/>
  <c r="C109" i="5"/>
  <c r="CA109" i="5" s="1"/>
  <c r="CR108" i="5"/>
  <c r="CQ108" i="5"/>
  <c r="CP108" i="5"/>
  <c r="CO108" i="5"/>
  <c r="CN108" i="5"/>
  <c r="CM108" i="5"/>
  <c r="CL108" i="5"/>
  <c r="CK108" i="5"/>
  <c r="CJ108" i="5"/>
  <c r="CI108" i="5"/>
  <c r="CH108" i="5"/>
  <c r="CG108" i="5"/>
  <c r="CF108" i="5"/>
  <c r="CE108" i="5"/>
  <c r="CD108" i="5"/>
  <c r="CC108" i="5"/>
  <c r="CB108" i="5"/>
  <c r="D108" i="5"/>
  <c r="C108" i="5"/>
  <c r="CA108" i="5" s="1"/>
  <c r="CR107" i="5"/>
  <c r="CQ107" i="5"/>
  <c r="CP107" i="5"/>
  <c r="CO107" i="5"/>
  <c r="CN107" i="5"/>
  <c r="CM107" i="5"/>
  <c r="CL107" i="5"/>
  <c r="CK107" i="5"/>
  <c r="CJ107" i="5"/>
  <c r="CI107" i="5"/>
  <c r="CH107" i="5"/>
  <c r="CG107" i="5"/>
  <c r="CF107" i="5"/>
  <c r="CE107" i="5"/>
  <c r="CD107" i="5"/>
  <c r="CC107" i="5"/>
  <c r="CB107" i="5"/>
  <c r="D107" i="5"/>
  <c r="C107" i="5"/>
  <c r="CA107" i="5" s="1"/>
  <c r="CR106" i="5"/>
  <c r="CQ106" i="5"/>
  <c r="CP106" i="5"/>
  <c r="CO106" i="5"/>
  <c r="CN106" i="5"/>
  <c r="CM106" i="5"/>
  <c r="CL106" i="5"/>
  <c r="CK106" i="5"/>
  <c r="CJ106" i="5"/>
  <c r="CI106" i="5"/>
  <c r="CH106" i="5"/>
  <c r="CG106" i="5"/>
  <c r="CF106" i="5"/>
  <c r="CE106" i="5"/>
  <c r="CD106" i="5"/>
  <c r="CC106" i="5"/>
  <c r="CB106" i="5"/>
  <c r="D106" i="5"/>
  <c r="C106" i="5"/>
  <c r="CA106" i="5" s="1"/>
  <c r="CR105" i="5"/>
  <c r="CQ105" i="5"/>
  <c r="CP105" i="5"/>
  <c r="CO105" i="5"/>
  <c r="CN105" i="5"/>
  <c r="CM105" i="5"/>
  <c r="CL105" i="5"/>
  <c r="CK105" i="5"/>
  <c r="CJ105" i="5"/>
  <c r="CI105" i="5"/>
  <c r="CH105" i="5"/>
  <c r="CG105" i="5"/>
  <c r="CF105" i="5"/>
  <c r="CE105" i="5"/>
  <c r="CD105" i="5"/>
  <c r="CC105" i="5"/>
  <c r="CB105" i="5"/>
  <c r="D105" i="5"/>
  <c r="C105" i="5"/>
  <c r="CA105" i="5" s="1"/>
  <c r="CR104" i="5"/>
  <c r="CQ104" i="5"/>
  <c r="CP104" i="5"/>
  <c r="CO104" i="5"/>
  <c r="CN104" i="5"/>
  <c r="CM104" i="5"/>
  <c r="CL104" i="5"/>
  <c r="CK104" i="5"/>
  <c r="CJ104" i="5"/>
  <c r="CI104" i="5"/>
  <c r="CH104" i="5"/>
  <c r="CG104" i="5"/>
  <c r="CF104" i="5"/>
  <c r="CE104" i="5"/>
  <c r="CD104" i="5"/>
  <c r="CC104" i="5"/>
  <c r="CB104" i="5"/>
  <c r="D104" i="5"/>
  <c r="C104" i="5"/>
  <c r="CA104" i="5" s="1"/>
  <c r="CR103" i="5"/>
  <c r="CQ103" i="5"/>
  <c r="CP103" i="5"/>
  <c r="CO103" i="5"/>
  <c r="CN103" i="5"/>
  <c r="CM103" i="5"/>
  <c r="CL103" i="5"/>
  <c r="CK103" i="5"/>
  <c r="CJ103" i="5"/>
  <c r="CI103" i="5"/>
  <c r="CH103" i="5"/>
  <c r="CG103" i="5"/>
  <c r="CF103" i="5"/>
  <c r="CE103" i="5"/>
  <c r="CD103" i="5"/>
  <c r="CC103" i="5"/>
  <c r="CB103" i="5"/>
  <c r="D103" i="5"/>
  <c r="C103" i="5"/>
  <c r="CA103" i="5" s="1"/>
  <c r="CR102" i="5"/>
  <c r="CQ102" i="5"/>
  <c r="CP102" i="5"/>
  <c r="CO102" i="5"/>
  <c r="CN102" i="5"/>
  <c r="CM102" i="5"/>
  <c r="CL102" i="5"/>
  <c r="CK102" i="5"/>
  <c r="CJ102" i="5"/>
  <c r="CI102" i="5"/>
  <c r="CH102" i="5"/>
  <c r="CG102" i="5"/>
  <c r="CF102" i="5"/>
  <c r="CE102" i="5"/>
  <c r="CD102" i="5"/>
  <c r="CC102" i="5"/>
  <c r="CB102" i="5"/>
  <c r="D102" i="5"/>
  <c r="C102" i="5"/>
  <c r="CA102" i="5" s="1"/>
  <c r="CR101" i="5"/>
  <c r="CQ101" i="5"/>
  <c r="CP101" i="5"/>
  <c r="CO101" i="5"/>
  <c r="CN101" i="5"/>
  <c r="CM101" i="5"/>
  <c r="CL101" i="5"/>
  <c r="CK101" i="5"/>
  <c r="CJ101" i="5"/>
  <c r="CI101" i="5"/>
  <c r="CH101" i="5"/>
  <c r="CG101" i="5"/>
  <c r="CF101" i="5"/>
  <c r="CE101" i="5"/>
  <c r="CD101" i="5"/>
  <c r="CC101" i="5"/>
  <c r="CB101" i="5"/>
  <c r="D101" i="5"/>
  <c r="C101" i="5"/>
  <c r="CA101" i="5" s="1"/>
  <c r="CR100" i="5"/>
  <c r="CQ100" i="5"/>
  <c r="CP100" i="5"/>
  <c r="CO100" i="5"/>
  <c r="CN100" i="5"/>
  <c r="CM100" i="5"/>
  <c r="CL100" i="5"/>
  <c r="CK100" i="5"/>
  <c r="CJ100" i="5"/>
  <c r="CI100" i="5"/>
  <c r="CH100" i="5"/>
  <c r="CG100" i="5"/>
  <c r="CF100" i="5"/>
  <c r="CE100" i="5"/>
  <c r="CD100" i="5"/>
  <c r="CC100" i="5"/>
  <c r="CB100" i="5"/>
  <c r="D100" i="5"/>
  <c r="C100" i="5"/>
  <c r="CA100" i="5" s="1"/>
  <c r="CR99" i="5"/>
  <c r="CQ99" i="5"/>
  <c r="CP99" i="5"/>
  <c r="CO99" i="5"/>
  <c r="CN99" i="5"/>
  <c r="CM99" i="5"/>
  <c r="CL99" i="5"/>
  <c r="CK99" i="5"/>
  <c r="CJ99" i="5"/>
  <c r="CI99" i="5"/>
  <c r="CH99" i="5"/>
  <c r="CG99" i="5"/>
  <c r="CF99" i="5"/>
  <c r="CE99" i="5"/>
  <c r="CD99" i="5"/>
  <c r="CC99" i="5"/>
  <c r="CB99" i="5"/>
  <c r="D99" i="5"/>
  <c r="C99" i="5"/>
  <c r="CA99" i="5" s="1"/>
  <c r="CT94" i="5"/>
  <c r="CS94" i="5"/>
  <c r="CR94" i="5"/>
  <c r="CQ94" i="5"/>
  <c r="CP94" i="5"/>
  <c r="CO94" i="5"/>
  <c r="CN94" i="5"/>
  <c r="CM94" i="5"/>
  <c r="CL94" i="5"/>
  <c r="CK94" i="5"/>
  <c r="CJ94" i="5"/>
  <c r="CI94" i="5"/>
  <c r="CH94" i="5"/>
  <c r="CG94" i="5"/>
  <c r="CF94" i="5"/>
  <c r="CE94" i="5"/>
  <c r="CD94" i="5"/>
  <c r="CC94" i="5"/>
  <c r="CB94" i="5"/>
  <c r="CA94" i="5"/>
  <c r="D94" i="5"/>
  <c r="C94" i="5"/>
  <c r="CT93" i="5"/>
  <c r="CS93" i="5"/>
  <c r="CR93" i="5"/>
  <c r="CQ93" i="5"/>
  <c r="CP93" i="5"/>
  <c r="CO93" i="5"/>
  <c r="CN93" i="5"/>
  <c r="CM93" i="5"/>
  <c r="CL93" i="5"/>
  <c r="CK93" i="5"/>
  <c r="CJ93" i="5"/>
  <c r="CI93" i="5"/>
  <c r="CH93" i="5"/>
  <c r="CG93" i="5"/>
  <c r="CF93" i="5"/>
  <c r="CE93" i="5"/>
  <c r="CD93" i="5"/>
  <c r="CC93" i="5"/>
  <c r="CB93" i="5"/>
  <c r="D93" i="5"/>
  <c r="C93" i="5"/>
  <c r="CA93" i="5" s="1"/>
  <c r="CT92" i="5"/>
  <c r="CS92" i="5"/>
  <c r="CR92" i="5"/>
  <c r="CQ92" i="5"/>
  <c r="CP92" i="5"/>
  <c r="CO92" i="5"/>
  <c r="CN92" i="5"/>
  <c r="CM92" i="5"/>
  <c r="CL92" i="5"/>
  <c r="CK92" i="5"/>
  <c r="CJ92" i="5"/>
  <c r="CI92" i="5"/>
  <c r="CH92" i="5"/>
  <c r="CG92" i="5"/>
  <c r="CF92" i="5"/>
  <c r="CE92" i="5"/>
  <c r="CD92" i="5"/>
  <c r="CC92" i="5"/>
  <c r="CB92" i="5"/>
  <c r="D92" i="5"/>
  <c r="C92" i="5"/>
  <c r="CA92" i="5" s="1"/>
  <c r="CT91" i="5"/>
  <c r="CS91" i="5"/>
  <c r="CR91" i="5"/>
  <c r="CQ91" i="5"/>
  <c r="CP91" i="5"/>
  <c r="CO91" i="5"/>
  <c r="CN91" i="5"/>
  <c r="CM91" i="5"/>
  <c r="CL91" i="5"/>
  <c r="CK91" i="5"/>
  <c r="CJ91" i="5"/>
  <c r="CI91" i="5"/>
  <c r="CH91" i="5"/>
  <c r="CG91" i="5"/>
  <c r="CF91" i="5"/>
  <c r="CE91" i="5"/>
  <c r="CD91" i="5"/>
  <c r="CC91" i="5"/>
  <c r="CB91" i="5"/>
  <c r="D91" i="5"/>
  <c r="C91" i="5"/>
  <c r="CA91" i="5" s="1"/>
  <c r="CT90" i="5"/>
  <c r="CS90" i="5"/>
  <c r="CR90" i="5"/>
  <c r="CQ90" i="5"/>
  <c r="CP90" i="5"/>
  <c r="CO90" i="5"/>
  <c r="CN90" i="5"/>
  <c r="CM90" i="5"/>
  <c r="CL90" i="5"/>
  <c r="CK90" i="5"/>
  <c r="CJ90" i="5"/>
  <c r="CI90" i="5"/>
  <c r="CH90" i="5"/>
  <c r="CG90" i="5"/>
  <c r="CF90" i="5"/>
  <c r="CE90" i="5"/>
  <c r="CD90" i="5"/>
  <c r="CC90" i="5"/>
  <c r="CB90" i="5"/>
  <c r="D90" i="5"/>
  <c r="C90" i="5"/>
  <c r="CA90" i="5" s="1"/>
  <c r="CT89" i="5"/>
  <c r="CS89" i="5"/>
  <c r="CR89" i="5"/>
  <c r="CQ89" i="5"/>
  <c r="CP89" i="5"/>
  <c r="CO89" i="5"/>
  <c r="CN89" i="5"/>
  <c r="CM89" i="5"/>
  <c r="CL89" i="5"/>
  <c r="CK89" i="5"/>
  <c r="CJ89" i="5"/>
  <c r="CI89" i="5"/>
  <c r="CH89" i="5"/>
  <c r="CG89" i="5"/>
  <c r="CF89" i="5"/>
  <c r="CE89" i="5"/>
  <c r="CD89" i="5"/>
  <c r="CC89" i="5"/>
  <c r="CB89" i="5"/>
  <c r="D89" i="5"/>
  <c r="C89" i="5"/>
  <c r="CA89" i="5" s="1"/>
  <c r="CT88" i="5"/>
  <c r="CS88" i="5"/>
  <c r="CR88" i="5"/>
  <c r="CQ88" i="5"/>
  <c r="CP88" i="5"/>
  <c r="CO88" i="5"/>
  <c r="CN88" i="5"/>
  <c r="CM88" i="5"/>
  <c r="CL88" i="5"/>
  <c r="CK88" i="5"/>
  <c r="CJ88" i="5"/>
  <c r="CI88" i="5"/>
  <c r="CH88" i="5"/>
  <c r="CG88" i="5"/>
  <c r="CF88" i="5"/>
  <c r="CE88" i="5"/>
  <c r="CD88" i="5"/>
  <c r="CC88" i="5"/>
  <c r="CB88" i="5"/>
  <c r="CA88" i="5"/>
  <c r="D88" i="5"/>
  <c r="C88" i="5"/>
  <c r="CT87" i="5"/>
  <c r="CS87" i="5"/>
  <c r="CR87" i="5"/>
  <c r="CQ87" i="5"/>
  <c r="CP87" i="5"/>
  <c r="CO87" i="5"/>
  <c r="CN87" i="5"/>
  <c r="CM87" i="5"/>
  <c r="CL87" i="5"/>
  <c r="CK87" i="5"/>
  <c r="CJ87" i="5"/>
  <c r="CI87" i="5"/>
  <c r="CH87" i="5"/>
  <c r="CG87" i="5"/>
  <c r="CF87" i="5"/>
  <c r="CE87" i="5"/>
  <c r="CD87" i="5"/>
  <c r="CC87" i="5"/>
  <c r="CB87" i="5"/>
  <c r="D87" i="5"/>
  <c r="C87" i="5"/>
  <c r="CA87" i="5" s="1"/>
  <c r="CT86" i="5"/>
  <c r="CS86" i="5"/>
  <c r="CR86" i="5"/>
  <c r="CQ86" i="5"/>
  <c r="CP86" i="5"/>
  <c r="CO86" i="5"/>
  <c r="CN86" i="5"/>
  <c r="CM86" i="5"/>
  <c r="CL86" i="5"/>
  <c r="CK86" i="5"/>
  <c r="CJ86" i="5"/>
  <c r="CI86" i="5"/>
  <c r="CH86" i="5"/>
  <c r="CG86" i="5"/>
  <c r="CF86" i="5"/>
  <c r="CE86" i="5"/>
  <c r="CD86" i="5"/>
  <c r="CC86" i="5"/>
  <c r="CB86" i="5"/>
  <c r="CA86" i="5"/>
  <c r="D86" i="5"/>
  <c r="C86" i="5"/>
  <c r="CT85" i="5"/>
  <c r="CS85" i="5"/>
  <c r="CR85" i="5"/>
  <c r="CQ85" i="5"/>
  <c r="CP85" i="5"/>
  <c r="CO85" i="5"/>
  <c r="CN85" i="5"/>
  <c r="CM85" i="5"/>
  <c r="CL85" i="5"/>
  <c r="CK85" i="5"/>
  <c r="CJ85" i="5"/>
  <c r="CI85" i="5"/>
  <c r="CH85" i="5"/>
  <c r="CG85" i="5"/>
  <c r="CF85" i="5"/>
  <c r="CE85" i="5"/>
  <c r="CD85" i="5"/>
  <c r="CC85" i="5"/>
  <c r="CB85" i="5"/>
  <c r="D85" i="5"/>
  <c r="C85" i="5"/>
  <c r="CA85" i="5" s="1"/>
  <c r="CT84" i="5"/>
  <c r="CS84" i="5"/>
  <c r="CR84" i="5"/>
  <c r="CQ84" i="5"/>
  <c r="CP84" i="5"/>
  <c r="CO84" i="5"/>
  <c r="CN84" i="5"/>
  <c r="CM84" i="5"/>
  <c r="CL84" i="5"/>
  <c r="CK84" i="5"/>
  <c r="CJ84" i="5"/>
  <c r="CI84" i="5"/>
  <c r="CH84" i="5"/>
  <c r="CG84" i="5"/>
  <c r="CF84" i="5"/>
  <c r="CE84" i="5"/>
  <c r="CD84" i="5"/>
  <c r="CC84" i="5"/>
  <c r="CB84" i="5"/>
  <c r="D84" i="5"/>
  <c r="C84" i="5"/>
  <c r="CA84" i="5" s="1"/>
  <c r="CT83" i="5"/>
  <c r="CS83" i="5"/>
  <c r="CR83" i="5"/>
  <c r="CQ83" i="5"/>
  <c r="CP83" i="5"/>
  <c r="CO83" i="5"/>
  <c r="CN83" i="5"/>
  <c r="CM83" i="5"/>
  <c r="CL83" i="5"/>
  <c r="CK83" i="5"/>
  <c r="CJ83" i="5"/>
  <c r="CI83" i="5"/>
  <c r="CH83" i="5"/>
  <c r="CG83" i="5"/>
  <c r="CF83" i="5"/>
  <c r="CE83" i="5"/>
  <c r="CD83" i="5"/>
  <c r="CC83" i="5"/>
  <c r="CB83" i="5"/>
  <c r="D83" i="5"/>
  <c r="C83" i="5"/>
  <c r="CA83" i="5" s="1"/>
  <c r="CT82" i="5"/>
  <c r="CS82" i="5"/>
  <c r="CR82" i="5"/>
  <c r="CQ82" i="5"/>
  <c r="CP82" i="5"/>
  <c r="CO82" i="5"/>
  <c r="CN82" i="5"/>
  <c r="CM82" i="5"/>
  <c r="CL82" i="5"/>
  <c r="CK82" i="5"/>
  <c r="CJ82" i="5"/>
  <c r="CI82" i="5"/>
  <c r="CH82" i="5"/>
  <c r="CG82" i="5"/>
  <c r="CF82" i="5"/>
  <c r="CE82" i="5"/>
  <c r="CD82" i="5"/>
  <c r="CC82" i="5"/>
  <c r="CB82" i="5"/>
  <c r="D82" i="5"/>
  <c r="C82" i="5"/>
  <c r="CA82" i="5" s="1"/>
  <c r="CT81" i="5"/>
  <c r="CS81" i="5"/>
  <c r="CR81" i="5"/>
  <c r="CQ81" i="5"/>
  <c r="CP81" i="5"/>
  <c r="CO81" i="5"/>
  <c r="CN81" i="5"/>
  <c r="CM81" i="5"/>
  <c r="CL81" i="5"/>
  <c r="CK81" i="5"/>
  <c r="CJ81" i="5"/>
  <c r="CI81" i="5"/>
  <c r="CH81" i="5"/>
  <c r="CG81" i="5"/>
  <c r="CF81" i="5"/>
  <c r="CE81" i="5"/>
  <c r="CD81" i="5"/>
  <c r="CC81" i="5"/>
  <c r="CB81" i="5"/>
  <c r="D81" i="5"/>
  <c r="C81" i="5"/>
  <c r="CA81" i="5" s="1"/>
  <c r="CT80" i="5"/>
  <c r="CS80" i="5"/>
  <c r="CR80" i="5"/>
  <c r="CQ80" i="5"/>
  <c r="CP80" i="5"/>
  <c r="CO80" i="5"/>
  <c r="CN80" i="5"/>
  <c r="CM80" i="5"/>
  <c r="CL80" i="5"/>
  <c r="CK80" i="5"/>
  <c r="CJ80" i="5"/>
  <c r="CI80" i="5"/>
  <c r="CH80" i="5"/>
  <c r="CG80" i="5"/>
  <c r="CF80" i="5"/>
  <c r="CE80" i="5"/>
  <c r="CD80" i="5"/>
  <c r="CC80" i="5"/>
  <c r="CB80" i="5"/>
  <c r="CA80" i="5"/>
  <c r="D80" i="5"/>
  <c r="C80" i="5"/>
  <c r="CT79" i="5"/>
  <c r="CS79" i="5"/>
  <c r="CR79" i="5"/>
  <c r="CQ79" i="5"/>
  <c r="CP79" i="5"/>
  <c r="CO79" i="5"/>
  <c r="CN79" i="5"/>
  <c r="CM79" i="5"/>
  <c r="CL79" i="5"/>
  <c r="CK79" i="5"/>
  <c r="CJ79" i="5"/>
  <c r="CI79" i="5"/>
  <c r="CH79" i="5"/>
  <c r="CG79" i="5"/>
  <c r="CF79" i="5"/>
  <c r="CE79" i="5"/>
  <c r="CD79" i="5"/>
  <c r="CC79" i="5"/>
  <c r="CB79" i="5"/>
  <c r="D79" i="5"/>
  <c r="C79" i="5"/>
  <c r="CA79" i="5" s="1"/>
  <c r="CT78" i="5"/>
  <c r="CS78" i="5"/>
  <c r="CR78" i="5"/>
  <c r="CQ78" i="5"/>
  <c r="CP78" i="5"/>
  <c r="CO78" i="5"/>
  <c r="CN78" i="5"/>
  <c r="CM78" i="5"/>
  <c r="CL78" i="5"/>
  <c r="CK78" i="5"/>
  <c r="CJ78" i="5"/>
  <c r="CI78" i="5"/>
  <c r="CH78" i="5"/>
  <c r="CG78" i="5"/>
  <c r="CF78" i="5"/>
  <c r="CE78" i="5"/>
  <c r="CD78" i="5"/>
  <c r="CC78" i="5"/>
  <c r="CB78" i="5"/>
  <c r="CA78" i="5"/>
  <c r="D78" i="5"/>
  <c r="C78" i="5"/>
  <c r="CT77" i="5"/>
  <c r="CS77" i="5"/>
  <c r="CR77" i="5"/>
  <c r="CQ77" i="5"/>
  <c r="CP77" i="5"/>
  <c r="CO77" i="5"/>
  <c r="CN77" i="5"/>
  <c r="CM77" i="5"/>
  <c r="CL77" i="5"/>
  <c r="CK77" i="5"/>
  <c r="CJ77" i="5"/>
  <c r="CI77" i="5"/>
  <c r="CH77" i="5"/>
  <c r="CG77" i="5"/>
  <c r="CF77" i="5"/>
  <c r="CE77" i="5"/>
  <c r="CD77" i="5"/>
  <c r="CC77" i="5"/>
  <c r="CB77" i="5"/>
  <c r="D77" i="5"/>
  <c r="C77" i="5"/>
  <c r="CA77" i="5" s="1"/>
  <c r="CT76" i="5"/>
  <c r="CS76" i="5"/>
  <c r="CR76" i="5"/>
  <c r="CQ76" i="5"/>
  <c r="CP76" i="5"/>
  <c r="CO76" i="5"/>
  <c r="CN76" i="5"/>
  <c r="CM76" i="5"/>
  <c r="CL76" i="5"/>
  <c r="CK76" i="5"/>
  <c r="CJ76" i="5"/>
  <c r="CI76" i="5"/>
  <c r="CH76" i="5"/>
  <c r="CG76" i="5"/>
  <c r="CF76" i="5"/>
  <c r="CE76" i="5"/>
  <c r="CD76" i="5"/>
  <c r="CC76" i="5"/>
  <c r="CB76" i="5"/>
  <c r="D76" i="5"/>
  <c r="C76" i="5"/>
  <c r="CA76" i="5" s="1"/>
  <c r="CT75" i="5"/>
  <c r="CS75" i="5"/>
  <c r="CR75" i="5"/>
  <c r="CQ75" i="5"/>
  <c r="CP75" i="5"/>
  <c r="CO75" i="5"/>
  <c r="CN75" i="5"/>
  <c r="CM75" i="5"/>
  <c r="CL75" i="5"/>
  <c r="CK75" i="5"/>
  <c r="CJ75" i="5"/>
  <c r="CI75" i="5"/>
  <c r="CH75" i="5"/>
  <c r="CG75" i="5"/>
  <c r="CF75" i="5"/>
  <c r="CE75" i="5"/>
  <c r="CD75" i="5"/>
  <c r="CC75" i="5"/>
  <c r="CB75" i="5"/>
  <c r="D75" i="5"/>
  <c r="C75" i="5"/>
  <c r="CA75" i="5" s="1"/>
  <c r="CT74" i="5"/>
  <c r="CS74" i="5"/>
  <c r="CR74" i="5"/>
  <c r="CQ74" i="5"/>
  <c r="CP74" i="5"/>
  <c r="CO74" i="5"/>
  <c r="CN74" i="5"/>
  <c r="CM74" i="5"/>
  <c r="CL74" i="5"/>
  <c r="CK74" i="5"/>
  <c r="CJ74" i="5"/>
  <c r="CI74" i="5"/>
  <c r="CH74" i="5"/>
  <c r="CG74" i="5"/>
  <c r="CF74" i="5"/>
  <c r="CE74" i="5"/>
  <c r="CD74" i="5"/>
  <c r="CC74" i="5"/>
  <c r="CB74" i="5"/>
  <c r="D74" i="5"/>
  <c r="C74" i="5"/>
  <c r="CA74" i="5" s="1"/>
  <c r="CT73" i="5"/>
  <c r="CS73" i="5"/>
  <c r="CR73" i="5"/>
  <c r="CQ73" i="5"/>
  <c r="CP73" i="5"/>
  <c r="CO73" i="5"/>
  <c r="CN73" i="5"/>
  <c r="CM73" i="5"/>
  <c r="CL73" i="5"/>
  <c r="CK73" i="5"/>
  <c r="CJ73" i="5"/>
  <c r="CI73" i="5"/>
  <c r="CH73" i="5"/>
  <c r="CG73" i="5"/>
  <c r="CF73" i="5"/>
  <c r="CE73" i="5"/>
  <c r="CD73" i="5"/>
  <c r="CC73" i="5"/>
  <c r="CB73" i="5"/>
  <c r="D73" i="5"/>
  <c r="C73" i="5"/>
  <c r="CA73" i="5" s="1"/>
  <c r="CT72" i="5"/>
  <c r="CS72" i="5"/>
  <c r="CR72" i="5"/>
  <c r="CQ72" i="5"/>
  <c r="CP72" i="5"/>
  <c r="CO72" i="5"/>
  <c r="CN72" i="5"/>
  <c r="CM72" i="5"/>
  <c r="CL72" i="5"/>
  <c r="CK72" i="5"/>
  <c r="CJ72" i="5"/>
  <c r="CI72" i="5"/>
  <c r="CH72" i="5"/>
  <c r="CG72" i="5"/>
  <c r="CF72" i="5"/>
  <c r="CE72" i="5"/>
  <c r="CD72" i="5"/>
  <c r="CC72" i="5"/>
  <c r="CB72" i="5"/>
  <c r="CA72" i="5"/>
  <c r="D72" i="5"/>
  <c r="C72" i="5"/>
  <c r="A195" i="5" s="1"/>
  <c r="CE67" i="5"/>
  <c r="CD67" i="5"/>
  <c r="CC67" i="5"/>
  <c r="CB67" i="5"/>
  <c r="CA67" i="5"/>
  <c r="CE66" i="5"/>
  <c r="CD66" i="5"/>
  <c r="CC66" i="5"/>
  <c r="CB66" i="5"/>
  <c r="CA66" i="5"/>
  <c r="CE65" i="5"/>
  <c r="CD65" i="5"/>
  <c r="CC65" i="5"/>
  <c r="CB65" i="5"/>
  <c r="CA65" i="5"/>
  <c r="CE64" i="5"/>
  <c r="CD64" i="5"/>
  <c r="CC64" i="5"/>
  <c r="CB64" i="5"/>
  <c r="CA64" i="5"/>
  <c r="CE63" i="5"/>
  <c r="CD63" i="5"/>
  <c r="CC63" i="5"/>
  <c r="CB63" i="5"/>
  <c r="CA63" i="5"/>
  <c r="CE59" i="5"/>
  <c r="CD59" i="5"/>
  <c r="CC59" i="5"/>
  <c r="CB59" i="5"/>
  <c r="CA59" i="5"/>
  <c r="CE58" i="5"/>
  <c r="CD58" i="5"/>
  <c r="CC58" i="5"/>
  <c r="CB58" i="5"/>
  <c r="CA58" i="5"/>
  <c r="CE57" i="5"/>
  <c r="CD57" i="5"/>
  <c r="CC57" i="5"/>
  <c r="CB57" i="5"/>
  <c r="CA57" i="5"/>
  <c r="CE56" i="5"/>
  <c r="CD56" i="5"/>
  <c r="CC56" i="5"/>
  <c r="CB56" i="5"/>
  <c r="CA56" i="5"/>
  <c r="CE55" i="5"/>
  <c r="CD55" i="5"/>
  <c r="CC55" i="5"/>
  <c r="CB55" i="5"/>
  <c r="CA55" i="5"/>
  <c r="CI29" i="5"/>
  <c r="CH29" i="5"/>
  <c r="CG29" i="5"/>
  <c r="CC29" i="5"/>
  <c r="CB29" i="5"/>
  <c r="CA29" i="5"/>
  <c r="CI28" i="5"/>
  <c r="CH28" i="5"/>
  <c r="CG28" i="5"/>
  <c r="CC28" i="5"/>
  <c r="CB28" i="5"/>
  <c r="CA28" i="5"/>
  <c r="CI27" i="5"/>
  <c r="CH27" i="5"/>
  <c r="CG27" i="5"/>
  <c r="CC27" i="5"/>
  <c r="CB27" i="5"/>
  <c r="CA27" i="5"/>
  <c r="CI26" i="5"/>
  <c r="CH26" i="5"/>
  <c r="CG26" i="5"/>
  <c r="CC26" i="5"/>
  <c r="CB26" i="5"/>
  <c r="CA26" i="5"/>
  <c r="CI25" i="5"/>
  <c r="CH25" i="5"/>
  <c r="CG25" i="5"/>
  <c r="CC25" i="5"/>
  <c r="CB25" i="5"/>
  <c r="CA25" i="5"/>
  <c r="CI24" i="5"/>
  <c r="CH24" i="5"/>
  <c r="CG24" i="5"/>
  <c r="CC24" i="5"/>
  <c r="CB24" i="5"/>
  <c r="CA24" i="5"/>
  <c r="CI23" i="5"/>
  <c r="CH23" i="5"/>
  <c r="CG23" i="5"/>
  <c r="CC23" i="5"/>
  <c r="CB23" i="5"/>
  <c r="CA23" i="5"/>
  <c r="CI22" i="5"/>
  <c r="CH22" i="5"/>
  <c r="CG22" i="5"/>
  <c r="CC22" i="5"/>
  <c r="CB22" i="5"/>
  <c r="CA22" i="5"/>
  <c r="CI21" i="5"/>
  <c r="CH21" i="5"/>
  <c r="CG21" i="5"/>
  <c r="CC21" i="5"/>
  <c r="CB21" i="5"/>
  <c r="CA21" i="5"/>
  <c r="CI20" i="5"/>
  <c r="CH20" i="5"/>
  <c r="CG20" i="5"/>
  <c r="CC20" i="5"/>
  <c r="CB20" i="5"/>
  <c r="CA20" i="5"/>
  <c r="CI19" i="5"/>
  <c r="CH19" i="5"/>
  <c r="CG19" i="5"/>
  <c r="CC19" i="5"/>
  <c r="CB19" i="5"/>
  <c r="CA19" i="5"/>
  <c r="CI18" i="5"/>
  <c r="CH18" i="5"/>
  <c r="CG18" i="5"/>
  <c r="CC18" i="5"/>
  <c r="CB18" i="5"/>
  <c r="CA18" i="5"/>
  <c r="CI17" i="5"/>
  <c r="CH17" i="5"/>
  <c r="CG17" i="5"/>
  <c r="CC17" i="5"/>
  <c r="CB17" i="5"/>
  <c r="CA17" i="5"/>
  <c r="CI16" i="5"/>
  <c r="CH16" i="5"/>
  <c r="CG16" i="5"/>
  <c r="CC16" i="5"/>
  <c r="CB16" i="5"/>
  <c r="CA16" i="5"/>
  <c r="CI15" i="5"/>
  <c r="CH15" i="5"/>
  <c r="CG15" i="5"/>
  <c r="CC15" i="5"/>
  <c r="CB15" i="5"/>
  <c r="CA15" i="5"/>
  <c r="CI14" i="5"/>
  <c r="CH14" i="5"/>
  <c r="CG14" i="5"/>
  <c r="CC14" i="5"/>
  <c r="CB14" i="5"/>
  <c r="CA14" i="5"/>
  <c r="CI13" i="5"/>
  <c r="CH13" i="5"/>
  <c r="CG13" i="5"/>
  <c r="CC13" i="5"/>
  <c r="CB13" i="5"/>
  <c r="CA13" i="5"/>
  <c r="CI12" i="5"/>
  <c r="CH12" i="5"/>
  <c r="CG12" i="5"/>
  <c r="CC12" i="5"/>
  <c r="CB12" i="5"/>
  <c r="CA12" i="5"/>
  <c r="A5" i="5"/>
  <c r="A4" i="5"/>
  <c r="A3" i="5"/>
  <c r="A2" i="5"/>
  <c r="D94" i="1" l="1"/>
  <c r="C94" i="1"/>
  <c r="CA94" i="1" s="1"/>
  <c r="CA12" i="1"/>
  <c r="CS77" i="1"/>
  <c r="CR77" i="1"/>
  <c r="CS85" i="1"/>
  <c r="CT85" i="1"/>
  <c r="D87" i="1"/>
  <c r="CC87" i="1"/>
  <c r="CR89" i="1"/>
  <c r="CT89" i="1"/>
  <c r="CS89" i="1"/>
  <c r="CB108" i="1"/>
  <c r="C108" i="1"/>
  <c r="CA108" i="1" s="1"/>
  <c r="CB109" i="1"/>
  <c r="D109" i="1"/>
  <c r="CT77" i="1"/>
  <c r="CC78" i="1"/>
  <c r="CC79" i="1"/>
  <c r="CT81" i="1"/>
  <c r="CB85" i="1"/>
  <c r="CC91" i="1"/>
  <c r="CT92" i="1"/>
  <c r="CB12" i="1"/>
  <c r="CI29" i="1"/>
  <c r="CB27" i="1"/>
  <c r="CG24" i="1"/>
  <c r="CB19" i="1"/>
  <c r="CA55" i="1"/>
  <c r="CE55" i="1"/>
  <c r="CC56" i="1"/>
  <c r="CA57" i="1"/>
  <c r="CE57" i="1"/>
  <c r="CA59" i="1"/>
  <c r="CE59" i="1"/>
  <c r="CJ72" i="1"/>
  <c r="CE74" i="1"/>
  <c r="CM74" i="1"/>
  <c r="CF76" i="1"/>
  <c r="CL76" i="1"/>
  <c r="CP76" i="1"/>
  <c r="CD80" i="1"/>
  <c r="CT80" i="1"/>
  <c r="C81" i="1"/>
  <c r="CA81" i="1" s="1"/>
  <c r="CC81" i="1"/>
  <c r="D82" i="1"/>
  <c r="CC82" i="1"/>
  <c r="CG82" i="1"/>
  <c r="CA83" i="1"/>
  <c r="CH84" i="1"/>
  <c r="CL84" i="1"/>
  <c r="CT84" i="1"/>
  <c r="CC85" i="1"/>
  <c r="C85" i="1"/>
  <c r="CA85" i="1" s="1"/>
  <c r="CK86" i="1"/>
  <c r="CO86" i="1"/>
  <c r="CT87" i="1"/>
  <c r="CS87" i="1"/>
  <c r="CR87" i="1"/>
  <c r="CB88" i="1"/>
  <c r="CF88" i="1"/>
  <c r="CJ88" i="1"/>
  <c r="CN88" i="1"/>
  <c r="CS88" i="1"/>
  <c r="CT88" i="1"/>
  <c r="CR88" i="1"/>
  <c r="B195" i="6"/>
  <c r="CI19" i="1"/>
  <c r="CB23" i="1"/>
  <c r="CR73" i="1"/>
  <c r="D76" i="1"/>
  <c r="D80" i="1"/>
  <c r="CB84" i="1"/>
  <c r="CR84" i="1"/>
  <c r="C89" i="1"/>
  <c r="CA89" i="1" s="1"/>
  <c r="C100" i="1"/>
  <c r="CA100" i="1" s="1"/>
  <c r="CC110" i="1"/>
  <c r="C112" i="1"/>
  <c r="CA112" i="1" s="1"/>
  <c r="D113" i="1"/>
  <c r="CC118" i="1"/>
  <c r="C120" i="1"/>
  <c r="CA120" i="1" s="1"/>
  <c r="D121" i="1"/>
  <c r="CB101" i="1"/>
  <c r="D101" i="1"/>
  <c r="C102" i="1"/>
  <c r="CA102" i="1" s="1"/>
  <c r="CC102" i="1"/>
  <c r="CB116" i="1"/>
  <c r="C116" i="1"/>
  <c r="CA116" i="1" s="1"/>
  <c r="CB117" i="1"/>
  <c r="D117" i="1"/>
  <c r="A195" i="6"/>
  <c r="CI21" i="1"/>
  <c r="CI15" i="1"/>
  <c r="CB13" i="1"/>
  <c r="CB72" i="1"/>
  <c r="CR72" i="1"/>
  <c r="CT76" i="1"/>
  <c r="CH80" i="1"/>
  <c r="CL80" i="1"/>
  <c r="CP80" i="1"/>
  <c r="CE82" i="1"/>
  <c r="CI82" i="1"/>
  <c r="CM82" i="1"/>
  <c r="CQ82" i="1"/>
  <c r="CR83" i="1"/>
  <c r="CT83" i="1"/>
  <c r="CD84" i="1"/>
  <c r="CP84" i="1"/>
  <c r="CC86" i="1"/>
  <c r="CG86" i="1"/>
  <c r="B195" i="5"/>
  <c r="CA72" i="6"/>
  <c r="CH12" i="1"/>
  <c r="CI27" i="1"/>
  <c r="CT73" i="1"/>
  <c r="D77" i="1"/>
  <c r="CR80" i="1"/>
  <c r="CB83" i="1"/>
  <c r="CS84" i="1"/>
  <c r="CR85" i="1"/>
  <c r="D89" i="1"/>
  <c r="CB93" i="1"/>
  <c r="CR93" i="1"/>
  <c r="CC94" i="1"/>
  <c r="C104" i="1"/>
  <c r="CA104" i="1" s="1"/>
  <c r="D73" i="1"/>
  <c r="CE73" i="1"/>
  <c r="CG73" i="1"/>
  <c r="CI73" i="1"/>
  <c r="CK73" i="1"/>
  <c r="CM73" i="1"/>
  <c r="CO73" i="1"/>
  <c r="CQ73" i="1"/>
  <c r="C74" i="1"/>
  <c r="CA74" i="1" s="1"/>
  <c r="CB75" i="1"/>
  <c r="CD75" i="1"/>
  <c r="CF75" i="1"/>
  <c r="CH75" i="1"/>
  <c r="CJ75" i="1"/>
  <c r="CL75" i="1"/>
  <c r="CN75" i="1"/>
  <c r="CP75" i="1"/>
  <c r="CR75" i="1"/>
  <c r="C76" i="1"/>
  <c r="CA76" i="1" s="1"/>
  <c r="CA91" i="1"/>
  <c r="CH29" i="1"/>
  <c r="CC29" i="1"/>
  <c r="CA29" i="1"/>
  <c r="CC28" i="1"/>
  <c r="CA28" i="1"/>
  <c r="CH27" i="1"/>
  <c r="CC27" i="1"/>
  <c r="CA27" i="1"/>
  <c r="CC26" i="1"/>
  <c r="CA26" i="1"/>
  <c r="CH25" i="1"/>
  <c r="CC25" i="1"/>
  <c r="CA25" i="1"/>
  <c r="CC24" i="1"/>
  <c r="CA24" i="1"/>
  <c r="CH23" i="1"/>
  <c r="CC23" i="1"/>
  <c r="CA23" i="1"/>
  <c r="CC22" i="1"/>
  <c r="CA22" i="1"/>
  <c r="CH21" i="1"/>
  <c r="CC21" i="1"/>
  <c r="CA21" i="1"/>
  <c r="CC20" i="1"/>
  <c r="CA20" i="1"/>
  <c r="CH19" i="1"/>
  <c r="CC19" i="1"/>
  <c r="CA19" i="1"/>
  <c r="CC18" i="1"/>
  <c r="CA18" i="1"/>
  <c r="CH17" i="1"/>
  <c r="CC17" i="1"/>
  <c r="CA17" i="1"/>
  <c r="CC16" i="1"/>
  <c r="CG16" i="1"/>
  <c r="CH15" i="1"/>
  <c r="CC15" i="1"/>
  <c r="CA15" i="1"/>
  <c r="CC14" i="1"/>
  <c r="CA14" i="1"/>
  <c r="CH13" i="1"/>
  <c r="CG13" i="1"/>
  <c r="CA13" i="1"/>
  <c r="CA63" i="1"/>
  <c r="CD63" i="1"/>
  <c r="CE63" i="1"/>
  <c r="CC64" i="1"/>
  <c r="CD65" i="1"/>
  <c r="CB66" i="1"/>
  <c r="CC66" i="1"/>
  <c r="CA67" i="1"/>
  <c r="CD67" i="1"/>
  <c r="CE67" i="1"/>
  <c r="CC72" i="1"/>
  <c r="CC99" i="1"/>
  <c r="CE99" i="1"/>
  <c r="CG99" i="1"/>
  <c r="CI99" i="1"/>
  <c r="CK99" i="1"/>
  <c r="CM99" i="1"/>
  <c r="CO99" i="1"/>
  <c r="CQ99" i="1"/>
  <c r="CC100" i="1"/>
  <c r="CE100" i="1"/>
  <c r="CG100" i="1"/>
  <c r="CI100" i="1"/>
  <c r="CK100" i="1"/>
  <c r="CM100" i="1"/>
  <c r="CO100" i="1"/>
  <c r="CQ100" i="1"/>
  <c r="CA101" i="1"/>
  <c r="CC103" i="1"/>
  <c r="CE103" i="1"/>
  <c r="CG103" i="1"/>
  <c r="CI103" i="1"/>
  <c r="CK103" i="1"/>
  <c r="CM103" i="1"/>
  <c r="CO103" i="1"/>
  <c r="CQ103" i="1"/>
  <c r="CC104" i="1"/>
  <c r="CE104" i="1"/>
  <c r="CG104" i="1"/>
  <c r="CI104" i="1"/>
  <c r="CK104" i="1"/>
  <c r="CM104" i="1"/>
  <c r="CO104" i="1"/>
  <c r="CQ104" i="1"/>
  <c r="CA105" i="1"/>
  <c r="CP105" i="1"/>
  <c r="CD106" i="1"/>
  <c r="CH106" i="1"/>
  <c r="CL106" i="1"/>
  <c r="CP106" i="1"/>
  <c r="CC107" i="1"/>
  <c r="CE107" i="1"/>
  <c r="CG107" i="1"/>
  <c r="CI107" i="1"/>
  <c r="CK107" i="1"/>
  <c r="CM107" i="1"/>
  <c r="CO107" i="1"/>
  <c r="CQ107" i="1"/>
  <c r="CE108" i="1"/>
  <c r="CG108" i="1"/>
  <c r="CI108" i="1"/>
  <c r="CK108" i="1"/>
  <c r="CM108" i="1"/>
  <c r="CO108" i="1"/>
  <c r="CQ108" i="1"/>
  <c r="CA109" i="1"/>
  <c r="CD109" i="1"/>
  <c r="CH109" i="1"/>
  <c r="CL109" i="1"/>
  <c r="CP109" i="1"/>
  <c r="CD110" i="1"/>
  <c r="CH110" i="1"/>
  <c r="CL110" i="1"/>
  <c r="CP110" i="1"/>
  <c r="CC111" i="1"/>
  <c r="CE111" i="1"/>
  <c r="CG111" i="1"/>
  <c r="CI111" i="1"/>
  <c r="CK111" i="1"/>
  <c r="CM111" i="1"/>
  <c r="CO111" i="1"/>
  <c r="CQ111" i="1"/>
  <c r="CE112" i="1"/>
  <c r="CG112" i="1"/>
  <c r="CI112" i="1"/>
  <c r="CK112" i="1"/>
  <c r="CM112" i="1"/>
  <c r="CO112" i="1"/>
  <c r="CQ112" i="1"/>
  <c r="CA113" i="1"/>
  <c r="CD113" i="1"/>
  <c r="CH113" i="1"/>
  <c r="CL113" i="1"/>
  <c r="CP113" i="1"/>
  <c r="CD114" i="1"/>
  <c r="CH114" i="1"/>
  <c r="CL114" i="1"/>
  <c r="CP114" i="1"/>
  <c r="CC115" i="1"/>
  <c r="CE115" i="1"/>
  <c r="CG115" i="1"/>
  <c r="CI115" i="1"/>
  <c r="CK115" i="1"/>
  <c r="CM115" i="1"/>
  <c r="CO115" i="1"/>
  <c r="CQ115" i="1"/>
  <c r="CE116" i="1"/>
  <c r="CG116" i="1"/>
  <c r="CI116" i="1"/>
  <c r="CK116" i="1"/>
  <c r="CM116" i="1"/>
  <c r="CO116" i="1"/>
  <c r="CQ116" i="1"/>
  <c r="CA117" i="1"/>
  <c r="CD117" i="1"/>
  <c r="CH117" i="1"/>
  <c r="CL117" i="1"/>
  <c r="CP117" i="1"/>
  <c r="CD118" i="1"/>
  <c r="CH118" i="1"/>
  <c r="CL118" i="1"/>
  <c r="CP118" i="1"/>
  <c r="CC119" i="1"/>
  <c r="CE119" i="1"/>
  <c r="CG119" i="1"/>
  <c r="CI119" i="1"/>
  <c r="CK119" i="1"/>
  <c r="CM119" i="1"/>
  <c r="CO119" i="1"/>
  <c r="CQ119" i="1"/>
  <c r="CE120" i="1"/>
  <c r="CG120" i="1"/>
  <c r="CI120" i="1"/>
  <c r="CK120" i="1"/>
  <c r="CM120" i="1"/>
  <c r="CO120" i="1"/>
  <c r="CQ120" i="1"/>
  <c r="CA121" i="1"/>
  <c r="CD121" i="1"/>
  <c r="CH121" i="1"/>
  <c r="CL121" i="1"/>
  <c r="CP121" i="1"/>
  <c r="C99" i="1"/>
  <c r="CA99" i="1" s="1"/>
  <c r="C103" i="1"/>
  <c r="CA103" i="1" s="1"/>
  <c r="C107" i="1"/>
  <c r="CA107" i="1" s="1"/>
  <c r="CC108" i="1"/>
  <c r="C111" i="1"/>
  <c r="CA111" i="1" s="1"/>
  <c r="CC112" i="1"/>
  <c r="C115" i="1"/>
  <c r="CA115" i="1" s="1"/>
  <c r="CC116" i="1"/>
  <c r="C119" i="1"/>
  <c r="CA119" i="1" s="1"/>
  <c r="CC120" i="1"/>
  <c r="D72" i="1"/>
  <c r="CC73" i="1"/>
  <c r="CB74" i="1"/>
  <c r="CR74" i="1"/>
  <c r="D75" i="1"/>
  <c r="CT75" i="1"/>
  <c r="CC76" i="1"/>
  <c r="D83" i="1"/>
  <c r="CS74" i="1"/>
  <c r="CC13" i="1"/>
  <c r="CH14" i="1"/>
  <c r="CA16" i="1"/>
  <c r="CH16" i="1"/>
  <c r="CH18" i="1"/>
  <c r="CH20" i="1"/>
  <c r="CH22" i="1"/>
  <c r="CH24" i="1"/>
  <c r="CH26" i="1"/>
  <c r="CH28" i="1"/>
  <c r="CB14" i="1"/>
  <c r="CI14" i="1"/>
  <c r="CG15" i="1"/>
  <c r="CB16" i="1"/>
  <c r="CI16" i="1"/>
  <c r="CG17" i="1"/>
  <c r="CB18" i="1"/>
  <c r="CI18" i="1"/>
  <c r="CG19" i="1"/>
  <c r="CB20" i="1"/>
  <c r="CI20" i="1"/>
  <c r="CG21" i="1"/>
  <c r="CB22" i="1"/>
  <c r="CI22" i="1"/>
  <c r="CG23" i="1"/>
  <c r="CB24" i="1"/>
  <c r="CI24" i="1"/>
  <c r="CG25" i="1"/>
  <c r="CB26" i="1"/>
  <c r="CI26" i="1"/>
  <c r="CG27" i="1"/>
  <c r="CB28" i="1"/>
  <c r="CI28" i="1"/>
  <c r="CG29" i="1"/>
  <c r="CI12" i="1"/>
  <c r="CA72" i="1"/>
  <c r="CA72" i="7"/>
  <c r="B195" i="1" l="1"/>
  <c r="A195" i="1"/>
</calcChain>
</file>

<file path=xl/sharedStrings.xml><?xml version="1.0" encoding="utf-8"?>
<sst xmlns="http://schemas.openxmlformats.org/spreadsheetml/2006/main" count="4053" uniqueCount="111">
  <si>
    <t>SERVICIO DE SALUD</t>
  </si>
  <si>
    <t xml:space="preserve">REM-A11.  EXÁMENES DE PESQUISA DE ENFERMEDADES TRASMISIBLES </t>
  </si>
  <si>
    <r>
      <t xml:space="preserve">SECCIÓN A.1: EXÁMENES DE SÍFILIS POR GRUPO DE USUARIOS </t>
    </r>
    <r>
      <rPr>
        <b/>
        <sz val="10"/>
        <rFont val="Verdana"/>
        <family val="2"/>
      </rPr>
      <t>(Uso exclusivo de establecimientos con Laboratorio que procesan)</t>
    </r>
  </si>
  <si>
    <t>GRUPO DE PESQUISA</t>
  </si>
  <si>
    <t>VDRL</t>
  </si>
  <si>
    <t>RPR</t>
  </si>
  <si>
    <t>Hombres</t>
  </si>
  <si>
    <t>Mujeres</t>
  </si>
  <si>
    <t>GESTANTES PRIMER TRIMESTRE EMBARAZO</t>
  </si>
  <si>
    <t>GESTANTES SEGUNDO TRIMESTRE EMBARAZO</t>
  </si>
  <si>
    <t>GESTANTES TERCER TRIMESTRE EMBARAZO</t>
  </si>
  <si>
    <t>GESTANTES TRIMESTRE EMBARAZO IGNORADO</t>
  </si>
  <si>
    <t>MUJERES QUE INGRESAN A MATERNIDAD POR PARTO</t>
  </si>
  <si>
    <t>MUJERES QUE INGRESAN POR ABORTO</t>
  </si>
  <si>
    <t>PERSONAS EN CONTROL POR COMERCIO SEXUAL</t>
  </si>
  <si>
    <t>PERSONAS EN CONTROL FECUNDIDAD</t>
  </si>
  <si>
    <t>CONSULTANTES POR ITS</t>
  </si>
  <si>
    <t>PERSONAS CON EMP</t>
  </si>
  <si>
    <t>DONANTES DE SANGRE</t>
  </si>
  <si>
    <t>PACIENTES EN DIÁLISIS</t>
  </si>
  <si>
    <t>SECCIÓN B.1: EXÁMENES SEGÚN GRUPOS DE USUARIOS POR CONDICIÓN DE HEPATITIS B, HEPATITIS C, CHAGAS, HTLV 1 Y SIFILIS (Uso exclusivo de establecimientos con Laboratorio que procesan)</t>
  </si>
  <si>
    <t>GRUPO DE USUARIOS</t>
  </si>
  <si>
    <t>HEPATITIS  B</t>
  </si>
  <si>
    <t>HEPATITIS  C</t>
  </si>
  <si>
    <t>CHAGAS</t>
  </si>
  <si>
    <t>HTLV1</t>
  </si>
  <si>
    <t>SÍFILIS</t>
  </si>
  <si>
    <t>Procesados</t>
  </si>
  <si>
    <t>Reactivos</t>
  </si>
  <si>
    <t>Confirmados</t>
  </si>
  <si>
    <t>USUARIOS</t>
  </si>
  <si>
    <t>DONANTES</t>
  </si>
  <si>
    <t>SECCIÓN B.2: EXÁMENES SEGÚN GRUPOS DE USUARIOS POR CONDICIÓN DE HEPATITIS B, HEPATITIS C, CHAGAS, HTLV 1 Y SIFILIS (Uso exclusivo de establecimientos que Compran Servicio)</t>
  </si>
  <si>
    <t>SECCIÓN C.1: EXÁMENES  DE  VIH POR GRUPOS DE USUARIOS (Uso exclusivo de establecimientos con Laboratorio que procesan)</t>
  </si>
  <si>
    <t>TOTAL</t>
  </si>
  <si>
    <t>0 a 4 años</t>
  </si>
  <si>
    <t>5 a 9 años</t>
  </si>
  <si>
    <t>10 a 14 años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</si>
  <si>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</si>
  <si>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</si>
  <si>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</si>
  <si>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</si>
  <si>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</si>
  <si>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</si>
  <si>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</si>
  <si>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</si>
  <si>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</si>
  <si>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</si>
  <si>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 69 años</t>
  </si>
  <si>
    <t>70 a 74 años</t>
  </si>
  <si>
    <t>75 a 79 años</t>
  </si>
  <si>
    <t>80 y más años</t>
  </si>
  <si>
    <t>GESTANTES PRIMER EXAMEN</t>
  </si>
  <si>
    <t>GESTANTES SEGUNDO EXAMEN</t>
  </si>
  <si>
    <t>MUJER EN TRABAJO DE PRE PARTO O PARTO</t>
  </si>
  <si>
    <t>POR CONSULTA ITS</t>
  </si>
  <si>
    <t>PERSONAS EN CONTROL DE REGULACIÓN FECUNDIDAD, GINECOLOGICO, CLIMATERIO</t>
  </si>
  <si>
    <t>PERSONAS EN CONTROL DE SALUD SEGÚN CICLO VITAL</t>
  </si>
  <si>
    <t>PERSONA EN CONTROL POR TBC</t>
  </si>
  <si>
    <t>VICTIMA DE VIOLENCIA SEXUAL</t>
  </si>
  <si>
    <t>CONSULTANTES POR MORBILIDAD</t>
  </si>
  <si>
    <t>POR CONSULTA ESPONTÁNEA</t>
  </si>
  <si>
    <t>SECCIÓN C.2: EXÁMENES  DE  VIH POR GRUPOS DE USUARIOS (Uso exclusivo de establecimientos que Compran Servicio)</t>
  </si>
  <si>
    <t>SECCIÓN D: DETECCIÓN ENFERMEDAD DE CHAGAS EN GESTANTES Y RECIÉN NACIDOS SEGÚN RESULTADO DE EXÁMENES DE LABORATORIO</t>
  </si>
  <si>
    <t>TIPO DE EXÁMENES</t>
  </si>
  <si>
    <r>
      <t xml:space="preserve">EXÁMENES DE TAMIZAJE INFECCIÓN POR </t>
    </r>
    <r>
      <rPr>
        <i/>
        <sz val="8"/>
        <rFont val="Verdana"/>
        <family val="2"/>
      </rPr>
      <t>T. cruzi</t>
    </r>
    <r>
      <rPr>
        <sz val="8"/>
        <rFont val="Verdana"/>
        <family val="2"/>
      </rPr>
      <t xml:space="preserve"> </t>
    </r>
    <r>
      <rPr>
        <b/>
        <sz val="8"/>
        <rFont val="Verdana"/>
        <family val="2"/>
      </rPr>
      <t>REALIZADOS</t>
    </r>
  </si>
  <si>
    <r>
      <t xml:space="preserve">EXÁMENES TAMIZAJE DE INFECCIÓN POR </t>
    </r>
    <r>
      <rPr>
        <i/>
        <sz val="8"/>
        <rFont val="Verdana"/>
        <family val="2"/>
      </rPr>
      <t>T. cruzi</t>
    </r>
    <r>
      <rPr>
        <sz val="8"/>
        <rFont val="Verdana"/>
        <family val="2"/>
      </rPr>
      <t xml:space="preserve"> </t>
    </r>
    <r>
      <rPr>
        <b/>
        <sz val="8"/>
        <rFont val="Verdana"/>
        <family val="2"/>
      </rPr>
      <t xml:space="preserve">CON RESULTADO REACTIVO </t>
    </r>
  </si>
  <si>
    <r>
      <t xml:space="preserve">EXAMENES DE CONFIRMACIÓN DE INFECCIÓN POR </t>
    </r>
    <r>
      <rPr>
        <i/>
        <sz val="8"/>
        <rFont val="Verdana"/>
        <family val="2"/>
      </rPr>
      <t xml:space="preserve">T. cruzi </t>
    </r>
    <r>
      <rPr>
        <b/>
        <sz val="8"/>
        <rFont val="Verdana"/>
        <family val="2"/>
      </rPr>
      <t xml:space="preserve">CON RESULTADO POSITIVO </t>
    </r>
  </si>
  <si>
    <t xml:space="preserve">GESTANTES QUE INGRESAN A CONTROL PRENATAL       </t>
  </si>
  <si>
    <t>MUJERES EN TRABAJO DE PARTO O ABORTO SIN TAMIZAJE PREVIO CUALQUIERA SEA LA CAUSA</t>
  </si>
  <si>
    <t xml:space="preserve">RECIÉN NACIDOS, HIJOS DE MADRE CON ENFERMEDAD DE CHAGAS </t>
  </si>
  <si>
    <t xml:space="preserve">LACTANTES, HIJOS DE MADRE CON ENFERMEDAD DE CHAGAS </t>
  </si>
  <si>
    <t>SECCION A: EXÁMENES DE SÍFILIS</t>
  </si>
  <si>
    <t>VDRL, RPR o MHA-TP PROCESADOS</t>
  </si>
  <si>
    <t>VDRL, RPR o MHA-TP REACTIVOS</t>
  </si>
  <si>
    <t>TIPO DE EXAMEN</t>
  </si>
  <si>
    <t>SEXO</t>
  </si>
  <si>
    <t xml:space="preserve">SEXO </t>
  </si>
  <si>
    <t>MHA-TP</t>
  </si>
  <si>
    <t xml:space="preserve">  </t>
  </si>
  <si>
    <t>GESTANTES EN SEGUIMIENTO POR DIAGNÓSTICO SÍFILIS</t>
  </si>
  <si>
    <t>PAREJA DE GESTANTE CON SEROLOGÍA REACTIVA</t>
  </si>
  <si>
    <t>MUJERES EN CONTROL GINECOLÓGICO</t>
  </si>
  <si>
    <t>RECIÉN NACIDO Y LACTANTE PARA DETECCIÓN DE SÍFILIS CONGÉNITA</t>
  </si>
  <si>
    <t>DONANTES DE ÓRGANOS Y/O TEJIDOS</t>
  </si>
  <si>
    <t>SECCIÓN A.2: EXÁMENES DE SÍFILIS POR GRUPO DE USUARIOS (Uso exclusivo de establecimientos que Compran Servicio)</t>
  </si>
  <si>
    <t>VÍCTIMA DE VIOLENCIA SEXUAL</t>
  </si>
  <si>
    <t xml:space="preserve">    </t>
  </si>
  <si>
    <t>ALTRUISTA NUEVO</t>
  </si>
  <si>
    <t>ALTRUISTA REPETIDO</t>
  </si>
  <si>
    <t>FAMILIAR O REPOSICIÓN</t>
  </si>
  <si>
    <t xml:space="preserve">DONANTES DE ÓRGANOS Y/O TEJIDOS </t>
  </si>
  <si>
    <t>GRUPO DE EDAD (En años)</t>
  </si>
  <si>
    <t>POR SEXO
(Procesados)</t>
  </si>
  <si>
    <t>TRANS</t>
  </si>
  <si>
    <t>PUEBLOS ORIGINA-RIOS</t>
  </si>
  <si>
    <t>MIGRANTES</t>
  </si>
  <si>
    <t xml:space="preserve">                   </t>
  </si>
  <si>
    <t xml:space="preserve">                     </t>
  </si>
  <si>
    <t>PAREJA SERODISCORDANTE</t>
  </si>
  <si>
    <t>PAREJA DE GESTANTE VIH POSITIVO</t>
  </si>
  <si>
    <t>PERSONAL DE SALUD EXPUESTO A ACCIDENTE CORTOPUNZANTE</t>
  </si>
  <si>
    <t>PACIENTES FUENTE DE ACCIDENTE CORTOPUNZANTE</t>
  </si>
  <si>
    <t>PERSONA EN CONTROL POR HEPATITIS B</t>
  </si>
  <si>
    <t>PERSONA EN CONTROL POR HEPATITIS C</t>
  </si>
  <si>
    <t xml:space="preserve">FAMILIAR O REPOSICIÓN </t>
  </si>
  <si>
    <t xml:space="preserve">       </t>
  </si>
  <si>
    <t xml:space="preserve">        </t>
  </si>
  <si>
    <t xml:space="preserve">No Olvide Escribir los campos Trans y/o Pueblo Originario y/o Migrantes (Digite Cero si no tiene).-                   </t>
  </si>
  <si>
    <t>No Olvide Escribir los campos Trans y/o Pueblo Originario y/o Migrantes (Digite Cero si no tiene).-</t>
  </si>
  <si>
    <t xml:space="preserve">No Olvide Escribir los campos Trans y/o Pueblo Originario y/o Migrantes (Digite Cero si no tiene).-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</si>
</sst>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i/>
      <sz val="8"/>
      <name val="Verdana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Verdana"/>
      <family val="2"/>
    </font>
    <font>
      <sz val="8"/>
      <color indexed="8"/>
      <name val="Verdana"/>
      <family val="2"/>
    </font>
    <font>
      <sz val="8"/>
      <color rgb="FFFF0000"/>
      <name val="Verdana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">
    <xf numFmtId="0" fontId="0" fillId="0" borderId="0"/>
    <xf numFmtId="0" fontId="13" fillId="9" borderId="74" applyNumberFormat="0" applyFont="0" applyAlignment="0" applyProtection="0"/>
  </cellStyleXfs>
  <cellXfs count="507">
    <xf numFmtId="0" fontId="0" fillId="0" borderId="0" xfId="0"/>
    <xf numFmtId="0" fontId="3" fillId="2" borderId="0" xfId="0" applyNumberFormat="1" applyFont="1" applyFill="1" applyAlignment="1" applyProtection="1"/>
    <xf numFmtId="0" fontId="2" fillId="2" borderId="0" xfId="0" applyNumberFormat="1" applyFont="1" applyFill="1" applyAlignment="1" applyProtection="1"/>
    <xf numFmtId="0" fontId="2" fillId="0" borderId="0" xfId="0" applyNumberFormat="1" applyFont="1" applyFill="1" applyAlignment="1" applyProtection="1"/>
    <xf numFmtId="0" fontId="2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0" borderId="14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2" fillId="4" borderId="17" xfId="0" applyNumberFormat="1" applyFont="1" applyFill="1" applyBorder="1" applyAlignment="1" applyProtection="1"/>
    <xf numFmtId="3" fontId="2" fillId="3" borderId="19" xfId="0" applyNumberFormat="1" applyFont="1" applyFill="1" applyBorder="1" applyAlignment="1" applyProtection="1">
      <protection locked="0"/>
    </xf>
    <xf numFmtId="0" fontId="2" fillId="2" borderId="0" xfId="0" applyNumberFormat="1" applyFont="1" applyFill="1" applyAlignment="1" applyProtection="1">
      <alignment wrapText="1"/>
    </xf>
    <xf numFmtId="0" fontId="2" fillId="0" borderId="0" xfId="0" applyNumberFormat="1" applyFont="1" applyFill="1" applyAlignment="1" applyProtection="1">
      <alignment wrapText="1"/>
    </xf>
    <xf numFmtId="3" fontId="2" fillId="4" borderId="20" xfId="0" applyNumberFormat="1" applyFont="1" applyFill="1" applyBorder="1" applyAlignment="1" applyProtection="1"/>
    <xf numFmtId="3" fontId="2" fillId="3" borderId="21" xfId="0" applyNumberFormat="1" applyFont="1" applyFill="1" applyBorder="1" applyAlignment="1" applyProtection="1">
      <protection locked="0"/>
    </xf>
    <xf numFmtId="0" fontId="2" fillId="0" borderId="22" xfId="0" applyNumberFormat="1" applyFont="1" applyFill="1" applyBorder="1" applyAlignment="1" applyProtection="1">
      <alignment wrapText="1"/>
    </xf>
    <xf numFmtId="3" fontId="2" fillId="3" borderId="23" xfId="0" applyNumberFormat="1" applyFont="1" applyFill="1" applyBorder="1" applyAlignment="1" applyProtection="1">
      <protection locked="0"/>
    </xf>
    <xf numFmtId="0" fontId="2" fillId="0" borderId="22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3" borderId="25" xfId="0" applyNumberFormat="1" applyFont="1" applyFill="1" applyBorder="1" applyAlignment="1" applyProtection="1">
      <protection locked="0"/>
    </xf>
    <xf numFmtId="3" fontId="2" fillId="3" borderId="27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0" fontId="6" fillId="2" borderId="1" xfId="0" applyNumberFormat="1" applyFont="1" applyFill="1" applyBorder="1" applyAlignment="1" applyProtection="1"/>
    <xf numFmtId="0" fontId="2" fillId="0" borderId="34" xfId="0" applyNumberFormat="1" applyFont="1" applyFill="1" applyBorder="1" applyAlignment="1" applyProtection="1">
      <alignment horizontal="center" vertical="center" wrapText="1"/>
    </xf>
    <xf numFmtId="3" fontId="2" fillId="3" borderId="17" xfId="0" applyNumberFormat="1" applyFont="1" applyFill="1" applyBorder="1" applyAlignment="1" applyProtection="1">
      <protection locked="0"/>
    </xf>
    <xf numFmtId="3" fontId="2" fillId="3" borderId="35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36" xfId="0" applyNumberFormat="1" applyFont="1" applyFill="1" applyBorder="1" applyAlignment="1" applyProtection="1">
      <protection locked="0"/>
    </xf>
    <xf numFmtId="3" fontId="2" fillId="3" borderId="37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0" fontId="6" fillId="2" borderId="4" xfId="0" applyNumberFormat="1" applyFont="1" applyFill="1" applyBorder="1" applyAlignment="1" applyProtection="1"/>
    <xf numFmtId="0" fontId="7" fillId="2" borderId="0" xfId="0" applyNumberFormat="1" applyFont="1" applyFill="1" applyAlignment="1" applyProtection="1"/>
    <xf numFmtId="0" fontId="6" fillId="2" borderId="38" xfId="0" applyNumberFormat="1" applyFont="1" applyFill="1" applyBorder="1" applyAlignment="1" applyProtection="1"/>
    <xf numFmtId="3" fontId="2" fillId="4" borderId="41" xfId="0" applyNumberFormat="1" applyFont="1" applyFill="1" applyBorder="1" applyAlignment="1" applyProtection="1"/>
    <xf numFmtId="3" fontId="2" fillId="4" borderId="42" xfId="0" applyNumberFormat="1" applyFont="1" applyFill="1" applyBorder="1" applyAlignment="1" applyProtection="1"/>
    <xf numFmtId="3" fontId="2" fillId="4" borderId="43" xfId="0" applyNumberFormat="1" applyFont="1" applyFill="1" applyBorder="1" applyAlignment="1" applyProtection="1"/>
    <xf numFmtId="3" fontId="2" fillId="3" borderId="43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3" borderId="46" xfId="0" applyNumberFormat="1" applyFont="1" applyFill="1" applyBorder="1" applyAlignment="1" applyProtection="1">
      <protection locked="0"/>
    </xf>
    <xf numFmtId="3" fontId="2" fillId="3" borderId="47" xfId="0" applyNumberFormat="1" applyFont="1" applyFill="1" applyBorder="1" applyAlignment="1" applyProtection="1">
      <protection locked="0"/>
    </xf>
    <xf numFmtId="0" fontId="2" fillId="0" borderId="0" xfId="0" applyNumberFormat="1" applyFont="1" applyFill="1" applyAlignment="1" applyProtection="1">
      <protection hidden="1"/>
    </xf>
    <xf numFmtId="3" fontId="2" fillId="4" borderId="27" xfId="0" applyNumberFormat="1" applyFont="1" applyFill="1" applyBorder="1" applyAlignment="1" applyProtection="1"/>
    <xf numFmtId="3" fontId="2" fillId="4" borderId="48" xfId="0" applyNumberFormat="1" applyFont="1" applyFill="1" applyBorder="1" applyAlignment="1" applyProtection="1"/>
    <xf numFmtId="3" fontId="2" fillId="3" borderId="48" xfId="0" applyNumberFormat="1" applyFont="1" applyFill="1" applyBorder="1" applyAlignment="1" applyProtection="1">
      <protection locked="0"/>
    </xf>
    <xf numFmtId="0" fontId="2" fillId="2" borderId="0" xfId="0" applyNumberFormat="1" applyFont="1" applyFill="1" applyAlignment="1" applyProtection="1">
      <protection hidden="1"/>
    </xf>
    <xf numFmtId="0" fontId="2" fillId="0" borderId="1" xfId="0" applyNumberFormat="1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/>
    <xf numFmtId="3" fontId="2" fillId="4" borderId="45" xfId="0" applyNumberFormat="1" applyFont="1" applyFill="1" applyBorder="1" applyAlignment="1" applyProtection="1"/>
    <xf numFmtId="3" fontId="2" fillId="4" borderId="46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protection hidden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left"/>
    </xf>
    <xf numFmtId="0" fontId="2" fillId="0" borderId="24" xfId="0" applyNumberFormat="1" applyFont="1" applyFill="1" applyBorder="1" applyAlignment="1" applyProtection="1">
      <alignment horizontal="left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left"/>
    </xf>
    <xf numFmtId="0" fontId="2" fillId="0" borderId="24" xfId="0" applyNumberFormat="1" applyFont="1" applyFill="1" applyBorder="1" applyAlignment="1" applyProtection="1">
      <alignment horizontal="left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10" fillId="2" borderId="0" xfId="0" applyFont="1" applyFill="1"/>
    <xf numFmtId="0" fontId="9" fillId="2" borderId="0" xfId="0" applyFont="1" applyFill="1"/>
    <xf numFmtId="0" fontId="9" fillId="2" borderId="0" xfId="0" applyFont="1" applyFill="1" applyProtection="1">
      <protection locked="0"/>
    </xf>
    <xf numFmtId="0" fontId="0" fillId="2" borderId="0" xfId="0" applyFill="1"/>
    <xf numFmtId="0" fontId="0" fillId="2" borderId="0" xfId="0" applyFill="1" applyProtection="1">
      <protection locked="0"/>
    </xf>
    <xf numFmtId="0" fontId="5" fillId="2" borderId="0" xfId="0" applyNumberFormat="1" applyFont="1" applyFill="1" applyBorder="1" applyAlignment="1" applyProtection="1">
      <alignment horizontal="left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/>
    </xf>
    <xf numFmtId="0" fontId="2" fillId="0" borderId="50" xfId="0" applyNumberFormat="1" applyFont="1" applyFill="1" applyBorder="1" applyAlignment="1" applyProtection="1">
      <alignment horizontal="center" vertical="center"/>
    </xf>
    <xf numFmtId="0" fontId="11" fillId="0" borderId="7" xfId="0" applyFont="1" applyBorder="1" applyAlignment="1">
      <alignment horizontal="center"/>
    </xf>
    <xf numFmtId="0" fontId="2" fillId="2" borderId="0" xfId="0" applyNumberFormat="1" applyFont="1" applyFill="1" applyAlignment="1" applyProtection="1">
      <protection locked="0"/>
    </xf>
    <xf numFmtId="3" fontId="2" fillId="4" borderId="51" xfId="0" applyNumberFormat="1" applyFont="1" applyFill="1" applyBorder="1" applyAlignment="1" applyProtection="1"/>
    <xf numFmtId="3" fontId="2" fillId="3" borderId="52" xfId="0" applyNumberFormat="1" applyFont="1" applyFill="1" applyBorder="1" applyAlignment="1" applyProtection="1">
      <protection locked="0"/>
    </xf>
    <xf numFmtId="3" fontId="2" fillId="3" borderId="53" xfId="0" applyNumberFormat="1" applyFont="1" applyFill="1" applyBorder="1" applyAlignment="1" applyProtection="1">
      <protection locked="0"/>
    </xf>
    <xf numFmtId="3" fontId="2" fillId="4" borderId="54" xfId="0" applyNumberFormat="1" applyFont="1" applyFill="1" applyBorder="1" applyAlignment="1" applyProtection="1"/>
    <xf numFmtId="3" fontId="2" fillId="3" borderId="55" xfId="0" applyNumberFormat="1" applyFont="1" applyFill="1" applyBorder="1" applyAlignment="1" applyProtection="1">
      <protection locked="0"/>
    </xf>
    <xf numFmtId="0" fontId="12" fillId="2" borderId="0" xfId="0" applyNumberFormat="1" applyFont="1" applyFill="1" applyAlignment="1" applyProtection="1">
      <protection locked="0"/>
    </xf>
    <xf numFmtId="3" fontId="2" fillId="4" borderId="56" xfId="0" applyNumberFormat="1" applyFont="1" applyFill="1" applyBorder="1" applyAlignment="1" applyProtection="1"/>
    <xf numFmtId="3" fontId="2" fillId="5" borderId="56" xfId="0" applyNumberFormat="1" applyFont="1" applyFill="1" applyBorder="1" applyAlignment="1" applyProtection="1">
      <protection locked="0"/>
    </xf>
    <xf numFmtId="3" fontId="2" fillId="3" borderId="57" xfId="0" applyNumberFormat="1" applyFont="1" applyFill="1" applyBorder="1" applyAlignment="1" applyProtection="1">
      <protection locked="0"/>
    </xf>
    <xf numFmtId="3" fontId="2" fillId="3" borderId="56" xfId="0" applyNumberFormat="1" applyFont="1" applyFill="1" applyBorder="1" applyAlignment="1" applyProtection="1">
      <protection locked="0"/>
    </xf>
    <xf numFmtId="3" fontId="2" fillId="3" borderId="58" xfId="0" applyNumberFormat="1" applyFont="1" applyFill="1" applyBorder="1" applyAlignment="1" applyProtection="1">
      <protection locked="0"/>
    </xf>
    <xf numFmtId="0" fontId="2" fillId="0" borderId="56" xfId="0" applyNumberFormat="1" applyFont="1" applyFill="1" applyBorder="1" applyAlignment="1" applyProtection="1"/>
    <xf numFmtId="3" fontId="2" fillId="3" borderId="59" xfId="0" applyNumberFormat="1" applyFont="1" applyFill="1" applyBorder="1" applyAlignment="1" applyProtection="1">
      <protection locked="0"/>
    </xf>
    <xf numFmtId="3" fontId="2" fillId="3" borderId="60" xfId="0" applyNumberFormat="1" applyFont="1" applyFill="1" applyBorder="1" applyAlignment="1" applyProtection="1">
      <protection locked="0"/>
    </xf>
    <xf numFmtId="0" fontId="6" fillId="0" borderId="4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wrapText="1"/>
    </xf>
    <xf numFmtId="0" fontId="6" fillId="0" borderId="0" xfId="0" applyNumberFormat="1" applyFont="1" applyFill="1" applyBorder="1" applyAlignment="1" applyProtection="1"/>
    <xf numFmtId="3" fontId="2" fillId="3" borderId="61" xfId="0" applyNumberFormat="1" applyFont="1" applyFill="1" applyBorder="1" applyAlignment="1" applyProtection="1">
      <protection locked="0"/>
    </xf>
    <xf numFmtId="0" fontId="7" fillId="2" borderId="0" xfId="0" applyNumberFormat="1" applyFont="1" applyFill="1" applyAlignment="1" applyProtection="1">
      <protection locked="0"/>
    </xf>
    <xf numFmtId="3" fontId="2" fillId="3" borderId="62" xfId="0" applyNumberFormat="1" applyFont="1" applyFill="1" applyBorder="1" applyAlignment="1" applyProtection="1">
      <protection locked="0"/>
    </xf>
    <xf numFmtId="0" fontId="2" fillId="0" borderId="28" xfId="0" applyNumberFormat="1" applyFont="1" applyFill="1" applyBorder="1" applyAlignment="1" applyProtection="1"/>
    <xf numFmtId="3" fontId="2" fillId="3" borderId="63" xfId="0" applyNumberFormat="1" applyFont="1" applyFill="1" applyBorder="1" applyAlignment="1" applyProtection="1">
      <protection locked="0"/>
    </xf>
    <xf numFmtId="0" fontId="2" fillId="2" borderId="39" xfId="0" applyNumberFormat="1" applyFont="1" applyFill="1" applyBorder="1" applyAlignment="1" applyProtection="1"/>
    <xf numFmtId="3" fontId="2" fillId="3" borderId="41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40" xfId="0" applyNumberFormat="1" applyFont="1" applyFill="1" applyBorder="1" applyAlignment="1" applyProtection="1">
      <protection locked="0"/>
    </xf>
    <xf numFmtId="3" fontId="2" fillId="3" borderId="64" xfId="0" applyNumberFormat="1" applyFont="1" applyFill="1" applyBorder="1" applyAlignment="1" applyProtection="1"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2" fillId="0" borderId="31" xfId="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 applyProtection="1">
      <alignment vertical="center"/>
      <protection locked="0"/>
    </xf>
    <xf numFmtId="0" fontId="2" fillId="0" borderId="9" xfId="0" applyNumberFormat="1" applyFont="1" applyFill="1" applyBorder="1" applyAlignment="1" applyProtection="1">
      <alignment vertical="center" wrapText="1"/>
    </xf>
    <xf numFmtId="0" fontId="2" fillId="0" borderId="33" xfId="0" applyNumberFormat="1" applyFont="1" applyFill="1" applyBorder="1" applyAlignment="1" applyProtection="1">
      <alignment vertical="center" wrapText="1"/>
    </xf>
    <xf numFmtId="3" fontId="2" fillId="3" borderId="65" xfId="0" applyNumberFormat="1" applyFont="1" applyFill="1" applyBorder="1" applyAlignment="1" applyProtection="1">
      <protection locked="0"/>
    </xf>
    <xf numFmtId="0" fontId="2" fillId="0" borderId="59" xfId="0" applyNumberFormat="1" applyFont="1" applyFill="1" applyBorder="1" applyAlignment="1" applyProtection="1">
      <alignment vertical="center" wrapText="1"/>
    </xf>
    <xf numFmtId="0" fontId="2" fillId="0" borderId="60" xfId="0" applyNumberFormat="1" applyFont="1" applyFill="1" applyBorder="1" applyAlignment="1" applyProtection="1">
      <alignment vertical="center" wrapText="1"/>
    </xf>
    <xf numFmtId="3" fontId="2" fillId="0" borderId="54" xfId="0" applyNumberFormat="1" applyFont="1" applyFill="1" applyBorder="1" applyAlignment="1" applyProtection="1">
      <protection locked="0"/>
    </xf>
    <xf numFmtId="3" fontId="2" fillId="0" borderId="55" xfId="0" applyNumberFormat="1" applyFont="1" applyFill="1" applyBorder="1" applyAlignment="1" applyProtection="1">
      <protection locked="0"/>
    </xf>
    <xf numFmtId="3" fontId="2" fillId="4" borderId="64" xfId="0" applyNumberFormat="1" applyFont="1" applyFill="1" applyBorder="1" applyAlignment="1" applyProtection="1"/>
    <xf numFmtId="0" fontId="7" fillId="2" borderId="0" xfId="0" applyFont="1" applyFill="1" applyProtection="1">
      <protection locked="0"/>
    </xf>
    <xf numFmtId="3" fontId="2" fillId="0" borderId="51" xfId="0" applyNumberFormat="1" applyFont="1" applyFill="1" applyBorder="1" applyAlignment="1" applyProtection="1">
      <protection locked="0"/>
    </xf>
    <xf numFmtId="3" fontId="2" fillId="0" borderId="16" xfId="0" applyNumberFormat="1" applyFont="1" applyFill="1" applyBorder="1" applyAlignment="1" applyProtection="1">
      <protection locked="0"/>
    </xf>
    <xf numFmtId="3" fontId="2" fillId="4" borderId="23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>
      <protection locked="0"/>
    </xf>
    <xf numFmtId="3" fontId="2" fillId="0" borderId="56" xfId="0" applyNumberFormat="1" applyFont="1" applyFill="1" applyBorder="1" applyAlignment="1" applyProtection="1">
      <protection locked="0"/>
    </xf>
    <xf numFmtId="3" fontId="2" fillId="0" borderId="8" xfId="0" applyNumberFormat="1" applyFont="1" applyFill="1" applyBorder="1" applyAlignment="1" applyProtection="1">
      <protection locked="0"/>
    </xf>
    <xf numFmtId="3" fontId="2" fillId="0" borderId="40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vertical="center" wrapText="1"/>
    </xf>
    <xf numFmtId="3" fontId="2" fillId="4" borderId="35" xfId="0" applyNumberFormat="1" applyFont="1" applyFill="1" applyBorder="1" applyAlignment="1" applyProtection="1"/>
    <xf numFmtId="0" fontId="2" fillId="0" borderId="56" xfId="0" applyNumberFormat="1" applyFont="1" applyFill="1" applyBorder="1" applyAlignment="1" applyProtection="1">
      <alignment vertical="center" wrapText="1"/>
    </xf>
    <xf numFmtId="3" fontId="2" fillId="0" borderId="60" xfId="0" applyNumberFormat="1" applyFont="1" applyFill="1" applyBorder="1" applyAlignment="1" applyProtection="1">
      <protection locked="0"/>
    </xf>
    <xf numFmtId="3" fontId="2" fillId="0" borderId="28" xfId="0" applyNumberFormat="1" applyFont="1" applyFill="1" applyBorder="1" applyAlignment="1" applyProtection="1">
      <protection locked="0"/>
    </xf>
    <xf numFmtId="3" fontId="2" fillId="3" borderId="68" xfId="0" applyNumberFormat="1" applyFont="1" applyFill="1" applyBorder="1" applyAlignment="1" applyProtection="1">
      <protection locked="0"/>
    </xf>
    <xf numFmtId="3" fontId="2" fillId="3" borderId="69" xfId="0" applyNumberFormat="1" applyFont="1" applyFill="1" applyBorder="1" applyAlignment="1" applyProtection="1">
      <protection locked="0"/>
    </xf>
    <xf numFmtId="3" fontId="2" fillId="3" borderId="70" xfId="0" applyNumberFormat="1" applyFont="1" applyFill="1" applyBorder="1" applyAlignment="1" applyProtection="1">
      <protection locked="0"/>
    </xf>
    <xf numFmtId="3" fontId="2" fillId="0" borderId="59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>
      <protection locked="0"/>
    </xf>
    <xf numFmtId="0" fontId="2" fillId="0" borderId="4" xfId="0" applyNumberFormat="1" applyFont="1" applyFill="1" applyBorder="1" applyAlignment="1" applyProtection="1">
      <protection hidden="1"/>
    </xf>
    <xf numFmtId="0" fontId="2" fillId="0" borderId="50" xfId="0" applyNumberFormat="1" applyFont="1" applyFill="1" applyBorder="1" applyAlignment="1" applyProtection="1">
      <alignment horizontal="center" vertical="center" wrapText="1"/>
    </xf>
    <xf numFmtId="3" fontId="2" fillId="4" borderId="15" xfId="0" applyNumberFormat="1" applyFont="1" applyFill="1" applyBorder="1" applyAlignment="1" applyProtection="1"/>
    <xf numFmtId="3" fontId="2" fillId="3" borderId="71" xfId="0" applyNumberFormat="1" applyFont="1" applyFill="1" applyBorder="1" applyAlignment="1" applyProtection="1">
      <protection locked="0"/>
    </xf>
    <xf numFmtId="3" fontId="2" fillId="3" borderId="72" xfId="0" applyNumberFormat="1" applyFont="1" applyFill="1" applyBorder="1" applyAlignment="1" applyProtection="1">
      <protection locked="0"/>
    </xf>
    <xf numFmtId="3" fontId="2" fillId="3" borderId="73" xfId="0" applyNumberFormat="1" applyFont="1" applyFill="1" applyBorder="1" applyAlignment="1" applyProtection="1">
      <protection locked="0"/>
    </xf>
    <xf numFmtId="0" fontId="6" fillId="2" borderId="3" xfId="0" applyFont="1" applyFill="1" applyBorder="1" applyAlignment="1" applyProtection="1"/>
    <xf numFmtId="0" fontId="6" fillId="2" borderId="4" xfId="0" applyFont="1" applyFill="1" applyBorder="1" applyAlignment="1" applyProtection="1">
      <alignment wrapText="1"/>
    </xf>
    <xf numFmtId="3" fontId="0" fillId="2" borderId="0" xfId="0" applyNumberFormat="1" applyFill="1"/>
    <xf numFmtId="0" fontId="9" fillId="6" borderId="0" xfId="0" applyFont="1" applyFill="1" applyProtection="1">
      <protection locked="0"/>
    </xf>
    <xf numFmtId="0" fontId="0" fillId="6" borderId="0" xfId="0" applyFill="1" applyProtection="1">
      <protection locked="0"/>
    </xf>
    <xf numFmtId="0" fontId="7" fillId="2" borderId="39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left" vertical="top"/>
      <protection locked="0"/>
    </xf>
    <xf numFmtId="3" fontId="0" fillId="7" borderId="0" xfId="0" applyNumberFormat="1" applyFill="1"/>
    <xf numFmtId="0" fontId="0" fillId="7" borderId="0" xfId="0" applyFill="1"/>
    <xf numFmtId="3" fontId="2" fillId="0" borderId="54" xfId="0" applyNumberFormat="1" applyFont="1" applyFill="1" applyBorder="1" applyAlignment="1" applyProtection="1"/>
    <xf numFmtId="3" fontId="2" fillId="0" borderId="55" xfId="0" applyNumberFormat="1" applyFont="1" applyFill="1" applyBorder="1" applyAlignment="1" applyProtection="1"/>
    <xf numFmtId="3" fontId="2" fillId="0" borderId="51" xfId="0" applyNumberFormat="1" applyFont="1" applyFill="1" applyBorder="1" applyAlignment="1" applyProtection="1"/>
    <xf numFmtId="3" fontId="2" fillId="0" borderId="16" xfId="0" applyNumberFormat="1" applyFont="1" applyFill="1" applyBorder="1" applyAlignment="1" applyProtection="1"/>
    <xf numFmtId="3" fontId="2" fillId="0" borderId="24" xfId="0" applyNumberFormat="1" applyFont="1" applyFill="1" applyBorder="1" applyAlignment="1" applyProtection="1"/>
    <xf numFmtId="3" fontId="2" fillId="0" borderId="56" xfId="0" applyNumberFormat="1" applyFont="1" applyFill="1" applyBorder="1" applyAlignment="1" applyProtection="1"/>
    <xf numFmtId="3" fontId="2" fillId="0" borderId="8" xfId="0" applyNumberFormat="1" applyFont="1" applyFill="1" applyBorder="1" applyAlignment="1" applyProtection="1"/>
    <xf numFmtId="3" fontId="2" fillId="0" borderId="40" xfId="0" applyNumberFormat="1" applyFont="1" applyFill="1" applyBorder="1" applyAlignment="1" applyProtection="1"/>
    <xf numFmtId="3" fontId="2" fillId="0" borderId="60" xfId="0" applyNumberFormat="1" applyFont="1" applyFill="1" applyBorder="1" applyAlignment="1" applyProtection="1"/>
    <xf numFmtId="3" fontId="2" fillId="0" borderId="28" xfId="0" applyNumberFormat="1" applyFont="1" applyFill="1" applyBorder="1" applyAlignment="1" applyProtection="1"/>
    <xf numFmtId="3" fontId="2" fillId="0" borderId="59" xfId="0" applyNumberFormat="1" applyFont="1" applyFill="1" applyBorder="1" applyAlignment="1" applyProtection="1"/>
    <xf numFmtId="3" fontId="2" fillId="0" borderId="25" xfId="0" applyNumberFormat="1" applyFont="1" applyFill="1" applyBorder="1" applyAlignment="1" applyProtection="1"/>
    <xf numFmtId="1" fontId="10" fillId="2" borderId="0" xfId="0" applyNumberFormat="1" applyFont="1" applyFill="1"/>
    <xf numFmtId="1" fontId="9" fillId="2" borderId="0" xfId="0" applyNumberFormat="1" applyFont="1" applyFill="1"/>
    <xf numFmtId="1" fontId="9" fillId="2" borderId="0" xfId="0" applyNumberFormat="1" applyFont="1" applyFill="1" applyProtection="1">
      <protection locked="0"/>
    </xf>
    <xf numFmtId="1" fontId="9" fillId="6" borderId="0" xfId="0" applyNumberFormat="1" applyFont="1" applyFill="1" applyProtection="1">
      <protection locked="0"/>
    </xf>
    <xf numFmtId="1" fontId="3" fillId="2" borderId="0" xfId="0" applyNumberFormat="1" applyFont="1" applyFill="1" applyAlignment="1" applyProtection="1"/>
    <xf numFmtId="1" fontId="2" fillId="2" borderId="0" xfId="0" applyNumberFormat="1" applyFont="1" applyFill="1" applyAlignment="1" applyProtection="1"/>
    <xf numFmtId="1" fontId="0" fillId="2" borderId="0" xfId="0" applyNumberFormat="1" applyFill="1"/>
    <xf numFmtId="1" fontId="0" fillId="2" borderId="0" xfId="0" applyNumberFormat="1" applyFill="1" applyProtection="1">
      <protection locked="0"/>
    </xf>
    <xf numFmtId="1" fontId="0" fillId="6" borderId="0" xfId="0" applyNumberFormat="1" applyFill="1" applyProtection="1">
      <protection locked="0"/>
    </xf>
    <xf numFmtId="1" fontId="5" fillId="2" borderId="0" xfId="0" applyNumberFormat="1" applyFont="1" applyFill="1" applyBorder="1" applyAlignment="1" applyProtection="1">
      <alignment horizontal="left" vertical="center" wrapText="1"/>
    </xf>
    <xf numFmtId="1" fontId="5" fillId="2" borderId="0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 applyProtection="1"/>
    <xf numFmtId="1" fontId="2" fillId="0" borderId="0" xfId="0" applyNumberFormat="1" applyFont="1" applyFill="1" applyBorder="1" applyAlignment="1" applyProtection="1"/>
    <xf numFmtId="1" fontId="2" fillId="2" borderId="0" xfId="0" applyNumberFormat="1" applyFont="1" applyFill="1" applyBorder="1" applyAlignment="1" applyProtection="1"/>
    <xf numFmtId="1" fontId="2" fillId="0" borderId="12" xfId="0" applyNumberFormat="1" applyFont="1" applyFill="1" applyBorder="1" applyAlignment="1" applyProtection="1">
      <alignment horizontal="center" vertical="center"/>
    </xf>
    <xf numFmtId="1" fontId="11" fillId="0" borderId="34" xfId="0" applyNumberFormat="1" applyFont="1" applyBorder="1" applyAlignment="1">
      <alignment horizontal="center" vertical="center"/>
    </xf>
    <xf numFmtId="1" fontId="11" fillId="0" borderId="49" xfId="0" applyNumberFormat="1" applyFont="1" applyBorder="1" applyAlignment="1">
      <alignment horizontal="center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0" borderId="50" xfId="0" applyNumberFormat="1" applyFont="1" applyFill="1" applyBorder="1" applyAlignment="1" applyProtection="1">
      <alignment horizontal="center" vertical="center"/>
    </xf>
    <xf numFmtId="1" fontId="11" fillId="0" borderId="7" xfId="0" applyNumberFormat="1" applyFont="1" applyBorder="1" applyAlignment="1">
      <alignment horizontal="center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2" borderId="0" xfId="0" applyNumberFormat="1" applyFont="1" applyFill="1" applyAlignment="1" applyProtection="1">
      <protection locked="0"/>
    </xf>
    <xf numFmtId="1" fontId="2" fillId="0" borderId="14" xfId="0" applyNumberFormat="1" applyFont="1" applyFill="1" applyBorder="1" applyAlignment="1" applyProtection="1"/>
    <xf numFmtId="1" fontId="2" fillId="3" borderId="15" xfId="0" applyNumberFormat="1" applyFont="1" applyFill="1" applyBorder="1" applyAlignment="1" applyProtection="1">
      <protection locked="0"/>
    </xf>
    <xf numFmtId="1" fontId="2" fillId="3" borderId="18" xfId="0" applyNumberFormat="1" applyFont="1" applyFill="1" applyBorder="1" applyAlignment="1" applyProtection="1">
      <protection locked="0"/>
    </xf>
    <xf numFmtId="1" fontId="2" fillId="3" borderId="21" xfId="0" applyNumberFormat="1" applyFont="1" applyFill="1" applyBorder="1" applyAlignment="1" applyProtection="1">
      <protection locked="0"/>
    </xf>
    <xf numFmtId="1" fontId="2" fillId="4" borderId="51" xfId="0" applyNumberFormat="1" applyFont="1" applyFill="1" applyBorder="1" applyAlignment="1" applyProtection="1"/>
    <xf numFmtId="1" fontId="2" fillId="3" borderId="52" xfId="0" applyNumberFormat="1" applyFont="1" applyFill="1" applyBorder="1" applyAlignment="1" applyProtection="1">
      <protection locked="0"/>
    </xf>
    <xf numFmtId="1" fontId="2" fillId="3" borderId="53" xfId="0" applyNumberFormat="1" applyFont="1" applyFill="1" applyBorder="1" applyAlignment="1" applyProtection="1">
      <protection locked="0"/>
    </xf>
    <xf numFmtId="1" fontId="2" fillId="4" borderId="54" xfId="0" applyNumberFormat="1" applyFont="1" applyFill="1" applyBorder="1" applyAlignment="1" applyProtection="1"/>
    <xf numFmtId="1" fontId="2" fillId="3" borderId="55" xfId="0" applyNumberFormat="1" applyFont="1" applyFill="1" applyBorder="1" applyAlignment="1" applyProtection="1">
      <protection locked="0"/>
    </xf>
    <xf numFmtId="1" fontId="12" fillId="2" borderId="0" xfId="0" applyNumberFormat="1" applyFont="1" applyFill="1" applyAlignment="1" applyProtection="1">
      <protection locked="0"/>
    </xf>
    <xf numFmtId="1" fontId="2" fillId="2" borderId="0" xfId="0" applyNumberFormat="1" applyFont="1" applyFill="1" applyAlignment="1" applyProtection="1">
      <alignment wrapText="1"/>
    </xf>
    <xf numFmtId="1" fontId="2" fillId="4" borderId="56" xfId="0" applyNumberFormat="1" applyFont="1" applyFill="1" applyBorder="1" applyAlignment="1" applyProtection="1"/>
    <xf numFmtId="1" fontId="2" fillId="3" borderId="16" xfId="0" applyNumberFormat="1" applyFont="1" applyFill="1" applyBorder="1" applyAlignment="1" applyProtection="1">
      <protection locked="0"/>
    </xf>
    <xf numFmtId="1" fontId="2" fillId="0" borderId="22" xfId="0" applyNumberFormat="1" applyFont="1" applyFill="1" applyBorder="1" applyAlignment="1" applyProtection="1">
      <alignment wrapText="1"/>
    </xf>
    <xf numFmtId="1" fontId="2" fillId="3" borderId="24" xfId="0" applyNumberFormat="1" applyFont="1" applyFill="1" applyBorder="1" applyAlignment="1" applyProtection="1">
      <protection locked="0"/>
    </xf>
    <xf numFmtId="1" fontId="2" fillId="5" borderId="56" xfId="0" applyNumberFormat="1" applyFont="1" applyFill="1" applyBorder="1" applyAlignment="1" applyProtection="1">
      <protection locked="0"/>
    </xf>
    <xf numFmtId="1" fontId="2" fillId="3" borderId="25" xfId="0" applyNumberFormat="1" applyFont="1" applyFill="1" applyBorder="1" applyAlignment="1" applyProtection="1">
      <protection locked="0"/>
    </xf>
    <xf numFmtId="1" fontId="2" fillId="0" borderId="22" xfId="0" applyNumberFormat="1" applyFont="1" applyFill="1" applyBorder="1" applyAlignment="1" applyProtection="1"/>
    <xf numFmtId="1" fontId="2" fillId="3" borderId="20" xfId="0" applyNumberFormat="1" applyFont="1" applyFill="1" applyBorder="1" applyAlignment="1" applyProtection="1">
      <protection locked="0"/>
    </xf>
    <xf numFmtId="1" fontId="2" fillId="3" borderId="43" xfId="0" applyNumberFormat="1" applyFont="1" applyFill="1" applyBorder="1" applyAlignment="1" applyProtection="1">
      <protection locked="0"/>
    </xf>
    <xf numFmtId="1" fontId="2" fillId="3" borderId="23" xfId="0" applyNumberFormat="1" applyFont="1" applyFill="1" applyBorder="1" applyAlignment="1" applyProtection="1">
      <protection locked="0"/>
    </xf>
    <xf numFmtId="1" fontId="2" fillId="3" borderId="57" xfId="0" applyNumberFormat="1" applyFont="1" applyFill="1" applyBorder="1" applyAlignment="1" applyProtection="1">
      <protection locked="0"/>
    </xf>
    <xf numFmtId="1" fontId="2" fillId="3" borderId="56" xfId="0" applyNumberFormat="1" applyFont="1" applyFill="1" applyBorder="1" applyAlignment="1" applyProtection="1">
      <protection locked="0"/>
    </xf>
    <xf numFmtId="1" fontId="2" fillId="3" borderId="58" xfId="0" applyNumberFormat="1" applyFont="1" applyFill="1" applyBorder="1" applyAlignment="1" applyProtection="1">
      <protection locked="0"/>
    </xf>
    <xf numFmtId="1" fontId="2" fillId="0" borderId="56" xfId="0" applyNumberFormat="1" applyFont="1" applyFill="1" applyBorder="1" applyAlignment="1" applyProtection="1"/>
    <xf numFmtId="1" fontId="2" fillId="3" borderId="46" xfId="0" applyNumberFormat="1" applyFont="1" applyFill="1" applyBorder="1" applyAlignment="1" applyProtection="1">
      <protection locked="0"/>
    </xf>
    <xf numFmtId="1" fontId="2" fillId="3" borderId="47" xfId="0" applyNumberFormat="1" applyFont="1" applyFill="1" applyBorder="1" applyAlignment="1" applyProtection="1">
      <protection locked="0"/>
    </xf>
    <xf numFmtId="1" fontId="2" fillId="3" borderId="59" xfId="0" applyNumberFormat="1" applyFont="1" applyFill="1" applyBorder="1" applyAlignment="1" applyProtection="1">
      <protection locked="0"/>
    </xf>
    <xf numFmtId="1" fontId="2" fillId="3" borderId="60" xfId="0" applyNumberFormat="1" applyFont="1" applyFill="1" applyBorder="1" applyAlignment="1" applyProtection="1">
      <protection locked="0"/>
    </xf>
    <xf numFmtId="1" fontId="2" fillId="3" borderId="28" xfId="0" applyNumberFormat="1" applyFont="1" applyFill="1" applyBorder="1" applyAlignment="1" applyProtection="1">
      <protection locked="0"/>
    </xf>
    <xf numFmtId="1" fontId="6" fillId="0" borderId="4" xfId="0" applyNumberFormat="1" applyFont="1" applyFill="1" applyBorder="1" applyAlignment="1" applyProtection="1"/>
    <xf numFmtId="1" fontId="6" fillId="0" borderId="4" xfId="0" applyNumberFormat="1" applyFont="1" applyFill="1" applyBorder="1" applyAlignment="1" applyProtection="1">
      <alignment wrapText="1"/>
    </xf>
    <xf numFmtId="1" fontId="6" fillId="0" borderId="0" xfId="0" applyNumberFormat="1" applyFont="1" applyFill="1" applyBorder="1" applyAlignment="1" applyProtection="1"/>
    <xf numFmtId="1" fontId="2" fillId="0" borderId="13" xfId="0" applyNumberFormat="1" applyFont="1" applyFill="1" applyBorder="1" applyAlignment="1" applyProtection="1">
      <alignment horizontal="center" vertical="center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3" borderId="61" xfId="0" applyNumberFormat="1" applyFont="1" applyFill="1" applyBorder="1" applyAlignment="1" applyProtection="1">
      <protection locked="0"/>
    </xf>
    <xf numFmtId="1" fontId="7" fillId="2" borderId="0" xfId="0" applyNumberFormat="1" applyFont="1" applyFill="1" applyAlignment="1" applyProtection="1">
      <protection locked="0"/>
    </xf>
    <xf numFmtId="1" fontId="2" fillId="3" borderId="62" xfId="0" applyNumberFormat="1" applyFont="1" applyFill="1" applyBorder="1" applyAlignment="1" applyProtection="1">
      <protection locked="0"/>
    </xf>
    <xf numFmtId="1" fontId="2" fillId="0" borderId="28" xfId="0" applyNumberFormat="1" applyFont="1" applyFill="1" applyBorder="1" applyAlignment="1" applyProtection="1"/>
    <xf numFmtId="1" fontId="2" fillId="3" borderId="27" xfId="0" applyNumberFormat="1" applyFont="1" applyFill="1" applyBorder="1" applyAlignment="1" applyProtection="1">
      <protection locked="0"/>
    </xf>
    <xf numFmtId="1" fontId="2" fillId="3" borderId="48" xfId="0" applyNumberFormat="1" applyFont="1" applyFill="1" applyBorder="1" applyAlignment="1" applyProtection="1">
      <protection locked="0"/>
    </xf>
    <xf numFmtId="1" fontId="2" fillId="3" borderId="29" xfId="0" applyNumberFormat="1" applyFont="1" applyFill="1" applyBorder="1" applyAlignment="1" applyProtection="1">
      <protection locked="0"/>
    </xf>
    <xf numFmtId="1" fontId="2" fillId="3" borderId="63" xfId="0" applyNumberFormat="1" applyFont="1" applyFill="1" applyBorder="1" applyAlignment="1" applyProtection="1">
      <protection locked="0"/>
    </xf>
    <xf numFmtId="1" fontId="2" fillId="0" borderId="0" xfId="0" applyNumberFormat="1" applyFont="1" applyFill="1" applyAlignment="1" applyProtection="1"/>
    <xf numFmtId="1" fontId="2" fillId="0" borderId="0" xfId="0" applyNumberFormat="1" applyFont="1" applyFill="1" applyAlignment="1" applyProtection="1">
      <alignment wrapText="1"/>
    </xf>
    <xf numFmtId="1" fontId="2" fillId="2" borderId="39" xfId="0" applyNumberFormat="1" applyFont="1" applyFill="1" applyBorder="1" applyAlignment="1" applyProtection="1"/>
    <xf numFmtId="1" fontId="2" fillId="0" borderId="12" xfId="0" applyNumberFormat="1" applyFont="1" applyFill="1" applyBorder="1" applyAlignment="1" applyProtection="1">
      <alignment horizontal="center" vertical="center" wrapText="1"/>
    </xf>
    <xf numFmtId="1" fontId="2" fillId="0" borderId="34" xfId="0" applyNumberFormat="1" applyFont="1" applyFill="1" applyBorder="1" applyAlignment="1" applyProtection="1">
      <alignment horizontal="center" vertical="center" wrapText="1"/>
    </xf>
    <xf numFmtId="1" fontId="2" fillId="0" borderId="13" xfId="0" applyNumberFormat="1" applyFont="1" applyFill="1" applyBorder="1" applyAlignment="1" applyProtection="1">
      <alignment horizontal="center" vertical="center" wrapText="1"/>
    </xf>
    <xf numFmtId="1" fontId="2" fillId="3" borderId="41" xfId="0" applyNumberFormat="1" applyFont="1" applyFill="1" applyBorder="1" applyAlignment="1" applyProtection="1">
      <protection locked="0"/>
    </xf>
    <xf numFmtId="1" fontId="2" fillId="3" borderId="42" xfId="0" applyNumberFormat="1" applyFont="1" applyFill="1" applyBorder="1" applyAlignment="1" applyProtection="1">
      <protection locked="0"/>
    </xf>
    <xf numFmtId="1" fontId="2" fillId="3" borderId="40" xfId="0" applyNumberFormat="1" applyFont="1" applyFill="1" applyBorder="1" applyAlignment="1" applyProtection="1">
      <protection locked="0"/>
    </xf>
    <xf numFmtId="1" fontId="2" fillId="3" borderId="64" xfId="0" applyNumberFormat="1" applyFont="1" applyFill="1" applyBorder="1" applyAlignment="1" applyProtection="1">
      <protection locked="0"/>
    </xf>
    <xf numFmtId="1" fontId="7" fillId="2" borderId="39" xfId="0" applyNumberFormat="1" applyFont="1" applyFill="1" applyBorder="1" applyAlignment="1" applyProtection="1">
      <alignment horizontal="left" vertical="top"/>
      <protection locked="0"/>
    </xf>
    <xf numFmtId="1" fontId="7" fillId="2" borderId="0" xfId="0" applyNumberFormat="1" applyFont="1" applyFill="1" applyBorder="1" applyAlignment="1" applyProtection="1">
      <alignment horizontal="left" vertical="top"/>
      <protection locked="0"/>
    </xf>
    <xf numFmtId="1" fontId="2" fillId="0" borderId="31" xfId="0" applyNumberFormat="1" applyFont="1" applyFill="1" applyBorder="1" applyAlignment="1" applyProtection="1">
      <alignment vertical="center" wrapText="1"/>
    </xf>
    <xf numFmtId="1" fontId="2" fillId="3" borderId="17" xfId="0" applyNumberFormat="1" applyFont="1" applyFill="1" applyBorder="1" applyAlignment="1" applyProtection="1">
      <protection locked="0"/>
    </xf>
    <xf numFmtId="1" fontId="2" fillId="3" borderId="35" xfId="0" applyNumberFormat="1" applyFont="1" applyFill="1" applyBorder="1" applyAlignment="1" applyProtection="1">
      <protection locked="0"/>
    </xf>
    <xf numFmtId="1" fontId="2" fillId="3" borderId="19" xfId="0" applyNumberFormat="1" applyFont="1" applyFill="1" applyBorder="1" applyAlignment="1" applyProtection="1">
      <protection locked="0"/>
    </xf>
    <xf numFmtId="1" fontId="2" fillId="0" borderId="9" xfId="0" applyNumberFormat="1" applyFont="1" applyFill="1" applyBorder="1" applyAlignment="1" applyProtection="1">
      <alignment vertical="center" wrapText="1"/>
    </xf>
    <xf numFmtId="1" fontId="2" fillId="0" borderId="33" xfId="0" applyNumberFormat="1" applyFont="1" applyFill="1" applyBorder="1" applyAlignment="1" applyProtection="1">
      <alignment vertical="center" wrapText="1"/>
    </xf>
    <xf numFmtId="1" fontId="2" fillId="3" borderId="36" xfId="0" applyNumberFormat="1" applyFont="1" applyFill="1" applyBorder="1" applyAlignment="1" applyProtection="1">
      <protection locked="0"/>
    </xf>
    <xf numFmtId="1" fontId="2" fillId="3" borderId="37" xfId="0" applyNumberFormat="1" applyFont="1" applyFill="1" applyBorder="1" applyAlignment="1" applyProtection="1">
      <protection locked="0"/>
    </xf>
    <xf numFmtId="1" fontId="2" fillId="3" borderId="33" xfId="0" applyNumberFormat="1" applyFont="1" applyFill="1" applyBorder="1" applyAlignment="1" applyProtection="1">
      <protection locked="0"/>
    </xf>
    <xf numFmtId="1" fontId="2" fillId="3" borderId="65" xfId="0" applyNumberFormat="1" applyFont="1" applyFill="1" applyBorder="1" applyAlignment="1" applyProtection="1">
      <protection locked="0"/>
    </xf>
    <xf numFmtId="1" fontId="7" fillId="2" borderId="0" xfId="0" applyNumberFormat="1" applyFont="1" applyFill="1" applyAlignment="1" applyProtection="1"/>
    <xf numFmtId="1" fontId="2" fillId="0" borderId="59" xfId="0" applyNumberFormat="1" applyFont="1" applyFill="1" applyBorder="1" applyAlignment="1" applyProtection="1">
      <alignment vertical="center" wrapText="1"/>
    </xf>
    <xf numFmtId="1" fontId="2" fillId="0" borderId="60" xfId="0" applyNumberFormat="1" applyFont="1" applyFill="1" applyBorder="1" applyAlignment="1" applyProtection="1">
      <alignment vertical="center" wrapText="1"/>
    </xf>
    <xf numFmtId="1" fontId="6" fillId="2" borderId="38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/>
    <xf numFmtId="1" fontId="2" fillId="0" borderId="54" xfId="0" applyNumberFormat="1" applyFont="1" applyFill="1" applyBorder="1" applyAlignment="1" applyProtection="1"/>
    <xf numFmtId="1" fontId="2" fillId="0" borderId="55" xfId="0" applyNumberFormat="1" applyFont="1" applyFill="1" applyBorder="1" applyAlignment="1" applyProtection="1"/>
    <xf numFmtId="1" fontId="2" fillId="4" borderId="41" xfId="0" applyNumberFormat="1" applyFont="1" applyFill="1" applyBorder="1" applyAlignment="1" applyProtection="1"/>
    <xf numFmtId="1" fontId="2" fillId="4" borderId="42" xfId="0" applyNumberFormat="1" applyFont="1" applyFill="1" applyBorder="1" applyAlignment="1" applyProtection="1"/>
    <xf numFmtId="1" fontId="2" fillId="4" borderId="64" xfId="0" applyNumberFormat="1" applyFont="1" applyFill="1" applyBorder="1" applyAlignment="1" applyProtection="1"/>
    <xf numFmtId="1" fontId="7" fillId="2" borderId="0" xfId="0" applyNumberFormat="1" applyFont="1" applyFill="1" applyProtection="1">
      <protection locked="0"/>
    </xf>
    <xf numFmtId="1" fontId="2" fillId="0" borderId="51" xfId="0" applyNumberFormat="1" applyFont="1" applyFill="1" applyBorder="1" applyAlignment="1" applyProtection="1"/>
    <xf numFmtId="1" fontId="2" fillId="0" borderId="16" xfId="0" applyNumberFormat="1" applyFont="1" applyFill="1" applyBorder="1" applyAlignment="1" applyProtection="1"/>
    <xf numFmtId="1" fontId="2" fillId="4" borderId="20" xfId="0" applyNumberFormat="1" applyFont="1" applyFill="1" applyBorder="1" applyAlignment="1" applyProtection="1"/>
    <xf numFmtId="1" fontId="2" fillId="4" borderId="43" xfId="0" applyNumberFormat="1" applyFont="1" applyFill="1" applyBorder="1" applyAlignment="1" applyProtection="1"/>
    <xf numFmtId="1" fontId="2" fillId="4" borderId="23" xfId="0" applyNumberFormat="1" applyFont="1" applyFill="1" applyBorder="1" applyAlignment="1" applyProtection="1"/>
    <xf numFmtId="1" fontId="2" fillId="0" borderId="24" xfId="0" applyNumberFormat="1" applyFont="1" applyFill="1" applyBorder="1" applyAlignment="1" applyProtection="1"/>
    <xf numFmtId="1" fontId="2" fillId="0" borderId="8" xfId="0" applyNumberFormat="1" applyFont="1" applyFill="1" applyBorder="1" applyAlignment="1" applyProtection="1"/>
    <xf numFmtId="1" fontId="2" fillId="0" borderId="40" xfId="0" applyNumberFormat="1" applyFont="1" applyFill="1" applyBorder="1" applyAlignment="1" applyProtection="1"/>
    <xf numFmtId="1" fontId="2" fillId="4" borderId="45" xfId="0" applyNumberFormat="1" applyFont="1" applyFill="1" applyBorder="1" applyAlignment="1" applyProtection="1"/>
    <xf numFmtId="1" fontId="2" fillId="4" borderId="46" xfId="0" applyNumberFormat="1" applyFont="1" applyFill="1" applyBorder="1" applyAlignment="1" applyProtection="1"/>
    <xf numFmtId="1" fontId="2" fillId="3" borderId="45" xfId="0" applyNumberFormat="1" applyFont="1" applyFill="1" applyBorder="1" applyAlignment="1" applyProtection="1">
      <protection locked="0"/>
    </xf>
    <xf numFmtId="1" fontId="2" fillId="0" borderId="2" xfId="0" applyNumberFormat="1" applyFont="1" applyFill="1" applyBorder="1" applyAlignment="1" applyProtection="1">
      <alignment vertical="center" wrapText="1"/>
    </xf>
    <xf numFmtId="1" fontId="2" fillId="4" borderId="17" xfId="0" applyNumberFormat="1" applyFont="1" applyFill="1" applyBorder="1" applyAlignment="1" applyProtection="1"/>
    <xf numFmtId="1" fontId="2" fillId="4" borderId="35" xfId="0" applyNumberFormat="1" applyFont="1" applyFill="1" applyBorder="1" applyAlignment="1" applyProtection="1"/>
    <xf numFmtId="1" fontId="2" fillId="0" borderId="56" xfId="0" applyNumberFormat="1" applyFont="1" applyFill="1" applyBorder="1" applyAlignment="1" applyProtection="1">
      <alignment vertical="center" wrapText="1"/>
    </xf>
    <xf numFmtId="1" fontId="2" fillId="0" borderId="60" xfId="0" applyNumberFormat="1" applyFont="1" applyFill="1" applyBorder="1" applyAlignment="1" applyProtection="1"/>
    <xf numFmtId="1" fontId="2" fillId="3" borderId="68" xfId="0" applyNumberFormat="1" applyFont="1" applyFill="1" applyBorder="1" applyAlignment="1" applyProtection="1">
      <protection locked="0"/>
    </xf>
    <xf numFmtId="1" fontId="2" fillId="3" borderId="69" xfId="0" applyNumberFormat="1" applyFont="1" applyFill="1" applyBorder="1" applyAlignment="1" applyProtection="1">
      <protection locked="0"/>
    </xf>
    <xf numFmtId="1" fontId="2" fillId="3" borderId="70" xfId="0" applyNumberFormat="1" applyFont="1" applyFill="1" applyBorder="1" applyAlignment="1" applyProtection="1">
      <protection locked="0"/>
    </xf>
    <xf numFmtId="1" fontId="2" fillId="0" borderId="59" xfId="0" applyNumberFormat="1" applyFont="1" applyFill="1" applyBorder="1" applyAlignment="1" applyProtection="1"/>
    <xf numFmtId="1" fontId="2" fillId="0" borderId="25" xfId="0" applyNumberFormat="1" applyFont="1" applyFill="1" applyBorder="1" applyAlignment="1" applyProtection="1"/>
    <xf numFmtId="1" fontId="2" fillId="0" borderId="22" xfId="0" applyNumberFormat="1" applyFont="1" applyFill="1" applyBorder="1" applyAlignment="1" applyProtection="1">
      <alignment horizontal="left"/>
    </xf>
    <xf numFmtId="1" fontId="2" fillId="0" borderId="24" xfId="0" applyNumberFormat="1" applyFont="1" applyFill="1" applyBorder="1" applyAlignment="1" applyProtection="1">
      <alignment horizontal="left"/>
    </xf>
    <xf numFmtId="1" fontId="2" fillId="4" borderId="27" xfId="0" applyNumberFormat="1" applyFont="1" applyFill="1" applyBorder="1" applyAlignment="1" applyProtection="1"/>
    <xf numFmtId="1" fontId="2" fillId="4" borderId="48" xfId="0" applyNumberFormat="1" applyFont="1" applyFill="1" applyBorder="1" applyAlignment="1" applyProtection="1"/>
    <xf numFmtId="1" fontId="2" fillId="0" borderId="1" xfId="0" applyNumberFormat="1" applyFont="1" applyFill="1" applyBorder="1" applyAlignment="1" applyProtection="1">
      <alignment horizontal="left"/>
    </xf>
    <xf numFmtId="1" fontId="6" fillId="2" borderId="0" xfId="0" applyNumberFormat="1" applyFont="1" applyFill="1" applyBorder="1" applyAlignment="1" applyProtection="1"/>
    <xf numFmtId="1" fontId="2" fillId="2" borderId="0" xfId="0" applyNumberFormat="1" applyFont="1" applyFill="1" applyAlignment="1" applyProtection="1">
      <protection hidden="1"/>
    </xf>
    <xf numFmtId="1" fontId="2" fillId="0" borderId="0" xfId="0" applyNumberFormat="1" applyFont="1" applyFill="1" applyAlignment="1" applyProtection="1">
      <protection hidden="1"/>
    </xf>
    <xf numFmtId="1" fontId="2" fillId="0" borderId="4" xfId="0" applyNumberFormat="1" applyFont="1" applyFill="1" applyBorder="1" applyAlignment="1" applyProtection="1">
      <protection hidden="1"/>
    </xf>
    <xf numFmtId="1" fontId="2" fillId="0" borderId="50" xfId="0" applyNumberFormat="1" applyFont="1" applyFill="1" applyBorder="1" applyAlignment="1" applyProtection="1">
      <alignment horizontal="center" vertical="center" wrapText="1"/>
    </xf>
    <xf numFmtId="1" fontId="2" fillId="4" borderId="15" xfId="0" applyNumberFormat="1" applyFont="1" applyFill="1" applyBorder="1" applyAlignment="1" applyProtection="1"/>
    <xf numFmtId="1" fontId="2" fillId="3" borderId="71" xfId="0" applyNumberFormat="1" applyFont="1" applyFill="1" applyBorder="1" applyAlignment="1" applyProtection="1">
      <protection locked="0"/>
    </xf>
    <xf numFmtId="1" fontId="2" fillId="3" borderId="72" xfId="0" applyNumberFormat="1" applyFont="1" applyFill="1" applyBorder="1" applyAlignment="1" applyProtection="1">
      <protection locked="0"/>
    </xf>
    <xf numFmtId="1" fontId="2" fillId="3" borderId="73" xfId="0" applyNumberFormat="1" applyFont="1" applyFill="1" applyBorder="1" applyAlignment="1" applyProtection="1">
      <protection locked="0"/>
    </xf>
    <xf numFmtId="1" fontId="6" fillId="2" borderId="3" xfId="0" applyNumberFormat="1" applyFont="1" applyFill="1" applyBorder="1" applyAlignment="1" applyProtection="1"/>
    <xf numFmtId="1" fontId="6" fillId="2" borderId="4" xfId="0" applyNumberFormat="1" applyFont="1" applyFill="1" applyBorder="1" applyAlignment="1" applyProtection="1">
      <alignment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left" vertical="center" wrapText="1"/>
    </xf>
    <xf numFmtId="1" fontId="0" fillId="7" borderId="0" xfId="0" applyNumberFormat="1" applyFill="1"/>
    <xf numFmtId="1" fontId="2" fillId="0" borderId="22" xfId="0" applyNumberFormat="1" applyFont="1" applyFill="1" applyBorder="1" applyAlignment="1" applyProtection="1">
      <alignment horizontal="left"/>
    </xf>
    <xf numFmtId="1" fontId="2" fillId="0" borderId="24" xfId="0" applyNumberFormat="1" applyFont="1" applyFill="1" applyBorder="1" applyAlignment="1" applyProtection="1">
      <alignment horizontal="left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wrapText="1"/>
    </xf>
    <xf numFmtId="0" fontId="6" fillId="0" borderId="1" xfId="0" applyNumberFormat="1" applyFont="1" applyFill="1" applyBorder="1" applyAlignment="1" applyProtection="1"/>
    <xf numFmtId="3" fontId="2" fillId="3" borderId="9" xfId="0" applyNumberFormat="1" applyFont="1" applyFill="1" applyBorder="1" applyAlignment="1" applyProtection="1">
      <protection locked="0"/>
    </xf>
    <xf numFmtId="3" fontId="2" fillId="8" borderId="9" xfId="0" applyNumberFormat="1" applyFont="1" applyFill="1" applyBorder="1" applyAlignment="1" applyProtection="1">
      <protection locked="0"/>
    </xf>
    <xf numFmtId="3" fontId="2" fillId="9" borderId="9" xfId="1" applyNumberFormat="1" applyFont="1" applyBorder="1" applyAlignment="1" applyProtection="1">
      <protection locked="0"/>
    </xf>
    <xf numFmtId="3" fontId="2" fillId="8" borderId="9" xfId="1" applyNumberFormat="1" applyFont="1" applyFill="1" applyBorder="1" applyAlignment="1" applyProtection="1">
      <protection locked="0"/>
    </xf>
    <xf numFmtId="0" fontId="2" fillId="0" borderId="1" xfId="0" applyNumberFormat="1" applyFont="1" applyFill="1" applyBorder="1" applyAlignment="1" applyProtection="1">
      <protection hidden="1"/>
    </xf>
    <xf numFmtId="3" fontId="2" fillId="4" borderId="9" xfId="0" applyNumberFormat="1" applyFont="1" applyFill="1" applyBorder="1" applyAlignment="1" applyProtection="1"/>
    <xf numFmtId="3" fontId="2" fillId="9" borderId="9" xfId="1" applyNumberFormat="1" applyFont="1" applyBorder="1" applyAlignment="1" applyProtection="1"/>
    <xf numFmtId="3" fontId="2" fillId="8" borderId="9" xfId="1" applyNumberFormat="1" applyFont="1" applyFill="1" applyBorder="1" applyAlignment="1" applyProtection="1"/>
    <xf numFmtId="0" fontId="6" fillId="2" borderId="1" xfId="0" applyFont="1" applyFill="1" applyBorder="1" applyAlignment="1" applyProtection="1">
      <alignment wrapText="1"/>
    </xf>
    <xf numFmtId="1" fontId="2" fillId="0" borderId="22" xfId="0" applyNumberFormat="1" applyFont="1" applyFill="1" applyBorder="1" applyAlignment="1" applyProtection="1">
      <alignment horizontal="left"/>
    </xf>
    <xf numFmtId="1" fontId="2" fillId="0" borderId="24" xfId="0" applyNumberFormat="1" applyFont="1" applyFill="1" applyBorder="1" applyAlignment="1" applyProtection="1">
      <alignment horizontal="left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center" vertical="center"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2" fillId="0" borderId="22" xfId="0" applyNumberFormat="1" applyFont="1" applyFill="1" applyBorder="1" applyAlignment="1" applyProtection="1">
      <alignment horizontal="left"/>
    </xf>
    <xf numFmtId="1" fontId="2" fillId="0" borderId="24" xfId="0" applyNumberFormat="1" applyFont="1" applyFill="1" applyBorder="1" applyAlignment="1" applyProtection="1">
      <alignment horizontal="left"/>
    </xf>
    <xf numFmtId="1" fontId="2" fillId="0" borderId="22" xfId="0" applyNumberFormat="1" applyFont="1" applyFill="1" applyBorder="1" applyAlignment="1" applyProtection="1">
      <alignment horizontal="left"/>
    </xf>
    <xf numFmtId="1" fontId="2" fillId="0" borderId="24" xfId="0" applyNumberFormat="1" applyFont="1" applyFill="1" applyBorder="1" applyAlignment="1" applyProtection="1">
      <alignment horizontal="left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5" fillId="2" borderId="0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3" fontId="2" fillId="3" borderId="17" xfId="0" applyNumberFormat="1" applyFont="1" applyFill="1" applyBorder="1" applyAlignment="1" applyProtection="1">
      <alignment horizontal="center"/>
      <protection locked="0"/>
    </xf>
    <xf numFmtId="3" fontId="2" fillId="3" borderId="35" xfId="0" applyNumberFormat="1" applyFont="1" applyFill="1" applyBorder="1" applyAlignment="1" applyProtection="1">
      <alignment horizontal="center"/>
      <protection locked="0"/>
    </xf>
    <xf numFmtId="3" fontId="2" fillId="8" borderId="17" xfId="0" applyNumberFormat="1" applyFont="1" applyFill="1" applyBorder="1" applyAlignment="1" applyProtection="1">
      <alignment horizontal="center"/>
      <protection locked="0"/>
    </xf>
    <xf numFmtId="3" fontId="2" fillId="8" borderId="35" xfId="0" applyNumberFormat="1" applyFont="1" applyFill="1" applyBorder="1" applyAlignment="1" applyProtection="1">
      <alignment horizontal="center"/>
      <protection locked="0"/>
    </xf>
    <xf numFmtId="0" fontId="2" fillId="0" borderId="22" xfId="0" applyNumberFormat="1" applyFont="1" applyFill="1" applyBorder="1" applyAlignment="1" applyProtection="1">
      <alignment horizontal="left"/>
    </xf>
    <xf numFmtId="0" fontId="2" fillId="0" borderId="24" xfId="0" applyNumberFormat="1" applyFont="1" applyFill="1" applyBorder="1" applyAlignment="1" applyProtection="1">
      <alignment horizontal="left"/>
    </xf>
    <xf numFmtId="0" fontId="2" fillId="0" borderId="26" xfId="0" applyNumberFormat="1" applyFont="1" applyFill="1" applyBorder="1" applyAlignment="1" applyProtection="1">
      <alignment horizontal="left"/>
    </xf>
    <xf numFmtId="0" fontId="2" fillId="0" borderId="28" xfId="0" applyNumberFormat="1" applyFont="1" applyFill="1" applyBorder="1" applyAlignment="1" applyProtection="1">
      <alignment horizontal="left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22" xfId="0" applyNumberFormat="1" applyFont="1" applyFill="1" applyBorder="1" applyAlignment="1" applyProtection="1">
      <alignment horizontal="left" wrapText="1"/>
    </xf>
    <xf numFmtId="0" fontId="2" fillId="0" borderId="24" xfId="0" applyNumberFormat="1" applyFont="1" applyFill="1" applyBorder="1" applyAlignment="1" applyProtection="1">
      <alignment horizontal="left" wrapText="1"/>
    </xf>
    <xf numFmtId="0" fontId="2" fillId="0" borderId="44" xfId="0" applyNumberFormat="1" applyFont="1" applyFill="1" applyBorder="1" applyAlignment="1" applyProtection="1">
      <alignment horizontal="left"/>
    </xf>
    <xf numFmtId="0" fontId="2" fillId="0" borderId="25" xfId="0" applyNumberFormat="1" applyFont="1" applyFill="1" applyBorder="1" applyAlignment="1" applyProtection="1">
      <alignment horizontal="left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4" xfId="0" applyNumberFormat="1" applyFont="1" applyFill="1" applyBorder="1" applyAlignment="1" applyProtection="1">
      <alignment horizontal="left"/>
    </xf>
    <xf numFmtId="0" fontId="2" fillId="0" borderId="16" xfId="0" applyNumberFormat="1" applyFont="1" applyFill="1" applyBorder="1" applyAlignment="1" applyProtection="1">
      <alignment horizontal="left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66" xfId="0" applyNumberFormat="1" applyFont="1" applyFill="1" applyBorder="1" applyAlignment="1" applyProtection="1">
      <alignment horizontal="center" vertical="center" wrapText="1"/>
    </xf>
    <xf numFmtId="0" fontId="2" fillId="0" borderId="67" xfId="0" applyNumberFormat="1" applyFont="1" applyFill="1" applyBorder="1" applyAlignment="1" applyProtection="1">
      <alignment horizontal="center" vertical="center" wrapText="1"/>
    </xf>
    <xf numFmtId="0" fontId="2" fillId="0" borderId="31" xfId="0" applyNumberFormat="1" applyFont="1" applyFill="1" applyBorder="1" applyAlignment="1" applyProtection="1">
      <alignment horizontal="center" vertical="center" wrapText="1"/>
    </xf>
    <xf numFmtId="0" fontId="2" fillId="0" borderId="33" xfId="0" applyNumberFormat="1" applyFont="1" applyFill="1" applyBorder="1" applyAlignment="1" applyProtection="1">
      <alignment horizontal="center" vertical="center" wrapText="1"/>
    </xf>
    <xf numFmtId="0" fontId="1" fillId="0" borderId="38" xfId="0" applyNumberFormat="1" applyFont="1" applyFill="1" applyBorder="1" applyAlignment="1" applyProtection="1">
      <alignment horizontal="center" vertical="center" wrapText="1"/>
    </xf>
    <xf numFmtId="0" fontId="1" fillId="0" borderId="3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4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33" xfId="0" applyNumberFormat="1" applyFont="1" applyFill="1" applyBorder="1" applyAlignment="1" applyProtection="1">
      <alignment horizontal="center" vertical="center" wrapText="1"/>
    </xf>
    <xf numFmtId="0" fontId="2" fillId="0" borderId="30" xfId="0" applyNumberFormat="1" applyFont="1" applyFill="1" applyBorder="1" applyAlignment="1" applyProtection="1">
      <alignment horizontal="center" vertical="center"/>
    </xf>
    <xf numFmtId="0" fontId="2" fillId="0" borderId="31" xfId="0" applyNumberFormat="1" applyFont="1" applyFill="1" applyBorder="1" applyAlignment="1" applyProtection="1">
      <alignment horizontal="center" vertical="center"/>
    </xf>
    <xf numFmtId="0" fontId="2" fillId="0" borderId="32" xfId="0" applyNumberFormat="1" applyFont="1" applyFill="1" applyBorder="1" applyAlignment="1" applyProtection="1">
      <alignment horizontal="center" vertical="center"/>
    </xf>
    <xf numFmtId="0" fontId="2" fillId="0" borderId="3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40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64" xfId="0" applyNumberFormat="1" applyFont="1" applyFill="1" applyBorder="1" applyAlignment="1" applyProtection="1">
      <alignment horizontal="center" vertical="center" wrapText="1"/>
    </xf>
    <xf numFmtId="0" fontId="2" fillId="0" borderId="65" xfId="0" applyNumberFormat="1" applyFont="1" applyFill="1" applyBorder="1" applyAlignment="1" applyProtection="1">
      <alignment horizontal="center" vertical="center" wrapText="1"/>
    </xf>
    <xf numFmtId="0" fontId="2" fillId="0" borderId="41" xfId="0" applyNumberFormat="1" applyFont="1" applyFill="1" applyBorder="1" applyAlignment="1" applyProtection="1"/>
    <xf numFmtId="0" fontId="2" fillId="0" borderId="64" xfId="0" applyNumberFormat="1" applyFont="1" applyFill="1" applyBorder="1" applyAlignment="1" applyProtection="1"/>
    <xf numFmtId="0" fontId="2" fillId="0" borderId="54" xfId="0" applyNumberFormat="1" applyFont="1" applyFill="1" applyBorder="1" applyAlignment="1" applyProtection="1">
      <alignment horizontal="center" vertical="center" wrapText="1"/>
    </xf>
    <xf numFmtId="0" fontId="2" fillId="0" borderId="56" xfId="0" applyNumberFormat="1" applyFont="1" applyFill="1" applyBorder="1" applyAlignment="1" applyProtection="1">
      <alignment horizontal="center" vertical="center" wrapText="1"/>
    </xf>
    <xf numFmtId="0" fontId="2" fillId="0" borderId="60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/>
    <xf numFmtId="0" fontId="2" fillId="0" borderId="65" xfId="0" applyNumberFormat="1" applyFont="1" applyFill="1" applyBorder="1" applyAlignment="1" applyProtection="1"/>
    <xf numFmtId="0" fontId="2" fillId="0" borderId="38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38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wrapText="1"/>
    </xf>
    <xf numFmtId="0" fontId="2" fillId="0" borderId="32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wrapText="1"/>
    </xf>
    <xf numFmtId="0" fontId="6" fillId="2" borderId="0" xfId="0" applyNumberFormat="1" applyFont="1" applyFill="1" applyBorder="1" applyAlignment="1" applyProtection="1">
      <alignment horizontal="left" wrapText="1"/>
    </xf>
    <xf numFmtId="0" fontId="2" fillId="0" borderId="30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/>
    </xf>
    <xf numFmtId="0" fontId="2" fillId="0" borderId="54" xfId="0" applyNumberFormat="1" applyFont="1" applyFill="1" applyBorder="1" applyAlignment="1" applyProtection="1">
      <alignment horizontal="center" vertical="center"/>
    </xf>
    <xf numFmtId="0" fontId="2" fillId="0" borderId="56" xfId="0" applyNumberFormat="1" applyFont="1" applyFill="1" applyBorder="1" applyAlignment="1" applyProtection="1">
      <alignment horizontal="center" vertical="center"/>
    </xf>
    <xf numFmtId="0" fontId="2" fillId="0" borderId="60" xfId="0" applyNumberFormat="1" applyFont="1" applyFill="1" applyBorder="1" applyAlignment="1" applyProtection="1">
      <alignment horizontal="center" vertical="center"/>
    </xf>
    <xf numFmtId="3" fontId="2" fillId="3" borderId="27" xfId="0" applyNumberFormat="1" applyFont="1" applyFill="1" applyBorder="1" applyAlignment="1" applyProtection="1">
      <alignment horizontal="center"/>
      <protection locked="0"/>
    </xf>
    <xf numFmtId="3" fontId="2" fillId="3" borderId="48" xfId="0" applyNumberFormat="1" applyFont="1" applyFill="1" applyBorder="1" applyAlignment="1" applyProtection="1">
      <alignment horizontal="center"/>
      <protection locked="0"/>
    </xf>
    <xf numFmtId="3" fontId="2" fillId="3" borderId="29" xfId="0" applyNumberFormat="1" applyFont="1" applyFill="1" applyBorder="1" applyAlignment="1" applyProtection="1">
      <alignment horizontal="center"/>
      <protection locked="0"/>
    </xf>
    <xf numFmtId="3" fontId="2" fillId="3" borderId="19" xfId="0" applyNumberFormat="1" applyFont="1" applyFill="1" applyBorder="1" applyAlignment="1" applyProtection="1">
      <alignment horizontal="center"/>
      <protection locked="0"/>
    </xf>
    <xf numFmtId="3" fontId="2" fillId="3" borderId="20" xfId="0" applyNumberFormat="1" applyFont="1" applyFill="1" applyBorder="1" applyAlignment="1" applyProtection="1">
      <alignment horizontal="center"/>
      <protection locked="0"/>
    </xf>
    <xf numFmtId="3" fontId="2" fillId="3" borderId="43" xfId="0" applyNumberFormat="1" applyFont="1" applyFill="1" applyBorder="1" applyAlignment="1" applyProtection="1">
      <alignment horizontal="center"/>
      <protection locked="0"/>
    </xf>
    <xf numFmtId="3" fontId="2" fillId="3" borderId="23" xfId="0" applyNumberFormat="1" applyFont="1" applyFill="1" applyBorder="1" applyAlignment="1" applyProtection="1">
      <alignment horizontal="center"/>
      <protection locked="0"/>
    </xf>
    <xf numFmtId="3" fontId="2" fillId="4" borderId="43" xfId="0" applyNumberFormat="1" applyFont="1" applyFill="1" applyBorder="1" applyAlignment="1" applyProtection="1">
      <alignment horizontal="center"/>
    </xf>
    <xf numFmtId="3" fontId="2" fillId="4" borderId="23" xfId="0" applyNumberFormat="1" applyFont="1" applyFill="1" applyBorder="1" applyAlignment="1" applyProtection="1">
      <alignment horizontal="center"/>
    </xf>
    <xf numFmtId="0" fontId="7" fillId="2" borderId="39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left" vertical="top"/>
      <protection locked="0"/>
    </xf>
    <xf numFmtId="1" fontId="5" fillId="2" borderId="0" xfId="0" applyNumberFormat="1" applyFont="1" applyFill="1" applyBorder="1" applyAlignment="1" applyProtection="1">
      <alignment horizontal="center" vertical="center" wrapText="1"/>
    </xf>
    <xf numFmtId="1" fontId="6" fillId="2" borderId="0" xfId="0" applyNumberFormat="1" applyFont="1" applyFill="1" applyBorder="1" applyAlignment="1" applyProtection="1">
      <alignment wrapText="1"/>
    </xf>
    <xf numFmtId="1" fontId="2" fillId="0" borderId="2" xfId="0" applyNumberFormat="1" applyFont="1" applyFill="1" applyBorder="1" applyAlignment="1" applyProtection="1">
      <alignment horizontal="center" vertical="center" wrapText="1"/>
    </xf>
    <xf numFmtId="1" fontId="2" fillId="0" borderId="8" xfId="0" applyNumberFormat="1" applyFont="1" applyFill="1" applyBorder="1" applyAlignment="1" applyProtection="1">
      <alignment horizontal="center" vertical="center" wrapText="1"/>
    </xf>
    <xf numFmtId="1" fontId="2" fillId="0" borderId="32" xfId="0" applyNumberFormat="1" applyFont="1" applyFill="1" applyBorder="1" applyAlignment="1" applyProtection="1">
      <alignment horizontal="center" vertical="center" wrapText="1"/>
    </xf>
    <xf numFmtId="1" fontId="2" fillId="0" borderId="11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4" xfId="0" applyNumberFormat="1" applyFont="1" applyFill="1" applyBorder="1" applyAlignment="1" applyProtection="1">
      <alignment horizontal="center" vertical="center" wrapText="1"/>
    </xf>
    <xf numFmtId="1" fontId="2" fillId="0" borderId="5" xfId="0" applyNumberFormat="1" applyFont="1" applyFill="1" applyBorder="1" applyAlignment="1" applyProtection="1">
      <alignment horizontal="center" vertical="center" wrapText="1"/>
    </xf>
    <xf numFmtId="1" fontId="2" fillId="0" borderId="6" xfId="0" applyNumberFormat="1" applyFont="1" applyFill="1" applyBorder="1" applyAlignment="1" applyProtection="1">
      <alignment horizontal="center" vertical="center" wrapText="1"/>
    </xf>
    <xf numFmtId="1" fontId="2" fillId="0" borderId="7" xfId="0" applyNumberFormat="1" applyFont="1" applyFill="1" applyBorder="1" applyAlignment="1" applyProtection="1">
      <alignment horizontal="center" vertical="center" wrapText="1"/>
    </xf>
    <xf numFmtId="1" fontId="2" fillId="0" borderId="9" xfId="0" applyNumberFormat="1" applyFont="1" applyFill="1" applyBorder="1" applyAlignment="1" applyProtection="1">
      <alignment horizontal="center" vertical="center" wrapText="1"/>
    </xf>
    <xf numFmtId="1" fontId="2" fillId="0" borderId="10" xfId="0" applyNumberFormat="1" applyFont="1" applyFill="1" applyBorder="1" applyAlignment="1" applyProtection="1">
      <alignment horizontal="center" vertical="center" wrapText="1"/>
    </xf>
    <xf numFmtId="1" fontId="6" fillId="2" borderId="1" xfId="0" applyNumberFormat="1" applyFont="1" applyFill="1" applyBorder="1" applyAlignment="1" applyProtection="1">
      <alignment horizontal="left" wrapText="1"/>
    </xf>
    <xf numFmtId="1" fontId="6" fillId="2" borderId="0" xfId="0" applyNumberFormat="1" applyFont="1" applyFill="1" applyBorder="1" applyAlignment="1" applyProtection="1">
      <alignment horizontal="left" wrapText="1"/>
    </xf>
    <xf numFmtId="1" fontId="2" fillId="0" borderId="30" xfId="0" applyNumberFormat="1" applyFont="1" applyFill="1" applyBorder="1" applyAlignment="1" applyProtection="1">
      <alignment horizontal="center" vertical="center" wrapText="1"/>
    </xf>
    <xf numFmtId="1" fontId="2" fillId="0" borderId="31" xfId="0" applyNumberFormat="1" applyFont="1" applyFill="1" applyBorder="1" applyAlignment="1" applyProtection="1">
      <alignment horizontal="center" vertical="center" wrapText="1"/>
    </xf>
    <xf numFmtId="1" fontId="2" fillId="0" borderId="33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center" vertical="center"/>
    </xf>
    <xf numFmtId="1" fontId="2" fillId="0" borderId="4" xfId="0" applyNumberFormat="1" applyFont="1" applyFill="1" applyBorder="1" applyAlignment="1" applyProtection="1">
      <alignment horizontal="center" vertical="center"/>
    </xf>
    <xf numFmtId="1" fontId="2" fillId="0" borderId="7" xfId="0" applyNumberFormat="1" applyFont="1" applyFill="1" applyBorder="1" applyAlignment="1" applyProtection="1">
      <alignment horizontal="center" vertical="center"/>
    </xf>
    <xf numFmtId="1" fontId="2" fillId="0" borderId="9" xfId="0" applyNumberFormat="1" applyFont="1" applyFill="1" applyBorder="1" applyAlignment="1" applyProtection="1">
      <alignment horizontal="center" vertical="center"/>
    </xf>
    <xf numFmtId="1" fontId="2" fillId="0" borderId="22" xfId="0" applyNumberFormat="1" applyFont="1" applyFill="1" applyBorder="1" applyAlignment="1" applyProtection="1">
      <alignment horizontal="left"/>
    </xf>
    <xf numFmtId="1" fontId="2" fillId="0" borderId="24" xfId="0" applyNumberFormat="1" applyFont="1" applyFill="1" applyBorder="1" applyAlignment="1" applyProtection="1">
      <alignment horizontal="left"/>
    </xf>
    <xf numFmtId="1" fontId="2" fillId="0" borderId="14" xfId="0" applyNumberFormat="1" applyFont="1" applyFill="1" applyBorder="1" applyAlignment="1" applyProtection="1">
      <alignment horizontal="left"/>
    </xf>
    <xf numFmtId="1" fontId="2" fillId="0" borderId="16" xfId="0" applyNumberFormat="1" applyFont="1" applyFill="1" applyBorder="1" applyAlignment="1" applyProtection="1">
      <alignment horizontal="left"/>
    </xf>
    <xf numFmtId="1" fontId="2" fillId="0" borderId="41" xfId="0" applyNumberFormat="1" applyFont="1" applyFill="1" applyBorder="1" applyAlignment="1" applyProtection="1"/>
    <xf numFmtId="1" fontId="2" fillId="0" borderId="64" xfId="0" applyNumberFormat="1" applyFont="1" applyFill="1" applyBorder="1" applyAlignment="1" applyProtection="1"/>
    <xf numFmtId="1" fontId="2" fillId="0" borderId="54" xfId="0" applyNumberFormat="1" applyFont="1" applyFill="1" applyBorder="1" applyAlignment="1" applyProtection="1">
      <alignment horizontal="center" vertical="center" wrapText="1"/>
    </xf>
    <xf numFmtId="1" fontId="2" fillId="0" borderId="56" xfId="0" applyNumberFormat="1" applyFont="1" applyFill="1" applyBorder="1" applyAlignment="1" applyProtection="1">
      <alignment horizontal="center" vertical="center" wrapText="1"/>
    </xf>
    <xf numFmtId="1" fontId="2" fillId="0" borderId="60" xfId="0" applyNumberFormat="1" applyFont="1" applyFill="1" applyBorder="1" applyAlignment="1" applyProtection="1">
      <alignment horizontal="center" vertical="center" wrapText="1"/>
    </xf>
    <xf numFmtId="1" fontId="2" fillId="0" borderId="36" xfId="0" applyNumberFormat="1" applyFont="1" applyFill="1" applyBorder="1" applyAlignment="1" applyProtection="1"/>
    <xf numFmtId="1" fontId="2" fillId="0" borderId="65" xfId="0" applyNumberFormat="1" applyFont="1" applyFill="1" applyBorder="1" applyAlignment="1" applyProtection="1"/>
    <xf numFmtId="1" fontId="2" fillId="0" borderId="38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40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66" xfId="0" applyNumberFormat="1" applyFont="1" applyFill="1" applyBorder="1" applyAlignment="1" applyProtection="1">
      <alignment horizontal="center" vertical="center" wrapText="1"/>
    </xf>
    <xf numFmtId="1" fontId="2" fillId="0" borderId="67" xfId="0" applyNumberFormat="1" applyFont="1" applyFill="1" applyBorder="1" applyAlignment="1" applyProtection="1">
      <alignment horizontal="center" vertical="center" wrapText="1"/>
    </xf>
    <xf numFmtId="1" fontId="2" fillId="0" borderId="64" xfId="0" applyNumberFormat="1" applyFont="1" applyFill="1" applyBorder="1" applyAlignment="1" applyProtection="1">
      <alignment horizontal="center" vertical="center" wrapText="1"/>
    </xf>
    <xf numFmtId="1" fontId="2" fillId="0" borderId="65" xfId="0" applyNumberFormat="1" applyFont="1" applyFill="1" applyBorder="1" applyAlignment="1" applyProtection="1">
      <alignment horizontal="center" vertical="center" wrapText="1"/>
    </xf>
    <xf numFmtId="1" fontId="2" fillId="0" borderId="26" xfId="0" applyNumberFormat="1" applyFont="1" applyFill="1" applyBorder="1" applyAlignment="1" applyProtection="1">
      <alignment horizontal="left"/>
    </xf>
    <xf numFmtId="1" fontId="2" fillId="0" borderId="28" xfId="0" applyNumberFormat="1" applyFont="1" applyFill="1" applyBorder="1" applyAlignment="1" applyProtection="1">
      <alignment horizontal="left"/>
    </xf>
    <xf numFmtId="1" fontId="1" fillId="0" borderId="38" xfId="0" applyNumberFormat="1" applyFont="1" applyFill="1" applyBorder="1" applyAlignment="1" applyProtection="1">
      <alignment horizontal="center" vertical="center" wrapText="1"/>
    </xf>
    <xf numFmtId="1" fontId="1" fillId="0" borderId="31" xfId="0" applyNumberFormat="1" applyFont="1" applyFill="1" applyBorder="1" applyAlignment="1" applyProtection="1">
      <alignment horizontal="center" vertical="center" wrapText="1"/>
    </xf>
    <xf numFmtId="1" fontId="1" fillId="0" borderId="0" xfId="0" applyNumberFormat="1" applyFont="1" applyFill="1" applyBorder="1" applyAlignment="1" applyProtection="1">
      <alignment horizontal="center" vertical="center" wrapText="1"/>
    </xf>
    <xf numFmtId="1" fontId="1" fillId="0" borderId="40" xfId="0" applyNumberFormat="1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 wrapText="1"/>
    </xf>
    <xf numFmtId="1" fontId="1" fillId="0" borderId="33" xfId="0" applyNumberFormat="1" applyFont="1" applyFill="1" applyBorder="1" applyAlignment="1" applyProtection="1">
      <alignment horizontal="center" vertical="center" wrapText="1"/>
    </xf>
    <xf numFmtId="1" fontId="2" fillId="0" borderId="30" xfId="0" applyNumberFormat="1" applyFont="1" applyFill="1" applyBorder="1" applyAlignment="1" applyProtection="1">
      <alignment horizontal="center" vertical="center"/>
    </xf>
    <xf numFmtId="1" fontId="2" fillId="0" borderId="31" xfId="0" applyNumberFormat="1" applyFont="1" applyFill="1" applyBorder="1" applyAlignment="1" applyProtection="1">
      <alignment horizontal="center" vertical="center"/>
    </xf>
    <xf numFmtId="1" fontId="2" fillId="0" borderId="32" xfId="0" applyNumberFormat="1" applyFont="1" applyFill="1" applyBorder="1" applyAlignment="1" applyProtection="1">
      <alignment horizontal="center" vertical="center"/>
    </xf>
    <xf numFmtId="1" fontId="2" fillId="0" borderId="33" xfId="0" applyNumberFormat="1" applyFont="1" applyFill="1" applyBorder="1" applyAlignment="1" applyProtection="1">
      <alignment horizontal="center" vertical="center"/>
    </xf>
    <xf numFmtId="1" fontId="2" fillId="0" borderId="38" xfId="0" applyNumberFormat="1" applyFont="1" applyFill="1" applyBorder="1" applyAlignment="1" applyProtection="1">
      <alignment horizontal="center" vertical="center"/>
    </xf>
    <xf numFmtId="1" fontId="2" fillId="0" borderId="1" xfId="0" applyNumberFormat="1" applyFont="1" applyFill="1" applyBorder="1" applyAlignment="1" applyProtection="1">
      <alignment horizontal="center" vertical="center"/>
    </xf>
    <xf numFmtId="1" fontId="2" fillId="0" borderId="22" xfId="0" applyNumberFormat="1" applyFont="1" applyFill="1" applyBorder="1" applyAlignment="1" applyProtection="1">
      <alignment horizontal="left" wrapText="1"/>
    </xf>
    <xf numFmtId="1" fontId="2" fillId="0" borderId="24" xfId="0" applyNumberFormat="1" applyFont="1" applyFill="1" applyBorder="1" applyAlignment="1" applyProtection="1">
      <alignment horizontal="left" wrapText="1"/>
    </xf>
    <xf numFmtId="1" fontId="2" fillId="0" borderId="44" xfId="0" applyNumberFormat="1" applyFont="1" applyFill="1" applyBorder="1" applyAlignment="1" applyProtection="1">
      <alignment horizontal="left"/>
    </xf>
    <xf numFmtId="1" fontId="2" fillId="0" borderId="25" xfId="0" applyNumberFormat="1" applyFont="1" applyFill="1" applyBorder="1" applyAlignment="1" applyProtection="1">
      <alignment horizontal="left"/>
    </xf>
    <xf numFmtId="1" fontId="2" fillId="0" borderId="54" xfId="0" applyNumberFormat="1" applyFont="1" applyFill="1" applyBorder="1" applyAlignment="1" applyProtection="1">
      <alignment horizontal="center" vertical="center"/>
    </xf>
    <xf numFmtId="1" fontId="2" fillId="0" borderId="56" xfId="0" applyNumberFormat="1" applyFont="1" applyFill="1" applyBorder="1" applyAlignment="1" applyProtection="1">
      <alignment horizontal="center" vertical="center"/>
    </xf>
    <xf numFmtId="1" fontId="2" fillId="0" borderId="60" xfId="0" applyNumberFormat="1" applyFont="1" applyFill="1" applyBorder="1" applyAlignment="1" applyProtection="1">
      <alignment horizontal="center" vertical="center"/>
    </xf>
    <xf numFmtId="1" fontId="0" fillId="0" borderId="2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1" fontId="2" fillId="0" borderId="9" xfId="0" applyNumberFormat="1" applyFont="1" applyBorder="1" applyAlignment="1" applyProtection="1">
      <alignment horizontal="center" vertical="center" wrapText="1"/>
    </xf>
    <xf numFmtId="1" fontId="2" fillId="3" borderId="27" xfId="0" applyNumberFormat="1" applyFont="1" applyFill="1" applyBorder="1" applyAlignment="1" applyProtection="1">
      <alignment horizontal="center"/>
      <protection locked="0"/>
    </xf>
    <xf numFmtId="1" fontId="2" fillId="3" borderId="48" xfId="0" applyNumberFormat="1" applyFont="1" applyFill="1" applyBorder="1" applyAlignment="1" applyProtection="1">
      <alignment horizontal="center"/>
      <protection locked="0"/>
    </xf>
    <xf numFmtId="1" fontId="2" fillId="3" borderId="29" xfId="0" applyNumberFormat="1" applyFont="1" applyFill="1" applyBorder="1" applyAlignment="1" applyProtection="1">
      <alignment horizontal="center"/>
      <protection locked="0"/>
    </xf>
    <xf numFmtId="1" fontId="2" fillId="3" borderId="17" xfId="0" applyNumberFormat="1" applyFont="1" applyFill="1" applyBorder="1" applyAlignment="1" applyProtection="1">
      <alignment horizontal="center"/>
      <protection locked="0"/>
    </xf>
    <xf numFmtId="1" fontId="2" fillId="3" borderId="35" xfId="0" applyNumberFormat="1" applyFont="1" applyFill="1" applyBorder="1" applyAlignment="1" applyProtection="1">
      <alignment horizontal="center"/>
      <protection locked="0"/>
    </xf>
    <xf numFmtId="1" fontId="2" fillId="3" borderId="19" xfId="0" applyNumberFormat="1" applyFont="1" applyFill="1" applyBorder="1" applyAlignment="1" applyProtection="1">
      <alignment horizontal="center"/>
      <protection locked="0"/>
    </xf>
    <xf numFmtId="1" fontId="2" fillId="3" borderId="20" xfId="0" applyNumberFormat="1" applyFont="1" applyFill="1" applyBorder="1" applyAlignment="1" applyProtection="1">
      <alignment horizontal="center"/>
      <protection locked="0"/>
    </xf>
    <xf numFmtId="1" fontId="2" fillId="3" borderId="43" xfId="0" applyNumberFormat="1" applyFont="1" applyFill="1" applyBorder="1" applyAlignment="1" applyProtection="1">
      <alignment horizontal="center"/>
      <protection locked="0"/>
    </xf>
    <xf numFmtId="1" fontId="2" fillId="3" borderId="23" xfId="0" applyNumberFormat="1" applyFont="1" applyFill="1" applyBorder="1" applyAlignment="1" applyProtection="1">
      <alignment horizontal="center"/>
      <protection locked="0"/>
    </xf>
    <xf numFmtId="1" fontId="2" fillId="4" borderId="43" xfId="0" applyNumberFormat="1" applyFont="1" applyFill="1" applyBorder="1" applyAlignment="1" applyProtection="1">
      <alignment horizontal="center"/>
    </xf>
    <xf numFmtId="1" fontId="2" fillId="4" borderId="23" xfId="0" applyNumberFormat="1" applyFont="1" applyFill="1" applyBorder="1" applyAlignment="1" applyProtection="1">
      <alignment horizontal="center"/>
    </xf>
  </cellXfs>
  <cellStyles count="2">
    <cellStyle name="Normal" xfId="0" builtinId="0"/>
    <cellStyle name="Notas" xfId="1" builtinId="1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ENERO/116108SA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FEBRERO/116108SA0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nunez/Desktop/Carolina/2017/MARZO/116108SA_03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SA_0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_SA_0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16108SA_06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ENVIO%20A%20REFERENTES%20JULIO/116108SA_07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16108SA_0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ptiembre\116108SA_0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Ibáñez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1"/>
      <sheetName val="A19a"/>
      <sheetName val="A19b"/>
      <sheetName val="A21"/>
      <sheetName val="A23"/>
      <sheetName val="A24"/>
      <sheetName val="A25"/>
      <sheetName val="A26"/>
      <sheetName val="A27"/>
      <sheetName val="A28"/>
      <sheetName val="A29"/>
      <sheetName val="A30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Presidente Carlos Ibañez del Campo</v>
          </cell>
          <cell r="C3">
            <v>1</v>
          </cell>
          <cell r="D3">
            <v>1</v>
          </cell>
          <cell r="E3">
            <v>6</v>
          </cell>
          <cell r="F3">
            <v>1</v>
          </cell>
          <cell r="G3">
            <v>0</v>
          </cell>
          <cell r="H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YW195"/>
  <sheetViews>
    <sheetView zoomScale="90" zoomScaleNormal="90" workbookViewId="0">
      <selection activeCell="B124" sqref="B124:C124"/>
    </sheetView>
  </sheetViews>
  <sheetFormatPr baseColWidth="10" defaultRowHeight="15" x14ac:dyDescent="0.25"/>
  <cols>
    <col min="1" max="1" width="52.5703125" style="76" customWidth="1"/>
    <col min="2" max="2" width="17" style="76" customWidth="1"/>
    <col min="3" max="71" width="11.42578125" style="76"/>
    <col min="72" max="72" width="0" style="76" hidden="1" customWidth="1"/>
    <col min="73" max="75" width="52.85546875" style="76" hidden="1" customWidth="1"/>
    <col min="76" max="101" width="52.85546875" style="77" hidden="1" customWidth="1"/>
    <col min="102" max="107" width="11.42578125" style="77"/>
    <col min="108" max="16221" width="11.42578125" style="54"/>
    <col min="16222" max="16384" width="11.42578125" style="76"/>
  </cols>
  <sheetData>
    <row r="1" spans="1:107" s="74" customFormat="1" ht="14.25" customHeight="1" x14ac:dyDescent="0.25">
      <c r="A1" s="73" t="s">
        <v>0</v>
      </c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</row>
    <row r="2" spans="1:107" s="74" customFormat="1" ht="14.25" customHeight="1" x14ac:dyDescent="0.25">
      <c r="A2" s="73" t="str">
        <f>CONCATENATE("COMUNA: ",[1]NOMBRE!B2," - ","( ",[1]NOMBRE!C2,[1]NOMBRE!D2,[1]NOMBRE!E2,[1]NOMBRE!F2,[1]NOMBRE!G2," )")</f>
        <v>COMUNA: Linares - ( 07401 )</v>
      </c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</row>
    <row r="3" spans="1:107" s="74" customFormat="1" ht="14.25" customHeight="1" x14ac:dyDescent="0.25">
      <c r="A3" s="73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</row>
    <row r="4" spans="1:107" s="74" customFormat="1" ht="14.25" customHeight="1" x14ac:dyDescent="0.25">
      <c r="A4" s="73" t="str">
        <f>CONCATENATE("MES: ",[1]NOMBRE!B6," - ","( ",[1]NOMBRE!C6,[1]NOMBRE!D6," )")</f>
        <v>MES: ENERO - ( 01 )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</row>
    <row r="5" spans="1:107" s="74" customFormat="1" ht="14.25" customHeight="1" x14ac:dyDescent="0.25">
      <c r="A5" s="73" t="str">
        <f>CONCATENATE("AÑO: ",[1]NOMBRE!B7)</f>
        <v>AÑO: 2017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</row>
    <row r="6" spans="1:107" s="76" customFormat="1" ht="15.75" x14ac:dyDescent="0.25">
      <c r="A6" s="405" t="s">
        <v>1</v>
      </c>
      <c r="B6" s="405"/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2"/>
      <c r="AG6" s="2"/>
      <c r="AH6" s="2"/>
      <c r="AI6" s="2"/>
      <c r="AJ6" s="2"/>
      <c r="AK6" s="2"/>
      <c r="AL6" s="2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</row>
    <row r="7" spans="1:107" s="76" customFormat="1" ht="15.75" x14ac:dyDescent="0.25">
      <c r="A7" s="78" t="s">
        <v>72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"/>
      <c r="AG7" s="2"/>
      <c r="AH7" s="2"/>
      <c r="AI7" s="2"/>
      <c r="AJ7" s="2"/>
      <c r="AK7" s="2"/>
      <c r="AL7" s="2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</row>
    <row r="8" spans="1:107" s="76" customFormat="1" x14ac:dyDescent="0.25">
      <c r="A8" s="27" t="s">
        <v>2</v>
      </c>
      <c r="B8" s="27"/>
      <c r="C8" s="27"/>
      <c r="D8" s="27"/>
      <c r="E8" s="27"/>
      <c r="F8" s="27"/>
      <c r="G8" s="27"/>
      <c r="H8" s="27"/>
      <c r="I8" s="4"/>
      <c r="J8" s="406"/>
      <c r="K8" s="406"/>
      <c r="L8" s="406"/>
      <c r="M8" s="406"/>
      <c r="N8" s="406"/>
      <c r="O8" s="406"/>
      <c r="P8" s="406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</row>
    <row r="9" spans="1:107" s="76" customFormat="1" ht="15" customHeight="1" x14ac:dyDescent="0.25">
      <c r="A9" s="387" t="s">
        <v>3</v>
      </c>
      <c r="B9" s="384" t="s">
        <v>73</v>
      </c>
      <c r="C9" s="404"/>
      <c r="D9" s="404"/>
      <c r="E9" s="404"/>
      <c r="F9" s="408"/>
      <c r="G9" s="404" t="s">
        <v>74</v>
      </c>
      <c r="H9" s="404"/>
      <c r="I9" s="404"/>
      <c r="J9" s="404"/>
      <c r="K9" s="385"/>
      <c r="L9" s="2"/>
      <c r="M9" s="2"/>
      <c r="N9" s="2"/>
      <c r="O9" s="2"/>
      <c r="P9" s="2"/>
      <c r="Q9" s="2"/>
      <c r="R9" s="2"/>
      <c r="S9" s="2"/>
      <c r="T9" s="2"/>
      <c r="U9" s="2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</row>
    <row r="10" spans="1:107" s="76" customFormat="1" ht="15" customHeight="1" x14ac:dyDescent="0.25">
      <c r="A10" s="388"/>
      <c r="B10" s="384" t="s">
        <v>75</v>
      </c>
      <c r="C10" s="404"/>
      <c r="D10" s="385"/>
      <c r="E10" s="409" t="s">
        <v>76</v>
      </c>
      <c r="F10" s="410"/>
      <c r="G10" s="404" t="s">
        <v>75</v>
      </c>
      <c r="H10" s="404"/>
      <c r="I10" s="385"/>
      <c r="J10" s="384" t="s">
        <v>77</v>
      </c>
      <c r="K10" s="385"/>
      <c r="L10" s="2"/>
      <c r="M10" s="2"/>
      <c r="N10" s="2"/>
      <c r="O10" s="2"/>
      <c r="P10" s="2"/>
      <c r="Q10" s="2"/>
      <c r="R10" s="2"/>
      <c r="S10" s="2"/>
      <c r="T10" s="2"/>
      <c r="U10" s="2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</row>
    <row r="11" spans="1:107" s="76" customFormat="1" x14ac:dyDescent="0.25">
      <c r="A11" s="407"/>
      <c r="B11" s="6" t="s">
        <v>4</v>
      </c>
      <c r="C11" s="79" t="s">
        <v>5</v>
      </c>
      <c r="D11" s="80" t="s">
        <v>78</v>
      </c>
      <c r="E11" s="59" t="s">
        <v>6</v>
      </c>
      <c r="F11" s="60" t="s">
        <v>7</v>
      </c>
      <c r="G11" s="81" t="s">
        <v>4</v>
      </c>
      <c r="H11" s="79" t="s">
        <v>5</v>
      </c>
      <c r="I11" s="82" t="s">
        <v>78</v>
      </c>
      <c r="J11" s="59" t="s">
        <v>6</v>
      </c>
      <c r="K11" s="61" t="s">
        <v>7</v>
      </c>
      <c r="L11" s="83"/>
      <c r="M11" s="2"/>
      <c r="N11" s="2"/>
      <c r="O11" s="2"/>
      <c r="P11" s="2"/>
      <c r="Q11" s="2"/>
      <c r="R11" s="2"/>
      <c r="S11" s="2"/>
      <c r="T11" s="2"/>
      <c r="U11" s="2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</row>
    <row r="12" spans="1:107" s="76" customFormat="1" ht="20.25" customHeight="1" x14ac:dyDescent="0.25">
      <c r="A12" s="9" t="s">
        <v>8</v>
      </c>
      <c r="B12" s="316">
        <f>+Enero!B12+Febrero!B12+'Marzo '!B12+'Abril '!B12+'Mayo '!B12+Junio!B12+Julio!B12+Agosto!B12+Septiembre!B12+'Octubre '!B12+Noviembre!B12+'Diciembre '!B12</f>
        <v>1299</v>
      </c>
      <c r="C12" s="316">
        <f>+Enero!C12+Febrero!C12+'Marzo '!C12+'Abril '!C12+'Mayo '!C12+Junio!C12+Julio!C12+Agosto!C12+Septiembre!C12+'Octubre '!C12+Noviembre!C12+'Diciembre '!C12</f>
        <v>0</v>
      </c>
      <c r="D12" s="316">
        <f>+Enero!D12+Febrero!D12+'Marzo '!D12+'Abril '!D12+'Mayo '!D12+Junio!D12+Julio!D12+Agosto!D12+Septiembre!D12+'Octubre '!D12+Noviembre!D12+'Diciembre '!D12</f>
        <v>0</v>
      </c>
      <c r="E12" s="317">
        <f>+Enero!E12+Febrero!E12+'Marzo '!E12+'Abril '!E12+'Mayo '!E12+Junio!E12+Julio!E12+Agosto!E12+Septiembre!E12+'Octubre '!E12+Noviembre!E12+'Diciembre '!E12</f>
        <v>0</v>
      </c>
      <c r="F12" s="318">
        <f>+Enero!F12+Febrero!F12+'Marzo '!F12+'Abril '!F12+'Mayo '!F12+Junio!F12+Julio!F12+Agosto!F12+Septiembre!F12+'Octubre '!F12+Noviembre!F12+'Diciembre '!F12</f>
        <v>1299</v>
      </c>
      <c r="G12" s="318">
        <f>+Enero!G12+Febrero!G12+'Marzo '!G12+'Abril '!G12+'Mayo '!G12+Junio!G12+Julio!G12+Agosto!G12+Septiembre!G12+'Octubre '!G12+Noviembre!G12+'Diciembre '!G12</f>
        <v>1</v>
      </c>
      <c r="H12" s="318">
        <f>+Enero!H12+Febrero!H12+'Marzo '!H12+'Abril '!H12+'Mayo '!H12+Junio!H12+Julio!H12+Agosto!H12+Septiembre!H12+'Octubre '!H12+Noviembre!H12+'Diciembre '!H12</f>
        <v>0</v>
      </c>
      <c r="I12" s="318">
        <f>+Enero!I12+Febrero!I12+'Marzo '!I12+'Abril '!I12+'Mayo '!I12+Junio!I12+Julio!I12+Agosto!I12+Septiembre!I12+'Octubre '!I12+Noviembre!I12+'Diciembre '!I12</f>
        <v>0</v>
      </c>
      <c r="J12" s="319">
        <f>+Enero!J12+Febrero!J12+'Marzo '!J12+'Abril '!J12+'Mayo '!J12+Junio!J12+Julio!J12+Agosto!J12+Septiembre!J12+'Octubre '!J12+Noviembre!J12+'Diciembre '!J12</f>
        <v>0</v>
      </c>
      <c r="K12" s="318">
        <f>+Enero!K12+Febrero!K12+'Marzo '!K12+'Abril '!K12+'Mayo '!K12+Junio!K12+Julio!K12+Agosto!K12+Septiembre!K12+'Octubre '!K12+Noviembre!K12+'Diciembre '!K12</f>
        <v>1</v>
      </c>
      <c r="L12" s="89" t="s">
        <v>79</v>
      </c>
      <c r="M12" s="14"/>
      <c r="N12" s="14"/>
      <c r="O12" s="14"/>
      <c r="P12" s="14"/>
      <c r="Q12" s="14"/>
      <c r="R12" s="14"/>
      <c r="S12" s="14"/>
      <c r="T12" s="14"/>
      <c r="U12" s="14"/>
      <c r="BX12" s="77"/>
      <c r="BY12" s="77"/>
      <c r="BZ12" s="77"/>
      <c r="CA12" s="77" t="str">
        <f t="shared" ref="CA12:CA29" si="0">IF(B12+C12+D12&lt;&gt;E12+F12,"El Total de VDRL,RPR o MHA-TP Procesados deben ser igual a la columna Sexo.","")</f>
        <v/>
      </c>
      <c r="CB12" s="77" t="str">
        <f t="shared" ref="CB12:CB29" si="1">IF(G12+H12+I12&lt;&gt;J12+K12,"El Total de VDRL,RPR o MHA-TP Reactivos deben ser igual a la columna Sexo.","")</f>
        <v/>
      </c>
      <c r="CC12" s="77" t="str">
        <f t="shared" ref="CC12:CC29" si="2">IF(H12&gt;E12+F12,"Reactivos de Seccion A.1,no puede  ser mayor que Procesados","")</f>
        <v/>
      </c>
      <c r="CD12" s="77"/>
      <c r="CE12" s="77"/>
      <c r="CF12" s="77"/>
      <c r="CG12" s="77">
        <f t="shared" ref="CG12:CG29" si="3">IF(B12+C12+D12&lt;&gt;E12+F12,1,0)</f>
        <v>0</v>
      </c>
      <c r="CH12" s="77">
        <f t="shared" ref="CH12:CH29" si="4">IF(G12+H12+I12&lt;&gt;J12+K12,1,0)</f>
        <v>0</v>
      </c>
      <c r="CI12" s="77">
        <f t="shared" ref="CI12:CI29" si="5">IF(H12&gt;E12+F12,1,0)</f>
        <v>0</v>
      </c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</row>
    <row r="13" spans="1:107" s="76" customFormat="1" ht="20.25" customHeight="1" x14ac:dyDescent="0.25">
      <c r="A13" s="9" t="s">
        <v>9</v>
      </c>
      <c r="B13" s="316">
        <f>+Enero!B13+Febrero!B13+'Marzo '!B13+'Abril '!B13+'Mayo '!B13+Junio!B13+Julio!B13+Agosto!B13+Septiembre!B13+'Octubre '!B13+Noviembre!B13+'Diciembre '!B13</f>
        <v>1077</v>
      </c>
      <c r="C13" s="316">
        <f>+Enero!C13+Febrero!C13+'Marzo '!C13+'Abril '!C13+'Mayo '!C13+Junio!C13+Julio!C13+Agosto!C13+Septiembre!C13+'Octubre '!C13+Noviembre!C13+'Diciembre '!C13</f>
        <v>0</v>
      </c>
      <c r="D13" s="316">
        <f>+Enero!D13+Febrero!D13+'Marzo '!D13+'Abril '!D13+'Mayo '!D13+Junio!D13+Julio!D13+Agosto!D13+Septiembre!D13+'Octubre '!D13+Noviembre!D13+'Diciembre '!D13</f>
        <v>0</v>
      </c>
      <c r="E13" s="317">
        <f>+Enero!E13+Febrero!E13+'Marzo '!E13+'Abril '!E13+'Mayo '!E13+Junio!E13+Julio!E13+Agosto!E13+Septiembre!E13+'Octubre '!E13+Noviembre!E13+'Diciembre '!E13</f>
        <v>0</v>
      </c>
      <c r="F13" s="318">
        <f>+Enero!F13+Febrero!F13+'Marzo '!F13+'Abril '!F13+'Mayo '!F13+Junio!F13+Julio!F13+Agosto!F13+Septiembre!F13+'Octubre '!F13+Noviembre!F13+'Diciembre '!F13</f>
        <v>1077</v>
      </c>
      <c r="G13" s="318">
        <f>+Enero!G13+Febrero!G13+'Marzo '!G13+'Abril '!G13+'Mayo '!G13+Junio!G13+Julio!G13+Agosto!G13+Septiembre!G13+'Octubre '!G13+Noviembre!G13+'Diciembre '!G13</f>
        <v>2</v>
      </c>
      <c r="H13" s="318">
        <f>+Enero!H13+Febrero!H13+'Marzo '!H13+'Abril '!H13+'Mayo '!H13+Junio!H13+Julio!H13+Agosto!H13+Septiembre!H13+'Octubre '!H13+Noviembre!H13+'Diciembre '!H13</f>
        <v>0</v>
      </c>
      <c r="I13" s="318">
        <f>+Enero!I13+Febrero!I13+'Marzo '!I13+'Abril '!I13+'Mayo '!I13+Junio!I13+Julio!I13+Agosto!I13+Septiembre!I13+'Octubre '!I13+Noviembre!I13+'Diciembre '!I13</f>
        <v>0</v>
      </c>
      <c r="J13" s="319">
        <f>+Enero!J13+Febrero!J13+'Marzo '!J13+'Abril '!J13+'Mayo '!J13+Junio!J13+Julio!J13+Agosto!J13+Septiembre!J13+'Octubre '!J13+Noviembre!J13+'Diciembre '!J13</f>
        <v>0</v>
      </c>
      <c r="K13" s="318">
        <f>+Enero!K13+Febrero!K13+'Marzo '!K13+'Abril '!K13+'Mayo '!K13+Junio!K13+Julio!K13+Agosto!K13+Septiembre!K13+'Octubre '!K13+Noviembre!K13+'Diciembre '!K13</f>
        <v>2</v>
      </c>
      <c r="L13" s="89" t="s">
        <v>79</v>
      </c>
      <c r="M13" s="14"/>
      <c r="N13" s="14"/>
      <c r="O13" s="14"/>
      <c r="P13" s="14"/>
      <c r="Q13" s="14"/>
      <c r="R13" s="14"/>
      <c r="S13" s="14"/>
      <c r="T13" s="14"/>
      <c r="U13" s="14"/>
      <c r="BX13" s="77"/>
      <c r="BY13" s="77"/>
      <c r="BZ13" s="77"/>
      <c r="CA13" s="77" t="str">
        <f t="shared" si="0"/>
        <v/>
      </c>
      <c r="CB13" s="77" t="str">
        <f t="shared" si="1"/>
        <v/>
      </c>
      <c r="CC13" s="77" t="str">
        <f t="shared" si="2"/>
        <v/>
      </c>
      <c r="CD13" s="77"/>
      <c r="CE13" s="77"/>
      <c r="CF13" s="77"/>
      <c r="CG13" s="77">
        <f t="shared" si="3"/>
        <v>0</v>
      </c>
      <c r="CH13" s="77">
        <f t="shared" si="4"/>
        <v>0</v>
      </c>
      <c r="CI13" s="77">
        <f t="shared" si="5"/>
        <v>0</v>
      </c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</row>
    <row r="14" spans="1:107" s="76" customFormat="1" ht="20.25" customHeight="1" x14ac:dyDescent="0.25">
      <c r="A14" s="9" t="s">
        <v>10</v>
      </c>
      <c r="B14" s="316">
        <f>+Enero!B14+Febrero!B14+'Marzo '!B14+'Abril '!B14+'Mayo '!B14+Junio!B14+Julio!B14+Agosto!B14+Septiembre!B14+'Octubre '!B14+Noviembre!B14+'Diciembre '!B14</f>
        <v>932</v>
      </c>
      <c r="C14" s="316">
        <f>+Enero!C14+Febrero!C14+'Marzo '!C14+'Abril '!C14+'Mayo '!C14+Junio!C14+Julio!C14+Agosto!C14+Septiembre!C14+'Octubre '!C14+Noviembre!C14+'Diciembre '!C14</f>
        <v>0</v>
      </c>
      <c r="D14" s="316">
        <f>+Enero!D14+Febrero!D14+'Marzo '!D14+'Abril '!D14+'Mayo '!D14+Junio!D14+Julio!D14+Agosto!D14+Septiembre!D14+'Octubre '!D14+Noviembre!D14+'Diciembre '!D14</f>
        <v>0</v>
      </c>
      <c r="E14" s="317">
        <f>+Enero!E14+Febrero!E14+'Marzo '!E14+'Abril '!E14+'Mayo '!E14+Junio!E14+Julio!E14+Agosto!E14+Septiembre!E14+'Octubre '!E14+Noviembre!E14+'Diciembre '!E14</f>
        <v>0</v>
      </c>
      <c r="F14" s="318">
        <f>+Enero!F14+Febrero!F14+'Marzo '!F14+'Abril '!F14+'Mayo '!F14+Junio!F14+Julio!F14+Agosto!F14+Septiembre!F14+'Octubre '!F14+Noviembre!F14+'Diciembre '!F14</f>
        <v>932</v>
      </c>
      <c r="G14" s="318">
        <f>+Enero!G14+Febrero!G14+'Marzo '!G14+'Abril '!G14+'Mayo '!G14+Junio!G14+Julio!G14+Agosto!G14+Septiembre!G14+'Octubre '!G14+Noviembre!G14+'Diciembre '!G14</f>
        <v>0</v>
      </c>
      <c r="H14" s="318">
        <f>+Enero!H14+Febrero!H14+'Marzo '!H14+'Abril '!H14+'Mayo '!H14+Junio!H14+Julio!H14+Agosto!H14+Septiembre!H14+'Octubre '!H14+Noviembre!H14+'Diciembre '!H14</f>
        <v>0</v>
      </c>
      <c r="I14" s="318">
        <f>+Enero!I14+Febrero!I14+'Marzo '!I14+'Abril '!I14+'Mayo '!I14+Junio!I14+Julio!I14+Agosto!I14+Septiembre!I14+'Octubre '!I14+Noviembre!I14+'Diciembre '!I14</f>
        <v>0</v>
      </c>
      <c r="J14" s="319">
        <f>+Enero!J14+Febrero!J14+'Marzo '!J14+'Abril '!J14+'Mayo '!J14+Junio!J14+Julio!J14+Agosto!J14+Septiembre!J14+'Octubre '!J14+Noviembre!J14+'Diciembre '!J14</f>
        <v>0</v>
      </c>
      <c r="K14" s="318">
        <f>+Enero!K14+Febrero!K14+'Marzo '!K14+'Abril '!K14+'Mayo '!K14+Junio!K14+Julio!K14+Agosto!K14+Septiembre!K14+'Octubre '!K14+Noviembre!K14+'Diciembre '!K14</f>
        <v>0</v>
      </c>
      <c r="L14" s="89" t="s">
        <v>79</v>
      </c>
      <c r="M14" s="14"/>
      <c r="N14" s="14"/>
      <c r="O14" s="14"/>
      <c r="P14" s="14"/>
      <c r="Q14" s="14"/>
      <c r="R14" s="14"/>
      <c r="S14" s="14"/>
      <c r="T14" s="14"/>
      <c r="U14" s="14"/>
      <c r="BX14" s="77"/>
      <c r="BY14" s="77"/>
      <c r="BZ14" s="77"/>
      <c r="CA14" s="77" t="str">
        <f t="shared" si="0"/>
        <v/>
      </c>
      <c r="CB14" s="77" t="str">
        <f t="shared" si="1"/>
        <v/>
      </c>
      <c r="CC14" s="77" t="str">
        <f t="shared" si="2"/>
        <v/>
      </c>
      <c r="CD14" s="77"/>
      <c r="CE14" s="77"/>
      <c r="CF14" s="77"/>
      <c r="CG14" s="77">
        <f t="shared" si="3"/>
        <v>0</v>
      </c>
      <c r="CH14" s="77">
        <f t="shared" si="4"/>
        <v>0</v>
      </c>
      <c r="CI14" s="77">
        <f t="shared" si="5"/>
        <v>0</v>
      </c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</row>
    <row r="15" spans="1:107" s="76" customFormat="1" ht="20.25" customHeight="1" x14ac:dyDescent="0.25">
      <c r="A15" s="9" t="s">
        <v>11</v>
      </c>
      <c r="B15" s="316">
        <f>+Enero!B15+Febrero!B15+'Marzo '!B15+'Abril '!B15+'Mayo '!B15+Junio!B15+Julio!B15+Agosto!B15+Septiembre!B15+'Octubre '!B15+Noviembre!B15+'Diciembre '!B15</f>
        <v>22</v>
      </c>
      <c r="C15" s="316">
        <f>+Enero!C15+Febrero!C15+'Marzo '!C15+'Abril '!C15+'Mayo '!C15+Junio!C15+Julio!C15+Agosto!C15+Septiembre!C15+'Octubre '!C15+Noviembre!C15+'Diciembre '!C15</f>
        <v>0</v>
      </c>
      <c r="D15" s="316">
        <f>+Enero!D15+Febrero!D15+'Marzo '!D15+'Abril '!D15+'Mayo '!D15+Junio!D15+Julio!D15+Agosto!D15+Septiembre!D15+'Octubre '!D15+Noviembre!D15+'Diciembre '!D15</f>
        <v>0</v>
      </c>
      <c r="E15" s="317">
        <f>+Enero!E15+Febrero!E15+'Marzo '!E15+'Abril '!E15+'Mayo '!E15+Junio!E15+Julio!E15+Agosto!E15+Septiembre!E15+'Octubre '!E15+Noviembre!E15+'Diciembre '!E15</f>
        <v>0</v>
      </c>
      <c r="F15" s="318">
        <f>+Enero!F15+Febrero!F15+'Marzo '!F15+'Abril '!F15+'Mayo '!F15+Junio!F15+Julio!F15+Agosto!F15+Septiembre!F15+'Octubre '!F15+Noviembre!F15+'Diciembre '!F15</f>
        <v>22</v>
      </c>
      <c r="G15" s="318">
        <f>+Enero!G15+Febrero!G15+'Marzo '!G15+'Abril '!G15+'Mayo '!G15+Junio!G15+Julio!G15+Agosto!G15+Septiembre!G15+'Octubre '!G15+Noviembre!G15+'Diciembre '!G15</f>
        <v>0</v>
      </c>
      <c r="H15" s="318">
        <f>+Enero!H15+Febrero!H15+'Marzo '!H15+'Abril '!H15+'Mayo '!H15+Junio!H15+Julio!H15+Agosto!H15+Septiembre!H15+'Octubre '!H15+Noviembre!H15+'Diciembre '!H15</f>
        <v>0</v>
      </c>
      <c r="I15" s="318">
        <f>+Enero!I15+Febrero!I15+'Marzo '!I15+'Abril '!I15+'Mayo '!I15+Junio!I15+Julio!I15+Agosto!I15+Septiembre!I15+'Octubre '!I15+Noviembre!I15+'Diciembre '!I15</f>
        <v>0</v>
      </c>
      <c r="J15" s="319">
        <f>+Enero!J15+Febrero!J15+'Marzo '!J15+'Abril '!J15+'Mayo '!J15+Junio!J15+Julio!J15+Agosto!J15+Septiembre!J15+'Octubre '!J15+Noviembre!J15+'Diciembre '!J15</f>
        <v>0</v>
      </c>
      <c r="K15" s="318">
        <f>+Enero!K15+Febrero!K15+'Marzo '!K15+'Abril '!K15+'Mayo '!K15+Junio!K15+Julio!K15+Agosto!K15+Septiembre!K15+'Octubre '!K15+Noviembre!K15+'Diciembre '!K15</f>
        <v>0</v>
      </c>
      <c r="L15" s="89" t="s">
        <v>79</v>
      </c>
      <c r="M15" s="14"/>
      <c r="N15" s="14"/>
      <c r="O15" s="14"/>
      <c r="P15" s="14"/>
      <c r="Q15" s="14"/>
      <c r="R15" s="14"/>
      <c r="S15" s="14"/>
      <c r="T15" s="14"/>
      <c r="U15" s="14"/>
      <c r="BX15" s="77"/>
      <c r="BY15" s="77"/>
      <c r="BZ15" s="77"/>
      <c r="CA15" s="77" t="str">
        <f t="shared" si="0"/>
        <v/>
      </c>
      <c r="CB15" s="77" t="str">
        <f t="shared" si="1"/>
        <v/>
      </c>
      <c r="CC15" s="77" t="str">
        <f t="shared" si="2"/>
        <v/>
      </c>
      <c r="CD15" s="77"/>
      <c r="CE15" s="77"/>
      <c r="CF15" s="77"/>
      <c r="CG15" s="77">
        <f t="shared" si="3"/>
        <v>0</v>
      </c>
      <c r="CH15" s="77">
        <f t="shared" si="4"/>
        <v>0</v>
      </c>
      <c r="CI15" s="77">
        <f t="shared" si="5"/>
        <v>0</v>
      </c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</row>
    <row r="16" spans="1:107" s="76" customFormat="1" ht="20.25" customHeight="1" x14ac:dyDescent="0.25">
      <c r="A16" s="18" t="s">
        <v>80</v>
      </c>
      <c r="B16" s="316">
        <f>+Enero!B16+Febrero!B16+'Marzo '!B16+'Abril '!B16+'Mayo '!B16+Junio!B16+Julio!B16+Agosto!B16+Septiembre!B16+'Octubre '!B16+Noviembre!B16+'Diciembre '!B16</f>
        <v>3</v>
      </c>
      <c r="C16" s="316">
        <f>+Enero!C16+Febrero!C16+'Marzo '!C16+'Abril '!C16+'Mayo '!C16+Junio!C16+Julio!C16+Agosto!C16+Septiembre!C16+'Octubre '!C16+Noviembre!C16+'Diciembre '!C16</f>
        <v>0</v>
      </c>
      <c r="D16" s="316">
        <f>+Enero!D16+Febrero!D16+'Marzo '!D16+'Abril '!D16+'Mayo '!D16+Junio!D16+Julio!D16+Agosto!D16+Septiembre!D16+'Octubre '!D16+Noviembre!D16+'Diciembre '!D16</f>
        <v>0</v>
      </c>
      <c r="E16" s="317">
        <f>+Enero!E16+Febrero!E16+'Marzo '!E16+'Abril '!E16+'Mayo '!E16+Junio!E16+Julio!E16+Agosto!E16+Septiembre!E16+'Octubre '!E16+Noviembre!E16+'Diciembre '!E16</f>
        <v>0</v>
      </c>
      <c r="F16" s="318">
        <f>+Enero!F16+Febrero!F16+'Marzo '!F16+'Abril '!F16+'Mayo '!F16+Junio!F16+Julio!F16+Agosto!F16+Septiembre!F16+'Octubre '!F16+Noviembre!F16+'Diciembre '!F16</f>
        <v>3</v>
      </c>
      <c r="G16" s="318">
        <f>+Enero!G16+Febrero!G16+'Marzo '!G16+'Abril '!G16+'Mayo '!G16+Junio!G16+Julio!G16+Agosto!G16+Septiembre!G16+'Octubre '!G16+Noviembre!G16+'Diciembre '!G16</f>
        <v>3</v>
      </c>
      <c r="H16" s="318">
        <f>+Enero!H16+Febrero!H16+'Marzo '!H16+'Abril '!H16+'Mayo '!H16+Junio!H16+Julio!H16+Agosto!H16+Septiembre!H16+'Octubre '!H16+Noviembre!H16+'Diciembre '!H16</f>
        <v>0</v>
      </c>
      <c r="I16" s="318">
        <f>+Enero!I16+Febrero!I16+'Marzo '!I16+'Abril '!I16+'Mayo '!I16+Junio!I16+Julio!I16+Agosto!I16+Septiembre!I16+'Octubre '!I16+Noviembre!I16+'Diciembre '!I16</f>
        <v>0</v>
      </c>
      <c r="J16" s="319">
        <f>+Enero!J16+Febrero!J16+'Marzo '!J16+'Abril '!J16+'Mayo '!J16+Junio!J16+Julio!J16+Agosto!J16+Septiembre!J16+'Octubre '!J16+Noviembre!J16+'Diciembre '!J16</f>
        <v>0</v>
      </c>
      <c r="K16" s="318">
        <f>+Enero!K16+Febrero!K16+'Marzo '!K16+'Abril '!K16+'Mayo '!K16+Junio!K16+Julio!K16+Agosto!K16+Septiembre!K16+'Octubre '!K16+Noviembre!K16+'Diciembre '!K16</f>
        <v>3</v>
      </c>
      <c r="L16" s="89" t="s">
        <v>79</v>
      </c>
      <c r="M16" s="14"/>
      <c r="N16" s="14"/>
      <c r="O16" s="14"/>
      <c r="P16" s="14"/>
      <c r="Q16" s="14"/>
      <c r="R16" s="14"/>
      <c r="S16" s="14"/>
      <c r="T16" s="14"/>
      <c r="U16" s="14"/>
      <c r="BX16" s="77"/>
      <c r="BY16" s="77"/>
      <c r="BZ16" s="77"/>
      <c r="CA16" s="77" t="str">
        <f t="shared" si="0"/>
        <v/>
      </c>
      <c r="CB16" s="77" t="str">
        <f t="shared" si="1"/>
        <v/>
      </c>
      <c r="CC16" s="77" t="str">
        <f t="shared" si="2"/>
        <v/>
      </c>
      <c r="CD16" s="77"/>
      <c r="CE16" s="77"/>
      <c r="CF16" s="77"/>
      <c r="CG16" s="77">
        <f t="shared" si="3"/>
        <v>0</v>
      </c>
      <c r="CH16" s="77">
        <f t="shared" si="4"/>
        <v>0</v>
      </c>
      <c r="CI16" s="77">
        <f t="shared" si="5"/>
        <v>0</v>
      </c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</row>
    <row r="17" spans="1:107" s="76" customFormat="1" ht="20.25" customHeight="1" x14ac:dyDescent="0.25">
      <c r="A17" s="18" t="s">
        <v>81</v>
      </c>
      <c r="B17" s="316">
        <f>+Enero!B17+Febrero!B17+'Marzo '!B17+'Abril '!B17+'Mayo '!B17+Junio!B17+Julio!B17+Agosto!B17+Septiembre!B17+'Octubre '!B17+Noviembre!B17+'Diciembre '!B17</f>
        <v>0</v>
      </c>
      <c r="C17" s="316">
        <f>+Enero!C17+Febrero!C17+'Marzo '!C17+'Abril '!C17+'Mayo '!C17+Junio!C17+Julio!C17+Agosto!C17+Septiembre!C17+'Octubre '!C17+Noviembre!C17+'Diciembre '!C17</f>
        <v>0</v>
      </c>
      <c r="D17" s="316">
        <f>+Enero!D17+Febrero!D17+'Marzo '!D17+'Abril '!D17+'Mayo '!D17+Junio!D17+Julio!D17+Agosto!D17+Septiembre!D17+'Octubre '!D17+Noviembre!D17+'Diciembre '!D17</f>
        <v>0</v>
      </c>
      <c r="E17" s="318">
        <f>+Enero!E17+Febrero!E17+'Marzo '!E17+'Abril '!E17+'Mayo '!E17+Junio!E17+Julio!E17+Agosto!E17+Septiembre!E17+'Octubre '!E17+Noviembre!E17+'Diciembre '!E17</f>
        <v>0</v>
      </c>
      <c r="F17" s="318">
        <f>+Enero!F17+Febrero!F17+'Marzo '!F17+'Abril '!F17+'Mayo '!F17+Junio!F17+Julio!F17+Agosto!F17+Septiembre!F17+'Octubre '!F17+Noviembre!F17+'Diciembre '!F17</f>
        <v>0</v>
      </c>
      <c r="G17" s="318">
        <f>+Enero!G17+Febrero!G17+'Marzo '!G17+'Abril '!G17+'Mayo '!G17+Junio!G17+Julio!G17+Agosto!G17+Septiembre!G17+'Octubre '!G17+Noviembre!G17+'Diciembre '!G17</f>
        <v>0</v>
      </c>
      <c r="H17" s="318">
        <f>+Enero!H17+Febrero!H17+'Marzo '!H17+'Abril '!H17+'Mayo '!H17+Junio!H17+Julio!H17+Agosto!H17+Septiembre!H17+'Octubre '!H17+Noviembre!H17+'Diciembre '!H17</f>
        <v>0</v>
      </c>
      <c r="I17" s="318">
        <f>+Enero!I17+Febrero!I17+'Marzo '!I17+'Abril '!I17+'Mayo '!I17+Junio!I17+Julio!I17+Agosto!I17+Septiembre!I17+'Octubre '!I17+Noviembre!I17+'Diciembre '!I17</f>
        <v>0</v>
      </c>
      <c r="J17" s="318">
        <f>+Enero!J17+Febrero!J17+'Marzo '!J17+'Abril '!J17+'Mayo '!J17+Junio!J17+Julio!J17+Agosto!J17+Septiembre!J17+'Octubre '!J17+Noviembre!J17+'Diciembre '!J17</f>
        <v>0</v>
      </c>
      <c r="K17" s="318">
        <f>+Enero!K17+Febrero!K17+'Marzo '!K17+'Abril '!K17+'Mayo '!K17+Junio!K17+Julio!K17+Agosto!K17+Septiembre!K17+'Octubre '!K17+Noviembre!K17+'Diciembre '!K17</f>
        <v>0</v>
      </c>
      <c r="L17" s="89" t="s">
        <v>79</v>
      </c>
      <c r="M17" s="14"/>
      <c r="N17" s="14"/>
      <c r="O17" s="14"/>
      <c r="P17" s="14"/>
      <c r="Q17" s="14"/>
      <c r="R17" s="14"/>
      <c r="S17" s="14"/>
      <c r="T17" s="14"/>
      <c r="U17" s="14"/>
      <c r="BX17" s="77"/>
      <c r="BY17" s="77"/>
      <c r="BZ17" s="77"/>
      <c r="CA17" s="77" t="str">
        <f t="shared" si="0"/>
        <v/>
      </c>
      <c r="CB17" s="77" t="str">
        <f t="shared" si="1"/>
        <v/>
      </c>
      <c r="CC17" s="77" t="str">
        <f t="shared" si="2"/>
        <v/>
      </c>
      <c r="CD17" s="77"/>
      <c r="CE17" s="77"/>
      <c r="CF17" s="77"/>
      <c r="CG17" s="77">
        <f t="shared" si="3"/>
        <v>0</v>
      </c>
      <c r="CH17" s="77">
        <f t="shared" si="4"/>
        <v>0</v>
      </c>
      <c r="CI17" s="77">
        <f t="shared" si="5"/>
        <v>0</v>
      </c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</row>
    <row r="18" spans="1:107" s="76" customFormat="1" ht="20.25" customHeight="1" x14ac:dyDescent="0.25">
      <c r="A18" s="20" t="s">
        <v>12</v>
      </c>
      <c r="B18" s="316">
        <f>+Enero!B18+Febrero!B18+'Marzo '!B18+'Abril '!B18+'Mayo '!B18+Junio!B18+Julio!B18+Agosto!B18+Septiembre!B18+'Octubre '!B18+Noviembre!B18+'Diciembre '!B18</f>
        <v>785</v>
      </c>
      <c r="C18" s="316">
        <f>+Enero!C18+Febrero!C18+'Marzo '!C18+'Abril '!C18+'Mayo '!C18+Junio!C18+Julio!C18+Agosto!C18+Septiembre!C18+'Octubre '!C18+Noviembre!C18+'Diciembre '!C18</f>
        <v>1018</v>
      </c>
      <c r="D18" s="316">
        <f>+Enero!D18+Febrero!D18+'Marzo '!D18+'Abril '!D18+'Mayo '!D18+Junio!D18+Julio!D18+Agosto!D18+Septiembre!D18+'Octubre '!D18+Noviembre!D18+'Diciembre '!D18</f>
        <v>0</v>
      </c>
      <c r="E18" s="319">
        <f>+Enero!E18+Febrero!E18+'Marzo '!E18+'Abril '!E18+'Mayo '!E18+Junio!E18+Julio!E18+Agosto!E18+Septiembre!E18+'Octubre '!E18+Noviembre!E18+'Diciembre '!E18</f>
        <v>0</v>
      </c>
      <c r="F18" s="318">
        <f>+Enero!F18+Febrero!F18+'Marzo '!F18+'Abril '!F18+'Mayo '!F18+Junio!F18+Julio!F18+Agosto!F18+Septiembre!F18+'Octubre '!F18+Noviembre!F18+'Diciembre '!F18</f>
        <v>1803</v>
      </c>
      <c r="G18" s="318">
        <f>+Enero!G18+Febrero!G18+'Marzo '!G18+'Abril '!G18+'Mayo '!G18+Junio!G18+Julio!G18+Agosto!G18+Septiembre!G18+'Octubre '!G18+Noviembre!G18+'Diciembre '!G18</f>
        <v>6</v>
      </c>
      <c r="H18" s="318">
        <f>+Enero!H18+Febrero!H18+'Marzo '!H18+'Abril '!H18+'Mayo '!H18+Junio!H18+Julio!H18+Agosto!H18+Septiembre!H18+'Octubre '!H18+Noviembre!H18+'Diciembre '!H18</f>
        <v>2</v>
      </c>
      <c r="I18" s="318">
        <f>+Enero!I18+Febrero!I18+'Marzo '!I18+'Abril '!I18+'Mayo '!I18+Junio!I18+Julio!I18+Agosto!I18+Septiembre!I18+'Octubre '!I18+Noviembre!I18+'Diciembre '!I18</f>
        <v>0</v>
      </c>
      <c r="J18" s="319">
        <f>+Enero!J18+Febrero!J18+'Marzo '!J18+'Abril '!J18+'Mayo '!J18+Junio!J18+Julio!J18+Agosto!J18+Septiembre!J18+'Octubre '!J18+Noviembre!J18+'Diciembre '!J18</f>
        <v>0</v>
      </c>
      <c r="K18" s="318">
        <f>+Enero!K18+Febrero!K18+'Marzo '!K18+'Abril '!K18+'Mayo '!K18+Junio!K18+Julio!K18+Agosto!K18+Septiembre!K18+'Octubre '!K18+Noviembre!K18+'Diciembre '!K18</f>
        <v>8</v>
      </c>
      <c r="L18" s="89" t="s">
        <v>79</v>
      </c>
      <c r="M18" s="14"/>
      <c r="N18" s="14"/>
      <c r="O18" s="14"/>
      <c r="P18" s="14"/>
      <c r="Q18" s="14"/>
      <c r="R18" s="14"/>
      <c r="S18" s="14"/>
      <c r="T18" s="14"/>
      <c r="U18" s="14"/>
      <c r="BX18" s="77"/>
      <c r="BY18" s="77"/>
      <c r="BZ18" s="77"/>
      <c r="CA18" s="77" t="str">
        <f t="shared" si="0"/>
        <v/>
      </c>
      <c r="CB18" s="77" t="str">
        <f t="shared" si="1"/>
        <v/>
      </c>
      <c r="CC18" s="77" t="str">
        <f t="shared" si="2"/>
        <v/>
      </c>
      <c r="CD18" s="77"/>
      <c r="CE18" s="77"/>
      <c r="CF18" s="77"/>
      <c r="CG18" s="77">
        <f t="shared" si="3"/>
        <v>0</v>
      </c>
      <c r="CH18" s="77">
        <f t="shared" si="4"/>
        <v>0</v>
      </c>
      <c r="CI18" s="77">
        <f t="shared" si="5"/>
        <v>0</v>
      </c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</row>
    <row r="19" spans="1:107" s="76" customFormat="1" ht="20.25" customHeight="1" x14ac:dyDescent="0.25">
      <c r="A19" s="20" t="s">
        <v>13</v>
      </c>
      <c r="B19" s="316">
        <f>+Enero!B19+Febrero!B19+'Marzo '!B19+'Abril '!B19+'Mayo '!B19+Junio!B19+Julio!B19+Agosto!B19+Septiembre!B19+'Octubre '!B19+Noviembre!B19+'Diciembre '!B19</f>
        <v>41</v>
      </c>
      <c r="C19" s="316">
        <f>+Enero!C19+Febrero!C19+'Marzo '!C19+'Abril '!C19+'Mayo '!C19+Junio!C19+Julio!C19+Agosto!C19+Septiembre!C19+'Octubre '!C19+Noviembre!C19+'Diciembre '!C19</f>
        <v>67</v>
      </c>
      <c r="D19" s="316">
        <f>+Enero!D19+Febrero!D19+'Marzo '!D19+'Abril '!D19+'Mayo '!D19+Junio!D19+Julio!D19+Agosto!D19+Septiembre!D19+'Octubre '!D19+Noviembre!D19+'Diciembre '!D19</f>
        <v>0</v>
      </c>
      <c r="E19" s="319">
        <f>+Enero!E19+Febrero!E19+'Marzo '!E19+'Abril '!E19+'Mayo '!E19+Junio!E19+Julio!E19+Agosto!E19+Septiembre!E19+'Octubre '!E19+Noviembre!E19+'Diciembre '!E19</f>
        <v>0</v>
      </c>
      <c r="F19" s="318">
        <f>+Enero!F19+Febrero!F19+'Marzo '!F19+'Abril '!F19+'Mayo '!F19+Junio!F19+Julio!F19+Agosto!F19+Septiembre!F19+'Octubre '!F19+Noviembre!F19+'Diciembre '!F19</f>
        <v>108</v>
      </c>
      <c r="G19" s="318">
        <f>+Enero!G19+Febrero!G19+'Marzo '!G19+'Abril '!G19+'Mayo '!G19+Junio!G19+Julio!G19+Agosto!G19+Septiembre!G19+'Octubre '!G19+Noviembre!G19+'Diciembre '!G19</f>
        <v>0</v>
      </c>
      <c r="H19" s="318">
        <f>+Enero!H19+Febrero!H19+'Marzo '!H19+'Abril '!H19+'Mayo '!H19+Junio!H19+Julio!H19+Agosto!H19+Septiembre!H19+'Octubre '!H19+Noviembre!H19+'Diciembre '!H19</f>
        <v>0</v>
      </c>
      <c r="I19" s="318">
        <f>+Enero!I19+Febrero!I19+'Marzo '!I19+'Abril '!I19+'Mayo '!I19+Junio!I19+Julio!I19+Agosto!I19+Septiembre!I19+'Octubre '!I19+Noviembre!I19+'Diciembre '!I19</f>
        <v>0</v>
      </c>
      <c r="J19" s="319">
        <f>+Enero!J19+Febrero!J19+'Marzo '!J19+'Abril '!J19+'Mayo '!J19+Junio!J19+Julio!J19+Agosto!J19+Septiembre!J19+'Octubre '!J19+Noviembre!J19+'Diciembre '!J19</f>
        <v>0</v>
      </c>
      <c r="K19" s="318">
        <f>+Enero!K19+Febrero!K19+'Marzo '!K19+'Abril '!K19+'Mayo '!K19+Junio!K19+Julio!K19+Agosto!K19+Septiembre!K19+'Octubre '!K19+Noviembre!K19+'Diciembre '!K19</f>
        <v>0</v>
      </c>
      <c r="L19" s="89" t="s">
        <v>79</v>
      </c>
      <c r="M19" s="14"/>
      <c r="N19" s="14"/>
      <c r="O19" s="14"/>
      <c r="P19" s="14"/>
      <c r="Q19" s="14"/>
      <c r="R19" s="14"/>
      <c r="S19" s="14"/>
      <c r="T19" s="14"/>
      <c r="U19" s="14"/>
      <c r="BX19" s="77"/>
      <c r="BY19" s="77"/>
      <c r="BZ19" s="77"/>
      <c r="CA19" s="77" t="str">
        <f t="shared" si="0"/>
        <v/>
      </c>
      <c r="CB19" s="77" t="str">
        <f t="shared" si="1"/>
        <v/>
      </c>
      <c r="CC19" s="77" t="str">
        <f t="shared" si="2"/>
        <v/>
      </c>
      <c r="CD19" s="77"/>
      <c r="CE19" s="77"/>
      <c r="CF19" s="77"/>
      <c r="CG19" s="77">
        <f t="shared" si="3"/>
        <v>0</v>
      </c>
      <c r="CH19" s="77">
        <f t="shared" si="4"/>
        <v>0</v>
      </c>
      <c r="CI19" s="77">
        <f t="shared" si="5"/>
        <v>0</v>
      </c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</row>
    <row r="20" spans="1:107" s="76" customFormat="1" ht="20.25" customHeight="1" x14ac:dyDescent="0.25">
      <c r="A20" s="20" t="s">
        <v>82</v>
      </c>
      <c r="B20" s="316">
        <f>+Enero!B20+Febrero!B20+'Marzo '!B20+'Abril '!B20+'Mayo '!B20+Junio!B20+Julio!B20+Agosto!B20+Septiembre!B20+'Octubre '!B20+Noviembre!B20+'Diciembre '!B20</f>
        <v>2459</v>
      </c>
      <c r="C20" s="316">
        <f>+Enero!C20+Febrero!C20+'Marzo '!C20+'Abril '!C20+'Mayo '!C20+Junio!C20+Julio!C20+Agosto!C20+Septiembre!C20+'Octubre '!C20+Noviembre!C20+'Diciembre '!C20</f>
        <v>0</v>
      </c>
      <c r="D20" s="316">
        <f>+Enero!D20+Febrero!D20+'Marzo '!D20+'Abril '!D20+'Mayo '!D20+Junio!D20+Julio!D20+Agosto!D20+Septiembre!D20+'Octubre '!D20+Noviembre!D20+'Diciembre '!D20</f>
        <v>0</v>
      </c>
      <c r="E20" s="319">
        <f>+Enero!E20+Febrero!E20+'Marzo '!E20+'Abril '!E20+'Mayo '!E20+Junio!E20+Julio!E20+Agosto!E20+Septiembre!E20+'Octubre '!E20+Noviembre!E20+'Diciembre '!E20</f>
        <v>0</v>
      </c>
      <c r="F20" s="318">
        <f>+Enero!F20+Febrero!F20+'Marzo '!F20+'Abril '!F20+'Mayo '!F20+Junio!F20+Julio!F20+Agosto!F20+Septiembre!F20+'Octubre '!F20+Noviembre!F20+'Diciembre '!F20</f>
        <v>2459</v>
      </c>
      <c r="G20" s="318">
        <f>+Enero!G20+Febrero!G20+'Marzo '!G20+'Abril '!G20+'Mayo '!G20+Junio!G20+Julio!G20+Agosto!G20+Septiembre!G20+'Octubre '!G20+Noviembre!G20+'Diciembre '!G20</f>
        <v>8</v>
      </c>
      <c r="H20" s="318">
        <f>+Enero!H20+Febrero!H20+'Marzo '!H20+'Abril '!H20+'Mayo '!H20+Junio!H20+Julio!H20+Agosto!H20+Septiembre!H20+'Octubre '!H20+Noviembre!H20+'Diciembre '!H20</f>
        <v>0</v>
      </c>
      <c r="I20" s="318">
        <f>+Enero!I20+Febrero!I20+'Marzo '!I20+'Abril '!I20+'Mayo '!I20+Junio!I20+Julio!I20+Agosto!I20+Septiembre!I20+'Octubre '!I20+Noviembre!I20+'Diciembre '!I20</f>
        <v>0</v>
      </c>
      <c r="J20" s="319">
        <f>+Enero!J20+Febrero!J20+'Marzo '!J20+'Abril '!J20+'Mayo '!J20+Junio!J20+Julio!J20+Agosto!J20+Septiembre!J20+'Octubre '!J20+Noviembre!J20+'Diciembre '!J20</f>
        <v>0</v>
      </c>
      <c r="K20" s="318">
        <f>+Enero!K20+Febrero!K20+'Marzo '!K20+'Abril '!K20+'Mayo '!K20+Junio!K20+Julio!K20+Agosto!K20+Septiembre!K20+'Octubre '!K20+Noviembre!K20+'Diciembre '!K20</f>
        <v>8</v>
      </c>
      <c r="L20" s="89" t="s">
        <v>79</v>
      </c>
      <c r="M20" s="14"/>
      <c r="N20" s="14"/>
      <c r="O20" s="14"/>
      <c r="P20" s="14"/>
      <c r="Q20" s="14"/>
      <c r="R20" s="14"/>
      <c r="S20" s="14"/>
      <c r="T20" s="14"/>
      <c r="U20" s="14"/>
      <c r="BX20" s="77"/>
      <c r="BY20" s="77"/>
      <c r="BZ20" s="77"/>
      <c r="CA20" s="77" t="str">
        <f t="shared" si="0"/>
        <v/>
      </c>
      <c r="CB20" s="77" t="str">
        <f t="shared" si="1"/>
        <v/>
      </c>
      <c r="CC20" s="77" t="str">
        <f t="shared" si="2"/>
        <v/>
      </c>
      <c r="CD20" s="77"/>
      <c r="CE20" s="77"/>
      <c r="CF20" s="77"/>
      <c r="CG20" s="77">
        <f t="shared" si="3"/>
        <v>0</v>
      </c>
      <c r="CH20" s="77">
        <f t="shared" si="4"/>
        <v>0</v>
      </c>
      <c r="CI20" s="77">
        <f t="shared" si="5"/>
        <v>0</v>
      </c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</row>
    <row r="21" spans="1:107" s="76" customFormat="1" ht="26.25" customHeight="1" x14ac:dyDescent="0.25">
      <c r="A21" s="18" t="s">
        <v>83</v>
      </c>
      <c r="B21" s="316">
        <f>+Enero!B21+Febrero!B21+'Marzo '!B21+'Abril '!B21+'Mayo '!B21+Junio!B21+Julio!B21+Agosto!B21+Septiembre!B21+'Octubre '!B21+Noviembre!B21+'Diciembre '!B21</f>
        <v>18</v>
      </c>
      <c r="C21" s="316">
        <f>+Enero!C21+Febrero!C21+'Marzo '!C21+'Abril '!C21+'Mayo '!C21+Junio!C21+Julio!C21+Agosto!C21+Septiembre!C21+'Octubre '!C21+Noviembre!C21+'Diciembre '!C21</f>
        <v>0</v>
      </c>
      <c r="D21" s="316">
        <f>+Enero!D21+Febrero!D21+'Marzo '!D21+'Abril '!D21+'Mayo '!D21+Junio!D21+Julio!D21+Agosto!D21+Septiembre!D21+'Octubre '!D21+Noviembre!D21+'Diciembre '!D21</f>
        <v>0</v>
      </c>
      <c r="E21" s="316">
        <f>+Enero!E21+Febrero!E21+'Marzo '!E21+'Abril '!E21+'Mayo '!E21+Junio!E21+Julio!E21+Agosto!E21+Septiembre!E21+'Octubre '!E21+Noviembre!E21+'Diciembre '!E21</f>
        <v>13</v>
      </c>
      <c r="F21" s="316">
        <f>+Enero!F21+Febrero!F21+'Marzo '!F21+'Abril '!F21+'Mayo '!F21+Junio!F21+Julio!F21+Agosto!F21+Septiembre!F21+'Octubre '!F21+Noviembre!F21+'Diciembre '!F21</f>
        <v>5</v>
      </c>
      <c r="G21" s="316">
        <f>+Enero!G21+Febrero!G21+'Marzo '!G21+'Abril '!G21+'Mayo '!G21+Junio!G21+Julio!G21+Agosto!G21+Septiembre!G21+'Octubre '!G21+Noviembre!G21+'Diciembre '!G21</f>
        <v>4</v>
      </c>
      <c r="H21" s="316">
        <f>+Enero!H21+Febrero!H21+'Marzo '!H21+'Abril '!H21+'Mayo '!H21+Junio!H21+Julio!H21+Agosto!H21+Septiembre!H21+'Octubre '!H21+Noviembre!H21+'Diciembre '!H21</f>
        <v>0</v>
      </c>
      <c r="I21" s="316">
        <f>+Enero!I21+Febrero!I21+'Marzo '!I21+'Abril '!I21+'Mayo '!I21+Junio!I21+Julio!I21+Agosto!I21+Septiembre!I21+'Octubre '!I21+Noviembre!I21+'Diciembre '!I21</f>
        <v>0</v>
      </c>
      <c r="J21" s="316">
        <f>+Enero!J21+Febrero!J21+'Marzo '!J21+'Abril '!J21+'Mayo '!J21+Junio!J21+Julio!J21+Agosto!J21+Septiembre!J21+'Octubre '!J21+Noviembre!J21+'Diciembre '!J21</f>
        <v>3</v>
      </c>
      <c r="K21" s="316">
        <f>+Enero!K21+Febrero!K21+'Marzo '!K21+'Abril '!K21+'Mayo '!K21+Junio!K21+Julio!K21+Agosto!K21+Septiembre!K21+'Octubre '!K21+Noviembre!K21+'Diciembre '!K21</f>
        <v>1</v>
      </c>
      <c r="L21" s="89" t="s">
        <v>79</v>
      </c>
      <c r="M21" s="14"/>
      <c r="N21" s="14"/>
      <c r="O21" s="14"/>
      <c r="P21" s="14"/>
      <c r="Q21" s="14"/>
      <c r="R21" s="14"/>
      <c r="S21" s="14"/>
      <c r="T21" s="14"/>
      <c r="U21" s="14"/>
      <c r="BX21" s="77"/>
      <c r="BY21" s="77"/>
      <c r="BZ21" s="77"/>
      <c r="CA21" s="77" t="str">
        <f t="shared" si="0"/>
        <v/>
      </c>
      <c r="CB21" s="77" t="str">
        <f t="shared" si="1"/>
        <v/>
      </c>
      <c r="CC21" s="77" t="str">
        <f t="shared" si="2"/>
        <v/>
      </c>
      <c r="CD21" s="77"/>
      <c r="CE21" s="77"/>
      <c r="CF21" s="77"/>
      <c r="CG21" s="77">
        <f t="shared" si="3"/>
        <v>0</v>
      </c>
      <c r="CH21" s="77">
        <f t="shared" si="4"/>
        <v>0</v>
      </c>
      <c r="CI21" s="77">
        <f t="shared" si="5"/>
        <v>0</v>
      </c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</row>
    <row r="22" spans="1:107" s="76" customFormat="1" ht="20.25" customHeight="1" x14ac:dyDescent="0.25">
      <c r="A22" s="18" t="s">
        <v>14</v>
      </c>
      <c r="B22" s="316">
        <f>+Enero!B22+Febrero!B22+'Marzo '!B22+'Abril '!B22+'Mayo '!B22+Junio!B22+Julio!B22+Agosto!B22+Septiembre!B22+'Octubre '!B22+Noviembre!B22+'Diciembre '!B22</f>
        <v>17</v>
      </c>
      <c r="C22" s="316">
        <f>+Enero!C22+Febrero!C22+'Marzo '!C22+'Abril '!C22+'Mayo '!C22+Junio!C22+Julio!C22+Agosto!C22+Septiembre!C22+'Octubre '!C22+Noviembre!C22+'Diciembre '!C22</f>
        <v>0</v>
      </c>
      <c r="D22" s="316">
        <f>+Enero!D22+Febrero!D22+'Marzo '!D22+'Abril '!D22+'Mayo '!D22+Junio!D22+Julio!D22+Agosto!D22+Septiembre!D22+'Octubre '!D22+Noviembre!D22+'Diciembre '!D22</f>
        <v>0</v>
      </c>
      <c r="E22" s="316">
        <f>+Enero!E22+Febrero!E22+'Marzo '!E22+'Abril '!E22+'Mayo '!E22+Junio!E22+Julio!E22+Agosto!E22+Septiembre!E22+'Octubre '!E22+Noviembre!E22+'Diciembre '!E22</f>
        <v>2</v>
      </c>
      <c r="F22" s="316">
        <f>+Enero!F22+Febrero!F22+'Marzo '!F22+'Abril '!F22+'Mayo '!F22+Junio!F22+Julio!F22+Agosto!F22+Septiembre!F22+'Octubre '!F22+Noviembre!F22+'Diciembre '!F22</f>
        <v>15</v>
      </c>
      <c r="G22" s="316">
        <f>+Enero!G22+Febrero!G22+'Marzo '!G22+'Abril '!G22+'Mayo '!G22+Junio!G22+Julio!G22+Agosto!G22+Septiembre!G22+'Octubre '!G22+Noviembre!G22+'Diciembre '!G22</f>
        <v>0</v>
      </c>
      <c r="H22" s="316">
        <f>+Enero!H22+Febrero!H22+'Marzo '!H22+'Abril '!H22+'Mayo '!H22+Junio!H22+Julio!H22+Agosto!H22+Septiembre!H22+'Octubre '!H22+Noviembre!H22+'Diciembre '!H22</f>
        <v>0</v>
      </c>
      <c r="I22" s="316">
        <f>+Enero!I22+Febrero!I22+'Marzo '!I22+'Abril '!I22+'Mayo '!I22+Junio!I22+Julio!I22+Agosto!I22+Septiembre!I22+'Octubre '!I22+Noviembre!I22+'Diciembre '!I22</f>
        <v>0</v>
      </c>
      <c r="J22" s="316">
        <f>+Enero!J22+Febrero!J22+'Marzo '!J22+'Abril '!J22+'Mayo '!J22+Junio!J22+Julio!J22+Agosto!J22+Septiembre!J22+'Octubre '!J22+Noviembre!J22+'Diciembre '!J22</f>
        <v>0</v>
      </c>
      <c r="K22" s="316">
        <f>+Enero!K22+Febrero!K22+'Marzo '!K22+'Abril '!K22+'Mayo '!K22+Junio!K22+Julio!K22+Agosto!K22+Septiembre!K22+'Octubre '!K22+Noviembre!K22+'Diciembre '!K22</f>
        <v>0</v>
      </c>
      <c r="L22" s="89" t="s">
        <v>79</v>
      </c>
      <c r="M22" s="14"/>
      <c r="N22" s="14"/>
      <c r="O22" s="14"/>
      <c r="P22" s="14"/>
      <c r="Q22" s="14"/>
      <c r="R22" s="14"/>
      <c r="S22" s="14"/>
      <c r="T22" s="14"/>
      <c r="U22" s="14"/>
      <c r="BX22" s="77"/>
      <c r="BY22" s="77"/>
      <c r="BZ22" s="77"/>
      <c r="CA22" s="77" t="str">
        <f t="shared" si="0"/>
        <v/>
      </c>
      <c r="CB22" s="77" t="str">
        <f t="shared" si="1"/>
        <v/>
      </c>
      <c r="CC22" s="77" t="str">
        <f t="shared" si="2"/>
        <v/>
      </c>
      <c r="CD22" s="77"/>
      <c r="CE22" s="77"/>
      <c r="CF22" s="77"/>
      <c r="CG22" s="77">
        <f t="shared" si="3"/>
        <v>0</v>
      </c>
      <c r="CH22" s="77">
        <f t="shared" si="4"/>
        <v>0</v>
      </c>
      <c r="CI22" s="77">
        <f t="shared" si="5"/>
        <v>0</v>
      </c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</row>
    <row r="23" spans="1:107" s="76" customFormat="1" ht="20.25" customHeight="1" x14ac:dyDescent="0.25">
      <c r="A23" s="20" t="s">
        <v>15</v>
      </c>
      <c r="B23" s="316">
        <f>+Enero!B23+Febrero!B23+'Marzo '!B23+'Abril '!B23+'Mayo '!B23+Junio!B23+Julio!B23+Agosto!B23+Septiembre!B23+'Octubre '!B23+Noviembre!B23+'Diciembre '!B23</f>
        <v>5949</v>
      </c>
      <c r="C23" s="316">
        <f>+Enero!C23+Febrero!C23+'Marzo '!C23+'Abril '!C23+'Mayo '!C23+Junio!C23+Julio!C23+Agosto!C23+Septiembre!C23+'Octubre '!C23+Noviembre!C23+'Diciembre '!C23</f>
        <v>0</v>
      </c>
      <c r="D23" s="316">
        <f>+Enero!D23+Febrero!D23+'Marzo '!D23+'Abril '!D23+'Mayo '!D23+Junio!D23+Julio!D23+Agosto!D23+Septiembre!D23+'Octubre '!D23+Noviembre!D23+'Diciembre '!D23</f>
        <v>0</v>
      </c>
      <c r="E23" s="316">
        <f>+Enero!E23+Febrero!E23+'Marzo '!E23+'Abril '!E23+'Mayo '!E23+Junio!E23+Julio!E23+Agosto!E23+Septiembre!E23+'Octubre '!E23+Noviembre!E23+'Diciembre '!E23</f>
        <v>0</v>
      </c>
      <c r="F23" s="316">
        <f>+Enero!F23+Febrero!F23+'Marzo '!F23+'Abril '!F23+'Mayo '!F23+Junio!F23+Julio!F23+Agosto!F23+Septiembre!F23+'Octubre '!F23+Noviembre!F23+'Diciembre '!F23</f>
        <v>5949</v>
      </c>
      <c r="G23" s="316">
        <f>+Enero!G23+Febrero!G23+'Marzo '!G23+'Abril '!G23+'Mayo '!G23+Junio!G23+Julio!G23+Agosto!G23+Septiembre!G23+'Octubre '!G23+Noviembre!G23+'Diciembre '!G23</f>
        <v>12</v>
      </c>
      <c r="H23" s="316">
        <f>+Enero!H23+Febrero!H23+'Marzo '!H23+'Abril '!H23+'Mayo '!H23+Junio!H23+Julio!H23+Agosto!H23+Septiembre!H23+'Octubre '!H23+Noviembre!H23+'Diciembre '!H23</f>
        <v>0</v>
      </c>
      <c r="I23" s="316">
        <f>+Enero!I23+Febrero!I23+'Marzo '!I23+'Abril '!I23+'Mayo '!I23+Junio!I23+Julio!I23+Agosto!I23+Septiembre!I23+'Octubre '!I23+Noviembre!I23+'Diciembre '!I23</f>
        <v>0</v>
      </c>
      <c r="J23" s="316">
        <f>+Enero!J23+Febrero!J23+'Marzo '!J23+'Abril '!J23+'Mayo '!J23+Junio!J23+Julio!J23+Agosto!J23+Septiembre!J23+'Octubre '!J23+Noviembre!J23+'Diciembre '!J23</f>
        <v>0</v>
      </c>
      <c r="K23" s="316">
        <f>+Enero!K23+Febrero!K23+'Marzo '!K23+'Abril '!K23+'Mayo '!K23+Junio!K23+Julio!K23+Agosto!K23+Septiembre!K23+'Octubre '!K23+Noviembre!K23+'Diciembre '!K23</f>
        <v>12</v>
      </c>
      <c r="L23" s="89" t="s">
        <v>79</v>
      </c>
      <c r="M23" s="14"/>
      <c r="N23" s="14"/>
      <c r="O23" s="14"/>
      <c r="P23" s="14"/>
      <c r="Q23" s="14"/>
      <c r="R23" s="14"/>
      <c r="S23" s="14"/>
      <c r="T23" s="14"/>
      <c r="U23" s="14"/>
      <c r="BX23" s="77"/>
      <c r="BY23" s="77"/>
      <c r="BZ23" s="77"/>
      <c r="CA23" s="77" t="str">
        <f t="shared" si="0"/>
        <v/>
      </c>
      <c r="CB23" s="77" t="str">
        <f t="shared" si="1"/>
        <v/>
      </c>
      <c r="CC23" s="77" t="str">
        <f t="shared" si="2"/>
        <v/>
      </c>
      <c r="CD23" s="77"/>
      <c r="CE23" s="77"/>
      <c r="CF23" s="77"/>
      <c r="CG23" s="77">
        <f t="shared" si="3"/>
        <v>0</v>
      </c>
      <c r="CH23" s="77">
        <f t="shared" si="4"/>
        <v>0</v>
      </c>
      <c r="CI23" s="77">
        <f t="shared" si="5"/>
        <v>0</v>
      </c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</row>
    <row r="24" spans="1:107" s="76" customFormat="1" ht="20.25" customHeight="1" x14ac:dyDescent="0.25">
      <c r="A24" s="20" t="s">
        <v>16</v>
      </c>
      <c r="B24" s="316">
        <f>+Enero!B24+Febrero!B24+'Marzo '!B24+'Abril '!B24+'Mayo '!B24+Junio!B24+Julio!B24+Agosto!B24+Septiembre!B24+'Octubre '!B24+Noviembre!B24+'Diciembre '!B24</f>
        <v>485</v>
      </c>
      <c r="C24" s="316">
        <f>+Enero!C24+Febrero!C24+'Marzo '!C24+'Abril '!C24+'Mayo '!C24+Junio!C24+Julio!C24+Agosto!C24+Septiembre!C24+'Octubre '!C24+Noviembre!C24+'Diciembre '!C24</f>
        <v>0</v>
      </c>
      <c r="D24" s="316">
        <f>+Enero!D24+Febrero!D24+'Marzo '!D24+'Abril '!D24+'Mayo '!D24+Junio!D24+Julio!D24+Agosto!D24+Septiembre!D24+'Octubre '!D24+Noviembre!D24+'Diciembre '!D24</f>
        <v>0</v>
      </c>
      <c r="E24" s="316">
        <f>+Enero!E24+Febrero!E24+'Marzo '!E24+'Abril '!E24+'Mayo '!E24+Junio!E24+Julio!E24+Agosto!E24+Septiembre!E24+'Octubre '!E24+Noviembre!E24+'Diciembre '!E24</f>
        <v>256</v>
      </c>
      <c r="F24" s="316">
        <f>+Enero!F24+Febrero!F24+'Marzo '!F24+'Abril '!F24+'Mayo '!F24+Junio!F24+Julio!F24+Agosto!F24+Septiembre!F24+'Octubre '!F24+Noviembre!F24+'Diciembre '!F24</f>
        <v>229</v>
      </c>
      <c r="G24" s="316">
        <f>+Enero!G24+Febrero!G24+'Marzo '!G24+'Abril '!G24+'Mayo '!G24+Junio!G24+Julio!G24+Agosto!G24+Septiembre!G24+'Octubre '!G24+Noviembre!G24+'Diciembre '!G24</f>
        <v>131</v>
      </c>
      <c r="H24" s="316">
        <f>+Enero!H24+Febrero!H24+'Marzo '!H24+'Abril '!H24+'Mayo '!H24+Junio!H24+Julio!H24+Agosto!H24+Septiembre!H24+'Octubre '!H24+Noviembre!H24+'Diciembre '!H24</f>
        <v>0</v>
      </c>
      <c r="I24" s="316">
        <f>+Enero!I24+Febrero!I24+'Marzo '!I24+'Abril '!I24+'Mayo '!I24+Junio!I24+Julio!I24+Agosto!I24+Septiembre!I24+'Octubre '!I24+Noviembre!I24+'Diciembre '!I24</f>
        <v>0</v>
      </c>
      <c r="J24" s="316">
        <f>+Enero!J24+Febrero!J24+'Marzo '!J24+'Abril '!J24+'Mayo '!J24+Junio!J24+Julio!J24+Agosto!J24+Septiembre!J24+'Octubre '!J24+Noviembre!J24+'Diciembre '!J24</f>
        <v>41</v>
      </c>
      <c r="K24" s="316">
        <f>+Enero!K24+Febrero!K24+'Marzo '!K24+'Abril '!K24+'Mayo '!K24+Junio!K24+Julio!K24+Agosto!K24+Septiembre!K24+'Octubre '!K24+Noviembre!K24+'Diciembre '!K24</f>
        <v>90</v>
      </c>
      <c r="L24" s="89" t="s">
        <v>79</v>
      </c>
      <c r="M24" s="14"/>
      <c r="N24" s="14"/>
      <c r="O24" s="14"/>
      <c r="P24" s="14"/>
      <c r="Q24" s="14"/>
      <c r="R24" s="14"/>
      <c r="S24" s="14"/>
      <c r="T24" s="14"/>
      <c r="U24" s="14"/>
      <c r="BX24" s="77"/>
      <c r="BY24" s="77"/>
      <c r="BZ24" s="77"/>
      <c r="CA24" s="77" t="str">
        <f t="shared" si="0"/>
        <v/>
      </c>
      <c r="CB24" s="77" t="str">
        <f t="shared" si="1"/>
        <v/>
      </c>
      <c r="CC24" s="77" t="str">
        <f t="shared" si="2"/>
        <v/>
      </c>
      <c r="CD24" s="77"/>
      <c r="CE24" s="77"/>
      <c r="CF24" s="77"/>
      <c r="CG24" s="77">
        <f t="shared" si="3"/>
        <v>0</v>
      </c>
      <c r="CH24" s="77">
        <f t="shared" si="4"/>
        <v>0</v>
      </c>
      <c r="CI24" s="77">
        <f t="shared" si="5"/>
        <v>0</v>
      </c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</row>
    <row r="25" spans="1:107" s="76" customFormat="1" ht="20.25" customHeight="1" x14ac:dyDescent="0.25">
      <c r="A25" s="20" t="s">
        <v>17</v>
      </c>
      <c r="B25" s="316">
        <f>+Enero!B25+Febrero!B25+'Marzo '!B25+'Abril '!B25+'Mayo '!B25+Junio!B25+Julio!B25+Agosto!B25+Septiembre!B25+'Octubre '!B25+Noviembre!B25+'Diciembre '!B25</f>
        <v>2444</v>
      </c>
      <c r="C25" s="316">
        <f>+Enero!C25+Febrero!C25+'Marzo '!C25+'Abril '!C25+'Mayo '!C25+Junio!C25+Julio!C25+Agosto!C25+Septiembre!C25+'Octubre '!C25+Noviembre!C25+'Diciembre '!C25</f>
        <v>1</v>
      </c>
      <c r="D25" s="316">
        <f>+Enero!D25+Febrero!D25+'Marzo '!D25+'Abril '!D25+'Mayo '!D25+Junio!D25+Julio!D25+Agosto!D25+Septiembre!D25+'Octubre '!D25+Noviembre!D25+'Diciembre '!D25</f>
        <v>0</v>
      </c>
      <c r="E25" s="316">
        <f>+Enero!E25+Febrero!E25+'Marzo '!E25+'Abril '!E25+'Mayo '!E25+Junio!E25+Julio!E25+Agosto!E25+Septiembre!E25+'Octubre '!E25+Noviembre!E25+'Diciembre '!E25</f>
        <v>1015</v>
      </c>
      <c r="F25" s="316">
        <f>+Enero!F25+Febrero!F25+'Marzo '!F25+'Abril '!F25+'Mayo '!F25+Junio!F25+Julio!F25+Agosto!F25+Septiembre!F25+'Octubre '!F25+Noviembre!F25+'Diciembre '!F25</f>
        <v>1430</v>
      </c>
      <c r="G25" s="316">
        <f>+Enero!G25+Febrero!G25+'Marzo '!G25+'Abril '!G25+'Mayo '!G25+Junio!G25+Julio!G25+Agosto!G25+Septiembre!G25+'Octubre '!G25+Noviembre!G25+'Diciembre '!G25</f>
        <v>8</v>
      </c>
      <c r="H25" s="316">
        <f>+Enero!H25+Febrero!H25+'Marzo '!H25+'Abril '!H25+'Mayo '!H25+Junio!H25+Julio!H25+Agosto!H25+Septiembre!H25+'Octubre '!H25+Noviembre!H25+'Diciembre '!H25</f>
        <v>0</v>
      </c>
      <c r="I25" s="316">
        <f>+Enero!I25+Febrero!I25+'Marzo '!I25+'Abril '!I25+'Mayo '!I25+Junio!I25+Julio!I25+Agosto!I25+Septiembre!I25+'Octubre '!I25+Noviembre!I25+'Diciembre '!I25</f>
        <v>0</v>
      </c>
      <c r="J25" s="316">
        <f>+Enero!J25+Febrero!J25+'Marzo '!J25+'Abril '!J25+'Mayo '!J25+Junio!J25+Julio!J25+Agosto!J25+Septiembre!J25+'Octubre '!J25+Noviembre!J25+'Diciembre '!J25</f>
        <v>1</v>
      </c>
      <c r="K25" s="316">
        <f>+Enero!K25+Febrero!K25+'Marzo '!K25+'Abril '!K25+'Mayo '!K25+Junio!K25+Julio!K25+Agosto!K25+Septiembre!K25+'Octubre '!K25+Noviembre!K25+'Diciembre '!K25</f>
        <v>7</v>
      </c>
      <c r="L25" s="89" t="s">
        <v>79</v>
      </c>
      <c r="M25" s="14"/>
      <c r="N25" s="14"/>
      <c r="O25" s="14"/>
      <c r="P25" s="14"/>
      <c r="Q25" s="14"/>
      <c r="R25" s="14"/>
      <c r="S25" s="14"/>
      <c r="T25" s="14"/>
      <c r="U25" s="14"/>
      <c r="BX25" s="77"/>
      <c r="BY25" s="77"/>
      <c r="BZ25" s="77"/>
      <c r="CA25" s="77" t="str">
        <f t="shared" si="0"/>
        <v/>
      </c>
      <c r="CB25" s="77" t="str">
        <f t="shared" si="1"/>
        <v/>
      </c>
      <c r="CC25" s="77" t="str">
        <f t="shared" si="2"/>
        <v/>
      </c>
      <c r="CD25" s="77"/>
      <c r="CE25" s="77"/>
      <c r="CF25" s="77"/>
      <c r="CG25" s="77">
        <f t="shared" si="3"/>
        <v>0</v>
      </c>
      <c r="CH25" s="77">
        <f t="shared" si="4"/>
        <v>0</v>
      </c>
      <c r="CI25" s="77">
        <f t="shared" si="5"/>
        <v>0</v>
      </c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</row>
    <row r="26" spans="1:107" s="76" customFormat="1" ht="20.25" customHeight="1" x14ac:dyDescent="0.25">
      <c r="A26" s="20" t="s">
        <v>18</v>
      </c>
      <c r="B26" s="316">
        <f>+Enero!B26+Febrero!B26+'Marzo '!B26+'Abril '!B26+'Mayo '!B26+Junio!B26+Julio!B26+Agosto!B26+Septiembre!B26+'Octubre '!B26+Noviembre!B26+'Diciembre '!B26</f>
        <v>0</v>
      </c>
      <c r="C26" s="316">
        <f>+Enero!C26+Febrero!C26+'Marzo '!C26+'Abril '!C26+'Mayo '!C26+Junio!C26+Julio!C26+Agosto!C26+Septiembre!C26+'Octubre '!C26+Noviembre!C26+'Diciembre '!C26</f>
        <v>0</v>
      </c>
      <c r="D26" s="316">
        <f>+Enero!D26+Febrero!D26+'Marzo '!D26+'Abril '!D26+'Mayo '!D26+Junio!D26+Julio!D26+Agosto!D26+Septiembre!D26+'Octubre '!D26+Noviembre!D26+'Diciembre '!D26</f>
        <v>0</v>
      </c>
      <c r="E26" s="316">
        <f>+Enero!E26+Febrero!E26+'Marzo '!E26+'Abril '!E26+'Mayo '!E26+Junio!E26+Julio!E26+Agosto!E26+Septiembre!E26+'Octubre '!E26+Noviembre!E26+'Diciembre '!E26</f>
        <v>0</v>
      </c>
      <c r="F26" s="316">
        <f>+Enero!F26+Febrero!F26+'Marzo '!F26+'Abril '!F26+'Mayo '!F26+Junio!F26+Julio!F26+Agosto!F26+Septiembre!F26+'Octubre '!F26+Noviembre!F26+'Diciembre '!F26</f>
        <v>0</v>
      </c>
      <c r="G26" s="316">
        <f>+Enero!G26+Febrero!G26+'Marzo '!G26+'Abril '!G26+'Mayo '!G26+Junio!G26+Julio!G26+Agosto!G26+Septiembre!G26+'Octubre '!G26+Noviembre!G26+'Diciembre '!G26</f>
        <v>0</v>
      </c>
      <c r="H26" s="316">
        <f>+Enero!H26+Febrero!H26+'Marzo '!H26+'Abril '!H26+'Mayo '!H26+Junio!H26+Julio!H26+Agosto!H26+Septiembre!H26+'Octubre '!H26+Noviembre!H26+'Diciembre '!H26</f>
        <v>0</v>
      </c>
      <c r="I26" s="316">
        <f>+Enero!I26+Febrero!I26+'Marzo '!I26+'Abril '!I26+'Mayo '!I26+Junio!I26+Julio!I26+Agosto!I26+Septiembre!I26+'Octubre '!I26+Noviembre!I26+'Diciembre '!I26</f>
        <v>0</v>
      </c>
      <c r="J26" s="316">
        <f>+Enero!J26+Febrero!J26+'Marzo '!J26+'Abril '!J26+'Mayo '!J26+Junio!J26+Julio!J26+Agosto!J26+Septiembre!J26+'Octubre '!J26+Noviembre!J26+'Diciembre '!J26</f>
        <v>0</v>
      </c>
      <c r="K26" s="316">
        <f>+Enero!K26+Febrero!K26+'Marzo '!K26+'Abril '!K26+'Mayo '!K26+Junio!K26+Julio!K26+Agosto!K26+Septiembre!K26+'Octubre '!K26+Noviembre!K26+'Diciembre '!K26</f>
        <v>0</v>
      </c>
      <c r="L26" s="89" t="s">
        <v>79</v>
      </c>
      <c r="M26" s="14"/>
      <c r="N26" s="14"/>
      <c r="O26" s="14"/>
      <c r="P26" s="14"/>
      <c r="Q26" s="14"/>
      <c r="R26" s="14"/>
      <c r="S26" s="14"/>
      <c r="T26" s="14"/>
      <c r="U26" s="14"/>
      <c r="BX26" s="77"/>
      <c r="BY26" s="77"/>
      <c r="BZ26" s="77"/>
      <c r="CA26" s="77" t="str">
        <f t="shared" si="0"/>
        <v/>
      </c>
      <c r="CB26" s="77" t="str">
        <f t="shared" si="1"/>
        <v/>
      </c>
      <c r="CC26" s="77" t="str">
        <f t="shared" si="2"/>
        <v/>
      </c>
      <c r="CD26" s="77"/>
      <c r="CE26" s="77"/>
      <c r="CF26" s="77"/>
      <c r="CG26" s="77">
        <f t="shared" si="3"/>
        <v>0</v>
      </c>
      <c r="CH26" s="77">
        <f t="shared" si="4"/>
        <v>0</v>
      </c>
      <c r="CI26" s="77">
        <f t="shared" si="5"/>
        <v>0</v>
      </c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</row>
    <row r="27" spans="1:107" s="76" customFormat="1" ht="20.25" customHeight="1" x14ac:dyDescent="0.25">
      <c r="A27" s="20" t="s">
        <v>84</v>
      </c>
      <c r="B27" s="316">
        <f>+Enero!B27+Febrero!B27+'Marzo '!B27+'Abril '!B27+'Mayo '!B27+Junio!B27+Julio!B27+Agosto!B27+Septiembre!B27+'Octubre '!B27+Noviembre!B27+'Diciembre '!B27</f>
        <v>0</v>
      </c>
      <c r="C27" s="316">
        <f>+Enero!C27+Febrero!C27+'Marzo '!C27+'Abril '!C27+'Mayo '!C27+Junio!C27+Julio!C27+Agosto!C27+Septiembre!C27+'Octubre '!C27+Noviembre!C27+'Diciembre '!C27</f>
        <v>0</v>
      </c>
      <c r="D27" s="316">
        <f>+Enero!D27+Febrero!D27+'Marzo '!D27+'Abril '!D27+'Mayo '!D27+Junio!D27+Julio!D27+Agosto!D27+Septiembre!D27+'Octubre '!D27+Noviembre!D27+'Diciembre '!D27</f>
        <v>0</v>
      </c>
      <c r="E27" s="316">
        <f>+Enero!E27+Febrero!E27+'Marzo '!E27+'Abril '!E27+'Mayo '!E27+Junio!E27+Julio!E27+Agosto!E27+Septiembre!E27+'Octubre '!E27+Noviembre!E27+'Diciembre '!E27</f>
        <v>0</v>
      </c>
      <c r="F27" s="316">
        <f>+Enero!F27+Febrero!F27+'Marzo '!F27+'Abril '!F27+'Mayo '!F27+Junio!F27+Julio!F27+Agosto!F27+Septiembre!F27+'Octubre '!F27+Noviembre!F27+'Diciembre '!F27</f>
        <v>0</v>
      </c>
      <c r="G27" s="316">
        <f>+Enero!G27+Febrero!G27+'Marzo '!G27+'Abril '!G27+'Mayo '!G27+Junio!G27+Julio!G27+Agosto!G27+Septiembre!G27+'Octubre '!G27+Noviembre!G27+'Diciembre '!G27</f>
        <v>0</v>
      </c>
      <c r="H27" s="316">
        <f>+Enero!H27+Febrero!H27+'Marzo '!H27+'Abril '!H27+'Mayo '!H27+Junio!H27+Julio!H27+Agosto!H27+Septiembre!H27+'Octubre '!H27+Noviembre!H27+'Diciembre '!H27</f>
        <v>0</v>
      </c>
      <c r="I27" s="316">
        <f>+Enero!I27+Febrero!I27+'Marzo '!I27+'Abril '!I27+'Mayo '!I27+Junio!I27+Julio!I27+Agosto!I27+Septiembre!I27+'Octubre '!I27+Noviembre!I27+'Diciembre '!I27</f>
        <v>0</v>
      </c>
      <c r="J27" s="316">
        <f>+Enero!J27+Febrero!J27+'Marzo '!J27+'Abril '!J27+'Mayo '!J27+Junio!J27+Julio!J27+Agosto!J27+Septiembre!J27+'Octubre '!J27+Noviembre!J27+'Diciembre '!J27</f>
        <v>0</v>
      </c>
      <c r="K27" s="316">
        <f>+Enero!K27+Febrero!K27+'Marzo '!K27+'Abril '!K27+'Mayo '!K27+Junio!K27+Julio!K27+Agosto!K27+Septiembre!K27+'Octubre '!K27+Noviembre!K27+'Diciembre '!K27</f>
        <v>0</v>
      </c>
      <c r="L27" s="89" t="s">
        <v>79</v>
      </c>
      <c r="M27" s="14"/>
      <c r="N27" s="14"/>
      <c r="O27" s="14"/>
      <c r="P27" s="14"/>
      <c r="Q27" s="14"/>
      <c r="R27" s="14"/>
      <c r="S27" s="14"/>
      <c r="T27" s="14"/>
      <c r="U27" s="14"/>
      <c r="BX27" s="77"/>
      <c r="BY27" s="77"/>
      <c r="BZ27" s="77"/>
      <c r="CA27" s="77" t="str">
        <f t="shared" si="0"/>
        <v/>
      </c>
      <c r="CB27" s="77" t="str">
        <f t="shared" si="1"/>
        <v/>
      </c>
      <c r="CC27" s="77" t="str">
        <f t="shared" si="2"/>
        <v/>
      </c>
      <c r="CD27" s="77"/>
      <c r="CE27" s="77"/>
      <c r="CF27" s="77"/>
      <c r="CG27" s="77">
        <f t="shared" si="3"/>
        <v>0</v>
      </c>
      <c r="CH27" s="77">
        <f t="shared" si="4"/>
        <v>0</v>
      </c>
      <c r="CI27" s="77">
        <f t="shared" si="5"/>
        <v>0</v>
      </c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</row>
    <row r="28" spans="1:107" s="76" customFormat="1" ht="20.25" customHeight="1" x14ac:dyDescent="0.25">
      <c r="A28" s="95" t="s">
        <v>19</v>
      </c>
      <c r="B28" s="316">
        <f>+Enero!B28+Febrero!B28+'Marzo '!B28+'Abril '!B28+'Mayo '!B28+Junio!B28+Julio!B28+Agosto!B28+Septiembre!B28+'Octubre '!B28+Noviembre!B28+'Diciembre '!B28</f>
        <v>2</v>
      </c>
      <c r="C28" s="316">
        <f>+Enero!C28+Febrero!C28+'Marzo '!C28+'Abril '!C28+'Mayo '!C28+Junio!C28+Julio!C28+Agosto!C28+Septiembre!C28+'Octubre '!C28+Noviembre!C28+'Diciembre '!C28</f>
        <v>0</v>
      </c>
      <c r="D28" s="316">
        <f>+Enero!D28+Febrero!D28+'Marzo '!D28+'Abril '!D28+'Mayo '!D28+Junio!D28+Julio!D28+Agosto!D28+Septiembre!D28+'Octubre '!D28+Noviembre!D28+'Diciembre '!D28</f>
        <v>0</v>
      </c>
      <c r="E28" s="316">
        <f>+Enero!E28+Febrero!E28+'Marzo '!E28+'Abril '!E28+'Mayo '!E28+Junio!E28+Julio!E28+Agosto!E28+Septiembre!E28+'Octubre '!E28+Noviembre!E28+'Diciembre '!E28</f>
        <v>0</v>
      </c>
      <c r="F28" s="316">
        <f>+Enero!F28+Febrero!F28+'Marzo '!F28+'Abril '!F28+'Mayo '!F28+Junio!F28+Julio!F28+Agosto!F28+Septiembre!F28+'Octubre '!F28+Noviembre!F28+'Diciembre '!F28</f>
        <v>2</v>
      </c>
      <c r="G28" s="316">
        <f>+Enero!G28+Febrero!G28+'Marzo '!G28+'Abril '!G28+'Mayo '!G28+Junio!G28+Julio!G28+Agosto!G28+Septiembre!G28+'Octubre '!G28+Noviembre!G28+'Diciembre '!G28</f>
        <v>0</v>
      </c>
      <c r="H28" s="316">
        <f>+Enero!H28+Febrero!H28+'Marzo '!H28+'Abril '!H28+'Mayo '!H28+Junio!H28+Julio!H28+Agosto!H28+Septiembre!H28+'Octubre '!H28+Noviembre!H28+'Diciembre '!H28</f>
        <v>0</v>
      </c>
      <c r="I28" s="316">
        <f>+Enero!I28+Febrero!I28+'Marzo '!I28+'Abril '!I28+'Mayo '!I28+Junio!I28+Julio!I28+Agosto!I28+Septiembre!I28+'Octubre '!I28+Noviembre!I28+'Diciembre '!I28</f>
        <v>0</v>
      </c>
      <c r="J28" s="316">
        <f>+Enero!J28+Febrero!J28+'Marzo '!J28+'Abril '!J28+'Mayo '!J28+Junio!J28+Julio!J28+Agosto!J28+Septiembre!J28+'Octubre '!J28+Noviembre!J28+'Diciembre '!J28</f>
        <v>0</v>
      </c>
      <c r="K28" s="316">
        <f>+Enero!K28+Febrero!K28+'Marzo '!K28+'Abril '!K28+'Mayo '!K28+Junio!K28+Julio!K28+Agosto!K28+Septiembre!K28+'Octubre '!K28+Noviembre!K28+'Diciembre '!K28</f>
        <v>0</v>
      </c>
      <c r="L28" s="89" t="s">
        <v>79</v>
      </c>
      <c r="M28" s="14"/>
      <c r="N28" s="14"/>
      <c r="O28" s="14"/>
      <c r="P28" s="14"/>
      <c r="Q28" s="14"/>
      <c r="R28" s="14"/>
      <c r="S28" s="14"/>
      <c r="T28" s="14"/>
      <c r="U28" s="14"/>
      <c r="BX28" s="77"/>
      <c r="BY28" s="77"/>
      <c r="BZ28" s="77"/>
      <c r="CA28" s="77" t="str">
        <f t="shared" si="0"/>
        <v/>
      </c>
      <c r="CB28" s="77" t="str">
        <f t="shared" si="1"/>
        <v/>
      </c>
      <c r="CC28" s="77" t="str">
        <f t="shared" si="2"/>
        <v/>
      </c>
      <c r="CD28" s="77"/>
      <c r="CE28" s="77"/>
      <c r="CF28" s="77"/>
      <c r="CG28" s="77">
        <f t="shared" si="3"/>
        <v>0</v>
      </c>
      <c r="CH28" s="77">
        <f t="shared" si="4"/>
        <v>0</v>
      </c>
      <c r="CI28" s="77">
        <f t="shared" si="5"/>
        <v>0</v>
      </c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</row>
    <row r="29" spans="1:107" s="76" customFormat="1" ht="20.25" customHeight="1" x14ac:dyDescent="0.25">
      <c r="A29" s="4" t="s">
        <v>59</v>
      </c>
      <c r="B29" s="316">
        <f>+Enero!B29+Febrero!B29+'Marzo '!B29+'Abril '!B29+'Mayo '!B29+Junio!B29+Julio!B29+Agosto!B29+Septiembre!B29+'Octubre '!B29+Noviembre!B29+'Diciembre '!B29</f>
        <v>0</v>
      </c>
      <c r="C29" s="316">
        <f>+Enero!C29+Febrero!C29+'Marzo '!C29+'Abril '!C29+'Mayo '!C29+Junio!C29+Julio!C29+Agosto!C29+Septiembre!C29+'Octubre '!C29+Noviembre!C29+'Diciembre '!C29</f>
        <v>0</v>
      </c>
      <c r="D29" s="316">
        <f>+Enero!D29+Febrero!D29+'Marzo '!D29+'Abril '!D29+'Mayo '!D29+Junio!D29+Julio!D29+Agosto!D29+Septiembre!D29+'Octubre '!D29+Noviembre!D29+'Diciembre '!D29</f>
        <v>0</v>
      </c>
      <c r="E29" s="316">
        <f>+Enero!E29+Febrero!E29+'Marzo '!E29+'Abril '!E29+'Mayo '!E29+Junio!E29+Julio!E29+Agosto!E29+Septiembre!E29+'Octubre '!E29+Noviembre!E29+'Diciembre '!E29</f>
        <v>0</v>
      </c>
      <c r="F29" s="316">
        <f>+Enero!F29+Febrero!F29+'Marzo '!F29+'Abril '!F29+'Mayo '!F29+Junio!F29+Julio!F29+Agosto!F29+Septiembre!F29+'Octubre '!F29+Noviembre!F29+'Diciembre '!F29</f>
        <v>0</v>
      </c>
      <c r="G29" s="316">
        <f>+Enero!G29+Febrero!G29+'Marzo '!G29+'Abril '!G29+'Mayo '!G29+Junio!G29+Julio!G29+Agosto!G29+Septiembre!G29+'Octubre '!G29+Noviembre!G29+'Diciembre '!G29</f>
        <v>0</v>
      </c>
      <c r="H29" s="316">
        <f>+Enero!H29+Febrero!H29+'Marzo '!H29+'Abril '!H29+'Mayo '!H29+Junio!H29+Julio!H29+Agosto!H29+Septiembre!H29+'Octubre '!H29+Noviembre!H29+'Diciembre '!H29</f>
        <v>0</v>
      </c>
      <c r="I29" s="316">
        <f>+Enero!I29+Febrero!I29+'Marzo '!I29+'Abril '!I29+'Mayo '!I29+Junio!I29+Julio!I29+Agosto!I29+Septiembre!I29+'Octubre '!I29+Noviembre!I29+'Diciembre '!I29</f>
        <v>0</v>
      </c>
      <c r="J29" s="316">
        <f>+Enero!J29+Febrero!J29+'Marzo '!J29+'Abril '!J29+'Mayo '!J29+Junio!J29+Julio!J29+Agosto!J29+Septiembre!J29+'Octubre '!J29+Noviembre!J29+'Diciembre '!J29</f>
        <v>0</v>
      </c>
      <c r="K29" s="316">
        <f>+Enero!K29+Febrero!K29+'Marzo '!K29+'Abril '!K29+'Mayo '!K29+Junio!K29+Julio!K29+Agosto!K29+Septiembre!K29+'Octubre '!K29+Noviembre!K29+'Diciembre '!K29</f>
        <v>0</v>
      </c>
      <c r="L29" s="89" t="s">
        <v>79</v>
      </c>
      <c r="M29" s="14"/>
      <c r="N29" s="14"/>
      <c r="O29" s="14"/>
      <c r="P29" s="14"/>
      <c r="Q29" s="14"/>
      <c r="R29" s="14"/>
      <c r="S29" s="14"/>
      <c r="T29" s="14"/>
      <c r="U29" s="14"/>
      <c r="BX29" s="77"/>
      <c r="BY29" s="77"/>
      <c r="BZ29" s="77"/>
      <c r="CA29" s="77" t="str">
        <f t="shared" si="0"/>
        <v/>
      </c>
      <c r="CB29" s="77" t="str">
        <f t="shared" si="1"/>
        <v/>
      </c>
      <c r="CC29" s="77" t="str">
        <f t="shared" si="2"/>
        <v/>
      </c>
      <c r="CD29" s="77"/>
      <c r="CE29" s="77"/>
      <c r="CF29" s="77"/>
      <c r="CG29" s="77">
        <f t="shared" si="3"/>
        <v>0</v>
      </c>
      <c r="CH29" s="77">
        <f t="shared" si="4"/>
        <v>0</v>
      </c>
      <c r="CI29" s="77">
        <f t="shared" si="5"/>
        <v>0</v>
      </c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</row>
    <row r="30" spans="1:107" s="76" customFormat="1" ht="15" customHeight="1" x14ac:dyDescent="0.25">
      <c r="A30" s="98" t="s">
        <v>85</v>
      </c>
      <c r="B30" s="314"/>
      <c r="C30" s="314"/>
      <c r="D30" s="314"/>
      <c r="E30" s="314"/>
      <c r="F30" s="314"/>
      <c r="G30" s="314"/>
      <c r="H30" s="314"/>
      <c r="I30" s="315"/>
      <c r="J30" s="100"/>
      <c r="K30" s="100"/>
      <c r="L30" s="14"/>
      <c r="M30" s="14"/>
      <c r="N30" s="14"/>
      <c r="O30" s="14"/>
      <c r="P30" s="14"/>
      <c r="Q30" s="14"/>
      <c r="R30" s="14"/>
      <c r="S30" s="14"/>
      <c r="T30" s="14"/>
      <c r="U30" s="2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</row>
    <row r="31" spans="1:107" s="76" customFormat="1" ht="15" customHeight="1" x14ac:dyDescent="0.25">
      <c r="A31" s="387" t="s">
        <v>3</v>
      </c>
      <c r="B31" s="384" t="s">
        <v>73</v>
      </c>
      <c r="C31" s="404"/>
      <c r="D31" s="404"/>
      <c r="E31" s="404"/>
      <c r="F31" s="408"/>
      <c r="G31" s="411" t="s">
        <v>74</v>
      </c>
      <c r="H31" s="404"/>
      <c r="I31" s="404"/>
      <c r="J31" s="404"/>
      <c r="K31" s="385"/>
      <c r="L31" s="14"/>
      <c r="M31" s="14"/>
      <c r="N31" s="14"/>
      <c r="O31" s="14"/>
      <c r="P31" s="14"/>
      <c r="Q31" s="14"/>
      <c r="R31" s="14"/>
      <c r="S31" s="14"/>
      <c r="T31" s="14"/>
      <c r="U31" s="2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</row>
    <row r="32" spans="1:107" s="76" customFormat="1" ht="15" customHeight="1" x14ac:dyDescent="0.25">
      <c r="A32" s="388"/>
      <c r="B32" s="384" t="s">
        <v>75</v>
      </c>
      <c r="C32" s="404"/>
      <c r="D32" s="385"/>
      <c r="E32" s="409" t="s">
        <v>76</v>
      </c>
      <c r="F32" s="410"/>
      <c r="G32" s="411" t="s">
        <v>75</v>
      </c>
      <c r="H32" s="404"/>
      <c r="I32" s="385"/>
      <c r="J32" s="384" t="s">
        <v>77</v>
      </c>
      <c r="K32" s="385"/>
      <c r="L32" s="14"/>
      <c r="M32" s="14"/>
      <c r="N32" s="14"/>
      <c r="O32" s="14"/>
      <c r="P32" s="14"/>
      <c r="Q32" s="14"/>
      <c r="R32" s="14"/>
      <c r="S32" s="14"/>
      <c r="T32" s="14"/>
      <c r="U32" s="2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</row>
    <row r="33" spans="1:107" s="76" customFormat="1" x14ac:dyDescent="0.25">
      <c r="A33" s="389"/>
      <c r="B33" s="6" t="s">
        <v>4</v>
      </c>
      <c r="C33" s="79" t="s">
        <v>5</v>
      </c>
      <c r="D33" s="7" t="s">
        <v>78</v>
      </c>
      <c r="E33" s="59" t="s">
        <v>6</v>
      </c>
      <c r="F33" s="58" t="s">
        <v>7</v>
      </c>
      <c r="G33" s="81" t="s">
        <v>4</v>
      </c>
      <c r="H33" s="79" t="s">
        <v>5</v>
      </c>
      <c r="I33" s="7" t="s">
        <v>78</v>
      </c>
      <c r="J33" s="59" t="s">
        <v>6</v>
      </c>
      <c r="K33" s="61" t="s">
        <v>7</v>
      </c>
      <c r="L33" s="14"/>
      <c r="M33" s="14"/>
      <c r="N33" s="14"/>
      <c r="O33" s="14"/>
      <c r="P33" s="14"/>
      <c r="Q33" s="14"/>
      <c r="R33" s="14"/>
      <c r="S33" s="14"/>
      <c r="T33" s="14"/>
      <c r="U33" s="2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</row>
    <row r="34" spans="1:107" s="76" customFormat="1" ht="24" customHeight="1" x14ac:dyDescent="0.25">
      <c r="A34" s="9" t="s">
        <v>8</v>
      </c>
      <c r="B34" s="10">
        <f>+Enero!B34+Febrero!B34+'Marzo '!B34+'Abril '!B34+'Mayo '!B34+Junio!B34+Julio!B34+Agosto!B12+Septiembre!B34+'Octubre '!B34+Noviembre!B34+'Diciembre '!B34</f>
        <v>134</v>
      </c>
      <c r="C34" s="10">
        <f>+Enero!C34+Febrero!C34+'Marzo '!C34+'Abril '!C34+'Mayo '!C34+Junio!C34+Julio!C34+Agosto!C12+Septiembre!C34+'Octubre '!C34+Noviembre!C34+'Diciembre '!C34</f>
        <v>0</v>
      </c>
      <c r="D34" s="10">
        <f>+Enero!D34+Febrero!D34+'Marzo '!D34+'Abril '!D34+'Mayo '!D34+Junio!D34+Julio!D34+Agosto!D12+Septiembre!D34+'Octubre '!D34+Noviembre!D34+'Diciembre '!D34</f>
        <v>0</v>
      </c>
      <c r="E34" s="10">
        <f>+Enero!E34+Febrero!E34+'Marzo '!E34+'Abril '!E34+'Mayo '!E34+Junio!E34+Julio!E34+Agosto!E12+Septiembre!E34+'Octubre '!E34+Noviembre!E34+'Diciembre '!E34</f>
        <v>0</v>
      </c>
      <c r="F34" s="10">
        <f>+Enero!F34+Febrero!F34+'Marzo '!F34+'Abril '!F34+'Mayo '!F34+Junio!F34+Julio!F34+Agosto!F12+Septiembre!F34+'Octubre '!F34+Noviembre!F34+'Diciembre '!F34</f>
        <v>134</v>
      </c>
      <c r="G34" s="10">
        <f>+Enero!G34+Febrero!G34+'Marzo '!G34+'Abril '!G34+'Mayo '!G34+Junio!G34+Julio!G34+Agosto!G12+Septiembre!G34+'Octubre '!G34+Noviembre!G34+'Diciembre '!G34</f>
        <v>0</v>
      </c>
      <c r="H34" s="10">
        <f>+Enero!H34+Febrero!H34+'Marzo '!H34+'Abril '!H34+'Mayo '!H34+Junio!H34+Julio!H34+Agosto!H12+Septiembre!H34+'Octubre '!H34+Noviembre!H34+'Diciembre '!H34</f>
        <v>0</v>
      </c>
      <c r="I34" s="10">
        <f>+Enero!I34+Febrero!I34+'Marzo '!I34+'Abril '!I34+'Mayo '!I34+Junio!I34+Julio!I34+Agosto!I12+Septiembre!I34+'Octubre '!I34+Noviembre!I34+'Diciembre '!I34</f>
        <v>0</v>
      </c>
      <c r="J34" s="10">
        <f>+Enero!J34+Febrero!J34+'Marzo '!J34+'Abril '!J34+'Mayo '!J34+Junio!J34+Julio!J34+Agosto!J12+Septiembre!J34+'Octubre '!J34+Noviembre!J34+'Diciembre '!J34</f>
        <v>0</v>
      </c>
      <c r="K34" s="10">
        <f>+Enero!K34+Febrero!K34+'Marzo '!K34+'Abril '!K34+'Mayo '!K34+Junio!K34+Julio!K34+Agosto!K12+Septiembre!K34+'Octubre '!K34+Noviembre!K34+'Diciembre '!K34</f>
        <v>0</v>
      </c>
      <c r="L34" s="102" t="s">
        <v>79</v>
      </c>
      <c r="M34" s="14"/>
      <c r="N34" s="14"/>
      <c r="O34" s="14"/>
      <c r="P34" s="14"/>
      <c r="Q34" s="14"/>
      <c r="R34" s="14"/>
      <c r="S34" s="14"/>
      <c r="T34" s="14"/>
      <c r="U34" s="2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</row>
    <row r="35" spans="1:107" s="76" customFormat="1" ht="24" customHeight="1" x14ac:dyDescent="0.25">
      <c r="A35" s="9" t="s">
        <v>9</v>
      </c>
      <c r="B35" s="10">
        <f>+Enero!B35+Febrero!B35+'Marzo '!B35+'Abril '!B35+'Mayo '!B35+Junio!B35+Julio!B35+Agosto!B13+Septiembre!B35+'Octubre '!B35+Noviembre!B35+'Diciembre '!B35</f>
        <v>107</v>
      </c>
      <c r="C35" s="10">
        <f>+Enero!C35+Febrero!C35+'Marzo '!C35+'Abril '!C35+'Mayo '!C35+Junio!C35+Julio!C35+Agosto!C13+Septiembre!C35+'Octubre '!C35+Noviembre!C35+'Diciembre '!C35</f>
        <v>0</v>
      </c>
      <c r="D35" s="10">
        <f>+Enero!D35+Febrero!D35+'Marzo '!D35+'Abril '!D35+'Mayo '!D35+Junio!D35+Julio!D35+Agosto!D13+Septiembre!D35+'Octubre '!D35+Noviembre!D35+'Diciembre '!D35</f>
        <v>0</v>
      </c>
      <c r="E35" s="10">
        <f>+Enero!E35+Febrero!E35+'Marzo '!E35+'Abril '!E35+'Mayo '!E35+Junio!E35+Julio!E35+Agosto!E13+Septiembre!E35+'Octubre '!E35+Noviembre!E35+'Diciembre '!E35</f>
        <v>0</v>
      </c>
      <c r="F35" s="10">
        <f>+Enero!F35+Febrero!F35+'Marzo '!F35+'Abril '!F35+'Mayo '!F35+Junio!F35+Julio!F35+Agosto!F13+Septiembre!F35+'Octubre '!F35+Noviembre!F35+'Diciembre '!F35</f>
        <v>107</v>
      </c>
      <c r="G35" s="10">
        <f>+Enero!G35+Febrero!G35+'Marzo '!G35+'Abril '!G35+'Mayo '!G35+Junio!G35+Julio!G35+Agosto!G13+Septiembre!G35+'Octubre '!G35+Noviembre!G35+'Diciembre '!G35</f>
        <v>1</v>
      </c>
      <c r="H35" s="10">
        <f>+Enero!H35+Febrero!H35+'Marzo '!H35+'Abril '!H35+'Mayo '!H35+Junio!H35+Julio!H35+Agosto!H13+Septiembre!H35+'Octubre '!H35+Noviembre!H35+'Diciembre '!H35</f>
        <v>0</v>
      </c>
      <c r="I35" s="10">
        <f>+Enero!I35+Febrero!I35+'Marzo '!I35+'Abril '!I35+'Mayo '!I35+Junio!I35+Julio!I35+Agosto!I13+Septiembre!I35+'Octubre '!I35+Noviembre!I35+'Diciembre '!I35</f>
        <v>0</v>
      </c>
      <c r="J35" s="10">
        <f>+Enero!J35+Febrero!J35+'Marzo '!J35+'Abril '!J35+'Mayo '!J35+Junio!J35+Julio!J35+Agosto!J13+Septiembre!J35+'Octubre '!J35+Noviembre!J35+'Diciembre '!J35</f>
        <v>0</v>
      </c>
      <c r="K35" s="10">
        <f>+Enero!K35+Febrero!K35+'Marzo '!K35+'Abril '!K35+'Mayo '!K35+Junio!K35+Julio!K35+Agosto!K13+Septiembre!K35+'Octubre '!K35+Noviembre!K35+'Diciembre '!K35</f>
        <v>1</v>
      </c>
      <c r="L35" s="102" t="s">
        <v>79</v>
      </c>
      <c r="M35" s="14"/>
      <c r="N35" s="14"/>
      <c r="O35" s="14"/>
      <c r="P35" s="14"/>
      <c r="Q35" s="14"/>
      <c r="R35" s="14"/>
      <c r="S35" s="14"/>
      <c r="T35" s="14"/>
      <c r="U35" s="2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</row>
    <row r="36" spans="1:107" s="76" customFormat="1" ht="24" customHeight="1" x14ac:dyDescent="0.25">
      <c r="A36" s="9" t="s">
        <v>10</v>
      </c>
      <c r="B36" s="10">
        <f>+Enero!B36+Febrero!B36+'Marzo '!B36+'Abril '!B36+'Mayo '!B36+Junio!B36+Julio!B36+Agosto!B14+Septiembre!B36+'Octubre '!B36+Noviembre!B36+'Diciembre '!B36</f>
        <v>127</v>
      </c>
      <c r="C36" s="10">
        <f>+Enero!C36+Febrero!C36+'Marzo '!C36+'Abril '!C36+'Mayo '!C36+Junio!C36+Julio!C36+Agosto!C14+Septiembre!C36+'Octubre '!C36+Noviembre!C36+'Diciembre '!C36</f>
        <v>0</v>
      </c>
      <c r="D36" s="10">
        <f>+Enero!D36+Febrero!D36+'Marzo '!D36+'Abril '!D36+'Mayo '!D36+Junio!D36+Julio!D36+Agosto!D14+Septiembre!D36+'Octubre '!D36+Noviembre!D36+'Diciembre '!D36</f>
        <v>0</v>
      </c>
      <c r="E36" s="10">
        <f>+Enero!E36+Febrero!E36+'Marzo '!E36+'Abril '!E36+'Mayo '!E36+Junio!E36+Julio!E36+Agosto!E14+Septiembre!E36+'Octubre '!E36+Noviembre!E36+'Diciembre '!E36</f>
        <v>0</v>
      </c>
      <c r="F36" s="10">
        <f>+Enero!F36+Febrero!F36+'Marzo '!F36+'Abril '!F36+'Mayo '!F36+Junio!F36+Julio!F36+Agosto!F14+Septiembre!F36+'Octubre '!F36+Noviembre!F36+'Diciembre '!F36</f>
        <v>127</v>
      </c>
      <c r="G36" s="10">
        <f>+Enero!G36+Febrero!G36+'Marzo '!G36+'Abril '!G36+'Mayo '!G36+Junio!G36+Julio!G36+Agosto!G14+Septiembre!G36+'Octubre '!G36+Noviembre!G36+'Diciembre '!G36</f>
        <v>0</v>
      </c>
      <c r="H36" s="10">
        <f>+Enero!H36+Febrero!H36+'Marzo '!H36+'Abril '!H36+'Mayo '!H36+Junio!H36+Julio!H36+Agosto!H14+Septiembre!H36+'Octubre '!H36+Noviembre!H36+'Diciembre '!H36</f>
        <v>0</v>
      </c>
      <c r="I36" s="10">
        <f>+Enero!I36+Febrero!I36+'Marzo '!I36+'Abril '!I36+'Mayo '!I36+Junio!I36+Julio!I36+Agosto!I14+Septiembre!I36+'Octubre '!I36+Noviembre!I36+'Diciembre '!I36</f>
        <v>0</v>
      </c>
      <c r="J36" s="10">
        <f>+Enero!J36+Febrero!J36+'Marzo '!J36+'Abril '!J36+'Mayo '!J36+Junio!J36+Julio!J36+Agosto!J14+Septiembre!J36+'Octubre '!J36+Noviembre!J36+'Diciembre '!J36</f>
        <v>0</v>
      </c>
      <c r="K36" s="10">
        <f>+Enero!K36+Febrero!K36+'Marzo '!K36+'Abril '!K36+'Mayo '!K36+Junio!K36+Julio!K36+Agosto!K14+Septiembre!K36+'Octubre '!K36+Noviembre!K36+'Diciembre '!K36</f>
        <v>0</v>
      </c>
      <c r="L36" s="102" t="s">
        <v>79</v>
      </c>
      <c r="M36" s="14"/>
      <c r="N36" s="14"/>
      <c r="O36" s="14"/>
      <c r="P36" s="14"/>
      <c r="Q36" s="14"/>
      <c r="R36" s="14"/>
      <c r="S36" s="14"/>
      <c r="T36" s="14"/>
      <c r="U36" s="2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</row>
    <row r="37" spans="1:107" s="76" customFormat="1" ht="24" customHeight="1" x14ac:dyDescent="0.25">
      <c r="A37" s="9" t="s">
        <v>11</v>
      </c>
      <c r="B37" s="10">
        <f>+Enero!B37+Febrero!B37+'Marzo '!B37+'Abril '!B37+'Mayo '!B37+Junio!B37+Julio!B37+Agosto!B15+Septiembre!B37+'Octubre '!B37+Noviembre!B37+'Diciembre '!B37</f>
        <v>3</v>
      </c>
      <c r="C37" s="10">
        <f>+Enero!C37+Febrero!C37+'Marzo '!C37+'Abril '!C37+'Mayo '!C37+Junio!C37+Julio!C37+Agosto!C15+Septiembre!C37+'Octubre '!C37+Noviembre!C37+'Diciembre '!C37</f>
        <v>0</v>
      </c>
      <c r="D37" s="10">
        <f>+Enero!D37+Febrero!D37+'Marzo '!D37+'Abril '!D37+'Mayo '!D37+Junio!D37+Julio!D37+Agosto!D15+Septiembre!D37+'Octubre '!D37+Noviembre!D37+'Diciembre '!D37</f>
        <v>0</v>
      </c>
      <c r="E37" s="10">
        <f>+Enero!E37+Febrero!E37+'Marzo '!E37+'Abril '!E37+'Mayo '!E37+Junio!E37+Julio!E37+Agosto!E15+Septiembre!E37+'Octubre '!E37+Noviembre!E37+'Diciembre '!E37</f>
        <v>0</v>
      </c>
      <c r="F37" s="10">
        <f>+Enero!F37+Febrero!F37+'Marzo '!F37+'Abril '!F37+'Mayo '!F37+Junio!F37+Julio!F37+Agosto!F15+Septiembre!F37+'Octubre '!F37+Noviembre!F37+'Diciembre '!F37</f>
        <v>3</v>
      </c>
      <c r="G37" s="10">
        <f>+Enero!G37+Febrero!G37+'Marzo '!G37+'Abril '!G37+'Mayo '!G37+Junio!G37+Julio!G37+Agosto!G15+Septiembre!G37+'Octubre '!G37+Noviembre!G37+'Diciembre '!G37</f>
        <v>0</v>
      </c>
      <c r="H37" s="10">
        <f>+Enero!H37+Febrero!H37+'Marzo '!H37+'Abril '!H37+'Mayo '!H37+Junio!H37+Julio!H37+Agosto!H15+Septiembre!H37+'Octubre '!H37+Noviembre!H37+'Diciembre '!H37</f>
        <v>0</v>
      </c>
      <c r="I37" s="10">
        <f>+Enero!I37+Febrero!I37+'Marzo '!I37+'Abril '!I37+'Mayo '!I37+Junio!I37+Julio!I37+Agosto!I15+Septiembre!I37+'Octubre '!I37+Noviembre!I37+'Diciembre '!I37</f>
        <v>0</v>
      </c>
      <c r="J37" s="10">
        <f>+Enero!J37+Febrero!J37+'Marzo '!J37+'Abril '!J37+'Mayo '!J37+Junio!J37+Julio!J37+Agosto!J15+Septiembre!J37+'Octubre '!J37+Noviembre!J37+'Diciembre '!J37</f>
        <v>0</v>
      </c>
      <c r="K37" s="10">
        <f>+Enero!K37+Febrero!K37+'Marzo '!K37+'Abril '!K37+'Mayo '!K37+Junio!K37+Julio!K37+Agosto!K15+Septiembre!K37+'Octubre '!K37+Noviembre!K37+'Diciembre '!K37</f>
        <v>0</v>
      </c>
      <c r="L37" s="102" t="s">
        <v>79</v>
      </c>
      <c r="M37" s="14"/>
      <c r="N37" s="14"/>
      <c r="O37" s="14"/>
      <c r="P37" s="14"/>
      <c r="Q37" s="14"/>
      <c r="R37" s="14"/>
      <c r="S37" s="14"/>
      <c r="T37" s="14"/>
      <c r="U37" s="2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</row>
    <row r="38" spans="1:107" s="76" customFormat="1" ht="24" customHeight="1" x14ac:dyDescent="0.25">
      <c r="A38" s="18" t="s">
        <v>80</v>
      </c>
      <c r="B38" s="10">
        <f>+Enero!B38+Febrero!B38+'Marzo '!B38+'Abril '!B38+'Mayo '!B38+Junio!B38+Julio!B38+Agosto!B16+Septiembre!B38+'Octubre '!B38+Noviembre!B38+'Diciembre '!B38</f>
        <v>0</v>
      </c>
      <c r="C38" s="10">
        <f>+Enero!C38+Febrero!C38+'Marzo '!C38+'Abril '!C38+'Mayo '!C38+Junio!C38+Julio!C38+Agosto!C16+Septiembre!C38+'Octubre '!C38+Noviembre!C38+'Diciembre '!C38</f>
        <v>0</v>
      </c>
      <c r="D38" s="10">
        <f>+Enero!D38+Febrero!D38+'Marzo '!D38+'Abril '!D38+'Mayo '!D38+Junio!D38+Julio!D38+Agosto!D16+Septiembre!D38+'Octubre '!D38+Noviembre!D38+'Diciembre '!D38</f>
        <v>0</v>
      </c>
      <c r="E38" s="10">
        <f>+Enero!E38+Febrero!E38+'Marzo '!E38+'Abril '!E38+'Mayo '!E38+Junio!E38+Julio!E38+Agosto!E16+Septiembre!E38+'Octubre '!E38+Noviembre!E38+'Diciembre '!E38</f>
        <v>0</v>
      </c>
      <c r="F38" s="10">
        <f>+Enero!F38+Febrero!F38+'Marzo '!F38+'Abril '!F38+'Mayo '!F38+Junio!F38+Julio!F38+Agosto!F16+Septiembre!F38+'Octubre '!F38+Noviembre!F38+'Diciembre '!F38</f>
        <v>0</v>
      </c>
      <c r="G38" s="10">
        <f>+Enero!G38+Febrero!G38+'Marzo '!G38+'Abril '!G38+'Mayo '!G38+Junio!G38+Julio!G38+Agosto!G16+Septiembre!G38+'Octubre '!G38+Noviembre!G38+'Diciembre '!G38</f>
        <v>0</v>
      </c>
      <c r="H38" s="10">
        <f>+Enero!H38+Febrero!H38+'Marzo '!H38+'Abril '!H38+'Mayo '!H38+Junio!H38+Julio!H38+Agosto!H16+Septiembre!H38+'Octubre '!H38+Noviembre!H38+'Diciembre '!H38</f>
        <v>0</v>
      </c>
      <c r="I38" s="10">
        <f>+Enero!I38+Febrero!I38+'Marzo '!I38+'Abril '!I38+'Mayo '!I38+Junio!I38+Julio!I38+Agosto!I16+Septiembre!I38+'Octubre '!I38+Noviembre!I38+'Diciembre '!I38</f>
        <v>0</v>
      </c>
      <c r="J38" s="10">
        <f>+Enero!J38+Febrero!J38+'Marzo '!J38+'Abril '!J38+'Mayo '!J38+Junio!J38+Julio!J38+Agosto!J16+Septiembre!J38+'Octubre '!J38+Noviembre!J38+'Diciembre '!J38</f>
        <v>0</v>
      </c>
      <c r="K38" s="10">
        <f>+Enero!K38+Febrero!K38+'Marzo '!K38+'Abril '!K38+'Mayo '!K38+Junio!K38+Julio!K38+Agosto!K16+Septiembre!K38+'Octubre '!K38+Noviembre!K38+'Diciembre '!K38</f>
        <v>0</v>
      </c>
      <c r="L38" s="102" t="s">
        <v>79</v>
      </c>
      <c r="M38" s="14"/>
      <c r="N38" s="14"/>
      <c r="O38" s="14"/>
      <c r="P38" s="14"/>
      <c r="Q38" s="14"/>
      <c r="R38" s="14"/>
      <c r="S38" s="14"/>
      <c r="T38" s="14"/>
      <c r="U38" s="2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</row>
    <row r="39" spans="1:107" s="76" customFormat="1" ht="24" customHeight="1" x14ac:dyDescent="0.25">
      <c r="A39" s="18" t="s">
        <v>81</v>
      </c>
      <c r="B39" s="10">
        <f>+Enero!B39+Febrero!B39+'Marzo '!B39+'Abril '!B39+'Mayo '!B39+Junio!B39+Julio!B39+Agosto!B17+Septiembre!B39+'Octubre '!B39+Noviembre!B39+'Diciembre '!B39</f>
        <v>0</v>
      </c>
      <c r="C39" s="10">
        <f>+Enero!C39+Febrero!C39+'Marzo '!C39+'Abril '!C39+'Mayo '!C39+Junio!C39+Julio!C39+Agosto!C17+Septiembre!C39+'Octubre '!C39+Noviembre!C39+'Diciembre '!C39</f>
        <v>0</v>
      </c>
      <c r="D39" s="10">
        <f>+Enero!D39+Febrero!D39+'Marzo '!D39+'Abril '!D39+'Mayo '!D39+Junio!D39+Julio!D39+Agosto!D17+Septiembre!D39+'Octubre '!D39+Noviembre!D39+'Diciembre '!D39</f>
        <v>0</v>
      </c>
      <c r="E39" s="10">
        <f>+Enero!E39+Febrero!E39+'Marzo '!E39+'Abril '!E39+'Mayo '!E39+Junio!E39+Julio!E39+Agosto!E17+Septiembre!E39+'Octubre '!E39+Noviembre!E39+'Diciembre '!E39</f>
        <v>0</v>
      </c>
      <c r="F39" s="10">
        <f>+Enero!F39+Febrero!F39+'Marzo '!F39+'Abril '!F39+'Mayo '!F39+Junio!F39+Julio!F39+Agosto!F17+Septiembre!F39+'Octubre '!F39+Noviembre!F39+'Diciembre '!F39</f>
        <v>0</v>
      </c>
      <c r="G39" s="10">
        <f>+Enero!G39+Febrero!G39+'Marzo '!G39+'Abril '!G39+'Mayo '!G39+Junio!G39+Julio!G39+Agosto!G17+Septiembre!G39+'Octubre '!G39+Noviembre!G39+'Diciembre '!G39</f>
        <v>0</v>
      </c>
      <c r="H39" s="10">
        <f>+Enero!H39+Febrero!H39+'Marzo '!H39+'Abril '!H39+'Mayo '!H39+Junio!H39+Julio!H39+Agosto!H17+Septiembre!H39+'Octubre '!H39+Noviembre!H39+'Diciembre '!H39</f>
        <v>0</v>
      </c>
      <c r="I39" s="10">
        <f>+Enero!I39+Febrero!I39+'Marzo '!I39+'Abril '!I39+'Mayo '!I39+Junio!I39+Julio!I39+Agosto!I17+Septiembre!I39+'Octubre '!I39+Noviembre!I39+'Diciembre '!I39</f>
        <v>0</v>
      </c>
      <c r="J39" s="10">
        <f>+Enero!J39+Febrero!J39+'Marzo '!J39+'Abril '!J39+'Mayo '!J39+Junio!J39+Julio!J39+Agosto!J17+Septiembre!J39+'Octubre '!J39+Noviembre!J39+'Diciembre '!J39</f>
        <v>0</v>
      </c>
      <c r="K39" s="10">
        <f>+Enero!K39+Febrero!K39+'Marzo '!K39+'Abril '!K39+'Mayo '!K39+Junio!K39+Julio!K39+Agosto!K17+Septiembre!K39+'Octubre '!K39+Noviembre!K39+'Diciembre '!K39</f>
        <v>0</v>
      </c>
      <c r="L39" s="102" t="s">
        <v>79</v>
      </c>
      <c r="M39" s="14"/>
      <c r="N39" s="14"/>
      <c r="O39" s="14"/>
      <c r="P39" s="14"/>
      <c r="Q39" s="14"/>
      <c r="R39" s="14"/>
      <c r="S39" s="14"/>
      <c r="T39" s="14"/>
      <c r="U39" s="2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</row>
    <row r="40" spans="1:107" s="76" customFormat="1" ht="24" customHeight="1" x14ac:dyDescent="0.25">
      <c r="A40" s="20" t="s">
        <v>12</v>
      </c>
      <c r="B40" s="10">
        <f>+Enero!B40+Febrero!B40+'Marzo '!B40+'Abril '!B40+'Mayo '!B40+Junio!B40+Julio!B40+Agosto!B18+Septiembre!B40+'Octubre '!B40+Noviembre!B40+'Diciembre '!B40</f>
        <v>76</v>
      </c>
      <c r="C40" s="10">
        <f>+Enero!C40+Febrero!C40+'Marzo '!C40+'Abril '!C40+'Mayo '!C40+Junio!C40+Julio!C40+Agosto!C18+Septiembre!C40+'Octubre '!C40+Noviembre!C40+'Diciembre '!C40</f>
        <v>113</v>
      </c>
      <c r="D40" s="10">
        <f>+Enero!D40+Febrero!D40+'Marzo '!D40+'Abril '!D40+'Mayo '!D40+Junio!D40+Julio!D40+Agosto!D18+Septiembre!D40+'Octubre '!D40+Noviembre!D40+'Diciembre '!D40</f>
        <v>0</v>
      </c>
      <c r="E40" s="10">
        <f>+Enero!E40+Febrero!E40+'Marzo '!E40+'Abril '!E40+'Mayo '!E40+Junio!E40+Julio!E40+Agosto!E18+Septiembre!E40+'Octubre '!E40+Noviembre!E40+'Diciembre '!E40</f>
        <v>0</v>
      </c>
      <c r="F40" s="10">
        <f>+Enero!F40+Febrero!F40+'Marzo '!F40+'Abril '!F40+'Mayo '!F40+Junio!F40+Julio!F40+Agosto!F18+Septiembre!F40+'Octubre '!F40+Noviembre!F40+'Diciembre '!F40</f>
        <v>189</v>
      </c>
      <c r="G40" s="10">
        <f>+Enero!G40+Febrero!G40+'Marzo '!G40+'Abril '!G40+'Mayo '!G40+Junio!G40+Julio!G40+Agosto!G18+Septiembre!G40+'Octubre '!G40+Noviembre!G40+'Diciembre '!G40</f>
        <v>0</v>
      </c>
      <c r="H40" s="10">
        <f>+Enero!H40+Febrero!H40+'Marzo '!H40+'Abril '!H40+'Mayo '!H40+Junio!H40+Julio!H40+Agosto!H18+Septiembre!H40+'Octubre '!H40+Noviembre!H40+'Diciembre '!H40</f>
        <v>1</v>
      </c>
      <c r="I40" s="10">
        <f>+Enero!I40+Febrero!I40+'Marzo '!I40+'Abril '!I40+'Mayo '!I40+Junio!I40+Julio!I40+Agosto!I18+Septiembre!I40+'Octubre '!I40+Noviembre!I40+'Diciembre '!I40</f>
        <v>0</v>
      </c>
      <c r="J40" s="10">
        <f>+Enero!J40+Febrero!J40+'Marzo '!J40+'Abril '!J40+'Mayo '!J40+Junio!J40+Julio!J40+Agosto!J18+Septiembre!J40+'Octubre '!J40+Noviembre!J40+'Diciembre '!J40</f>
        <v>0</v>
      </c>
      <c r="K40" s="10">
        <f>+Enero!K40+Febrero!K40+'Marzo '!K40+'Abril '!K40+'Mayo '!K40+Junio!K40+Julio!K40+Agosto!K18+Septiembre!K40+'Octubre '!K40+Noviembre!K40+'Diciembre '!K40</f>
        <v>1</v>
      </c>
      <c r="L40" s="102" t="s">
        <v>79</v>
      </c>
      <c r="M40" s="14"/>
      <c r="N40" s="14"/>
      <c r="O40" s="14"/>
      <c r="P40" s="14"/>
      <c r="Q40" s="14"/>
      <c r="R40" s="14"/>
      <c r="S40" s="14"/>
      <c r="T40" s="14"/>
      <c r="U40" s="2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</row>
    <row r="41" spans="1:107" s="76" customFormat="1" ht="24" customHeight="1" x14ac:dyDescent="0.25">
      <c r="A41" s="20" t="s">
        <v>13</v>
      </c>
      <c r="B41" s="10">
        <f>+Enero!B41+Febrero!B41+'Marzo '!B41+'Abril '!B41+'Mayo '!B41+Junio!B41+Julio!B41+Agosto!B19+Septiembre!B41+'Octubre '!B41+Noviembre!B41+'Diciembre '!B41</f>
        <v>3</v>
      </c>
      <c r="C41" s="10">
        <f>+Enero!C41+Febrero!C41+'Marzo '!C41+'Abril '!C41+'Mayo '!C41+Junio!C41+Julio!C41+Agosto!C19+Septiembre!C41+'Octubre '!C41+Noviembre!C41+'Diciembre '!C41</f>
        <v>5</v>
      </c>
      <c r="D41" s="10">
        <f>+Enero!D41+Febrero!D41+'Marzo '!D41+'Abril '!D41+'Mayo '!D41+Junio!D41+Julio!D41+Agosto!D19+Septiembre!D41+'Octubre '!D41+Noviembre!D41+'Diciembre '!D41</f>
        <v>0</v>
      </c>
      <c r="E41" s="10">
        <f>+Enero!E41+Febrero!E41+'Marzo '!E41+'Abril '!E41+'Mayo '!E41+Junio!E41+Julio!E41+Agosto!E19+Septiembre!E41+'Octubre '!E41+Noviembre!E41+'Diciembre '!E41</f>
        <v>0</v>
      </c>
      <c r="F41" s="10">
        <f>+Enero!F41+Febrero!F41+'Marzo '!F41+'Abril '!F41+'Mayo '!F41+Junio!F41+Julio!F41+Agosto!F19+Septiembre!F41+'Octubre '!F41+Noviembre!F41+'Diciembre '!F41</f>
        <v>8</v>
      </c>
      <c r="G41" s="10">
        <f>+Enero!G41+Febrero!G41+'Marzo '!G41+'Abril '!G41+'Mayo '!G41+Junio!G41+Julio!G41+Agosto!G19+Septiembre!G41+'Octubre '!G41+Noviembre!G41+'Diciembre '!G41</f>
        <v>0</v>
      </c>
      <c r="H41" s="10">
        <f>+Enero!H41+Febrero!H41+'Marzo '!H41+'Abril '!H41+'Mayo '!H41+Junio!H41+Julio!H41+Agosto!H19+Septiembre!H41+'Octubre '!H41+Noviembre!H41+'Diciembre '!H41</f>
        <v>0</v>
      </c>
      <c r="I41" s="10">
        <f>+Enero!I41+Febrero!I41+'Marzo '!I41+'Abril '!I41+'Mayo '!I41+Junio!I41+Julio!I41+Agosto!I19+Septiembre!I41+'Octubre '!I41+Noviembre!I41+'Diciembre '!I41</f>
        <v>0</v>
      </c>
      <c r="J41" s="10">
        <f>+Enero!J41+Febrero!J41+'Marzo '!J41+'Abril '!J41+'Mayo '!J41+Junio!J41+Julio!J41+Agosto!J19+Septiembre!J41+'Octubre '!J41+Noviembre!J41+'Diciembre '!J41</f>
        <v>0</v>
      </c>
      <c r="K41" s="10">
        <f>+Enero!K41+Febrero!K41+'Marzo '!K41+'Abril '!K41+'Mayo '!K41+Junio!K41+Julio!K41+Agosto!K19+Septiembre!K41+'Octubre '!K41+Noviembre!K41+'Diciembre '!K41</f>
        <v>0</v>
      </c>
      <c r="L41" s="102" t="s">
        <v>79</v>
      </c>
      <c r="M41" s="14"/>
      <c r="N41" s="14"/>
      <c r="O41" s="14"/>
      <c r="P41" s="14"/>
      <c r="Q41" s="14"/>
      <c r="R41" s="14"/>
      <c r="S41" s="14"/>
      <c r="T41" s="14"/>
      <c r="U41" s="2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</row>
    <row r="42" spans="1:107" s="76" customFormat="1" ht="24" customHeight="1" x14ac:dyDescent="0.25">
      <c r="A42" s="20" t="s">
        <v>82</v>
      </c>
      <c r="B42" s="10">
        <f>+Enero!B42+Febrero!B42+'Marzo '!B42+'Abril '!B42+'Mayo '!B42+Junio!B42+Julio!B42+Agosto!B20+Septiembre!B42+'Octubre '!B42+Noviembre!B42+'Diciembre '!B42</f>
        <v>352</v>
      </c>
      <c r="C42" s="10">
        <f>+Enero!C42+Febrero!C42+'Marzo '!C42+'Abril '!C42+'Mayo '!C42+Junio!C42+Julio!C42+Agosto!C20+Septiembre!C42+'Octubre '!C42+Noviembre!C42+'Diciembre '!C42</f>
        <v>0</v>
      </c>
      <c r="D42" s="10">
        <f>+Enero!D42+Febrero!D42+'Marzo '!D42+'Abril '!D42+'Mayo '!D42+Junio!D42+Julio!D42+Agosto!D20+Septiembre!D42+'Octubre '!D42+Noviembre!D42+'Diciembre '!D42</f>
        <v>0</v>
      </c>
      <c r="E42" s="10">
        <f>+Enero!E42+Febrero!E42+'Marzo '!E42+'Abril '!E42+'Mayo '!E42+Junio!E42+Julio!E42+Agosto!E20+Septiembre!E42+'Octubre '!E42+Noviembre!E42+'Diciembre '!E42</f>
        <v>0</v>
      </c>
      <c r="F42" s="10">
        <f>+Enero!F42+Febrero!F42+'Marzo '!F42+'Abril '!F42+'Mayo '!F42+Junio!F42+Julio!F42+Agosto!F20+Septiembre!F42+'Octubre '!F42+Noviembre!F42+'Diciembre '!F42</f>
        <v>352</v>
      </c>
      <c r="G42" s="10">
        <f>+Enero!G42+Febrero!G42+'Marzo '!G42+'Abril '!G42+'Mayo '!G42+Junio!G42+Julio!G42+Agosto!G20+Septiembre!G42+'Octubre '!G42+Noviembre!G42+'Diciembre '!G42</f>
        <v>0</v>
      </c>
      <c r="H42" s="10">
        <f>+Enero!H42+Febrero!H42+'Marzo '!H42+'Abril '!H42+'Mayo '!H42+Junio!H42+Julio!H42+Agosto!H20+Septiembre!H42+'Octubre '!H42+Noviembre!H42+'Diciembre '!H42</f>
        <v>0</v>
      </c>
      <c r="I42" s="10">
        <f>+Enero!I42+Febrero!I42+'Marzo '!I42+'Abril '!I42+'Mayo '!I42+Junio!I42+Julio!I42+Agosto!I20+Septiembre!I42+'Octubre '!I42+Noviembre!I42+'Diciembre '!I42</f>
        <v>0</v>
      </c>
      <c r="J42" s="10">
        <f>+Enero!J42+Febrero!J42+'Marzo '!J42+'Abril '!J42+'Mayo '!J42+Junio!J42+Julio!J42+Agosto!J20+Septiembre!J42+'Octubre '!J42+Noviembre!J42+'Diciembre '!J42</f>
        <v>0</v>
      </c>
      <c r="K42" s="10">
        <f>+Enero!K42+Febrero!K42+'Marzo '!K42+'Abril '!K42+'Mayo '!K42+Junio!K42+Julio!K42+Agosto!K20+Septiembre!K42+'Octubre '!K42+Noviembre!K42+'Diciembre '!K42</f>
        <v>0</v>
      </c>
      <c r="L42" s="102" t="s">
        <v>79</v>
      </c>
      <c r="M42" s="14"/>
      <c r="N42" s="14"/>
      <c r="O42" s="14"/>
      <c r="P42" s="14"/>
      <c r="Q42" s="14"/>
      <c r="R42" s="14"/>
      <c r="S42" s="14"/>
      <c r="T42" s="14"/>
      <c r="U42" s="2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</row>
    <row r="43" spans="1:107" s="76" customFormat="1" ht="24" customHeight="1" x14ac:dyDescent="0.25">
      <c r="A43" s="18" t="s">
        <v>83</v>
      </c>
      <c r="B43" s="10">
        <f>+Enero!B43+Febrero!B43+'Marzo '!B43+'Abril '!B43+'Mayo '!B43+Junio!B43+Julio!B43+Agosto!B21+Septiembre!B43+'Octubre '!B43+Noviembre!B43+'Diciembre '!B43</f>
        <v>3</v>
      </c>
      <c r="C43" s="10">
        <f>+Enero!C43+Febrero!C43+'Marzo '!C43+'Abril '!C43+'Mayo '!C43+Junio!C43+Julio!C43+Agosto!C21+Septiembre!C43+'Octubre '!C43+Noviembre!C43+'Diciembre '!C43</f>
        <v>0</v>
      </c>
      <c r="D43" s="10">
        <f>+Enero!D43+Febrero!D43+'Marzo '!D43+'Abril '!D43+'Mayo '!D43+Junio!D43+Julio!D43+Agosto!D21+Septiembre!D43+'Octubre '!D43+Noviembre!D43+'Diciembre '!D43</f>
        <v>0</v>
      </c>
      <c r="E43" s="10">
        <f>+Enero!E43+Febrero!E43+'Marzo '!E43+'Abril '!E43+'Mayo '!E43+Junio!E43+Julio!E43+Agosto!E21+Septiembre!E43+'Octubre '!E43+Noviembre!E43+'Diciembre '!E43</f>
        <v>2</v>
      </c>
      <c r="F43" s="10">
        <f>+Enero!F43+Febrero!F43+'Marzo '!F43+'Abril '!F43+'Mayo '!F43+Junio!F43+Julio!F43+Agosto!F21+Septiembre!F43+'Octubre '!F43+Noviembre!F43+'Diciembre '!F43</f>
        <v>1</v>
      </c>
      <c r="G43" s="10">
        <f>+Enero!G43+Febrero!G43+'Marzo '!G43+'Abril '!G43+'Mayo '!G43+Junio!G43+Julio!G43+Agosto!G21+Septiembre!G43+'Octubre '!G43+Noviembre!G43+'Diciembre '!G43</f>
        <v>1</v>
      </c>
      <c r="H43" s="10">
        <f>+Enero!H43+Febrero!H43+'Marzo '!H43+'Abril '!H43+'Mayo '!H43+Junio!H43+Julio!H43+Agosto!H21+Septiembre!H43+'Octubre '!H43+Noviembre!H43+'Diciembre '!H43</f>
        <v>0</v>
      </c>
      <c r="I43" s="10">
        <f>+Enero!I43+Febrero!I43+'Marzo '!I43+'Abril '!I43+'Mayo '!I43+Junio!I43+Julio!I43+Agosto!I21+Septiembre!I43+'Octubre '!I43+Noviembre!I43+'Diciembre '!I43</f>
        <v>0</v>
      </c>
      <c r="J43" s="10">
        <f>+Enero!J43+Febrero!J43+'Marzo '!J43+'Abril '!J43+'Mayo '!J43+Junio!J43+Julio!J43+Agosto!J21+Septiembre!J43+'Octubre '!J43+Noviembre!J43+'Diciembre '!J43</f>
        <v>1</v>
      </c>
      <c r="K43" s="10">
        <f>+Enero!K43+Febrero!K43+'Marzo '!K43+'Abril '!K43+'Mayo '!K43+Junio!K43+Julio!K43+Agosto!K21+Septiembre!K43+'Octubre '!K43+Noviembre!K43+'Diciembre '!K43</f>
        <v>0</v>
      </c>
      <c r="L43" s="102" t="s">
        <v>79</v>
      </c>
      <c r="M43" s="14"/>
      <c r="N43" s="14"/>
      <c r="O43" s="14"/>
      <c r="P43" s="14"/>
      <c r="Q43" s="14"/>
      <c r="R43" s="14"/>
      <c r="S43" s="14"/>
      <c r="T43" s="14"/>
      <c r="U43" s="2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</row>
    <row r="44" spans="1:107" s="76" customFormat="1" ht="24" customHeight="1" x14ac:dyDescent="0.25">
      <c r="A44" s="18" t="s">
        <v>14</v>
      </c>
      <c r="B44" s="10">
        <f>+Enero!B44+Febrero!B44+'Marzo '!B44+'Abril '!B44+'Mayo '!B44+Junio!B44+Julio!B44+Agosto!B22+Septiembre!B44+'Octubre '!B44+Noviembre!B44+'Diciembre '!B44</f>
        <v>2</v>
      </c>
      <c r="C44" s="10">
        <f>+Enero!C44+Febrero!C44+'Marzo '!C44+'Abril '!C44+'Mayo '!C44+Junio!C44+Julio!C44+Agosto!C22+Septiembre!C44+'Octubre '!C44+Noviembre!C44+'Diciembre '!C44</f>
        <v>0</v>
      </c>
      <c r="D44" s="10">
        <f>+Enero!D44+Febrero!D44+'Marzo '!D44+'Abril '!D44+'Mayo '!D44+Junio!D44+Julio!D44+Agosto!D22+Septiembre!D44+'Octubre '!D44+Noviembre!D44+'Diciembre '!D44</f>
        <v>0</v>
      </c>
      <c r="E44" s="10">
        <f>+Enero!E44+Febrero!E44+'Marzo '!E44+'Abril '!E44+'Mayo '!E44+Junio!E44+Julio!E44+Agosto!E22+Septiembre!E44+'Octubre '!E44+Noviembre!E44+'Diciembre '!E44</f>
        <v>1</v>
      </c>
      <c r="F44" s="10">
        <f>+Enero!F44+Febrero!F44+'Marzo '!F44+'Abril '!F44+'Mayo '!F44+Junio!F44+Julio!F44+Agosto!F22+Septiembre!F44+'Octubre '!F44+Noviembre!F44+'Diciembre '!F44</f>
        <v>1</v>
      </c>
      <c r="G44" s="10">
        <f>+Enero!G44+Febrero!G44+'Marzo '!G44+'Abril '!G44+'Mayo '!G44+Junio!G44+Julio!G44+Agosto!G22+Septiembre!G44+'Octubre '!G44+Noviembre!G44+'Diciembre '!G44</f>
        <v>0</v>
      </c>
      <c r="H44" s="10">
        <f>+Enero!H44+Febrero!H44+'Marzo '!H44+'Abril '!H44+'Mayo '!H44+Junio!H44+Julio!H44+Agosto!H22+Septiembre!H44+'Octubre '!H44+Noviembre!H44+'Diciembre '!H44</f>
        <v>0</v>
      </c>
      <c r="I44" s="10">
        <f>+Enero!I44+Febrero!I44+'Marzo '!I44+'Abril '!I44+'Mayo '!I44+Junio!I44+Julio!I44+Agosto!I22+Septiembre!I44+'Octubre '!I44+Noviembre!I44+'Diciembre '!I44</f>
        <v>0</v>
      </c>
      <c r="J44" s="10">
        <f>+Enero!J44+Febrero!J44+'Marzo '!J44+'Abril '!J44+'Mayo '!J44+Junio!J44+Julio!J44+Agosto!J22+Septiembre!J44+'Octubre '!J44+Noviembre!J44+'Diciembre '!J44</f>
        <v>0</v>
      </c>
      <c r="K44" s="10">
        <f>+Enero!K44+Febrero!K44+'Marzo '!K44+'Abril '!K44+'Mayo '!K44+Junio!K44+Julio!K44+Agosto!K22+Septiembre!K44+'Octubre '!K44+Noviembre!K44+'Diciembre '!K44</f>
        <v>0</v>
      </c>
      <c r="L44" s="102" t="s">
        <v>79</v>
      </c>
      <c r="M44" s="14"/>
      <c r="N44" s="14"/>
      <c r="O44" s="14"/>
      <c r="P44" s="14"/>
      <c r="Q44" s="14"/>
      <c r="R44" s="14"/>
      <c r="S44" s="14"/>
      <c r="T44" s="14"/>
      <c r="U44" s="2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</row>
    <row r="45" spans="1:107" s="76" customFormat="1" ht="24" customHeight="1" x14ac:dyDescent="0.25">
      <c r="A45" s="20" t="s">
        <v>15</v>
      </c>
      <c r="B45" s="10">
        <f>+Enero!B45+Febrero!B45+'Marzo '!B45+'Abril '!B45+'Mayo '!B45+Junio!B45+Julio!B45+Agosto!B23+Septiembre!B45+'Octubre '!B45+Noviembre!B45+'Diciembre '!B45</f>
        <v>712</v>
      </c>
      <c r="C45" s="10">
        <f>+Enero!C45+Febrero!C45+'Marzo '!C45+'Abril '!C45+'Mayo '!C45+Junio!C45+Julio!C45+Agosto!C23+Septiembre!C45+'Octubre '!C45+Noviembre!C45+'Diciembre '!C45</f>
        <v>0</v>
      </c>
      <c r="D45" s="10">
        <f>+Enero!D45+Febrero!D45+'Marzo '!D45+'Abril '!D45+'Mayo '!D45+Junio!D45+Julio!D45+Agosto!D23+Septiembre!D45+'Octubre '!D45+Noviembre!D45+'Diciembre '!D45</f>
        <v>0</v>
      </c>
      <c r="E45" s="10">
        <f>+Enero!E45+Febrero!E45+'Marzo '!E45+'Abril '!E45+'Mayo '!E45+Junio!E45+Julio!E45+Agosto!E23+Septiembre!E45+'Octubre '!E45+Noviembre!E45+'Diciembre '!E45</f>
        <v>0</v>
      </c>
      <c r="F45" s="10">
        <f>+Enero!F45+Febrero!F45+'Marzo '!F45+'Abril '!F45+'Mayo '!F45+Junio!F45+Julio!F45+Agosto!F23+Septiembre!F45+'Octubre '!F45+Noviembre!F45+'Diciembre '!F45</f>
        <v>712</v>
      </c>
      <c r="G45" s="10">
        <f>+Enero!G45+Febrero!G45+'Marzo '!G45+'Abril '!G45+'Mayo '!G45+Junio!G45+Julio!G45+Agosto!G23+Septiembre!G45+'Octubre '!G45+Noviembre!G45+'Diciembre '!G45</f>
        <v>2</v>
      </c>
      <c r="H45" s="10">
        <f>+Enero!H45+Febrero!H45+'Marzo '!H45+'Abril '!H45+'Mayo '!H45+Junio!H45+Julio!H45+Agosto!H23+Septiembre!H45+'Octubre '!H45+Noviembre!H45+'Diciembre '!H45</f>
        <v>0</v>
      </c>
      <c r="I45" s="10">
        <f>+Enero!I45+Febrero!I45+'Marzo '!I45+'Abril '!I45+'Mayo '!I45+Junio!I45+Julio!I45+Agosto!I23+Septiembre!I45+'Octubre '!I45+Noviembre!I45+'Diciembre '!I45</f>
        <v>0</v>
      </c>
      <c r="J45" s="10">
        <f>+Enero!J45+Febrero!J45+'Marzo '!J45+'Abril '!J45+'Mayo '!J45+Junio!J45+Julio!J45+Agosto!J23+Septiembre!J45+'Octubre '!J45+Noviembre!J45+'Diciembre '!J45</f>
        <v>0</v>
      </c>
      <c r="K45" s="10">
        <f>+Enero!K45+Febrero!K45+'Marzo '!K45+'Abril '!K45+'Mayo '!K45+Junio!K45+Julio!K45+Agosto!K23+Septiembre!K45+'Octubre '!K45+Noviembre!K45+'Diciembre '!K45</f>
        <v>2</v>
      </c>
      <c r="L45" s="102" t="s">
        <v>79</v>
      </c>
      <c r="M45" s="14"/>
      <c r="N45" s="14"/>
      <c r="O45" s="14"/>
      <c r="P45" s="14"/>
      <c r="Q45" s="14"/>
      <c r="R45" s="14"/>
      <c r="S45" s="14"/>
      <c r="T45" s="14"/>
      <c r="U45" s="2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</row>
    <row r="46" spans="1:107" s="76" customFormat="1" ht="24" customHeight="1" x14ac:dyDescent="0.25">
      <c r="A46" s="20" t="s">
        <v>16</v>
      </c>
      <c r="B46" s="10">
        <f>+Enero!B46+Febrero!B46+'Marzo '!B46+'Abril '!B46+'Mayo '!B46+Junio!B46+Julio!B46+Agosto!B24+Septiembre!B46+'Octubre '!B46+Noviembre!B46+'Diciembre '!B46</f>
        <v>66</v>
      </c>
      <c r="C46" s="10">
        <f>+Enero!C46+Febrero!C46+'Marzo '!C46+'Abril '!C46+'Mayo '!C46+Junio!C46+Julio!C46+Agosto!C24+Septiembre!C46+'Octubre '!C46+Noviembre!C46+'Diciembre '!C46</f>
        <v>0</v>
      </c>
      <c r="D46" s="10">
        <f>+Enero!D46+Febrero!D46+'Marzo '!D46+'Abril '!D46+'Mayo '!D46+Junio!D46+Julio!D46+Agosto!D24+Septiembre!D46+'Octubre '!D46+Noviembre!D46+'Diciembre '!D46</f>
        <v>0</v>
      </c>
      <c r="E46" s="10">
        <f>+Enero!E46+Febrero!E46+'Marzo '!E46+'Abril '!E46+'Mayo '!E46+Junio!E46+Julio!E46+Agosto!E24+Septiembre!E46+'Octubre '!E46+Noviembre!E46+'Diciembre '!E46</f>
        <v>44</v>
      </c>
      <c r="F46" s="10">
        <f>+Enero!F46+Febrero!F46+'Marzo '!F46+'Abril '!F46+'Mayo '!F46+Junio!F46+Julio!F46+Agosto!F24+Septiembre!F46+'Octubre '!F46+Noviembre!F46+'Diciembre '!F46</f>
        <v>22</v>
      </c>
      <c r="G46" s="10">
        <f>+Enero!G46+Febrero!G46+'Marzo '!G46+'Abril '!G46+'Mayo '!G46+Junio!G46+Julio!G46+Agosto!G24+Septiembre!G46+'Octubre '!G46+Noviembre!G46+'Diciembre '!G46</f>
        <v>16</v>
      </c>
      <c r="H46" s="10">
        <f>+Enero!H46+Febrero!H46+'Marzo '!H46+'Abril '!H46+'Mayo '!H46+Junio!H46+Julio!H46+Agosto!H24+Septiembre!H46+'Octubre '!H46+Noviembre!H46+'Diciembre '!H46</f>
        <v>0</v>
      </c>
      <c r="I46" s="10">
        <f>+Enero!I46+Febrero!I46+'Marzo '!I46+'Abril '!I46+'Mayo '!I46+Junio!I46+Julio!I46+Agosto!I24+Septiembre!I46+'Octubre '!I46+Noviembre!I46+'Diciembre '!I46</f>
        <v>0</v>
      </c>
      <c r="J46" s="10">
        <f>+Enero!J46+Febrero!J46+'Marzo '!J46+'Abril '!J46+'Mayo '!J46+Junio!J46+Julio!J46+Agosto!J24+Septiembre!J46+'Octubre '!J46+Noviembre!J46+'Diciembre '!J46</f>
        <v>5</v>
      </c>
      <c r="K46" s="10">
        <f>+Enero!K46+Febrero!K46+'Marzo '!K46+'Abril '!K46+'Mayo '!K46+Junio!K46+Julio!K46+Agosto!K24+Septiembre!K46+'Octubre '!K46+Noviembre!K46+'Diciembre '!K46</f>
        <v>11</v>
      </c>
      <c r="L46" s="102" t="s">
        <v>79</v>
      </c>
      <c r="M46" s="14"/>
      <c r="N46" s="14"/>
      <c r="O46" s="14"/>
      <c r="P46" s="14"/>
      <c r="Q46" s="14"/>
      <c r="R46" s="14"/>
      <c r="S46" s="14"/>
      <c r="T46" s="14"/>
      <c r="U46" s="2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</row>
    <row r="47" spans="1:107" s="76" customFormat="1" ht="24" customHeight="1" x14ac:dyDescent="0.25">
      <c r="A47" s="20" t="s">
        <v>17</v>
      </c>
      <c r="B47" s="10">
        <f>+Enero!B47+Febrero!B47+'Marzo '!B47+'Abril '!B47+'Mayo '!B47+Junio!B47+Julio!B47+Agosto!B25+Septiembre!B47+'Octubre '!B47+Noviembre!B47+'Diciembre '!B47</f>
        <v>249</v>
      </c>
      <c r="C47" s="10">
        <f>+Enero!C47+Febrero!C47+'Marzo '!C47+'Abril '!C47+'Mayo '!C47+Junio!C47+Julio!C47+Agosto!C25+Septiembre!C47+'Octubre '!C47+Noviembre!C47+'Diciembre '!C47</f>
        <v>0</v>
      </c>
      <c r="D47" s="10">
        <f>+Enero!D47+Febrero!D47+'Marzo '!D47+'Abril '!D47+'Mayo '!D47+Junio!D47+Julio!D47+Agosto!D25+Septiembre!D47+'Octubre '!D47+Noviembre!D47+'Diciembre '!D47</f>
        <v>0</v>
      </c>
      <c r="E47" s="10">
        <f>+Enero!E47+Febrero!E47+'Marzo '!E47+'Abril '!E47+'Mayo '!E47+Junio!E47+Julio!E47+Agosto!E25+Septiembre!E47+'Octubre '!E47+Noviembre!E47+'Diciembre '!E47</f>
        <v>114</v>
      </c>
      <c r="F47" s="10">
        <f>+Enero!F47+Febrero!F47+'Marzo '!F47+'Abril '!F47+'Mayo '!F47+Junio!F47+Julio!F47+Agosto!F25+Septiembre!F47+'Octubre '!F47+Noviembre!F47+'Diciembre '!F47</f>
        <v>135</v>
      </c>
      <c r="G47" s="10">
        <f>+Enero!G47+Febrero!G47+'Marzo '!G47+'Abril '!G47+'Mayo '!G47+Junio!G47+Julio!G47+Agosto!G25+Septiembre!G47+'Octubre '!G47+Noviembre!G47+'Diciembre '!G47</f>
        <v>1</v>
      </c>
      <c r="H47" s="10">
        <f>+Enero!H47+Febrero!H47+'Marzo '!H47+'Abril '!H47+'Mayo '!H47+Junio!H47+Julio!H47+Agosto!H25+Septiembre!H47+'Octubre '!H47+Noviembre!H47+'Diciembre '!H47</f>
        <v>0</v>
      </c>
      <c r="I47" s="10">
        <f>+Enero!I47+Febrero!I47+'Marzo '!I47+'Abril '!I47+'Mayo '!I47+Junio!I47+Julio!I47+Agosto!I25+Septiembre!I47+'Octubre '!I47+Noviembre!I47+'Diciembre '!I47</f>
        <v>0</v>
      </c>
      <c r="J47" s="10">
        <f>+Enero!J47+Febrero!J47+'Marzo '!J47+'Abril '!J47+'Mayo '!J47+Junio!J47+Julio!J47+Agosto!J25+Septiembre!J47+'Octubre '!J47+Noviembre!J47+'Diciembre '!J47</f>
        <v>0</v>
      </c>
      <c r="K47" s="10">
        <f>+Enero!K47+Febrero!K47+'Marzo '!K47+'Abril '!K47+'Mayo '!K47+Junio!K47+Julio!K47+Agosto!K25+Septiembre!K47+'Octubre '!K47+Noviembre!K47+'Diciembre '!K47</f>
        <v>1</v>
      </c>
      <c r="L47" s="102" t="s">
        <v>79</v>
      </c>
      <c r="M47" s="14"/>
      <c r="N47" s="14"/>
      <c r="O47" s="14"/>
      <c r="P47" s="14"/>
      <c r="Q47" s="14"/>
      <c r="R47" s="14"/>
      <c r="S47" s="14"/>
      <c r="T47" s="14"/>
      <c r="U47" s="2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</row>
    <row r="48" spans="1:107" s="76" customFormat="1" ht="24" customHeight="1" x14ac:dyDescent="0.25">
      <c r="A48" s="20" t="s">
        <v>18</v>
      </c>
      <c r="B48" s="10">
        <f>+Enero!B48+Febrero!B48+'Marzo '!B48+'Abril '!B48+'Mayo '!B48+Junio!B48+Julio!B48+Agosto!B26+Septiembre!B48+'Octubre '!B48+Noviembre!B48+'Diciembre '!B48</f>
        <v>0</v>
      </c>
      <c r="C48" s="10">
        <f>+Enero!C48+Febrero!C48+'Marzo '!C48+'Abril '!C48+'Mayo '!C48+Junio!C48+Julio!C48+Agosto!C26+Septiembre!C48+'Octubre '!C48+Noviembre!C48+'Diciembre '!C48</f>
        <v>0</v>
      </c>
      <c r="D48" s="10">
        <f>+Enero!D48+Febrero!D48+'Marzo '!D48+'Abril '!D48+'Mayo '!D48+Junio!D48+Julio!D48+Agosto!D26+Septiembre!D48+'Octubre '!D48+Noviembre!D48+'Diciembre '!D48</f>
        <v>0</v>
      </c>
      <c r="E48" s="10">
        <f>+Enero!E48+Febrero!E48+'Marzo '!E48+'Abril '!E48+'Mayo '!E48+Junio!E48+Julio!E48+Agosto!E26+Septiembre!E48+'Octubre '!E48+Noviembre!E48+'Diciembre '!E48</f>
        <v>0</v>
      </c>
      <c r="F48" s="10">
        <f>+Enero!F48+Febrero!F48+'Marzo '!F48+'Abril '!F48+'Mayo '!F48+Junio!F48+Julio!F48+Agosto!F26+Septiembre!F48+'Octubre '!F48+Noviembre!F48+'Diciembre '!F48</f>
        <v>0</v>
      </c>
      <c r="G48" s="10">
        <f>+Enero!G48+Febrero!G48+'Marzo '!G48+'Abril '!G48+'Mayo '!G48+Junio!G48+Julio!G48+Agosto!G26+Septiembre!G48+'Octubre '!G48+Noviembre!G48+'Diciembre '!G48</f>
        <v>0</v>
      </c>
      <c r="H48" s="10">
        <f>+Enero!H48+Febrero!H48+'Marzo '!H48+'Abril '!H48+'Mayo '!H48+Junio!H48+Julio!H48+Agosto!H26+Septiembre!H48+'Octubre '!H48+Noviembre!H48+'Diciembre '!H48</f>
        <v>0</v>
      </c>
      <c r="I48" s="10">
        <f>+Enero!I48+Febrero!I48+'Marzo '!I48+'Abril '!I48+'Mayo '!I48+Junio!I48+Julio!I48+Agosto!I26+Septiembre!I48+'Octubre '!I48+Noviembre!I48+'Diciembre '!I48</f>
        <v>0</v>
      </c>
      <c r="J48" s="10">
        <f>+Enero!J48+Febrero!J48+'Marzo '!J48+'Abril '!J48+'Mayo '!J48+Junio!J48+Julio!J48+Agosto!J26+Septiembre!J48+'Octubre '!J48+Noviembre!J48+'Diciembre '!J48</f>
        <v>0</v>
      </c>
      <c r="K48" s="10">
        <f>+Enero!K48+Febrero!K48+'Marzo '!K48+'Abril '!K48+'Mayo '!K48+Junio!K48+Julio!K48+Agosto!K26+Septiembre!K48+'Octubre '!K48+Noviembre!K48+'Diciembre '!K48</f>
        <v>0</v>
      </c>
      <c r="L48" s="102" t="s">
        <v>79</v>
      </c>
      <c r="M48" s="14"/>
      <c r="N48" s="14"/>
      <c r="O48" s="14"/>
      <c r="P48" s="14"/>
      <c r="Q48" s="14"/>
      <c r="R48" s="14"/>
      <c r="S48" s="14"/>
      <c r="T48" s="14"/>
      <c r="U48" s="2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</row>
    <row r="49" spans="1:107" s="76" customFormat="1" ht="24" customHeight="1" x14ac:dyDescent="0.25">
      <c r="A49" s="20" t="s">
        <v>84</v>
      </c>
      <c r="B49" s="10">
        <f>+Enero!B49+Febrero!B49+'Marzo '!B49+'Abril '!B49+'Mayo '!B49+Junio!B49+Julio!B49+Agosto!B27+Septiembre!B49+'Octubre '!B49+Noviembre!B49+'Diciembre '!B49</f>
        <v>0</v>
      </c>
      <c r="C49" s="10">
        <f>+Enero!C49+Febrero!C49+'Marzo '!C49+'Abril '!C49+'Mayo '!C49+Junio!C49+Julio!C49+Agosto!C27+Septiembre!C49+'Octubre '!C49+Noviembre!C49+'Diciembre '!C49</f>
        <v>0</v>
      </c>
      <c r="D49" s="10">
        <f>+Enero!D49+Febrero!D49+'Marzo '!D49+'Abril '!D49+'Mayo '!D49+Junio!D49+Julio!D49+Agosto!D27+Septiembre!D49+'Octubre '!D49+Noviembre!D49+'Diciembre '!D49</f>
        <v>0</v>
      </c>
      <c r="E49" s="10">
        <f>+Enero!E49+Febrero!E49+'Marzo '!E49+'Abril '!E49+'Mayo '!E49+Junio!E49+Julio!E49+Agosto!E27+Septiembre!E49+'Octubre '!E49+Noviembre!E49+'Diciembre '!E49</f>
        <v>0</v>
      </c>
      <c r="F49" s="10">
        <f>+Enero!F49+Febrero!F49+'Marzo '!F49+'Abril '!F49+'Mayo '!F49+Junio!F49+Julio!F49+Agosto!F27+Septiembre!F49+'Octubre '!F49+Noviembre!F49+'Diciembre '!F49</f>
        <v>0</v>
      </c>
      <c r="G49" s="10">
        <f>+Enero!G49+Febrero!G49+'Marzo '!G49+'Abril '!G49+'Mayo '!G49+Junio!G49+Julio!G49+Agosto!G27+Septiembre!G49+'Octubre '!G49+Noviembre!G49+'Diciembre '!G49</f>
        <v>0</v>
      </c>
      <c r="H49" s="10">
        <f>+Enero!H49+Febrero!H49+'Marzo '!H49+'Abril '!H49+'Mayo '!H49+Junio!H49+Julio!H49+Agosto!H27+Septiembre!H49+'Octubre '!H49+Noviembre!H49+'Diciembre '!H49</f>
        <v>0</v>
      </c>
      <c r="I49" s="10">
        <f>+Enero!I49+Febrero!I49+'Marzo '!I49+'Abril '!I49+'Mayo '!I49+Junio!I49+Julio!I49+Agosto!I27+Septiembre!I49+'Octubre '!I49+Noviembre!I49+'Diciembre '!I49</f>
        <v>0</v>
      </c>
      <c r="J49" s="10">
        <f>+Enero!J49+Febrero!J49+'Marzo '!J49+'Abril '!J49+'Mayo '!J49+Junio!J49+Julio!J49+Agosto!J27+Septiembre!J49+'Octubre '!J49+Noviembre!J49+'Diciembre '!J49</f>
        <v>0</v>
      </c>
      <c r="K49" s="10">
        <f>+Enero!K49+Febrero!K49+'Marzo '!K49+'Abril '!K49+'Mayo '!K49+Junio!K49+Julio!K49+Agosto!K27+Septiembre!K49+'Octubre '!K49+Noviembre!K49+'Diciembre '!K49</f>
        <v>0</v>
      </c>
      <c r="L49" s="102" t="s">
        <v>79</v>
      </c>
      <c r="M49" s="14"/>
      <c r="N49" s="14"/>
      <c r="O49" s="14"/>
      <c r="P49" s="14"/>
      <c r="Q49" s="14"/>
      <c r="R49" s="14"/>
      <c r="S49" s="14"/>
      <c r="T49" s="14"/>
      <c r="U49" s="2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</row>
    <row r="50" spans="1:107" s="76" customFormat="1" ht="24" customHeight="1" x14ac:dyDescent="0.25">
      <c r="A50" s="95" t="s">
        <v>19</v>
      </c>
      <c r="B50" s="10">
        <f>+Enero!B50+Febrero!B50+'Marzo '!B50+'Abril '!B50+'Mayo '!B50+Junio!B50+Julio!B50+Agosto!B28+Septiembre!B50+'Octubre '!B50+Noviembre!B50+'Diciembre '!B50</f>
        <v>0</v>
      </c>
      <c r="C50" s="10">
        <f>+Enero!C50+Febrero!C50+'Marzo '!C50+'Abril '!C50+'Mayo '!C50+Junio!C50+Julio!C50+Agosto!C28+Septiembre!C50+'Octubre '!C50+Noviembre!C50+'Diciembre '!C50</f>
        <v>0</v>
      </c>
      <c r="D50" s="10">
        <f>+Enero!D50+Febrero!D50+'Marzo '!D50+'Abril '!D50+'Mayo '!D50+Junio!D50+Julio!D50+Agosto!D28+Septiembre!D50+'Octubre '!D50+Noviembre!D50+'Diciembre '!D50</f>
        <v>0</v>
      </c>
      <c r="E50" s="10">
        <f>+Enero!E50+Febrero!E50+'Marzo '!E50+'Abril '!E50+'Mayo '!E50+Junio!E50+Julio!E50+Agosto!E28+Septiembre!E50+'Octubre '!E50+Noviembre!E50+'Diciembre '!E50</f>
        <v>0</v>
      </c>
      <c r="F50" s="10">
        <f>+Enero!F50+Febrero!F50+'Marzo '!F50+'Abril '!F50+'Mayo '!F50+Junio!F50+Julio!F50+Agosto!F28+Septiembre!F50+'Octubre '!F50+Noviembre!F50+'Diciembre '!F50</f>
        <v>0</v>
      </c>
      <c r="G50" s="10">
        <f>+Enero!G50+Febrero!G50+'Marzo '!G50+'Abril '!G50+'Mayo '!G50+Junio!G50+Julio!G50+Agosto!G28+Septiembre!G50+'Octubre '!G50+Noviembre!G50+'Diciembre '!G50</f>
        <v>0</v>
      </c>
      <c r="H50" s="10">
        <f>+Enero!H50+Febrero!H50+'Marzo '!H50+'Abril '!H50+'Mayo '!H50+Junio!H50+Julio!H50+Agosto!H28+Septiembre!H50+'Octubre '!H50+Noviembre!H50+'Diciembre '!H50</f>
        <v>0</v>
      </c>
      <c r="I50" s="10">
        <f>+Enero!I50+Febrero!I50+'Marzo '!I50+'Abril '!I50+'Mayo '!I50+Junio!I50+Julio!I50+Agosto!I28+Septiembre!I50+'Octubre '!I50+Noviembre!I50+'Diciembre '!I50</f>
        <v>0</v>
      </c>
      <c r="J50" s="10">
        <f>+Enero!J50+Febrero!J50+'Marzo '!J50+'Abril '!J50+'Mayo '!J50+Junio!J50+Julio!J50+Agosto!J28+Septiembre!J50+'Octubre '!J50+Noviembre!J50+'Diciembre '!J50</f>
        <v>0</v>
      </c>
      <c r="K50" s="10">
        <f>+Enero!K50+Febrero!K50+'Marzo '!K50+'Abril '!K50+'Mayo '!K50+Junio!K50+Julio!K50+Agosto!K28+Septiembre!K50+'Octubre '!K50+Noviembre!K50+'Diciembre '!K50</f>
        <v>0</v>
      </c>
      <c r="L50" s="102" t="s">
        <v>79</v>
      </c>
      <c r="M50" s="14"/>
      <c r="N50" s="14"/>
      <c r="O50" s="14"/>
      <c r="P50" s="14"/>
      <c r="Q50" s="14"/>
      <c r="R50" s="14"/>
      <c r="S50" s="14"/>
      <c r="T50" s="14"/>
      <c r="U50" s="2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</row>
    <row r="51" spans="1:107" s="76" customFormat="1" ht="24" customHeight="1" x14ac:dyDescent="0.25">
      <c r="A51" s="104" t="s">
        <v>86</v>
      </c>
      <c r="B51" s="10">
        <f>+Enero!B51+Febrero!B51+'Marzo '!B51+'Abril '!B51+'Mayo '!B51+Junio!B51+Julio!B51+Agosto!B29+Septiembre!B51+'Octubre '!B51+Noviembre!B51+'Diciembre '!B51</f>
        <v>0</v>
      </c>
      <c r="C51" s="10">
        <f>+Enero!C51+Febrero!C51+'Marzo '!C51+'Abril '!C51+'Mayo '!C51+Junio!C51+Julio!C51+Agosto!C29+Septiembre!C51+'Octubre '!C51+Noviembre!C51+'Diciembre '!C51</f>
        <v>0</v>
      </c>
      <c r="D51" s="10">
        <f>+Enero!D51+Febrero!D51+'Marzo '!D51+'Abril '!D51+'Mayo '!D51+Junio!D51+Julio!D51+Agosto!D29+Septiembre!D51+'Octubre '!D51+Noviembre!D51+'Diciembre '!D51</f>
        <v>0</v>
      </c>
      <c r="E51" s="10">
        <f>+Enero!E51+Febrero!E51+'Marzo '!E51+'Abril '!E51+'Mayo '!E51+Junio!E51+Julio!E51+Agosto!E29+Septiembre!E51+'Octubre '!E51+Noviembre!E51+'Diciembre '!E51</f>
        <v>0</v>
      </c>
      <c r="F51" s="10">
        <f>+Enero!F51+Febrero!F51+'Marzo '!F51+'Abril '!F51+'Mayo '!F51+Junio!F51+Julio!F51+Agosto!F29+Septiembre!F51+'Octubre '!F51+Noviembre!F51+'Diciembre '!F51</f>
        <v>0</v>
      </c>
      <c r="G51" s="10">
        <f>+Enero!G51+Febrero!G51+'Marzo '!G51+'Abril '!G51+'Mayo '!G51+Junio!G51+Julio!G51+Agosto!G29+Septiembre!G51+'Octubre '!G51+Noviembre!G51+'Diciembre '!G51</f>
        <v>0</v>
      </c>
      <c r="H51" s="10">
        <f>+Enero!H51+Febrero!H51+'Marzo '!H51+'Abril '!H51+'Mayo '!H51+Junio!H51+Julio!H51+Agosto!H29+Septiembre!H51+'Octubre '!H51+Noviembre!H51+'Diciembre '!H51</f>
        <v>0</v>
      </c>
      <c r="I51" s="10">
        <f>+Enero!I51+Febrero!I51+'Marzo '!I51+'Abril '!I51+'Mayo '!I51+Junio!I51+Julio!I51+Agosto!I29+Septiembre!I51+'Octubre '!I51+Noviembre!I51+'Diciembre '!I51</f>
        <v>0</v>
      </c>
      <c r="J51" s="10">
        <f>+Enero!J51+Febrero!J51+'Marzo '!J51+'Abril '!J51+'Mayo '!J51+Junio!J51+Julio!J51+Agosto!J29+Septiembre!J51+'Octubre '!J51+Noviembre!J51+'Diciembre '!J51</f>
        <v>0</v>
      </c>
      <c r="K51" s="10">
        <f>+Enero!K51+Febrero!K51+'Marzo '!K51+'Abril '!K51+'Mayo '!K51+Junio!K51+Julio!K51+Agosto!K29+Septiembre!K51+'Octubre '!K51+Noviembre!K51+'Diciembre '!K51</f>
        <v>0</v>
      </c>
      <c r="L51" s="102" t="s">
        <v>79</v>
      </c>
      <c r="M51" s="14"/>
      <c r="N51" s="14"/>
      <c r="O51" s="14"/>
      <c r="P51" s="14"/>
      <c r="Q51" s="14"/>
      <c r="R51" s="14"/>
      <c r="S51" s="14"/>
      <c r="T51" s="14"/>
      <c r="U51" s="2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</row>
    <row r="52" spans="1:107" s="76" customFormat="1" x14ac:dyDescent="0.25">
      <c r="A52" s="412" t="s">
        <v>20</v>
      </c>
      <c r="B52" s="412"/>
      <c r="C52" s="412"/>
      <c r="D52" s="412"/>
      <c r="E52" s="412"/>
      <c r="F52" s="412"/>
      <c r="G52" s="412"/>
      <c r="H52" s="412"/>
      <c r="I52" s="412"/>
      <c r="J52" s="412"/>
      <c r="K52" s="412"/>
      <c r="L52" s="412"/>
      <c r="M52" s="412"/>
      <c r="N52" s="412"/>
      <c r="O52" s="412"/>
      <c r="P52" s="412"/>
      <c r="Q52" s="413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3"/>
      <c r="AD52" s="15"/>
      <c r="AE52" s="3"/>
      <c r="AF52" s="3"/>
      <c r="AG52" s="2"/>
      <c r="AH52" s="2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</row>
    <row r="53" spans="1:107" s="76" customFormat="1" x14ac:dyDescent="0.25">
      <c r="A53" s="414" t="s">
        <v>21</v>
      </c>
      <c r="B53" s="371"/>
      <c r="C53" s="367" t="s">
        <v>22</v>
      </c>
      <c r="D53" s="383"/>
      <c r="E53" s="368"/>
      <c r="F53" s="415" t="s">
        <v>23</v>
      </c>
      <c r="G53" s="415"/>
      <c r="H53" s="415"/>
      <c r="I53" s="415" t="s">
        <v>24</v>
      </c>
      <c r="J53" s="415"/>
      <c r="K53" s="415"/>
      <c r="L53" s="415" t="s">
        <v>25</v>
      </c>
      <c r="M53" s="415"/>
      <c r="N53" s="415"/>
      <c r="O53" s="367" t="s">
        <v>26</v>
      </c>
      <c r="P53" s="368"/>
      <c r="Q53" s="106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</row>
    <row r="54" spans="1:107" s="76" customFormat="1" x14ac:dyDescent="0.25">
      <c r="A54" s="407"/>
      <c r="B54" s="372"/>
      <c r="C54" s="64" t="s">
        <v>27</v>
      </c>
      <c r="D54" s="28" t="s">
        <v>28</v>
      </c>
      <c r="E54" s="61" t="s">
        <v>29</v>
      </c>
      <c r="F54" s="64" t="s">
        <v>27</v>
      </c>
      <c r="G54" s="28" t="s">
        <v>28</v>
      </c>
      <c r="H54" s="61" t="s">
        <v>29</v>
      </c>
      <c r="I54" s="64" t="s">
        <v>27</v>
      </c>
      <c r="J54" s="28" t="s">
        <v>28</v>
      </c>
      <c r="K54" s="61" t="s">
        <v>29</v>
      </c>
      <c r="L54" s="64" t="s">
        <v>27</v>
      </c>
      <c r="M54" s="28" t="s">
        <v>28</v>
      </c>
      <c r="N54" s="61" t="s">
        <v>29</v>
      </c>
      <c r="O54" s="64" t="s">
        <v>27</v>
      </c>
      <c r="P54" s="8" t="s">
        <v>28</v>
      </c>
      <c r="Q54" s="2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</row>
    <row r="55" spans="1:107" s="76" customFormat="1" x14ac:dyDescent="0.25">
      <c r="A55" s="392" t="s">
        <v>30</v>
      </c>
      <c r="B55" s="393"/>
      <c r="C55" s="107">
        <f>+Enero!C55+Febrero!C55+'Marzo '!C55+'Abril '!C55+'Mayo '!C55+Junio!C55+Julio!C55+Agosto!C55+Septiembre!C55+'Octubre '!C55+Noviembre!C55+'Diciembre '!C55</f>
        <v>0</v>
      </c>
      <c r="D55" s="107">
        <f>+Enero!D55+Febrero!D55+'Marzo '!D55+'Abril '!D55+'Mayo '!D55+Junio!D55+Julio!D55+Agosto!D55+Septiembre!D55+'Octubre '!D55+Noviembre!D55+'Diciembre '!D55</f>
        <v>0</v>
      </c>
      <c r="E55" s="107">
        <f>+Enero!E55+Febrero!E55+'Marzo '!E55+'Abril '!E55+'Mayo '!E55+Junio!E55+Julio!E55+Agosto!E55+Septiembre!E55+'Octubre '!E55+Noviembre!E55+'Diciembre '!E55</f>
        <v>0</v>
      </c>
      <c r="F55" s="107">
        <f>+Enero!F55+Febrero!F55+'Marzo '!F55+'Abril '!F55+'Mayo '!F55+Junio!F55+Julio!F55+Agosto!F55+Septiembre!F55+'Octubre '!F55+Noviembre!F55+'Diciembre '!F55</f>
        <v>0</v>
      </c>
      <c r="G55" s="107">
        <f>+Enero!G55+Febrero!G55+'Marzo '!G55+'Abril '!G55+'Mayo '!G55+Junio!G55+Julio!G55+Agosto!G55+Septiembre!G55+'Octubre '!G55+Noviembre!G55+'Diciembre '!G55</f>
        <v>0</v>
      </c>
      <c r="H55" s="107">
        <f>+Enero!H55+Febrero!H55+'Marzo '!H55+'Abril '!H55+'Mayo '!H55+Junio!H55+Julio!H55+Agosto!H55+Septiembre!H55+'Octubre '!H55+Noviembre!H55+'Diciembre '!H55</f>
        <v>0</v>
      </c>
      <c r="I55" s="107">
        <f>+Enero!I55+Febrero!I55+'Marzo '!I55+'Abril '!I55+'Mayo '!I55+Junio!I55+Julio!I55+Agosto!I55+Septiembre!I55+'Octubre '!I55+Noviembre!I55+'Diciembre '!I55</f>
        <v>0</v>
      </c>
      <c r="J55" s="107">
        <f>+Enero!J55+Febrero!J55+'Marzo '!J55+'Abril '!J55+'Mayo '!J55+Junio!J55+Julio!J55+Agosto!J55+Septiembre!J55+'Octubre '!J55+Noviembre!J55+'Diciembre '!J55</f>
        <v>0</v>
      </c>
      <c r="K55" s="107">
        <f>+Enero!K55+Febrero!K55+'Marzo '!K55+'Abril '!K55+'Mayo '!K55+Junio!K55+Julio!K55+Agosto!K55+Septiembre!K55+'Octubre '!K55+Noviembre!K55+'Diciembre '!K55</f>
        <v>0</v>
      </c>
      <c r="L55" s="107">
        <f>+Enero!L55+Febrero!L55+'Marzo '!L55+'Abril '!L55+'Mayo '!L55+Junio!L55+Julio!L55+Agosto!L55+Septiembre!L55+'Octubre '!L55+Noviembre!L55+'Diciembre '!L55</f>
        <v>0</v>
      </c>
      <c r="M55" s="107">
        <f>+Enero!M55+Febrero!M55+'Marzo '!M55+'Abril '!M55+'Mayo '!M55+Junio!M55+Julio!M55+Agosto!M55+Septiembre!M55+'Octubre '!M55+Noviembre!M55+'Diciembre '!M55</f>
        <v>0</v>
      </c>
      <c r="N55" s="107">
        <f>+Enero!N55+Febrero!N55+'Marzo '!N55+'Abril '!N55+'Mayo '!N55+Junio!N55+Julio!N55+Agosto!N55+Septiembre!N55+'Octubre '!N55+Noviembre!N55+'Diciembre '!N55</f>
        <v>0</v>
      </c>
      <c r="O55" s="107">
        <f>+Enero!O55+Febrero!O55+'Marzo '!O55+'Abril '!O55+'Mayo '!O55+Junio!O55+Julio!O55+Agosto!O55+Septiembre!O55+'Octubre '!O55+Noviembre!O55+'Diciembre '!O55</f>
        <v>0</v>
      </c>
      <c r="P55" s="107">
        <f>+Enero!P55+Febrero!P55+'Marzo '!P55+'Abril '!P55+'Mayo '!P55+Junio!P55+Julio!P55+Agosto!P55+Septiembre!P55+'Octubre '!P55+Noviembre!P55+'Diciembre '!P55</f>
        <v>0</v>
      </c>
      <c r="Q55" s="111" t="s">
        <v>87</v>
      </c>
      <c r="BX55" s="77"/>
      <c r="BY55" s="77"/>
      <c r="BZ55" s="77"/>
      <c r="CA55" s="77" t="str">
        <f>IF(C55&lt;=D55,""," Los exámenes Reactivos de Hepatitis B NO DEBEN ser mayor a los exámenes Procesados ")</f>
        <v/>
      </c>
      <c r="CB55" s="77" t="str">
        <f>IF(F55&lt;=G55,""," Los exámenes Reactivos de Hepatitis C NO DEBEN ser mayor a los exámenes Procesados ")</f>
        <v/>
      </c>
      <c r="CC55" s="77" t="str">
        <f>IF(I55&lt;=J55,""," Los exámenes Reactivos de CHAGAS NO DEBEN ser mayor a los exámenes Procesados ")</f>
        <v/>
      </c>
      <c r="CD55" s="77" t="str">
        <f>IF(L55&lt;=M55,""," Los exámenes Reactivos de HTLV1 NO DEBEN ser mayor a los exámenes Procesados ")</f>
        <v/>
      </c>
      <c r="CE55" s="77" t="str">
        <f>IF(O55&lt;=P55,""," Los exámenes Reactivos de SÍFILIS NO DEBEN ser mayor a los exámenes Procesados ")</f>
        <v/>
      </c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</row>
    <row r="56" spans="1:107" s="76" customFormat="1" x14ac:dyDescent="0.25">
      <c r="A56" s="394" t="s">
        <v>31</v>
      </c>
      <c r="B56" s="112" t="s">
        <v>88</v>
      </c>
      <c r="C56" s="107">
        <f>+Enero!C56+Febrero!C56+'Marzo '!C56+'Abril '!C56+'Mayo '!C56+Junio!C56+Julio!C56+Agosto!C56+Septiembre!C56+'Octubre '!C56+Noviembre!C56+'Diciembre '!C56</f>
        <v>0</v>
      </c>
      <c r="D56" s="107">
        <f>+Enero!D56+Febrero!D56+'Marzo '!D56+'Abril '!D56+'Mayo '!D56+Junio!D56+Julio!D56+Agosto!D56+Septiembre!D56+'Octubre '!D56+Noviembre!D56+'Diciembre '!D56</f>
        <v>0</v>
      </c>
      <c r="E56" s="107">
        <f>+Enero!E56+Febrero!E56+'Marzo '!E56+'Abril '!E56+'Mayo '!E56+Junio!E56+Julio!E56+Agosto!E56+Septiembre!E56+'Octubre '!E56+Noviembre!E56+'Diciembre '!E56</f>
        <v>0</v>
      </c>
      <c r="F56" s="107">
        <f>+Enero!F56+Febrero!F56+'Marzo '!F56+'Abril '!F56+'Mayo '!F56+Junio!F56+Julio!F56+Agosto!F56+Septiembre!F56+'Octubre '!F56+Noviembre!F56+'Diciembre '!F56</f>
        <v>0</v>
      </c>
      <c r="G56" s="107">
        <f>+Enero!G56+Febrero!G56+'Marzo '!G56+'Abril '!G56+'Mayo '!G56+Junio!G56+Julio!G56+Agosto!G56+Septiembre!G56+'Octubre '!G56+Noviembre!G56+'Diciembre '!G56</f>
        <v>0</v>
      </c>
      <c r="H56" s="107">
        <f>+Enero!H56+Febrero!H56+'Marzo '!H56+'Abril '!H56+'Mayo '!H56+Junio!H56+Julio!H56+Agosto!H56+Septiembre!H56+'Octubre '!H56+Noviembre!H56+'Diciembre '!H56</f>
        <v>0</v>
      </c>
      <c r="I56" s="107">
        <f>+Enero!I56+Febrero!I56+'Marzo '!I56+'Abril '!I56+'Mayo '!I56+Junio!I56+Julio!I56+Agosto!I56+Septiembre!I56+'Octubre '!I56+Noviembre!I56+'Diciembre '!I56</f>
        <v>0</v>
      </c>
      <c r="J56" s="107">
        <f>+Enero!J56+Febrero!J56+'Marzo '!J56+'Abril '!J56+'Mayo '!J56+Junio!J56+Julio!J56+Agosto!J56+Septiembre!J56+'Octubre '!J56+Noviembre!J56+'Diciembre '!J56</f>
        <v>0</v>
      </c>
      <c r="K56" s="107">
        <f>+Enero!K56+Febrero!K56+'Marzo '!K56+'Abril '!K56+'Mayo '!K56+Junio!K56+Julio!K56+Agosto!K56+Septiembre!K56+'Octubre '!K56+Noviembre!K56+'Diciembre '!K56</f>
        <v>0</v>
      </c>
      <c r="L56" s="107">
        <f>+Enero!L56+Febrero!L56+'Marzo '!L56+'Abril '!L56+'Mayo '!L56+Junio!L56+Julio!L56+Agosto!L56+Septiembre!L56+'Octubre '!L56+Noviembre!L56+'Diciembre '!L56</f>
        <v>0</v>
      </c>
      <c r="M56" s="107">
        <f>+Enero!M56+Febrero!M56+'Marzo '!M56+'Abril '!M56+'Mayo '!M56+Junio!M56+Julio!M56+Agosto!M56+Septiembre!M56+'Octubre '!M56+Noviembre!M56+'Diciembre '!M56</f>
        <v>0</v>
      </c>
      <c r="N56" s="107">
        <f>+Enero!N56+Febrero!N56+'Marzo '!N56+'Abril '!N56+'Mayo '!N56+Junio!N56+Julio!N56+Agosto!N56+Septiembre!N56+'Octubre '!N56+Noviembre!N56+'Diciembre '!N56</f>
        <v>0</v>
      </c>
      <c r="O56" s="107">
        <f>+Enero!O56+Febrero!O56+'Marzo '!O56+'Abril '!O56+'Mayo '!O56+Junio!O56+Julio!O56+Agosto!O56+Septiembre!O56+'Octubre '!O56+Noviembre!O56+'Diciembre '!O56</f>
        <v>0</v>
      </c>
      <c r="P56" s="107">
        <f>+Enero!P56+Febrero!P56+'Marzo '!P56+'Abril '!P56+'Mayo '!P56+Junio!P56+Julio!P56+Agosto!P56+Septiembre!P56+'Octubre '!P56+Noviembre!P56+'Diciembre '!P56</f>
        <v>0</v>
      </c>
      <c r="Q56" s="113" t="s">
        <v>87</v>
      </c>
      <c r="BX56" s="77"/>
      <c r="BY56" s="77"/>
      <c r="BZ56" s="77"/>
      <c r="CA56" s="77" t="str">
        <f>IF(C56&lt;=D56,""," Los exámenes Reactivos de Hepatitis B NO DEBEN ser mayor a los exámenes Procesados ")</f>
        <v/>
      </c>
      <c r="CB56" s="77" t="str">
        <f>IF(F56&lt;=G56,""," Los exámenes Reactivos de Hepatitis C NO DEBEN ser mayor a los exámenes Procesados ")</f>
        <v/>
      </c>
      <c r="CC56" s="77" t="str">
        <f>IF(I56&lt;=J56,""," Los exámenes Reactivos de CHAGAS NO DEBEN ser mayor a los exámenes Procesados ")</f>
        <v/>
      </c>
      <c r="CD56" s="77" t="str">
        <f>IF(L56&lt;=M56,""," Los exámenes Reactivos de HTLV1 NO DEBEN ser mayor a los exámenes Procesados ")</f>
        <v/>
      </c>
      <c r="CE56" s="77" t="str">
        <f>IF(O56&lt;=P56,""," Los exámenes Reactivos de SÍFILIS NO DEBEN ser mayor a los exámenes Procesados ")</f>
        <v/>
      </c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</row>
    <row r="57" spans="1:107" s="76" customFormat="1" ht="21" x14ac:dyDescent="0.25">
      <c r="A57" s="395"/>
      <c r="B57" s="114" t="s">
        <v>89</v>
      </c>
      <c r="C57" s="107">
        <f>+Enero!C57+Febrero!C57+'Marzo '!C57+'Abril '!C57+'Mayo '!C57+Junio!C57+Julio!C57+Agosto!C57+Septiembre!C57+'Octubre '!C57+Noviembre!C57+'Diciembre '!C57</f>
        <v>0</v>
      </c>
      <c r="D57" s="107">
        <f>+Enero!D57+Febrero!D57+'Marzo '!D57+'Abril '!D57+'Mayo '!D57+Junio!D57+Julio!D57+Agosto!D57+Septiembre!D57+'Octubre '!D57+Noviembre!D57+'Diciembre '!D57</f>
        <v>0</v>
      </c>
      <c r="E57" s="107">
        <f>+Enero!E57+Febrero!E57+'Marzo '!E57+'Abril '!E57+'Mayo '!E57+Junio!E57+Julio!E57+Agosto!E57+Septiembre!E57+'Octubre '!E57+Noviembre!E57+'Diciembre '!E57</f>
        <v>0</v>
      </c>
      <c r="F57" s="107">
        <f>+Enero!F57+Febrero!F57+'Marzo '!F57+'Abril '!F57+'Mayo '!F57+Junio!F57+Julio!F57+Agosto!F57+Septiembre!F57+'Octubre '!F57+Noviembre!F57+'Diciembre '!F57</f>
        <v>0</v>
      </c>
      <c r="G57" s="107">
        <f>+Enero!G57+Febrero!G57+'Marzo '!G57+'Abril '!G57+'Mayo '!G57+Junio!G57+Julio!G57+Agosto!G57+Septiembre!G57+'Octubre '!G57+Noviembre!G57+'Diciembre '!G57</f>
        <v>0</v>
      </c>
      <c r="H57" s="107">
        <f>+Enero!H57+Febrero!H57+'Marzo '!H57+'Abril '!H57+'Mayo '!H57+Junio!H57+Julio!H57+Agosto!H57+Septiembre!H57+'Octubre '!H57+Noviembre!H57+'Diciembre '!H57</f>
        <v>0</v>
      </c>
      <c r="I57" s="107">
        <f>+Enero!I57+Febrero!I57+'Marzo '!I57+'Abril '!I57+'Mayo '!I57+Junio!I57+Julio!I57+Agosto!I57+Septiembre!I57+'Octubre '!I57+Noviembre!I57+'Diciembre '!I57</f>
        <v>0</v>
      </c>
      <c r="J57" s="107">
        <f>+Enero!J57+Febrero!J57+'Marzo '!J57+'Abril '!J57+'Mayo '!J57+Junio!J57+Julio!J57+Agosto!J57+Septiembre!J57+'Octubre '!J57+Noviembre!J57+'Diciembre '!J57</f>
        <v>0</v>
      </c>
      <c r="K57" s="107">
        <f>+Enero!K57+Febrero!K57+'Marzo '!K57+'Abril '!K57+'Mayo '!K57+Junio!K57+Julio!K57+Agosto!K57+Septiembre!K57+'Octubre '!K57+Noviembre!K57+'Diciembre '!K57</f>
        <v>0</v>
      </c>
      <c r="L57" s="107">
        <f>+Enero!L57+Febrero!L57+'Marzo '!L57+'Abril '!L57+'Mayo '!L57+Junio!L57+Julio!L57+Agosto!L57+Septiembre!L57+'Octubre '!L57+Noviembre!L57+'Diciembre '!L57</f>
        <v>0</v>
      </c>
      <c r="M57" s="107">
        <f>+Enero!M57+Febrero!M57+'Marzo '!M57+'Abril '!M57+'Mayo '!M57+Junio!M57+Julio!M57+Agosto!M57+Septiembre!M57+'Octubre '!M57+Noviembre!M57+'Diciembre '!M57</f>
        <v>0</v>
      </c>
      <c r="N57" s="107">
        <f>+Enero!N57+Febrero!N57+'Marzo '!N57+'Abril '!N57+'Mayo '!N57+Junio!N57+Julio!N57+Agosto!N57+Septiembre!N57+'Octubre '!N57+Noviembre!N57+'Diciembre '!N57</f>
        <v>0</v>
      </c>
      <c r="O57" s="107">
        <f>+Enero!O57+Febrero!O57+'Marzo '!O57+'Abril '!O57+'Mayo '!O57+Junio!O57+Julio!O57+Agosto!O57+Septiembre!O57+'Octubre '!O57+Noviembre!O57+'Diciembre '!O57</f>
        <v>0</v>
      </c>
      <c r="P57" s="107">
        <f>+Enero!P57+Febrero!P57+'Marzo '!P57+'Abril '!P57+'Mayo '!P57+Junio!P57+Julio!P57+Agosto!P57+Septiembre!P57+'Octubre '!P57+Noviembre!P57+'Diciembre '!P57</f>
        <v>0</v>
      </c>
      <c r="Q57" s="111" t="s">
        <v>87</v>
      </c>
      <c r="BX57" s="77"/>
      <c r="BY57" s="77"/>
      <c r="BZ57" s="77"/>
      <c r="CA57" s="77" t="str">
        <f>IF(C57&lt;=D57,""," Los exámenes Reactivos de Hepatitis B NO DEBEN ser mayor a los exámenes Procesados ")</f>
        <v/>
      </c>
      <c r="CB57" s="77" t="str">
        <f>IF(F57&lt;=G57,""," Los exámenes Reactivos de Hepatitis C NO DEBEN ser mayor a los exámenes Procesados ")</f>
        <v/>
      </c>
      <c r="CC57" s="77" t="str">
        <f>IF(I57&lt;=J57,""," Los exámenes Reactivos de CHAGAS NO DEBEN ser mayor a los exámenes Procesados ")</f>
        <v/>
      </c>
      <c r="CD57" s="77" t="str">
        <f>IF(L57&lt;=M57,""," Los exámenes Reactivos de HTLV1 NO DEBEN ser mayor a los exámenes Procesados ")</f>
        <v/>
      </c>
      <c r="CE57" s="77" t="str">
        <f>IF(O57&lt;=P57,""," Los exámenes Reactivos de SÍFILIS NO DEBEN ser mayor a los exámenes Procesados ")</f>
        <v/>
      </c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</row>
    <row r="58" spans="1:107" s="76" customFormat="1" ht="21" x14ac:dyDescent="0.25">
      <c r="A58" s="396"/>
      <c r="B58" s="115" t="s">
        <v>90</v>
      </c>
      <c r="C58" s="107">
        <f>+Enero!C58+Febrero!C58+'Marzo '!C58+'Abril '!C58+'Mayo '!C58+Junio!C58+Julio!C58+Agosto!C58+Septiembre!C58+'Octubre '!C58+Noviembre!C58+'Diciembre '!C58</f>
        <v>0</v>
      </c>
      <c r="D58" s="107">
        <f>+Enero!D58+Febrero!D58+'Marzo '!D58+'Abril '!D58+'Mayo '!D58+Junio!D58+Julio!D58+Agosto!D58+Septiembre!D58+'Octubre '!D58+Noviembre!D58+'Diciembre '!D58</f>
        <v>0</v>
      </c>
      <c r="E58" s="107">
        <f>+Enero!E58+Febrero!E58+'Marzo '!E58+'Abril '!E58+'Mayo '!E58+Junio!E58+Julio!E58+Agosto!E58+Septiembre!E58+'Octubre '!E58+Noviembre!E58+'Diciembre '!E58</f>
        <v>0</v>
      </c>
      <c r="F58" s="107">
        <f>+Enero!F58+Febrero!F58+'Marzo '!F58+'Abril '!F58+'Mayo '!F58+Junio!F58+Julio!F58+Agosto!F58+Septiembre!F58+'Octubre '!F58+Noviembre!F58+'Diciembre '!F58</f>
        <v>0</v>
      </c>
      <c r="G58" s="107">
        <f>+Enero!G58+Febrero!G58+'Marzo '!G58+'Abril '!G58+'Mayo '!G58+Junio!G58+Julio!G58+Agosto!G58+Septiembre!G58+'Octubre '!G58+Noviembre!G58+'Diciembre '!G58</f>
        <v>0</v>
      </c>
      <c r="H58" s="107">
        <f>+Enero!H58+Febrero!H58+'Marzo '!H58+'Abril '!H58+'Mayo '!H58+Junio!H58+Julio!H58+Agosto!H58+Septiembre!H58+'Octubre '!H58+Noviembre!H58+'Diciembre '!H58</f>
        <v>0</v>
      </c>
      <c r="I58" s="107">
        <f>+Enero!I58+Febrero!I58+'Marzo '!I58+'Abril '!I58+'Mayo '!I58+Junio!I58+Julio!I58+Agosto!I58+Septiembre!I58+'Octubre '!I58+Noviembre!I58+'Diciembre '!I58</f>
        <v>0</v>
      </c>
      <c r="J58" s="107">
        <f>+Enero!J58+Febrero!J58+'Marzo '!J58+'Abril '!J58+'Mayo '!J58+Junio!J58+Julio!J58+Agosto!J58+Septiembre!J58+'Octubre '!J58+Noviembre!J58+'Diciembre '!J58</f>
        <v>0</v>
      </c>
      <c r="K58" s="107">
        <f>+Enero!K58+Febrero!K58+'Marzo '!K58+'Abril '!K58+'Mayo '!K58+Junio!K58+Julio!K58+Agosto!K58+Septiembre!K58+'Octubre '!K58+Noviembre!K58+'Diciembre '!K58</f>
        <v>0</v>
      </c>
      <c r="L58" s="107">
        <f>+Enero!L58+Febrero!L58+'Marzo '!L58+'Abril '!L58+'Mayo '!L58+Junio!L58+Julio!L58+Agosto!L58+Septiembre!L58+'Octubre '!L58+Noviembre!L58+'Diciembre '!L58</f>
        <v>0</v>
      </c>
      <c r="M58" s="107">
        <f>+Enero!M58+Febrero!M58+'Marzo '!M58+'Abril '!M58+'Mayo '!M58+Junio!M58+Julio!M58+Agosto!M58+Septiembre!M58+'Octubre '!M58+Noviembre!M58+'Diciembre '!M58</f>
        <v>0</v>
      </c>
      <c r="N58" s="107">
        <f>+Enero!N58+Febrero!N58+'Marzo '!N58+'Abril '!N58+'Mayo '!N58+Junio!N58+Julio!N58+Agosto!N58+Septiembre!N58+'Octubre '!N58+Noviembre!N58+'Diciembre '!N58</f>
        <v>0</v>
      </c>
      <c r="O58" s="107">
        <f>+Enero!O58+Febrero!O58+'Marzo '!O58+'Abril '!O58+'Mayo '!O58+Junio!O58+Julio!O58+Agosto!O58+Septiembre!O58+'Octubre '!O58+Noviembre!O58+'Diciembre '!O58</f>
        <v>0</v>
      </c>
      <c r="P58" s="107">
        <f>+Enero!P58+Febrero!P58+'Marzo '!P58+'Abril '!P58+'Mayo '!P58+Junio!P58+Julio!P58+Agosto!P58+Septiembre!P58+'Octubre '!P58+Noviembre!P58+'Diciembre '!P58</f>
        <v>0</v>
      </c>
      <c r="Q58" s="111" t="s">
        <v>87</v>
      </c>
      <c r="BX58" s="77"/>
      <c r="BY58" s="77"/>
      <c r="BZ58" s="77"/>
      <c r="CA58" s="77" t="str">
        <f>IF(C58&lt;=D58,""," Los exámenes Reactivos de Hepatitis B NO DEBEN ser mayor a los exámenes Procesados ")</f>
        <v/>
      </c>
      <c r="CB58" s="77" t="str">
        <f>IF(F58&lt;=G58,""," Los exámenes Reactivos de Hepatitis C NO DEBEN ser mayor a los exámenes Procesados ")</f>
        <v/>
      </c>
      <c r="CC58" s="77" t="str">
        <f>IF(I58&lt;=J58,""," Los exámenes Reactivos de CHAGAS NO DEBEN ser mayor a los exámenes Procesados ")</f>
        <v/>
      </c>
      <c r="CD58" s="77" t="str">
        <f>IF(L58&lt;=M58,""," Los exámenes Reactivos de HTLV1 NO DEBEN ser mayor a los exámenes Procesados ")</f>
        <v/>
      </c>
      <c r="CE58" s="77" t="str">
        <f>IF(O58&lt;=P58,""," Los exámenes Reactivos de SÍFILIS NO DEBEN ser mayor a los exámenes Procesados ")</f>
        <v/>
      </c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</row>
    <row r="59" spans="1:107" s="76" customFormat="1" x14ac:dyDescent="0.25">
      <c r="A59" s="397" t="s">
        <v>84</v>
      </c>
      <c r="B59" s="398"/>
      <c r="C59" s="107">
        <f>+Enero!C59+Febrero!C59+'Marzo '!C59+'Abril '!C59+'Mayo '!C59+Junio!C59+Julio!C59+Agosto!C59+Septiembre!C59+'Octubre '!C59+Noviembre!C59+'Diciembre '!C59</f>
        <v>0</v>
      </c>
      <c r="D59" s="107">
        <f>+Enero!D59+Febrero!D59+'Marzo '!D59+'Abril '!D59+'Mayo '!D59+Junio!D59+Julio!D59+Agosto!D59+Septiembre!D59+'Octubre '!D59+Noviembre!D59+'Diciembre '!D59</f>
        <v>0</v>
      </c>
      <c r="E59" s="107">
        <f>+Enero!E59+Febrero!E59+'Marzo '!E59+'Abril '!E59+'Mayo '!E59+Junio!E59+Julio!E59+Agosto!E59+Septiembre!E59+'Octubre '!E59+Noviembre!E59+'Diciembre '!E59</f>
        <v>0</v>
      </c>
      <c r="F59" s="107">
        <f>+Enero!F59+Febrero!F59+'Marzo '!F59+'Abril '!F59+'Mayo '!F59+Junio!F59+Julio!F59+Agosto!F59+Septiembre!F59+'Octubre '!F59+Noviembre!F59+'Diciembre '!F59</f>
        <v>0</v>
      </c>
      <c r="G59" s="107">
        <f>+Enero!G59+Febrero!G59+'Marzo '!G59+'Abril '!G59+'Mayo '!G59+Junio!G59+Julio!G59+Agosto!G59+Septiembre!G59+'Octubre '!G59+Noviembre!G59+'Diciembre '!G59</f>
        <v>0</v>
      </c>
      <c r="H59" s="107">
        <f>+Enero!H59+Febrero!H59+'Marzo '!H59+'Abril '!H59+'Mayo '!H59+Junio!H59+Julio!H59+Agosto!H59+Septiembre!H59+'Octubre '!H59+Noviembre!H59+'Diciembre '!H59</f>
        <v>0</v>
      </c>
      <c r="I59" s="107">
        <f>+Enero!I59+Febrero!I59+'Marzo '!I59+'Abril '!I59+'Mayo '!I59+Junio!I59+Julio!I59+Agosto!I59+Septiembre!I59+'Octubre '!I59+Noviembre!I59+'Diciembre '!I59</f>
        <v>0</v>
      </c>
      <c r="J59" s="107">
        <f>+Enero!J59+Febrero!J59+'Marzo '!J59+'Abril '!J59+'Mayo '!J59+Junio!J59+Julio!J59+Agosto!J59+Septiembre!J59+'Octubre '!J59+Noviembre!J59+'Diciembre '!J59</f>
        <v>0</v>
      </c>
      <c r="K59" s="107">
        <f>+Enero!K59+Febrero!K59+'Marzo '!K59+'Abril '!K59+'Mayo '!K59+Junio!K59+Julio!K59+Agosto!K59+Septiembre!K59+'Octubre '!K59+Noviembre!K59+'Diciembre '!K59</f>
        <v>0</v>
      </c>
      <c r="L59" s="107">
        <f>+Enero!L59+Febrero!L59+'Marzo '!L59+'Abril '!L59+'Mayo '!L59+Junio!L59+Julio!L59+Agosto!L59+Septiembre!L59+'Octubre '!L59+Noviembre!L59+'Diciembre '!L59</f>
        <v>0</v>
      </c>
      <c r="M59" s="107">
        <f>+Enero!M59+Febrero!M59+'Marzo '!M59+'Abril '!M59+'Mayo '!M59+Junio!M59+Julio!M59+Agosto!M59+Septiembre!M59+'Octubre '!M59+Noviembre!M59+'Diciembre '!M59</f>
        <v>0</v>
      </c>
      <c r="N59" s="107">
        <f>+Enero!N59+Febrero!N59+'Marzo '!N59+'Abril '!N59+'Mayo '!N59+Junio!N59+Julio!N59+Agosto!N59+Septiembre!N59+'Octubre '!N59+Noviembre!N59+'Diciembre '!N59</f>
        <v>0</v>
      </c>
      <c r="O59" s="107">
        <f>+Enero!O59+Febrero!O59+'Marzo '!O59+'Abril '!O59+'Mayo '!O59+Junio!O59+Julio!O59+Agosto!O59+Septiembre!O59+'Octubre '!O59+Noviembre!O59+'Diciembre '!O59</f>
        <v>0</v>
      </c>
      <c r="P59" s="107">
        <f>+Enero!P59+Febrero!P59+'Marzo '!P59+'Abril '!P59+'Mayo '!P59+Junio!P59+Julio!P59+Agosto!P59+Septiembre!P59+'Octubre '!P59+Noviembre!P59+'Diciembre '!P59</f>
        <v>0</v>
      </c>
      <c r="Q59" s="111" t="s">
        <v>87</v>
      </c>
      <c r="BX59" s="77"/>
      <c r="BY59" s="77"/>
      <c r="BZ59" s="77"/>
      <c r="CA59" s="77" t="str">
        <f>IF(C59&lt;=D59,""," Los exámenes Reactivos de Hepatitis B NO DEBEN ser mayor a los exámenes Procesados ")</f>
        <v/>
      </c>
      <c r="CB59" s="77" t="str">
        <f>IF(F59&lt;=G59,""," Los exámenes Reactivos de Hepatitis C NO DEBEN ser mayor a los exámenes Procesados ")</f>
        <v/>
      </c>
      <c r="CC59" s="77" t="str">
        <f>IF(I59&lt;=J59,""," Los exámenes Reactivos de CHAGAS NO DEBEN ser mayor a los exámenes Procesados ")</f>
        <v/>
      </c>
      <c r="CD59" s="77" t="str">
        <f>IF(L59&lt;=M59,""," Los exámenes Reactivos de HTLV1 NO DEBEN ser mayor a los exámenes Procesados ")</f>
        <v/>
      </c>
      <c r="CE59" s="77" t="str">
        <f>IF(O59&lt;=P59,""," Los exámenes Reactivos de SÍFILIS NO DEBEN ser mayor a los exámenes Procesados ")</f>
        <v/>
      </c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</row>
    <row r="60" spans="1:107" s="76" customFormat="1" x14ac:dyDescent="0.25">
      <c r="A60" s="413" t="s">
        <v>32</v>
      </c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413"/>
      <c r="M60" s="413"/>
      <c r="N60" s="413"/>
      <c r="O60" s="413"/>
      <c r="P60" s="413"/>
      <c r="Q60" s="413"/>
      <c r="R60" s="413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</row>
    <row r="61" spans="1:107" s="76" customFormat="1" x14ac:dyDescent="0.25">
      <c r="A61" s="414" t="s">
        <v>21</v>
      </c>
      <c r="B61" s="371"/>
      <c r="C61" s="367" t="s">
        <v>22</v>
      </c>
      <c r="D61" s="383"/>
      <c r="E61" s="368"/>
      <c r="F61" s="415" t="s">
        <v>23</v>
      </c>
      <c r="G61" s="415"/>
      <c r="H61" s="415"/>
      <c r="I61" s="415" t="s">
        <v>24</v>
      </c>
      <c r="J61" s="415"/>
      <c r="K61" s="415"/>
      <c r="L61" s="415" t="s">
        <v>25</v>
      </c>
      <c r="M61" s="415"/>
      <c r="N61" s="415"/>
      <c r="O61" s="367" t="s">
        <v>26</v>
      </c>
      <c r="P61" s="368"/>
      <c r="Q61" s="36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</row>
    <row r="62" spans="1:107" s="76" customFormat="1" x14ac:dyDescent="0.25">
      <c r="A62" s="407"/>
      <c r="B62" s="372"/>
      <c r="C62" s="64" t="s">
        <v>27</v>
      </c>
      <c r="D62" s="28" t="s">
        <v>28</v>
      </c>
      <c r="E62" s="61" t="s">
        <v>29</v>
      </c>
      <c r="F62" s="64" t="s">
        <v>27</v>
      </c>
      <c r="G62" s="28" t="s">
        <v>28</v>
      </c>
      <c r="H62" s="61" t="s">
        <v>29</v>
      </c>
      <c r="I62" s="64" t="s">
        <v>27</v>
      </c>
      <c r="J62" s="28" t="s">
        <v>28</v>
      </c>
      <c r="K62" s="61" t="s">
        <v>29</v>
      </c>
      <c r="L62" s="64" t="s">
        <v>27</v>
      </c>
      <c r="M62" s="28" t="s">
        <v>28</v>
      </c>
      <c r="N62" s="61" t="s">
        <v>29</v>
      </c>
      <c r="O62" s="64" t="s">
        <v>27</v>
      </c>
      <c r="P62" s="8" t="s">
        <v>28</v>
      </c>
      <c r="Q62" s="36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</row>
    <row r="63" spans="1:107" s="76" customFormat="1" x14ac:dyDescent="0.25">
      <c r="A63" s="392" t="s">
        <v>30</v>
      </c>
      <c r="B63" s="393"/>
      <c r="C63" s="107">
        <f>+Enero!C63+Febrero!C63+'Marzo '!C63+'Abril '!C63+'Mayo '!C63+Junio!C63+Julio!C63+Agosto!C63+Septiembre!C63+'Octubre '!C63+Noviembre!C63+'Diciembre '!C63</f>
        <v>0</v>
      </c>
      <c r="D63" s="107">
        <f>+Enero!D63+Febrero!D63+'Marzo '!D63+'Abril '!D63+'Mayo '!D63+Junio!D63+Julio!D63+Agosto!D63+Septiembre!D63+'Octubre '!D63+Noviembre!D63+'Diciembre '!D63</f>
        <v>0</v>
      </c>
      <c r="E63" s="107">
        <f>+Enero!E63+Febrero!E63+'Marzo '!E63+'Abril '!E63+'Mayo '!E63+Junio!E63+Julio!E63+Agosto!E63+Septiembre!E63+'Octubre '!E63+Noviembre!E63+'Diciembre '!E63</f>
        <v>0</v>
      </c>
      <c r="F63" s="107">
        <f>+Enero!F63+Febrero!F63+'Marzo '!F63+'Abril '!F63+'Mayo '!F63+Junio!F63+Julio!F63+Agosto!F63+Septiembre!F63+'Octubre '!F63+Noviembre!F63+'Diciembre '!F63</f>
        <v>0</v>
      </c>
      <c r="G63" s="107">
        <f>+Enero!G63+Febrero!G63+'Marzo '!G63+'Abril '!G63+'Mayo '!G63+Junio!G63+Julio!G63+Agosto!G63+Septiembre!G63+'Octubre '!G63+Noviembre!G63+'Diciembre '!G63</f>
        <v>0</v>
      </c>
      <c r="H63" s="107">
        <f>+Enero!H63+Febrero!H63+'Marzo '!H63+'Abril '!H63+'Mayo '!H63+Junio!H63+Julio!H63+Agosto!H63+Septiembre!H63+'Octubre '!H63+Noviembre!H63+'Diciembre '!H63</f>
        <v>0</v>
      </c>
      <c r="I63" s="107">
        <f>+Enero!I63+Febrero!I63+'Marzo '!I63+'Abril '!I63+'Mayo '!I63+Junio!I63+Julio!I63+Agosto!I63+Septiembre!I63+'Octubre '!I63+Noviembre!I63+'Diciembre '!I63</f>
        <v>0</v>
      </c>
      <c r="J63" s="107">
        <f>+Enero!J63+Febrero!J63+'Marzo '!J63+'Abril '!J63+'Mayo '!J63+Junio!J63+Julio!J63+Agosto!J63+Septiembre!J63+'Octubre '!J63+Noviembre!J63+'Diciembre '!J63</f>
        <v>0</v>
      </c>
      <c r="K63" s="107">
        <f>+Enero!K63+Febrero!K63+'Marzo '!K63+'Abril '!K63+'Mayo '!K63+Junio!K63+Julio!K63+Agosto!K63+Septiembre!K63+'Octubre '!K63+Noviembre!K63+'Diciembre '!K63</f>
        <v>0</v>
      </c>
      <c r="L63" s="107">
        <f>+Enero!L63+Febrero!L63+'Marzo '!L63+'Abril '!L63+'Mayo '!L63+Junio!L63+Julio!L63+Agosto!L63+Septiembre!L63+'Octubre '!L63+Noviembre!L63+'Diciembre '!L63</f>
        <v>0</v>
      </c>
      <c r="M63" s="107">
        <f>+Enero!M63+Febrero!M63+'Marzo '!M63+'Abril '!M63+'Mayo '!M63+Junio!M63+Julio!M63+Agosto!M63+Septiembre!M63+'Octubre '!M63+Noviembre!M63+'Diciembre '!M63</f>
        <v>0</v>
      </c>
      <c r="N63" s="107">
        <f>+Enero!N63+Febrero!N63+'Marzo '!N63+'Abril '!N63+'Mayo '!N63+Junio!N63+Julio!N63+Agosto!N63+Septiembre!N63+'Octubre '!N63+Noviembre!N63+'Diciembre '!N63</f>
        <v>0</v>
      </c>
      <c r="O63" s="107">
        <f>+Enero!O63+Febrero!O63+'Marzo '!O63+'Abril '!O63+'Mayo '!O63+Junio!O63+Julio!O63+Agosto!O63+Septiembre!O63+'Octubre '!O63+Noviembre!O63+'Diciembre '!O63</f>
        <v>0</v>
      </c>
      <c r="P63" s="107">
        <f>+Enero!P63+Febrero!P63+'Marzo '!P63+'Abril '!P63+'Mayo '!P63+Junio!P63+Julio!P63+Agosto!P63+Septiembre!P63+'Octubre '!P63+Noviembre!P63+'Diciembre '!P63</f>
        <v>0</v>
      </c>
      <c r="Q63" s="111" t="s">
        <v>87</v>
      </c>
      <c r="BX63" s="77"/>
      <c r="BY63" s="77"/>
      <c r="BZ63" s="77"/>
      <c r="CA63" s="77" t="str">
        <f>IF(C63&lt;=D63,""," Los exámenes Reactivos de Hepatitis B NO DEBEN ser mayor a los exámenes Procesados ")</f>
        <v/>
      </c>
      <c r="CB63" s="77" t="str">
        <f>IF(F63&lt;=G63,""," Los exámenes Reactivos de Hepatitis C NO DEBEN ser mayor a los exámenes Procesados ")</f>
        <v/>
      </c>
      <c r="CC63" s="77" t="str">
        <f>IF(I63&lt;=J63,""," Los exámenes Reactivos de CHAGAS NO DEBEN ser mayor a los exámenes Procesados ")</f>
        <v/>
      </c>
      <c r="CD63" s="77" t="str">
        <f>IF(L63&lt;=M63,""," Los exámenes Reactivos de HTLV1 NO DEBEN ser mayor a los exámenes Procesados ")</f>
        <v/>
      </c>
      <c r="CE63" s="77" t="str">
        <f>IF(O63&lt;=P63,""," Los exámenes Reactivos de SÍFILIS NO DEBEN ser mayor a los exámenes Procesados ")</f>
        <v/>
      </c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</row>
    <row r="64" spans="1:107" s="76" customFormat="1" x14ac:dyDescent="0.25">
      <c r="A64" s="394" t="s">
        <v>31</v>
      </c>
      <c r="B64" s="112" t="s">
        <v>88</v>
      </c>
      <c r="C64" s="107">
        <f>+Enero!C64+Febrero!C64+'Marzo '!C64+'Abril '!C64+'Mayo '!C64+Junio!C64+Julio!C64+Agosto!C64+Septiembre!C64+'Octubre '!C64+Noviembre!C64+'Diciembre '!C64</f>
        <v>0</v>
      </c>
      <c r="D64" s="107">
        <f>+Enero!D64+Febrero!D64+'Marzo '!D64+'Abril '!D64+'Mayo '!D64+Junio!D64+Julio!D64+Agosto!D64+Septiembre!D64+'Octubre '!D64+Noviembre!D64+'Diciembre '!D64</f>
        <v>0</v>
      </c>
      <c r="E64" s="107">
        <f>+Enero!E64+Febrero!E64+'Marzo '!E64+'Abril '!E64+'Mayo '!E64+Junio!E64+Julio!E64+Agosto!E64+Septiembre!E64+'Octubre '!E64+Noviembre!E64+'Diciembre '!E64</f>
        <v>0</v>
      </c>
      <c r="F64" s="107">
        <f>+Enero!F64+Febrero!F64+'Marzo '!F64+'Abril '!F64+'Mayo '!F64+Junio!F64+Julio!F64+Agosto!F64+Septiembre!F64+'Octubre '!F64+Noviembre!F64+'Diciembre '!F64</f>
        <v>0</v>
      </c>
      <c r="G64" s="107">
        <f>+Enero!G64+Febrero!G64+'Marzo '!G64+'Abril '!G64+'Mayo '!G64+Junio!G64+Julio!G64+Agosto!G64+Septiembre!G64+'Octubre '!G64+Noviembre!G64+'Diciembre '!G64</f>
        <v>0</v>
      </c>
      <c r="H64" s="107">
        <f>+Enero!H64+Febrero!H64+'Marzo '!H64+'Abril '!H64+'Mayo '!H64+Junio!H64+Julio!H64+Agosto!H64+Septiembre!H64+'Octubre '!H64+Noviembre!H64+'Diciembre '!H64</f>
        <v>0</v>
      </c>
      <c r="I64" s="107">
        <f>+Enero!I64+Febrero!I64+'Marzo '!I64+'Abril '!I64+'Mayo '!I64+Junio!I64+Julio!I64+Agosto!I64+Septiembre!I64+'Octubre '!I64+Noviembre!I64+'Diciembre '!I64</f>
        <v>0</v>
      </c>
      <c r="J64" s="107">
        <f>+Enero!J64+Febrero!J64+'Marzo '!J64+'Abril '!J64+'Mayo '!J64+Junio!J64+Julio!J64+Agosto!J64+Septiembre!J64+'Octubre '!J64+Noviembre!J64+'Diciembre '!J64</f>
        <v>0</v>
      </c>
      <c r="K64" s="107">
        <f>+Enero!K64+Febrero!K64+'Marzo '!K64+'Abril '!K64+'Mayo '!K64+Junio!K64+Julio!K64+Agosto!K64+Septiembre!K64+'Octubre '!K64+Noviembre!K64+'Diciembre '!K64</f>
        <v>0</v>
      </c>
      <c r="L64" s="107">
        <f>+Enero!L64+Febrero!L64+'Marzo '!L64+'Abril '!L64+'Mayo '!L64+Junio!L64+Julio!L64+Agosto!L64+Septiembre!L64+'Octubre '!L64+Noviembre!L64+'Diciembre '!L64</f>
        <v>0</v>
      </c>
      <c r="M64" s="107">
        <f>+Enero!M64+Febrero!M64+'Marzo '!M64+'Abril '!M64+'Mayo '!M64+Junio!M64+Julio!M64+Agosto!M64+Septiembre!M64+'Octubre '!M64+Noviembre!M64+'Diciembre '!M64</f>
        <v>0</v>
      </c>
      <c r="N64" s="107">
        <f>+Enero!N64+Febrero!N64+'Marzo '!N64+'Abril '!N64+'Mayo '!N64+Junio!N64+Julio!N64+Agosto!N64+Septiembre!N64+'Octubre '!N64+Noviembre!N64+'Diciembre '!N64</f>
        <v>0</v>
      </c>
      <c r="O64" s="107">
        <f>+Enero!O64+Febrero!O64+'Marzo '!O64+'Abril '!O64+'Mayo '!O64+Junio!O64+Julio!O64+Agosto!O64+Septiembre!O64+'Octubre '!O64+Noviembre!O64+'Diciembre '!O64</f>
        <v>0</v>
      </c>
      <c r="P64" s="107">
        <f>+Enero!P64+Febrero!P64+'Marzo '!P64+'Abril '!P64+'Mayo '!P64+Junio!P64+Julio!P64+Agosto!P64+Septiembre!P64+'Octubre '!P64+Noviembre!P64+'Diciembre '!P64</f>
        <v>0</v>
      </c>
      <c r="Q64" s="111" t="s">
        <v>87</v>
      </c>
      <c r="BX64" s="77"/>
      <c r="BY64" s="77"/>
      <c r="BZ64" s="77"/>
      <c r="CA64" s="77" t="str">
        <f>IF(C64&lt;=D64,""," Los exámenes Reactivos de Hepatitis B NO DEBEN ser mayor a los exámenes Procesados ")</f>
        <v/>
      </c>
      <c r="CB64" s="77" t="str">
        <f>IF(F64&lt;=G64,""," Los exámenes Reactivos de Hepatitis C NO DEBEN ser mayor a los exámenes Procesados ")</f>
        <v/>
      </c>
      <c r="CC64" s="77" t="str">
        <f>IF(I64&lt;=J64,""," Los exámenes Reactivos de CHAGAS NO DEBEN ser mayor a los exámenes Procesados ")</f>
        <v/>
      </c>
      <c r="CD64" s="77" t="str">
        <f>IF(L64&lt;=M64,""," Los exámenes Reactivos de HTLV1 NO DEBEN ser mayor a los exámenes Procesados ")</f>
        <v/>
      </c>
      <c r="CE64" s="77" t="str">
        <f>IF(O64&lt;=P64,""," Los exámenes Reactivos de SÍFILIS NO DEBEN ser mayor a los exámenes Procesados ")</f>
        <v/>
      </c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</row>
    <row r="65" spans="1:107" s="76" customFormat="1" ht="21" x14ac:dyDescent="0.25">
      <c r="A65" s="395"/>
      <c r="B65" s="117" t="s">
        <v>89</v>
      </c>
      <c r="C65" s="107">
        <f>+Enero!C65+Febrero!C65+'Marzo '!C65+'Abril '!C65+'Mayo '!C65+Junio!C65+Julio!C65+Agosto!C65+Septiembre!C65+'Octubre '!C65+Noviembre!C65+'Diciembre '!C65</f>
        <v>0</v>
      </c>
      <c r="D65" s="107">
        <f>+Enero!D65+Febrero!D65+'Marzo '!D65+'Abril '!D65+'Mayo '!D65+Junio!D65+Julio!D65+Agosto!D65+Septiembre!D65+'Octubre '!D65+Noviembre!D65+'Diciembre '!D65</f>
        <v>0</v>
      </c>
      <c r="E65" s="107">
        <f>+Enero!E65+Febrero!E65+'Marzo '!E65+'Abril '!E65+'Mayo '!E65+Junio!E65+Julio!E65+Agosto!E65+Septiembre!E65+'Octubre '!E65+Noviembre!E65+'Diciembre '!E65</f>
        <v>0</v>
      </c>
      <c r="F65" s="107">
        <f>+Enero!F65+Febrero!F65+'Marzo '!F65+'Abril '!F65+'Mayo '!F65+Junio!F65+Julio!F65+Agosto!F65+Septiembre!F65+'Octubre '!F65+Noviembre!F65+'Diciembre '!F65</f>
        <v>0</v>
      </c>
      <c r="G65" s="107">
        <f>+Enero!G65+Febrero!G65+'Marzo '!G65+'Abril '!G65+'Mayo '!G65+Junio!G65+Julio!G65+Agosto!G65+Septiembre!G65+'Octubre '!G65+Noviembre!G65+'Diciembre '!G65</f>
        <v>0</v>
      </c>
      <c r="H65" s="107">
        <f>+Enero!H65+Febrero!H65+'Marzo '!H65+'Abril '!H65+'Mayo '!H65+Junio!H65+Julio!H65+Agosto!H65+Septiembre!H65+'Octubre '!H65+Noviembre!H65+'Diciembre '!H65</f>
        <v>0</v>
      </c>
      <c r="I65" s="107">
        <f>+Enero!I65+Febrero!I65+'Marzo '!I65+'Abril '!I65+'Mayo '!I65+Junio!I65+Julio!I65+Agosto!I65+Septiembre!I65+'Octubre '!I65+Noviembre!I65+'Diciembre '!I65</f>
        <v>0</v>
      </c>
      <c r="J65" s="107">
        <f>+Enero!J65+Febrero!J65+'Marzo '!J65+'Abril '!J65+'Mayo '!J65+Junio!J65+Julio!J65+Agosto!J65+Septiembre!J65+'Octubre '!J65+Noviembre!J65+'Diciembre '!J65</f>
        <v>0</v>
      </c>
      <c r="K65" s="107">
        <f>+Enero!K65+Febrero!K65+'Marzo '!K65+'Abril '!K65+'Mayo '!K65+Junio!K65+Julio!K65+Agosto!K65+Septiembre!K65+'Octubre '!K65+Noviembre!K65+'Diciembre '!K65</f>
        <v>0</v>
      </c>
      <c r="L65" s="107">
        <f>+Enero!L65+Febrero!L65+'Marzo '!L65+'Abril '!L65+'Mayo '!L65+Junio!L65+Julio!L65+Agosto!L65+Septiembre!L65+'Octubre '!L65+Noviembre!L65+'Diciembre '!L65</f>
        <v>0</v>
      </c>
      <c r="M65" s="107">
        <f>+Enero!M65+Febrero!M65+'Marzo '!M65+'Abril '!M65+'Mayo '!M65+Junio!M65+Julio!M65+Agosto!M65+Septiembre!M65+'Octubre '!M65+Noviembre!M65+'Diciembre '!M65</f>
        <v>0</v>
      </c>
      <c r="N65" s="107">
        <f>+Enero!N65+Febrero!N65+'Marzo '!N65+'Abril '!N65+'Mayo '!N65+Junio!N65+Julio!N65+Agosto!N65+Septiembre!N65+'Octubre '!N65+Noviembre!N65+'Diciembre '!N65</f>
        <v>0</v>
      </c>
      <c r="O65" s="107">
        <f>+Enero!O65+Febrero!O65+'Marzo '!O65+'Abril '!O65+'Mayo '!O65+Junio!O65+Julio!O65+Agosto!O65+Septiembre!O65+'Octubre '!O65+Noviembre!O65+'Diciembre '!O65</f>
        <v>0</v>
      </c>
      <c r="P65" s="107">
        <f>+Enero!P65+Febrero!P65+'Marzo '!P65+'Abril '!P65+'Mayo '!P65+Junio!P65+Julio!P65+Agosto!P65+Septiembre!P65+'Octubre '!P65+Noviembre!P65+'Diciembre '!P65</f>
        <v>0</v>
      </c>
      <c r="Q65" s="111" t="s">
        <v>87</v>
      </c>
      <c r="BX65" s="77"/>
      <c r="BY65" s="77"/>
      <c r="BZ65" s="77"/>
      <c r="CA65" s="77" t="str">
        <f>IF(C65&lt;=D65,""," Los exámenes Reactivos de Hepatitis B NO DEBEN ser mayor a los exámenes Procesados ")</f>
        <v/>
      </c>
      <c r="CB65" s="77" t="str">
        <f>IF(F65&lt;=G65,""," Los exámenes Reactivos de Hepatitis C NO DEBEN ser mayor a los exámenes Procesados ")</f>
        <v/>
      </c>
      <c r="CC65" s="77" t="str">
        <f>IF(I65&lt;=J65,""," Los exámenes Reactivos de CHAGAS NO DEBEN ser mayor a los exámenes Procesados ")</f>
        <v/>
      </c>
      <c r="CD65" s="77" t="str">
        <f>IF(L65&lt;=M65,""," Los exámenes Reactivos de HTLV1 NO DEBEN ser mayor a los exámenes Procesados ")</f>
        <v/>
      </c>
      <c r="CE65" s="77" t="str">
        <f>IF(O65&lt;=P65,""," Los exámenes Reactivos de SÍFILIS NO DEBEN ser mayor a los exámenes Procesados ")</f>
        <v/>
      </c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</row>
    <row r="66" spans="1:107" s="76" customFormat="1" ht="21" x14ac:dyDescent="0.25">
      <c r="A66" s="396"/>
      <c r="B66" s="118" t="s">
        <v>90</v>
      </c>
      <c r="C66" s="107">
        <f>+Enero!C66+Febrero!C66+'Marzo '!C66+'Abril '!C66+'Mayo '!C66+Junio!C66+Julio!C66+Agosto!C66+Septiembre!C66+'Octubre '!C66+Noviembre!C66+'Diciembre '!C66</f>
        <v>0</v>
      </c>
      <c r="D66" s="107">
        <f>+Enero!D66+Febrero!D66+'Marzo '!D66+'Abril '!D66+'Mayo '!D66+Junio!D66+Julio!D66+Agosto!D66+Septiembre!D66+'Octubre '!D66+Noviembre!D66+'Diciembre '!D66</f>
        <v>0</v>
      </c>
      <c r="E66" s="107">
        <f>+Enero!E66+Febrero!E66+'Marzo '!E66+'Abril '!E66+'Mayo '!E66+Junio!E66+Julio!E66+Agosto!E66+Septiembre!E66+'Octubre '!E66+Noviembre!E66+'Diciembre '!E66</f>
        <v>0</v>
      </c>
      <c r="F66" s="107">
        <f>+Enero!F66+Febrero!F66+'Marzo '!F66+'Abril '!F66+'Mayo '!F66+Junio!F66+Julio!F66+Agosto!F66+Septiembre!F66+'Octubre '!F66+Noviembre!F66+'Diciembre '!F66</f>
        <v>0</v>
      </c>
      <c r="G66" s="107">
        <f>+Enero!G66+Febrero!G66+'Marzo '!G66+'Abril '!G66+'Mayo '!G66+Junio!G66+Julio!G66+Agosto!G66+Septiembre!G66+'Octubre '!G66+Noviembre!G66+'Diciembre '!G66</f>
        <v>0</v>
      </c>
      <c r="H66" s="107">
        <f>+Enero!H66+Febrero!H66+'Marzo '!H66+'Abril '!H66+'Mayo '!H66+Junio!H66+Julio!H66+Agosto!H66+Septiembre!H66+'Octubre '!H66+Noviembre!H66+'Diciembre '!H66</f>
        <v>0</v>
      </c>
      <c r="I66" s="107">
        <f>+Enero!I66+Febrero!I66+'Marzo '!I66+'Abril '!I66+'Mayo '!I66+Junio!I66+Julio!I66+Agosto!I66+Septiembre!I66+'Octubre '!I66+Noviembre!I66+'Diciembre '!I66</f>
        <v>0</v>
      </c>
      <c r="J66" s="107">
        <f>+Enero!J66+Febrero!J66+'Marzo '!J66+'Abril '!J66+'Mayo '!J66+Junio!J66+Julio!J66+Agosto!J66+Septiembre!J66+'Octubre '!J66+Noviembre!J66+'Diciembre '!J66</f>
        <v>0</v>
      </c>
      <c r="K66" s="107">
        <f>+Enero!K66+Febrero!K66+'Marzo '!K66+'Abril '!K66+'Mayo '!K66+Junio!K66+Julio!K66+Agosto!K66+Septiembre!K66+'Octubre '!K66+Noviembre!K66+'Diciembre '!K66</f>
        <v>0</v>
      </c>
      <c r="L66" s="107">
        <f>+Enero!L66+Febrero!L66+'Marzo '!L66+'Abril '!L66+'Mayo '!L66+Junio!L66+Julio!L66+Agosto!L66+Septiembre!L66+'Octubre '!L66+Noviembre!L66+'Diciembre '!L66</f>
        <v>0</v>
      </c>
      <c r="M66" s="107">
        <f>+Enero!M66+Febrero!M66+'Marzo '!M66+'Abril '!M66+'Mayo '!M66+Junio!M66+Julio!M66+Agosto!M66+Septiembre!M66+'Octubre '!M66+Noviembre!M66+'Diciembre '!M66</f>
        <v>0</v>
      </c>
      <c r="N66" s="107">
        <f>+Enero!N66+Febrero!N66+'Marzo '!N66+'Abril '!N66+'Mayo '!N66+Junio!N66+Julio!N66+Agosto!N66+Septiembre!N66+'Octubre '!N66+Noviembre!N66+'Diciembre '!N66</f>
        <v>0</v>
      </c>
      <c r="O66" s="107">
        <f>+Enero!O66+Febrero!O66+'Marzo '!O66+'Abril '!O66+'Mayo '!O66+Junio!O66+Julio!O66+Agosto!O66+Septiembre!O66+'Octubre '!O66+Noviembre!O66+'Diciembre '!O66</f>
        <v>0</v>
      </c>
      <c r="P66" s="107">
        <f>+Enero!P66+Febrero!P66+'Marzo '!P66+'Abril '!P66+'Mayo '!P66+Junio!P66+Julio!P66+Agosto!P66+Septiembre!P66+'Octubre '!P66+Noviembre!P66+'Diciembre '!P66</f>
        <v>0</v>
      </c>
      <c r="Q66" s="111" t="s">
        <v>87</v>
      </c>
      <c r="BX66" s="77"/>
      <c r="BY66" s="77"/>
      <c r="BZ66" s="77"/>
      <c r="CA66" s="77" t="str">
        <f>IF(C66&lt;=D66,""," Los exámenes Reactivos de Hepatitis B NO DEBEN ser mayor a los exámenes Procesados ")</f>
        <v/>
      </c>
      <c r="CB66" s="77" t="str">
        <f>IF(F66&lt;=G66,""," Los exámenes Reactivos de Hepatitis C NO DEBEN ser mayor a los exámenes Procesados ")</f>
        <v/>
      </c>
      <c r="CC66" s="77" t="str">
        <f>IF(I66&lt;=J66,""," Los exámenes Reactivos de CHAGAS NO DEBEN ser mayor a los exámenes Procesados ")</f>
        <v/>
      </c>
      <c r="CD66" s="77" t="str">
        <f>IF(L66&lt;=M66,""," Los exámenes Reactivos de HTLV1 NO DEBEN ser mayor a los exámenes Procesados ")</f>
        <v/>
      </c>
      <c r="CE66" s="77" t="str">
        <f>IF(O66&lt;=P66,""," Los exámenes Reactivos de SÍFILIS NO DEBEN ser mayor a los exámenes Procesados ")</f>
        <v/>
      </c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</row>
    <row r="67" spans="1:107" s="76" customFormat="1" x14ac:dyDescent="0.25">
      <c r="A67" s="397" t="s">
        <v>91</v>
      </c>
      <c r="B67" s="398"/>
      <c r="C67" s="107">
        <f>+Enero!C67+Febrero!C67+'Marzo '!C67+'Abril '!C67+'Mayo '!C67+Junio!C67+Julio!C67+Agosto!C67+Septiembre!C67+'Octubre '!C67+Noviembre!C67+'Diciembre '!C67</f>
        <v>0</v>
      </c>
      <c r="D67" s="107">
        <f>+Enero!D67+Febrero!D67+'Marzo '!D67+'Abril '!D67+'Mayo '!D67+Junio!D67+Julio!D67+Agosto!D67+Septiembre!D67+'Octubre '!D67+Noviembre!D67+'Diciembre '!D67</f>
        <v>0</v>
      </c>
      <c r="E67" s="107">
        <f>+Enero!E67+Febrero!E67+'Marzo '!E67+'Abril '!E67+'Mayo '!E67+Junio!E67+Julio!E67+Agosto!E67+Septiembre!E67+'Octubre '!E67+Noviembre!E67+'Diciembre '!E67</f>
        <v>0</v>
      </c>
      <c r="F67" s="107">
        <f>+Enero!F67+Febrero!F67+'Marzo '!F67+'Abril '!F67+'Mayo '!F67+Junio!F67+Julio!F67+Agosto!F67+Septiembre!F67+'Octubre '!F67+Noviembre!F67+'Diciembre '!F67</f>
        <v>0</v>
      </c>
      <c r="G67" s="107">
        <f>+Enero!G67+Febrero!G67+'Marzo '!G67+'Abril '!G67+'Mayo '!G67+Junio!G67+Julio!G67+Agosto!G67+Septiembre!G67+'Octubre '!G67+Noviembre!G67+'Diciembre '!G67</f>
        <v>0</v>
      </c>
      <c r="H67" s="107">
        <f>+Enero!H67+Febrero!H67+'Marzo '!H67+'Abril '!H67+'Mayo '!H67+Junio!H67+Julio!H67+Agosto!H67+Septiembre!H67+'Octubre '!H67+Noviembre!H67+'Diciembre '!H67</f>
        <v>0</v>
      </c>
      <c r="I67" s="107">
        <f>+Enero!I67+Febrero!I67+'Marzo '!I67+'Abril '!I67+'Mayo '!I67+Junio!I67+Julio!I67+Agosto!I67+Septiembre!I67+'Octubre '!I67+Noviembre!I67+'Diciembre '!I67</f>
        <v>0</v>
      </c>
      <c r="J67" s="107">
        <f>+Enero!J67+Febrero!J67+'Marzo '!J67+'Abril '!J67+'Mayo '!J67+Junio!J67+Julio!J67+Agosto!J67+Septiembre!J67+'Octubre '!J67+Noviembre!J67+'Diciembre '!J67</f>
        <v>0</v>
      </c>
      <c r="K67" s="107">
        <f>+Enero!K67+Febrero!K67+'Marzo '!K67+'Abril '!K67+'Mayo '!K67+Junio!K67+Julio!K67+Agosto!K67+Septiembre!K67+'Octubre '!K67+Noviembre!K67+'Diciembre '!K67</f>
        <v>0</v>
      </c>
      <c r="L67" s="107">
        <f>+Enero!L67+Febrero!L67+'Marzo '!L67+'Abril '!L67+'Mayo '!L67+Junio!L67+Julio!L67+Agosto!L67+Septiembre!L67+'Octubre '!L67+Noviembre!L67+'Diciembre '!L67</f>
        <v>0</v>
      </c>
      <c r="M67" s="107">
        <f>+Enero!M67+Febrero!M67+'Marzo '!M67+'Abril '!M67+'Mayo '!M67+Junio!M67+Julio!M67+Agosto!M67+Septiembre!M67+'Octubre '!M67+Noviembre!M67+'Diciembre '!M67</f>
        <v>0</v>
      </c>
      <c r="N67" s="107">
        <f>+Enero!N67+Febrero!N67+'Marzo '!N67+'Abril '!N67+'Mayo '!N67+Junio!N67+Julio!N67+Agosto!N67+Septiembre!N67+'Octubre '!N67+Noviembre!N67+'Diciembre '!N67</f>
        <v>0</v>
      </c>
      <c r="O67" s="107">
        <f>+Enero!O67+Febrero!O67+'Marzo '!O67+'Abril '!O67+'Mayo '!O67+Junio!O67+Julio!O67+Agosto!O67+Septiembre!O67+'Octubre '!O67+Noviembre!O67+'Diciembre '!O67</f>
        <v>0</v>
      </c>
      <c r="P67" s="107">
        <f>+Enero!P67+Febrero!P67+'Marzo '!P67+'Abril '!P67+'Mayo '!P67+Junio!P67+Julio!P67+Agosto!P67+Septiembre!P67+'Octubre '!P67+Noviembre!P67+'Diciembre '!P67</f>
        <v>0</v>
      </c>
      <c r="Q67" s="111" t="s">
        <v>87</v>
      </c>
      <c r="R67" s="3"/>
      <c r="BX67" s="77"/>
      <c r="BY67" s="77"/>
      <c r="BZ67" s="77"/>
      <c r="CA67" s="77" t="str">
        <f>IF(C67&lt;=D67,""," Los exámenes Reactivos de Hepatitis B NO DEBEN ser mayor a los exámenes Procesados ")</f>
        <v/>
      </c>
      <c r="CB67" s="77" t="str">
        <f>IF(F67&lt;=G67,""," Los exámenes Reactivos de Hepatitis C NO DEBEN ser mayor a los exámenes Procesados ")</f>
        <v/>
      </c>
      <c r="CC67" s="77" t="str">
        <f>IF(I67&lt;=J67,""," Los exámenes Reactivos de CHAGAS NO DEBEN ser mayor a los exámenes Procesados ")</f>
        <v/>
      </c>
      <c r="CD67" s="77" t="str">
        <f>IF(L67&lt;=M67,""," Los exámenes Reactivos de HTLV1 NO DEBEN ser mayor a los exámenes Procesados ")</f>
        <v/>
      </c>
      <c r="CE67" s="77" t="str">
        <f>IF(O67&lt;=P67,""," Los exámenes Reactivos de SÍFILIS NO DEBEN ser mayor a los exámenes Procesados ")</f>
        <v/>
      </c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</row>
    <row r="68" spans="1:107" s="76" customFormat="1" x14ac:dyDescent="0.25">
      <c r="A68" s="37" t="s">
        <v>33</v>
      </c>
      <c r="B68" s="37"/>
      <c r="C68" s="35"/>
      <c r="D68" s="35"/>
      <c r="E68" s="37"/>
      <c r="F68" s="2"/>
      <c r="G68" s="2"/>
      <c r="H68" s="2"/>
      <c r="I68" s="2"/>
      <c r="J68" s="2"/>
      <c r="K68" s="2"/>
      <c r="L68" s="2"/>
      <c r="M68" s="2"/>
      <c r="N68" s="2"/>
      <c r="O68" s="5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</row>
    <row r="69" spans="1:107" s="76" customFormat="1" ht="26.25" customHeight="1" x14ac:dyDescent="0.25">
      <c r="A69" s="399" t="s">
        <v>21</v>
      </c>
      <c r="B69" s="371"/>
      <c r="C69" s="402" t="s">
        <v>34</v>
      </c>
      <c r="D69" s="380"/>
      <c r="E69" s="367" t="s">
        <v>92</v>
      </c>
      <c r="F69" s="383"/>
      <c r="G69" s="383"/>
      <c r="H69" s="383"/>
      <c r="I69" s="383"/>
      <c r="J69" s="383"/>
      <c r="K69" s="383"/>
      <c r="L69" s="383"/>
      <c r="M69" s="383"/>
      <c r="N69" s="383"/>
      <c r="O69" s="383"/>
      <c r="P69" s="383"/>
      <c r="Q69" s="383"/>
      <c r="R69" s="383"/>
      <c r="S69" s="383"/>
      <c r="T69" s="383"/>
      <c r="U69" s="383"/>
      <c r="V69" s="383"/>
      <c r="W69" s="383"/>
      <c r="X69" s="383"/>
      <c r="Y69" s="383"/>
      <c r="Z69" s="383"/>
      <c r="AA69" s="383"/>
      <c r="AB69" s="383"/>
      <c r="AC69" s="383"/>
      <c r="AD69" s="383"/>
      <c r="AE69" s="383"/>
      <c r="AF69" s="383"/>
      <c r="AG69" s="383"/>
      <c r="AH69" s="383"/>
      <c r="AI69" s="383"/>
      <c r="AJ69" s="383"/>
      <c r="AK69" s="383"/>
      <c r="AL69" s="368"/>
      <c r="AM69" s="404" t="s">
        <v>93</v>
      </c>
      <c r="AN69" s="385"/>
      <c r="AO69" s="371" t="s">
        <v>94</v>
      </c>
      <c r="AP69" s="387" t="s">
        <v>95</v>
      </c>
      <c r="AQ69" s="387" t="s">
        <v>96</v>
      </c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</row>
    <row r="70" spans="1:107" s="76" customFormat="1" x14ac:dyDescent="0.25">
      <c r="A70" s="400"/>
      <c r="B70" s="386"/>
      <c r="C70" s="403"/>
      <c r="D70" s="382"/>
      <c r="E70" s="367" t="s">
        <v>35</v>
      </c>
      <c r="F70" s="368"/>
      <c r="G70" s="367" t="s">
        <v>36</v>
      </c>
      <c r="H70" s="368"/>
      <c r="I70" s="367" t="s">
        <v>37</v>
      </c>
      <c r="J70" s="368"/>
      <c r="K70" s="367" t="s">
        <v>38</v>
      </c>
      <c r="L70" s="368"/>
      <c r="M70" s="367" t="s">
        <v>39</v>
      </c>
      <c r="N70" s="368"/>
      <c r="O70" s="367" t="s">
        <v>40</v>
      </c>
      <c r="P70" s="368"/>
      <c r="Q70" s="367" t="s">
        <v>41</v>
      </c>
      <c r="R70" s="368"/>
      <c r="S70" s="367" t="s">
        <v>42</v>
      </c>
      <c r="T70" s="368"/>
      <c r="U70" s="367" t="s">
        <v>43</v>
      </c>
      <c r="V70" s="368"/>
      <c r="W70" s="367" t="s">
        <v>44</v>
      </c>
      <c r="X70" s="368"/>
      <c r="Y70" s="367" t="s">
        <v>45</v>
      </c>
      <c r="Z70" s="368"/>
      <c r="AA70" s="367" t="s">
        <v>46</v>
      </c>
      <c r="AB70" s="368"/>
      <c r="AC70" s="367" t="s">
        <v>47</v>
      </c>
      <c r="AD70" s="368"/>
      <c r="AE70" s="367" t="s">
        <v>48</v>
      </c>
      <c r="AF70" s="368"/>
      <c r="AG70" s="367" t="s">
        <v>49</v>
      </c>
      <c r="AH70" s="368"/>
      <c r="AI70" s="367" t="s">
        <v>50</v>
      </c>
      <c r="AJ70" s="368"/>
      <c r="AK70" s="367" t="s">
        <v>51</v>
      </c>
      <c r="AL70" s="368"/>
      <c r="AM70" s="369" t="s">
        <v>6</v>
      </c>
      <c r="AN70" s="390" t="s">
        <v>7</v>
      </c>
      <c r="AO70" s="386"/>
      <c r="AP70" s="388"/>
      <c r="AQ70" s="388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</row>
    <row r="71" spans="1:107" s="76" customFormat="1" x14ac:dyDescent="0.25">
      <c r="A71" s="401"/>
      <c r="B71" s="372"/>
      <c r="C71" s="61" t="s">
        <v>27</v>
      </c>
      <c r="D71" s="61" t="s">
        <v>28</v>
      </c>
      <c r="E71" s="64" t="s">
        <v>27</v>
      </c>
      <c r="F71" s="28" t="s">
        <v>28</v>
      </c>
      <c r="G71" s="64" t="s">
        <v>27</v>
      </c>
      <c r="H71" s="28" t="s">
        <v>28</v>
      </c>
      <c r="I71" s="64" t="s">
        <v>27</v>
      </c>
      <c r="J71" s="28" t="s">
        <v>28</v>
      </c>
      <c r="K71" s="64" t="s">
        <v>27</v>
      </c>
      <c r="L71" s="28" t="s">
        <v>28</v>
      </c>
      <c r="M71" s="64" t="s">
        <v>27</v>
      </c>
      <c r="N71" s="28" t="s">
        <v>28</v>
      </c>
      <c r="O71" s="64" t="s">
        <v>27</v>
      </c>
      <c r="P71" s="28" t="s">
        <v>28</v>
      </c>
      <c r="Q71" s="64" t="s">
        <v>27</v>
      </c>
      <c r="R71" s="28" t="s">
        <v>28</v>
      </c>
      <c r="S71" s="64" t="s">
        <v>27</v>
      </c>
      <c r="T71" s="28" t="s">
        <v>28</v>
      </c>
      <c r="U71" s="64" t="s">
        <v>27</v>
      </c>
      <c r="V71" s="28" t="s">
        <v>28</v>
      </c>
      <c r="W71" s="64" t="s">
        <v>27</v>
      </c>
      <c r="X71" s="28" t="s">
        <v>28</v>
      </c>
      <c r="Y71" s="64" t="s">
        <v>27</v>
      </c>
      <c r="Z71" s="28" t="s">
        <v>28</v>
      </c>
      <c r="AA71" s="64" t="s">
        <v>27</v>
      </c>
      <c r="AB71" s="28" t="s">
        <v>28</v>
      </c>
      <c r="AC71" s="64" t="s">
        <v>27</v>
      </c>
      <c r="AD71" s="28" t="s">
        <v>28</v>
      </c>
      <c r="AE71" s="64" t="s">
        <v>27</v>
      </c>
      <c r="AF71" s="28" t="s">
        <v>28</v>
      </c>
      <c r="AG71" s="64" t="s">
        <v>27</v>
      </c>
      <c r="AH71" s="28" t="s">
        <v>28</v>
      </c>
      <c r="AI71" s="64" t="s">
        <v>27</v>
      </c>
      <c r="AJ71" s="28" t="s">
        <v>28</v>
      </c>
      <c r="AK71" s="64" t="s">
        <v>27</v>
      </c>
      <c r="AL71" s="8" t="s">
        <v>28</v>
      </c>
      <c r="AM71" s="370"/>
      <c r="AN71" s="391"/>
      <c r="AO71" s="372"/>
      <c r="AP71" s="389"/>
      <c r="AQ71" s="389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</row>
    <row r="72" spans="1:107" s="76" customFormat="1" x14ac:dyDescent="0.25">
      <c r="A72" s="365" t="s">
        <v>52</v>
      </c>
      <c r="B72" s="366"/>
      <c r="C72" s="119">
        <f t="shared" ref="C72:C94" si="6">SUM(E72+G72+I72+K72+M72+O72+Q72+S72+U72+W72+Y72+AA72+AC72+AE72+AG72+AI72+AK72)</f>
        <v>1753</v>
      </c>
      <c r="D72" s="120">
        <f t="shared" ref="D72:D94" si="7">SUM(F72+H72+J72+L72+N72+P72+R72+T72+V72+X72+Z72+AB72+AD72+AF72+AH72+AJ72+AL72)</f>
        <v>5</v>
      </c>
      <c r="E72" s="321">
        <f>+Enero!E72+Febrero!E72+'Marzo '!E72+'Abril '!E72+'Mayo '!E72+Junio!E72+Julio!E72+Agosto!E72+Septiembre!E72+'Octubre '!E72+Noviembre!E72+'Diciembre '!E72</f>
        <v>0</v>
      </c>
      <c r="F72" s="321">
        <f>+Enero!F72+Febrero!F72+'Marzo '!F72+'Abril '!F72+'Mayo '!F72+Junio!F72+Julio!F72+Agosto!F72+Septiembre!F72+'Octubre '!F72+Noviembre!F72+'Diciembre '!F72</f>
        <v>0</v>
      </c>
      <c r="G72" s="321">
        <f>+Enero!G72+Febrero!G72+'Marzo '!G72+'Abril '!G72+'Mayo '!G72+Junio!G72+Julio!G72+Agosto!G72+Septiembre!G72+'Octubre '!G72+Noviembre!G72+'Diciembre '!G72</f>
        <v>0</v>
      </c>
      <c r="H72" s="321">
        <f>+Enero!H72+Febrero!H72+'Marzo '!H72+'Abril '!H72+'Mayo '!H72+Junio!H72+Julio!H72+Agosto!H72+Septiembre!H72+'Octubre '!H72+Noviembre!H72+'Diciembre '!H72</f>
        <v>0</v>
      </c>
      <c r="I72" s="322">
        <f>+Enero!I72+Febrero!I72+'Marzo '!I72+'Abril '!I72+'Mayo '!I72+Junio!I72+Julio!I72+Agosto!I72+Septiembre!I72+'Octubre '!I72+Noviembre!I72+'Diciembre '!I72</f>
        <v>8</v>
      </c>
      <c r="J72" s="322">
        <f>+Enero!J72+Febrero!J72+'Marzo '!J72+'Abril '!J72+'Mayo '!J72+Junio!J72+Julio!J72+Agosto!J72+Septiembre!J72+'Octubre '!J72+Noviembre!J72+'Diciembre '!J72</f>
        <v>0</v>
      </c>
      <c r="K72" s="322">
        <f>+Enero!K72+Febrero!K72+'Marzo '!K72+'Abril '!K72+'Mayo '!K72+Junio!K72+Julio!K72+Agosto!K72+Septiembre!K72+'Octubre '!K72+Noviembre!K72+'Diciembre '!K72</f>
        <v>210</v>
      </c>
      <c r="L72" s="322">
        <f>+Enero!L72+Febrero!L72+'Marzo '!L72+'Abril '!L72+'Mayo '!L72+Junio!L72+Julio!L72+Agosto!L72+Septiembre!L72+'Octubre '!L72+Noviembre!L72+'Diciembre '!L72</f>
        <v>0</v>
      </c>
      <c r="M72" s="322">
        <f>+Enero!M72+Febrero!M72+'Marzo '!M72+'Abril '!M72+'Mayo '!M72+Junio!M72+Julio!M72+Agosto!M72+Septiembre!M72+'Octubre '!M72+Noviembre!M72+'Diciembre '!M72</f>
        <v>432</v>
      </c>
      <c r="N72" s="322">
        <f>+Enero!N72+Febrero!N72+'Marzo '!N72+'Abril '!N72+'Mayo '!N72+Junio!N72+Julio!N72+Agosto!N72+Septiembre!N72+'Octubre '!N72+Noviembre!N72+'Diciembre '!N72</f>
        <v>2</v>
      </c>
      <c r="O72" s="322">
        <f>+Enero!O72+Febrero!O72+'Marzo '!O72+'Abril '!O72+'Mayo '!O72+Junio!O72+Julio!O72+Agosto!O72+Septiembre!O72+'Octubre '!O72+Noviembre!O72+'Diciembre '!O72</f>
        <v>472</v>
      </c>
      <c r="P72" s="322">
        <f>+Enero!P72+Febrero!P72+'Marzo '!P72+'Abril '!P72+'Mayo '!P72+Junio!P72+Julio!P72+Agosto!P72+Septiembre!P72+'Octubre '!P72+Noviembre!P72+'Diciembre '!P72</f>
        <v>0</v>
      </c>
      <c r="Q72" s="322">
        <f>+Enero!Q72+Febrero!Q72+'Marzo '!Q72+'Abril '!Q72+'Mayo '!Q72+Junio!Q72+Julio!Q72+Agosto!Q72+Septiembre!Q72+'Octubre '!Q72+Noviembre!Q72+'Diciembre '!Q72</f>
        <v>338</v>
      </c>
      <c r="R72" s="322">
        <f>+Enero!R72+Febrero!R72+'Marzo '!R72+'Abril '!R72+'Mayo '!R72+Junio!R72+Julio!R72+Agosto!R72+Septiembre!R72+'Octubre '!R72+Noviembre!R72+'Diciembre '!R72</f>
        <v>2</v>
      </c>
      <c r="S72" s="322">
        <f>+Enero!S72+Febrero!S72+'Marzo '!S72+'Abril '!S72+'Mayo '!S72+Junio!S72+Julio!S72+Agosto!S72+Septiembre!S72+'Octubre '!S72+Noviembre!S72+'Diciembre '!S72</f>
        <v>219</v>
      </c>
      <c r="T72" s="322">
        <f>+Enero!T72+Febrero!T72+'Marzo '!T72+'Abril '!T72+'Mayo '!T72+Junio!T72+Julio!T72+Agosto!T72+Septiembre!T72+'Octubre '!T72+Noviembre!T72+'Diciembre '!T72</f>
        <v>1</v>
      </c>
      <c r="U72" s="322">
        <f>+Enero!U72+Febrero!U72+'Marzo '!U72+'Abril '!U72+'Mayo '!U72+Junio!U72+Julio!U72+Agosto!U72+Septiembre!U72+'Octubre '!U72+Noviembre!U72+'Diciembre '!U72</f>
        <v>64</v>
      </c>
      <c r="V72" s="322">
        <f>+Enero!V72+Febrero!V72+'Marzo '!V72+'Abril '!V72+'Mayo '!V72+Junio!V72+Julio!V72+Agosto!V72+Septiembre!V72+'Octubre '!V72+Noviembre!V72+'Diciembre '!V72</f>
        <v>0</v>
      </c>
      <c r="W72" s="322">
        <f>+Enero!W72+Febrero!W72+'Marzo '!W72+'Abril '!W72+'Mayo '!W72+Junio!W72+Julio!W72+Agosto!W72+Septiembre!W72+'Octubre '!W72+Noviembre!W72+'Diciembre '!W72</f>
        <v>6</v>
      </c>
      <c r="X72" s="322">
        <f>+Enero!X72+Febrero!X72+'Marzo '!X72+'Abril '!X72+'Mayo '!X72+Junio!X72+Julio!X72+Agosto!X72+Septiembre!X72+'Octubre '!X72+Noviembre!X72+'Diciembre '!X72</f>
        <v>0</v>
      </c>
      <c r="Y72" s="322">
        <f>+Enero!Y72+Febrero!Y72+'Marzo '!Y72+'Abril '!Y72+'Mayo '!Y72+Junio!Y72+Julio!Y72+Agosto!Y72+Septiembre!Y72+'Octubre '!Y72+Noviembre!Y72+'Diciembre '!Y72</f>
        <v>3</v>
      </c>
      <c r="Z72" s="322">
        <f>+Enero!Z72+Febrero!Z72+'Marzo '!Z72+'Abril '!Z72+'Mayo '!Z72+Junio!Z72+Julio!Z72+Agosto!Z72+Septiembre!Z72+'Octubre '!Z72+Noviembre!Z72+'Diciembre '!Z72</f>
        <v>0</v>
      </c>
      <c r="AA72" s="322">
        <f>+Enero!AA72+Febrero!AA72+'Marzo '!AA72+'Abril '!AA72+'Mayo '!AA72+Junio!AA72+Julio!AA72+Agosto!AA72+Septiembre!AA72+'Octubre '!AA72+Noviembre!AA72+'Diciembre '!AA72</f>
        <v>1</v>
      </c>
      <c r="AB72" s="322">
        <f>+Enero!AB72+Febrero!AB72+'Marzo '!AB72+'Abril '!AB72+'Mayo '!AB72+Junio!AB72+Julio!AB72+Agosto!AB72+Septiembre!AB72+'Octubre '!AB72+Noviembre!AB72+'Diciembre '!AB72</f>
        <v>0</v>
      </c>
      <c r="AC72" s="322">
        <f>+Enero!AC72+Febrero!AC72+'Marzo '!AC72+'Abril '!AC72+'Mayo '!AC72+Junio!AC72+Julio!AC72+Agosto!AC72+Septiembre!AC72+'Octubre '!AC72+Noviembre!AC72+'Diciembre '!AC72</f>
        <v>0</v>
      </c>
      <c r="AD72" s="322">
        <f>+Enero!AD72+Febrero!AD72+'Marzo '!AD72+'Abril '!AD72+'Mayo '!AD72+Junio!AD72+Julio!AD72+Agosto!AD72+Septiembre!AD72+'Octubre '!AD72+Noviembre!AD72+'Diciembre '!AD72</f>
        <v>0</v>
      </c>
      <c r="AE72" s="322">
        <f>+Enero!AE72+Febrero!AE72+'Marzo '!AE72+'Abril '!AE72+'Mayo '!AE72+Junio!AE72+Julio!AE72+Agosto!AE72+Septiembre!AE72+'Octubre '!AE72+Noviembre!AE72+'Diciembre '!AE72</f>
        <v>0</v>
      </c>
      <c r="AF72" s="322">
        <f>+Enero!AF72+Febrero!AF72+'Marzo '!AF72+'Abril '!AF72+'Mayo '!AF72+Junio!AF72+Julio!AF72+Agosto!AF72+Septiembre!AF72+'Octubre '!AF72+Noviembre!AF72+'Diciembre '!AF72</f>
        <v>0</v>
      </c>
      <c r="AG72" s="322">
        <f>+Enero!AG72+Febrero!AG72+'Marzo '!AG72+'Abril '!AG72+'Mayo '!AG72+Junio!AG72+Julio!AG72+Agosto!AG72+Septiembre!AG72+'Octubre '!AG72+Noviembre!AG72+'Diciembre '!AG72</f>
        <v>0</v>
      </c>
      <c r="AH72" s="322">
        <f>+Enero!AH72+Febrero!AH72+'Marzo '!AH72+'Abril '!AH72+'Mayo '!AH72+Junio!AH72+Julio!AH72+Agosto!AH72+Septiembre!AH72+'Octubre '!AH72+Noviembre!AH72+'Diciembre '!AH72</f>
        <v>0</v>
      </c>
      <c r="AI72" s="322">
        <f>+Enero!AI72+Febrero!AI72+'Marzo '!AI72+'Abril '!AI72+'Mayo '!AI72+Junio!AI72+Julio!AI72+Agosto!AI72+Septiembre!AI72+'Octubre '!AI72+Noviembre!AI72+'Diciembre '!AI72</f>
        <v>0</v>
      </c>
      <c r="AJ72" s="322">
        <f>+Enero!AJ72+Febrero!AJ72+'Marzo '!AJ72+'Abril '!AJ72+'Mayo '!AJ72+Junio!AJ72+Julio!AJ72+Agosto!AJ72+Septiembre!AJ72+'Octubre '!AJ72+Noviembre!AJ72+'Diciembre '!AJ72</f>
        <v>0</v>
      </c>
      <c r="AK72" s="323">
        <f>+Enero!AK72+Febrero!AK72+'Marzo '!AK72+'Abril '!AK72+'Mayo '!AK72+Junio!AK72+Julio!AK72+Agosto!AK72+Septiembre!AK72+'Octubre '!AK72+Noviembre!AK72+'Diciembre '!AK72</f>
        <v>0</v>
      </c>
      <c r="AL72" s="323">
        <f>+Enero!AL72+Febrero!AL72+'Marzo '!AL72+'Abril '!AL72+'Mayo '!AL72+Junio!AL72+Julio!AL72+Agosto!AL72+Septiembre!AL72+'Octubre '!AL72+Noviembre!AL72+'Diciembre '!AL72</f>
        <v>0</v>
      </c>
      <c r="AM72" s="323">
        <f>+Enero!AM72+Febrero!AM72+'Marzo '!AM72+'Abril '!AM72+'Mayo '!AM72+Junio!AM72+Julio!AM72+Agosto!AM72+Septiembre!AM72+'Octubre '!AM72+Noviembre!AM72+'Diciembre '!AM72</f>
        <v>0</v>
      </c>
      <c r="AN72" s="322">
        <f>+Enero!AN72+Febrero!AN72+'Marzo '!AN72+'Abril '!AN72+'Mayo '!AN72+Junio!AN72+Julio!AN72+Agosto!AN72+Septiembre!AN72+'Octubre '!AN72+Noviembre!AN72+'Diciembre '!AN72</f>
        <v>1753</v>
      </c>
      <c r="AO72" s="322">
        <f>+Enero!AO72+Febrero!AO72+'Marzo '!AO72+'Abril '!AO72+'Mayo '!AO72+Junio!AO72+Julio!AO72+Agosto!AO72+Septiembre!AO72+'Octubre '!AO72+Noviembre!AO72+'Diciembre '!AO72</f>
        <v>0</v>
      </c>
      <c r="AP72" s="322">
        <f>+Enero!AP72+Febrero!AP72+'Marzo '!AP72+'Abril '!AP72+'Mayo '!AP72+Junio!AP72+Julio!AP72+Agosto!AP72+Septiembre!AP72+'Octubre '!AP72+Noviembre!AP72+'Diciembre '!AP72</f>
        <v>0</v>
      </c>
      <c r="AQ72" s="322">
        <f>+Enero!AQ72+Febrero!AQ72+'Marzo '!AQ72+'Abril '!AQ72+'Mayo '!AQ72+Junio!AQ72+Julio!AQ72+Agosto!AQ72+Septiembre!AQ72+'Octubre '!AQ72+Noviembre!AQ72+'Diciembre '!AQ72</f>
        <v>0</v>
      </c>
      <c r="AR72" s="122" t="s">
        <v>97</v>
      </c>
      <c r="BX72" s="77"/>
      <c r="BY72" s="77"/>
      <c r="BZ72" s="77"/>
      <c r="CA72" s="77" t="str">
        <f>IF(C72&lt;&gt;AN72," Total de exámenes Procesados NO es igual a total por sexo.-","")</f>
        <v/>
      </c>
      <c r="CB72" s="77" t="str">
        <f t="shared" ref="CB72:CB94" si="8">IF(F72&lt;=E72,""," Los exámenes Reactivos de 0 a 4 años NO DEBEN ser mayor a los Exámenes Procesados de la misma edad.-")</f>
        <v/>
      </c>
      <c r="CC72" s="77" t="str">
        <f t="shared" ref="CC72:CC94" si="9">IF(H72&lt;=G72,""," Los exámenes Reactivos de 5 a 9 años NO DEBEN ser mayor a los Exámenes Procesados de la misma edad.-")</f>
        <v/>
      </c>
      <c r="CD72" s="77" t="str">
        <f t="shared" ref="CD72:CD94" si="10">IF(J72&lt;=I72,""," Los exámenes Reactivos de 10 a 14 años NO DEBEN ser mayor a los Exámenes Procesados de la misma edad.-")</f>
        <v/>
      </c>
      <c r="CE72" s="77" t="str">
        <f t="shared" ref="CE72:CE94" si="11">IF(L72&lt;=K72,""," Los exámenes Reactivos de 15 a 19 años NO DEBEN ser mayor a los Exámenes Procesados de la misma edad.-")</f>
        <v/>
      </c>
      <c r="CF72" s="77" t="str">
        <f t="shared" ref="CF72:CF94" si="12">IF(N72&lt;=M72,""," Los exámenes Reactivos de 20 a 24 años NO DEBEN ser mayor a los Exámenes Procesados de la misma edad.-")</f>
        <v/>
      </c>
      <c r="CG72" s="77" t="str">
        <f t="shared" ref="CG72:CG94" si="13">IF(P72&lt;=O72,""," Los exámenes Reactivos de 25 a 29 años NO DEBEN ser mayor a los Exámenes Procesados de la misma edad.-")</f>
        <v/>
      </c>
      <c r="CH72" s="77" t="str">
        <f t="shared" ref="CH72:CH94" si="14">IF(R72&lt;=Q72,""," Los exámenes Reactivos de 30 a 34 años NO DEBEN ser mayor a los Exámenes Procesados de la misma edad.-")</f>
        <v/>
      </c>
      <c r="CI72" s="77" t="str">
        <f t="shared" ref="CI72:CI94" si="15">IF(T72&lt;=S72,""," Los exámenes Reactivos de 35 a 39 años NO DEBEN ser mayor a los Exámenes Procesados de la misma edad.-")</f>
        <v/>
      </c>
      <c r="CJ72" s="77" t="str">
        <f t="shared" ref="CJ72:CJ94" si="16">IF(V72&lt;=U72,""," Los exámenes Reactivos de 40 a 44 años NO DEBEN ser mayor a los Exámenes Procesados de la misma edad.-")</f>
        <v/>
      </c>
      <c r="CK72" s="77" t="str">
        <f t="shared" ref="CK72:CK94" si="17">IF(X72&lt;=W72,""," Los exámenes Reactivos de 45 a 49 años NO DEBEN ser mayor a los Exámenes Procesados de la misma edad.-")</f>
        <v/>
      </c>
      <c r="CL72" s="77" t="str">
        <f t="shared" ref="CL72:CL94" si="18">IF(Z72&lt;=Y72,""," Los exámenes Reactivos de 50 a 54 años NO DEBEN ser mayor a los Exámenes Procesados de la misma edad.-")</f>
        <v/>
      </c>
      <c r="CM72" s="77" t="str">
        <f t="shared" ref="CM72:CM94" si="19">IF(AB72&lt;=AA72,""," Los exámenes Reactivos de 55 a 59 años NO DEBEN ser mayor a los Exámenes Procesados de la misma edad.-")</f>
        <v/>
      </c>
      <c r="CN72" s="77" t="str">
        <f t="shared" ref="CN72:CN94" si="20">IF(AD72&lt;=AC72,""," Los exámenes Reactivos de 60 a 64 años NO DEBEN ser mayor a los Exámenes Procesados de la misma edad.-")</f>
        <v/>
      </c>
      <c r="CO72" s="77" t="str">
        <f t="shared" ref="CO72:CO94" si="21">IF(AF72&lt;=AE72,""," Los exámenes Reactivos de 65 a 69 años NO DEBEN ser mayor a los Exámenes Procesados de la misma edad.-")</f>
        <v/>
      </c>
      <c r="CP72" s="77" t="str">
        <f t="shared" ref="CP72:CP94" si="22">IF(AH72&lt;=AG72,""," Los exámenes Reactivos de 70 a 74 años NO DEBEN ser mayor a los Exámenes Procesados de la misma edad.-")</f>
        <v/>
      </c>
      <c r="CQ72" s="77" t="str">
        <f t="shared" ref="CQ72:CQ81" si="23">IF(AJ72&lt;=AI72,""," Los exámenes Reactivos de 75 a 79 años NO DEBEN ser mayor a los Exámenes Procesados de la misma edad.-")</f>
        <v/>
      </c>
      <c r="CR72" s="77" t="str">
        <f t="shared" ref="CR72:CR94" si="24">IF(AL72&lt;=AK72,""," Los exámenes Reactivos de 80 y mas años NO DEBEN ser mayor a los Exámenes Procesados de la misma edad.-")</f>
        <v/>
      </c>
      <c r="CS72" s="77" t="str">
        <f t="shared" ref="CS72:CS80" si="25">IF(AL72&lt;=AK72,""," Los exámenes Reactivos de 80 y mas años NO DEBEN ser mayor a los Exámenes Procesados de la misma edad.-")</f>
        <v/>
      </c>
      <c r="CT72" s="77" t="str">
        <f t="shared" ref="CT72:CT80" si="26">IF(AL72&lt;=AK72,""," Los exámenes Reactivos de 80 y mas años NO DEBEN ser mayor a los Exámenes Procesados de la misma edad.-")</f>
        <v/>
      </c>
      <c r="CU72" s="77"/>
      <c r="CV72" s="77"/>
      <c r="CW72" s="77"/>
      <c r="CX72" s="77"/>
      <c r="CY72" s="77"/>
      <c r="CZ72" s="77"/>
      <c r="DA72" s="77"/>
      <c r="DB72" s="77"/>
      <c r="DC72" s="77"/>
    </row>
    <row r="73" spans="1:107" s="76" customFormat="1" x14ac:dyDescent="0.25">
      <c r="A73" s="353" t="s">
        <v>53</v>
      </c>
      <c r="B73" s="354"/>
      <c r="C73" s="123">
        <f t="shared" si="6"/>
        <v>745</v>
      </c>
      <c r="D73" s="124">
        <f t="shared" si="7"/>
        <v>4</v>
      </c>
      <c r="E73" s="321">
        <f>+Enero!E73+Febrero!E73+'Marzo '!E73+'Abril '!E73+'Mayo '!E73+Junio!E73+Julio!E73+Agosto!E73+Septiembre!E73+'Octubre '!E73+Noviembre!E73+'Diciembre '!E73</f>
        <v>0</v>
      </c>
      <c r="F73" s="321">
        <f>+Enero!F73+Febrero!F73+'Marzo '!F73+'Abril '!F73+'Mayo '!F73+Junio!F73+Julio!F73+Agosto!F73+Septiembre!F73+'Octubre '!F73+Noviembre!F73+'Diciembre '!F73</f>
        <v>0</v>
      </c>
      <c r="G73" s="321">
        <f>+Enero!G73+Febrero!G73+'Marzo '!G73+'Abril '!G73+'Mayo '!G73+Junio!G73+Julio!G73+Agosto!G73+Septiembre!G73+'Octubre '!G73+Noviembre!G73+'Diciembre '!G73</f>
        <v>0</v>
      </c>
      <c r="H73" s="321">
        <f>+Enero!H73+Febrero!H73+'Marzo '!H73+'Abril '!H73+'Mayo '!H73+Junio!H73+Julio!H73+Agosto!H73+Septiembre!H73+'Octubre '!H73+Noviembre!H73+'Diciembre '!H73</f>
        <v>0</v>
      </c>
      <c r="I73" s="322">
        <f>+Enero!I73+Febrero!I73+'Marzo '!I73+'Abril '!I73+'Mayo '!I73+Junio!I73+Julio!I73+Agosto!I73+Septiembre!I73+'Octubre '!I73+Noviembre!I73+'Diciembre '!I73</f>
        <v>1</v>
      </c>
      <c r="J73" s="322">
        <f>+Enero!J73+Febrero!J73+'Marzo '!J73+'Abril '!J73+'Mayo '!J73+Junio!J73+Julio!J73+Agosto!J73+Septiembre!J73+'Octubre '!J73+Noviembre!J73+'Diciembre '!J73</f>
        <v>0</v>
      </c>
      <c r="K73" s="322">
        <f>+Enero!K73+Febrero!K73+'Marzo '!K73+'Abril '!K73+'Mayo '!K73+Junio!K73+Julio!K73+Agosto!K73+Septiembre!K73+'Octubre '!K73+Noviembre!K73+'Diciembre '!K73</f>
        <v>77</v>
      </c>
      <c r="L73" s="322">
        <f>+Enero!L73+Febrero!L73+'Marzo '!L73+'Abril '!L73+'Mayo '!L73+Junio!L73+Julio!L73+Agosto!L73+Septiembre!L73+'Octubre '!L73+Noviembre!L73+'Diciembre '!L73</f>
        <v>0</v>
      </c>
      <c r="M73" s="322">
        <f>+Enero!M73+Febrero!M73+'Marzo '!M73+'Abril '!M73+'Mayo '!M73+Junio!M73+Julio!M73+Agosto!M73+Septiembre!M73+'Octubre '!M73+Noviembre!M73+'Diciembre '!M73</f>
        <v>174</v>
      </c>
      <c r="N73" s="322">
        <f>+Enero!N73+Febrero!N73+'Marzo '!N73+'Abril '!N73+'Mayo '!N73+Junio!N73+Julio!N73+Agosto!N73+Septiembre!N73+'Octubre '!N73+Noviembre!N73+'Diciembre '!N73</f>
        <v>1</v>
      </c>
      <c r="O73" s="322">
        <f>+Enero!O73+Febrero!O73+'Marzo '!O73+'Abril '!O73+'Mayo '!O73+Junio!O73+Julio!O73+Agosto!O73+Septiembre!O73+'Octubre '!O73+Noviembre!O73+'Diciembre '!O73</f>
        <v>195</v>
      </c>
      <c r="P73" s="322">
        <f>+Enero!P73+Febrero!P73+'Marzo '!P73+'Abril '!P73+'Mayo '!P73+Junio!P73+Julio!P73+Agosto!P73+Septiembre!P73+'Octubre '!P73+Noviembre!P73+'Diciembre '!P73</f>
        <v>2</v>
      </c>
      <c r="Q73" s="322">
        <f>+Enero!Q73+Febrero!Q73+'Marzo '!Q73+'Abril '!Q73+'Mayo '!Q73+Junio!Q73+Julio!Q73+Agosto!Q73+Septiembre!Q73+'Octubre '!Q73+Noviembre!Q73+'Diciembre '!Q73</f>
        <v>175</v>
      </c>
      <c r="R73" s="322">
        <f>+Enero!R73+Febrero!R73+'Marzo '!R73+'Abril '!R73+'Mayo '!R73+Junio!R73+Julio!R73+Agosto!R73+Septiembre!R73+'Octubre '!R73+Noviembre!R73+'Diciembre '!R73</f>
        <v>1</v>
      </c>
      <c r="S73" s="322">
        <f>+Enero!S73+Febrero!S73+'Marzo '!S73+'Abril '!S73+'Mayo '!S73+Junio!S73+Julio!S73+Agosto!S73+Septiembre!S73+'Octubre '!S73+Noviembre!S73+'Diciembre '!S73</f>
        <v>98</v>
      </c>
      <c r="T73" s="322">
        <f>+Enero!T73+Febrero!T73+'Marzo '!T73+'Abril '!T73+'Mayo '!T73+Junio!T73+Julio!T73+Agosto!T73+Septiembre!T73+'Octubre '!T73+Noviembre!T73+'Diciembre '!T73</f>
        <v>0</v>
      </c>
      <c r="U73" s="322">
        <f>+Enero!U73+Febrero!U73+'Marzo '!U73+'Abril '!U73+'Mayo '!U73+Junio!U73+Julio!U73+Agosto!U73+Septiembre!U73+'Octubre '!U73+Noviembre!U73+'Diciembre '!U73</f>
        <v>22</v>
      </c>
      <c r="V73" s="322">
        <f>+Enero!V73+Febrero!V73+'Marzo '!V73+'Abril '!V73+'Mayo '!V73+Junio!V73+Julio!V73+Agosto!V73+Septiembre!V73+'Octubre '!V73+Noviembre!V73+'Diciembre '!V73</f>
        <v>0</v>
      </c>
      <c r="W73" s="322">
        <f>+Enero!W73+Febrero!W73+'Marzo '!W73+'Abril '!W73+'Mayo '!W73+Junio!W73+Julio!W73+Agosto!W73+Septiembre!W73+'Octubre '!W73+Noviembre!W73+'Diciembre '!W73</f>
        <v>2</v>
      </c>
      <c r="X73" s="322">
        <f>+Enero!X73+Febrero!X73+'Marzo '!X73+'Abril '!X73+'Mayo '!X73+Junio!X73+Julio!X73+Agosto!X73+Septiembre!X73+'Octubre '!X73+Noviembre!X73+'Diciembre '!X73</f>
        <v>0</v>
      </c>
      <c r="Y73" s="322">
        <f>+Enero!Y73+Febrero!Y73+'Marzo '!Y73+'Abril '!Y73+'Mayo '!Y73+Junio!Y73+Julio!Y73+Agosto!Y73+Septiembre!Y73+'Octubre '!Y73+Noviembre!Y73+'Diciembre '!Y73</f>
        <v>0</v>
      </c>
      <c r="Z73" s="322">
        <f>+Enero!Z73+Febrero!Z73+'Marzo '!Z73+'Abril '!Z73+'Mayo '!Z73+Junio!Z73+Julio!Z73+Agosto!Z73+Septiembre!Z73+'Octubre '!Z73+Noviembre!Z73+'Diciembre '!Z73</f>
        <v>0</v>
      </c>
      <c r="AA73" s="322">
        <f>+Enero!AA73+Febrero!AA73+'Marzo '!AA73+'Abril '!AA73+'Mayo '!AA73+Junio!AA73+Julio!AA73+Agosto!AA73+Septiembre!AA73+'Octubre '!AA73+Noviembre!AA73+'Diciembre '!AA73</f>
        <v>1</v>
      </c>
      <c r="AB73" s="322">
        <f>+Enero!AB73+Febrero!AB73+'Marzo '!AB73+'Abril '!AB73+'Mayo '!AB73+Junio!AB73+Julio!AB73+Agosto!AB73+Septiembre!AB73+'Octubre '!AB73+Noviembre!AB73+'Diciembre '!AB73</f>
        <v>0</v>
      </c>
      <c r="AC73" s="322">
        <f>+Enero!AC73+Febrero!AC73+'Marzo '!AC73+'Abril '!AC73+'Mayo '!AC73+Junio!AC73+Julio!AC73+Agosto!AC73+Septiembre!AC73+'Octubre '!AC73+Noviembre!AC73+'Diciembre '!AC73</f>
        <v>0</v>
      </c>
      <c r="AD73" s="322">
        <f>+Enero!AD73+Febrero!AD73+'Marzo '!AD73+'Abril '!AD73+'Mayo '!AD73+Junio!AD73+Julio!AD73+Agosto!AD73+Septiembre!AD73+'Octubre '!AD73+Noviembre!AD73+'Diciembre '!AD73</f>
        <v>0</v>
      </c>
      <c r="AE73" s="322">
        <f>+Enero!AE73+Febrero!AE73+'Marzo '!AE73+'Abril '!AE73+'Mayo '!AE73+Junio!AE73+Julio!AE73+Agosto!AE73+Septiembre!AE73+'Octubre '!AE73+Noviembre!AE73+'Diciembre '!AE73</f>
        <v>0</v>
      </c>
      <c r="AF73" s="322">
        <f>+Enero!AF73+Febrero!AF73+'Marzo '!AF73+'Abril '!AF73+'Mayo '!AF73+Junio!AF73+Julio!AF73+Agosto!AF73+Septiembre!AF73+'Octubre '!AF73+Noviembre!AF73+'Diciembre '!AF73</f>
        <v>0</v>
      </c>
      <c r="AG73" s="322">
        <f>+Enero!AG73+Febrero!AG73+'Marzo '!AG73+'Abril '!AG73+'Mayo '!AG73+Junio!AG73+Julio!AG73+Agosto!AG73+Septiembre!AG73+'Octubre '!AG73+Noviembre!AG73+'Diciembre '!AG73</f>
        <v>0</v>
      </c>
      <c r="AH73" s="322">
        <f>+Enero!AH73+Febrero!AH73+'Marzo '!AH73+'Abril '!AH73+'Mayo '!AH73+Junio!AH73+Julio!AH73+Agosto!AH73+Septiembre!AH73+'Octubre '!AH73+Noviembre!AH73+'Diciembre '!AH73</f>
        <v>0</v>
      </c>
      <c r="AI73" s="322">
        <f>+Enero!AI73+Febrero!AI73+'Marzo '!AI73+'Abril '!AI73+'Mayo '!AI73+Junio!AI73+Julio!AI73+Agosto!AI73+Septiembre!AI73+'Octubre '!AI73+Noviembre!AI73+'Diciembre '!AI73</f>
        <v>0</v>
      </c>
      <c r="AJ73" s="322">
        <f>+Enero!AJ73+Febrero!AJ73+'Marzo '!AJ73+'Abril '!AJ73+'Mayo '!AJ73+Junio!AJ73+Julio!AJ73+Agosto!AJ73+Septiembre!AJ73+'Octubre '!AJ73+Noviembre!AJ73+'Diciembre '!AJ73</f>
        <v>0</v>
      </c>
      <c r="AK73" s="323">
        <f>+Enero!AK73+Febrero!AK73+'Marzo '!AK73+'Abril '!AK73+'Mayo '!AK73+Junio!AK73+Julio!AK73+Agosto!AK73+Septiembre!AK73+'Octubre '!AK73+Noviembre!AK73+'Diciembre '!AK73</f>
        <v>0</v>
      </c>
      <c r="AL73" s="323">
        <f>+Enero!AL73+Febrero!AL73+'Marzo '!AL73+'Abril '!AL73+'Mayo '!AL73+Junio!AL73+Julio!AL73+Agosto!AL73+Septiembre!AL73+'Octubre '!AL73+Noviembre!AL73+'Diciembre '!AL73</f>
        <v>0</v>
      </c>
      <c r="AM73" s="323">
        <f>+Enero!AM73+Febrero!AM73+'Marzo '!AM73+'Abril '!AM73+'Mayo '!AM73+Junio!AM73+Julio!AM73+Agosto!AM73+Septiembre!AM73+'Octubre '!AM73+Noviembre!AM73+'Diciembre '!AM73</f>
        <v>0</v>
      </c>
      <c r="AN73" s="322">
        <f>+Enero!AN73+Febrero!AN73+'Marzo '!AN73+'Abril '!AN73+'Mayo '!AN73+Junio!AN73+Julio!AN73+Agosto!AN73+Septiembre!AN73+'Octubre '!AN73+Noviembre!AN73+'Diciembre '!AN73</f>
        <v>745</v>
      </c>
      <c r="AO73" s="322">
        <f>+Enero!AO73+Febrero!AO73+'Marzo '!AO73+'Abril '!AO73+'Mayo '!AO73+Junio!AO73+Julio!AO73+Agosto!AO73+Septiembre!AO73+'Octubre '!AO73+Noviembre!AO73+'Diciembre '!AO73</f>
        <v>0</v>
      </c>
      <c r="AP73" s="322">
        <f>+Enero!AP73+Febrero!AP73+'Marzo '!AP73+'Abril '!AP73+'Mayo '!AP73+Junio!AP73+Julio!AP73+Agosto!AP73+Septiembre!AP73+'Octubre '!AP73+Noviembre!AP73+'Diciembre '!AP73</f>
        <v>0</v>
      </c>
      <c r="AQ73" s="322">
        <f>+Enero!AQ73+Febrero!AQ73+'Marzo '!AQ73+'Abril '!AQ73+'Mayo '!AQ73+Junio!AQ73+Julio!AQ73+Agosto!AQ73+Septiembre!AQ73+'Octubre '!AQ73+Noviembre!AQ73+'Diciembre '!AQ73</f>
        <v>0</v>
      </c>
      <c r="AR73" s="122" t="s">
        <v>97</v>
      </c>
      <c r="BX73" s="77"/>
      <c r="BY73" s="77"/>
      <c r="BZ73" s="77"/>
      <c r="CA73" s="77" t="str">
        <f>IF(C73&lt;&gt;AN73," Total de exámenes Procesados NO es igual a total por sexo.-","")</f>
        <v/>
      </c>
      <c r="CB73" s="77" t="str">
        <f t="shared" si="8"/>
        <v/>
      </c>
      <c r="CC73" s="77" t="str">
        <f t="shared" si="9"/>
        <v/>
      </c>
      <c r="CD73" s="77" t="str">
        <f t="shared" si="10"/>
        <v/>
      </c>
      <c r="CE73" s="77" t="str">
        <f t="shared" si="11"/>
        <v/>
      </c>
      <c r="CF73" s="77" t="str">
        <f t="shared" si="12"/>
        <v/>
      </c>
      <c r="CG73" s="77" t="str">
        <f t="shared" si="13"/>
        <v/>
      </c>
      <c r="CH73" s="77" t="str">
        <f t="shared" si="14"/>
        <v/>
      </c>
      <c r="CI73" s="77" t="str">
        <f t="shared" si="15"/>
        <v/>
      </c>
      <c r="CJ73" s="77" t="str">
        <f t="shared" si="16"/>
        <v/>
      </c>
      <c r="CK73" s="77" t="str">
        <f t="shared" si="17"/>
        <v/>
      </c>
      <c r="CL73" s="77" t="str">
        <f t="shared" si="18"/>
        <v/>
      </c>
      <c r="CM73" s="77" t="str">
        <f t="shared" si="19"/>
        <v/>
      </c>
      <c r="CN73" s="77" t="str">
        <f t="shared" si="20"/>
        <v/>
      </c>
      <c r="CO73" s="77" t="str">
        <f t="shared" si="21"/>
        <v/>
      </c>
      <c r="CP73" s="77" t="str">
        <f t="shared" si="22"/>
        <v/>
      </c>
      <c r="CQ73" s="77" t="str">
        <f t="shared" si="23"/>
        <v/>
      </c>
      <c r="CR73" s="77" t="str">
        <f t="shared" si="24"/>
        <v/>
      </c>
      <c r="CS73" s="77" t="str">
        <f t="shared" si="25"/>
        <v/>
      </c>
      <c r="CT73" s="77" t="str">
        <f t="shared" si="26"/>
        <v/>
      </c>
      <c r="CU73" s="77"/>
      <c r="CV73" s="77"/>
      <c r="CW73" s="77"/>
      <c r="CX73" s="77"/>
      <c r="CY73" s="77"/>
      <c r="CZ73" s="77"/>
      <c r="DA73" s="77"/>
      <c r="DB73" s="77"/>
      <c r="DC73" s="77"/>
    </row>
    <row r="74" spans="1:107" s="76" customFormat="1" x14ac:dyDescent="0.25">
      <c r="A74" s="353" t="s">
        <v>54</v>
      </c>
      <c r="B74" s="354"/>
      <c r="C74" s="123">
        <f t="shared" si="6"/>
        <v>1</v>
      </c>
      <c r="D74" s="124">
        <f t="shared" si="7"/>
        <v>0</v>
      </c>
      <c r="E74" s="321">
        <f>+Enero!E74+Febrero!E74+'Marzo '!E74+'Abril '!E74+'Mayo '!E74+Junio!E74+Julio!E74+Agosto!E74+Septiembre!E74+'Octubre '!E74+Noviembre!E74+'Diciembre '!E74</f>
        <v>0</v>
      </c>
      <c r="F74" s="321">
        <f>+Enero!F74+Febrero!F74+'Marzo '!F74+'Abril '!F74+'Mayo '!F74+Junio!F74+Julio!F74+Agosto!F74+Septiembre!F74+'Octubre '!F74+Noviembre!F74+'Diciembre '!F74</f>
        <v>0</v>
      </c>
      <c r="G74" s="321">
        <f>+Enero!G74+Febrero!G74+'Marzo '!G74+'Abril '!G74+'Mayo '!G74+Junio!G74+Julio!G74+Agosto!G74+Septiembre!G74+'Octubre '!G74+Noviembre!G74+'Diciembre '!G74</f>
        <v>0</v>
      </c>
      <c r="H74" s="321">
        <f>+Enero!H74+Febrero!H74+'Marzo '!H74+'Abril '!H74+'Mayo '!H74+Junio!H74+Julio!H74+Agosto!H74+Septiembre!H74+'Octubre '!H74+Noviembre!H74+'Diciembre '!H74</f>
        <v>0</v>
      </c>
      <c r="I74" s="322">
        <f>+Enero!I74+Febrero!I74+'Marzo '!I74+'Abril '!I74+'Mayo '!I74+Junio!I74+Julio!I74+Agosto!I74+Septiembre!I74+'Octubre '!I74+Noviembre!I74+'Diciembre '!I74</f>
        <v>0</v>
      </c>
      <c r="J74" s="322">
        <f>+Enero!J74+Febrero!J74+'Marzo '!J74+'Abril '!J74+'Mayo '!J74+Junio!J74+Julio!J74+Agosto!J74+Septiembre!J74+'Octubre '!J74+Noviembre!J74+'Diciembre '!J74</f>
        <v>0</v>
      </c>
      <c r="K74" s="322">
        <f>+Enero!K74+Febrero!K74+'Marzo '!K74+'Abril '!K74+'Mayo '!K74+Junio!K74+Julio!K74+Agosto!K74+Septiembre!K74+'Octubre '!K74+Noviembre!K74+'Diciembre '!K74</f>
        <v>0</v>
      </c>
      <c r="L74" s="322">
        <f>+Enero!L74+Febrero!L74+'Marzo '!L74+'Abril '!L74+'Mayo '!L74+Junio!L74+Julio!L74+Agosto!L74+Septiembre!L74+'Octubre '!L74+Noviembre!L74+'Diciembre '!L74</f>
        <v>0</v>
      </c>
      <c r="M74" s="322">
        <f>+Enero!M74+Febrero!M74+'Marzo '!M74+'Abril '!M74+'Mayo '!M74+Junio!M74+Julio!M74+Agosto!M74+Septiembre!M74+'Octubre '!M74+Noviembre!M74+'Diciembre '!M74</f>
        <v>0</v>
      </c>
      <c r="N74" s="322">
        <f>+Enero!N74+Febrero!N74+'Marzo '!N74+'Abril '!N74+'Mayo '!N74+Junio!N74+Julio!N74+Agosto!N74+Septiembre!N74+'Octubre '!N74+Noviembre!N74+'Diciembre '!N74</f>
        <v>0</v>
      </c>
      <c r="O74" s="322">
        <f>+Enero!O74+Febrero!O74+'Marzo '!O74+'Abril '!O74+'Mayo '!O74+Junio!O74+Julio!O74+Agosto!O74+Septiembre!O74+'Octubre '!O74+Noviembre!O74+'Diciembre '!O74</f>
        <v>0</v>
      </c>
      <c r="P74" s="322">
        <f>+Enero!P74+Febrero!P74+'Marzo '!P74+'Abril '!P74+'Mayo '!P74+Junio!P74+Julio!P74+Agosto!P74+Septiembre!P74+'Octubre '!P74+Noviembre!P74+'Diciembre '!P74</f>
        <v>0</v>
      </c>
      <c r="Q74" s="322">
        <f>+Enero!Q74+Febrero!Q74+'Marzo '!Q74+'Abril '!Q74+'Mayo '!Q74+Junio!Q74+Julio!Q74+Agosto!Q74+Septiembre!Q74+'Octubre '!Q74+Noviembre!Q74+'Diciembre '!Q74</f>
        <v>0</v>
      </c>
      <c r="R74" s="322">
        <f>+Enero!R74+Febrero!R74+'Marzo '!R74+'Abril '!R74+'Mayo '!R74+Junio!R74+Julio!R74+Agosto!R74+Septiembre!R74+'Octubre '!R74+Noviembre!R74+'Diciembre '!R74</f>
        <v>0</v>
      </c>
      <c r="S74" s="322">
        <f>+Enero!S74+Febrero!S74+'Marzo '!S74+'Abril '!S74+'Mayo '!S74+Junio!S74+Julio!S74+Agosto!S74+Septiembre!S74+'Octubre '!S74+Noviembre!S74+'Diciembre '!S74</f>
        <v>0</v>
      </c>
      <c r="T74" s="322">
        <f>+Enero!T74+Febrero!T74+'Marzo '!T74+'Abril '!T74+'Mayo '!T74+Junio!T74+Julio!T74+Agosto!T74+Septiembre!T74+'Octubre '!T74+Noviembre!T74+'Diciembre '!T74</f>
        <v>0</v>
      </c>
      <c r="U74" s="322">
        <f>+Enero!U74+Febrero!U74+'Marzo '!U74+'Abril '!U74+'Mayo '!U74+Junio!U74+Julio!U74+Agosto!U74+Septiembre!U74+'Octubre '!U74+Noviembre!U74+'Diciembre '!U74</f>
        <v>0</v>
      </c>
      <c r="V74" s="322">
        <f>+Enero!V74+Febrero!V74+'Marzo '!V74+'Abril '!V74+'Mayo '!V74+Junio!V74+Julio!V74+Agosto!V74+Septiembre!V74+'Octubre '!V74+Noviembre!V74+'Diciembre '!V74</f>
        <v>0</v>
      </c>
      <c r="W74" s="322">
        <f>+Enero!W74+Febrero!W74+'Marzo '!W74+'Abril '!W74+'Mayo '!W74+Junio!W74+Julio!W74+Agosto!W74+Septiembre!W74+'Octubre '!W74+Noviembre!W74+'Diciembre '!W74</f>
        <v>0</v>
      </c>
      <c r="X74" s="322">
        <f>+Enero!X74+Febrero!X74+'Marzo '!X74+'Abril '!X74+'Mayo '!X74+Junio!X74+Julio!X74+Agosto!X74+Septiembre!X74+'Octubre '!X74+Noviembre!X74+'Diciembre '!X74</f>
        <v>0</v>
      </c>
      <c r="Y74" s="322">
        <f>+Enero!Y74+Febrero!Y74+'Marzo '!Y74+'Abril '!Y74+'Mayo '!Y74+Junio!Y74+Julio!Y74+Agosto!Y74+Septiembre!Y74+'Octubre '!Y74+Noviembre!Y74+'Diciembre '!Y74</f>
        <v>0</v>
      </c>
      <c r="Z74" s="322">
        <f>+Enero!Z74+Febrero!Z74+'Marzo '!Z74+'Abril '!Z74+'Mayo '!Z74+Junio!Z74+Julio!Z74+Agosto!Z74+Septiembre!Z74+'Octubre '!Z74+Noviembre!Z74+'Diciembre '!Z74</f>
        <v>0</v>
      </c>
      <c r="AA74" s="322">
        <f>+Enero!AA74+Febrero!AA74+'Marzo '!AA74+'Abril '!AA74+'Mayo '!AA74+Junio!AA74+Julio!AA74+Agosto!AA74+Septiembre!AA74+'Octubre '!AA74+Noviembre!AA74+'Diciembre '!AA74</f>
        <v>1</v>
      </c>
      <c r="AB74" s="322">
        <f>+Enero!AB74+Febrero!AB74+'Marzo '!AB74+'Abril '!AB74+'Mayo '!AB74+Junio!AB74+Julio!AB74+Agosto!AB74+Septiembre!AB74+'Octubre '!AB74+Noviembre!AB74+'Diciembre '!AB74</f>
        <v>0</v>
      </c>
      <c r="AC74" s="322">
        <f>+Enero!AC74+Febrero!AC74+'Marzo '!AC74+'Abril '!AC74+'Mayo '!AC74+Junio!AC74+Julio!AC74+Agosto!AC74+Septiembre!AC74+'Octubre '!AC74+Noviembre!AC74+'Diciembre '!AC74</f>
        <v>0</v>
      </c>
      <c r="AD74" s="322">
        <f>+Enero!AD74+Febrero!AD74+'Marzo '!AD74+'Abril '!AD74+'Mayo '!AD74+Junio!AD74+Julio!AD74+Agosto!AD74+Septiembre!AD74+'Octubre '!AD74+Noviembre!AD74+'Diciembre '!AD74</f>
        <v>0</v>
      </c>
      <c r="AE74" s="322">
        <f>+Enero!AE74+Febrero!AE74+'Marzo '!AE74+'Abril '!AE74+'Mayo '!AE74+Junio!AE74+Julio!AE74+Agosto!AE74+Septiembre!AE74+'Octubre '!AE74+Noviembre!AE74+'Diciembre '!AE74</f>
        <v>0</v>
      </c>
      <c r="AF74" s="322">
        <f>+Enero!AF74+Febrero!AF74+'Marzo '!AF74+'Abril '!AF74+'Mayo '!AF74+Junio!AF74+Julio!AF74+Agosto!AF74+Septiembre!AF74+'Octubre '!AF74+Noviembre!AF74+'Diciembre '!AF74</f>
        <v>0</v>
      </c>
      <c r="AG74" s="322">
        <f>+Enero!AG74+Febrero!AG74+'Marzo '!AG74+'Abril '!AG74+'Mayo '!AG74+Junio!AG74+Julio!AG74+Agosto!AG74+Septiembre!AG74+'Octubre '!AG74+Noviembre!AG74+'Diciembre '!AG74</f>
        <v>0</v>
      </c>
      <c r="AH74" s="322">
        <f>+Enero!AH74+Febrero!AH74+'Marzo '!AH74+'Abril '!AH74+'Mayo '!AH74+Junio!AH74+Julio!AH74+Agosto!AH74+Septiembre!AH74+'Octubre '!AH74+Noviembre!AH74+'Diciembre '!AH74</f>
        <v>0</v>
      </c>
      <c r="AI74" s="322">
        <f>+Enero!AI74+Febrero!AI74+'Marzo '!AI74+'Abril '!AI74+'Mayo '!AI74+Junio!AI74+Julio!AI74+Agosto!AI74+Septiembre!AI74+'Octubre '!AI74+Noviembre!AI74+'Diciembre '!AI74</f>
        <v>0</v>
      </c>
      <c r="AJ74" s="322">
        <f>+Enero!AJ74+Febrero!AJ74+'Marzo '!AJ74+'Abril '!AJ74+'Mayo '!AJ74+Junio!AJ74+Julio!AJ74+Agosto!AJ74+Septiembre!AJ74+'Octubre '!AJ74+Noviembre!AJ74+'Diciembre '!AJ74</f>
        <v>0</v>
      </c>
      <c r="AK74" s="323">
        <f>+Enero!AK74+Febrero!AK74+'Marzo '!AK74+'Abril '!AK74+'Mayo '!AK74+Junio!AK74+Julio!AK74+Agosto!AK74+Septiembre!AK74+'Octubre '!AK74+Noviembre!AK74+'Diciembre '!AK74</f>
        <v>0</v>
      </c>
      <c r="AL74" s="323">
        <f>+Enero!AL74+Febrero!AL74+'Marzo '!AL74+'Abril '!AL74+'Mayo '!AL74+Junio!AL74+Julio!AL74+Agosto!AL74+Septiembre!AL74+'Octubre '!AL74+Noviembre!AL74+'Diciembre '!AL74</f>
        <v>0</v>
      </c>
      <c r="AM74" s="323">
        <f>+Enero!AM74+Febrero!AM74+'Marzo '!AM74+'Abril '!AM74+'Mayo '!AM74+Junio!AM74+Julio!AM74+Agosto!AM74+Septiembre!AM74+'Octubre '!AM74+Noviembre!AM74+'Diciembre '!AM74</f>
        <v>0</v>
      </c>
      <c r="AN74" s="322">
        <f>+Enero!AN74+Febrero!AN74+'Marzo '!AN74+'Abril '!AN74+'Mayo '!AN74+Junio!AN74+Julio!AN74+Agosto!AN74+Septiembre!AN74+'Octubre '!AN74+Noviembre!AN74+'Diciembre '!AN74</f>
        <v>1</v>
      </c>
      <c r="AO74" s="322">
        <f>+Enero!AO74+Febrero!AO74+'Marzo '!AO74+'Abril '!AO74+'Mayo '!AO74+Junio!AO74+Julio!AO74+Agosto!AO74+Septiembre!AO74+'Octubre '!AO74+Noviembre!AO74+'Diciembre '!AO74</f>
        <v>0</v>
      </c>
      <c r="AP74" s="322">
        <f>+Enero!AP74+Febrero!AP74+'Marzo '!AP74+'Abril '!AP74+'Mayo '!AP74+Junio!AP74+Julio!AP74+Agosto!AP74+Septiembre!AP74+'Octubre '!AP74+Noviembre!AP74+'Diciembre '!AP74</f>
        <v>0</v>
      </c>
      <c r="AQ74" s="322">
        <f>+Enero!AQ74+Febrero!AQ74+'Marzo '!AQ74+'Abril '!AQ74+'Mayo '!AQ74+Junio!AQ74+Julio!AQ74+Agosto!AQ74+Septiembre!AQ74+'Octubre '!AQ74+Noviembre!AQ74+'Diciembre '!AQ74</f>
        <v>0</v>
      </c>
      <c r="AR74" s="122" t="s">
        <v>97</v>
      </c>
      <c r="BX74" s="77"/>
      <c r="BY74" s="77"/>
      <c r="BZ74" s="77"/>
      <c r="CA74" s="77" t="str">
        <f>IF(C74&lt;&gt;AN74," Total de exámenes Procesados NO es igual a total por sexo.-","")</f>
        <v/>
      </c>
      <c r="CB74" s="77" t="str">
        <f t="shared" si="8"/>
        <v/>
      </c>
      <c r="CC74" s="77" t="str">
        <f t="shared" si="9"/>
        <v/>
      </c>
      <c r="CD74" s="77" t="str">
        <f t="shared" si="10"/>
        <v/>
      </c>
      <c r="CE74" s="77" t="str">
        <f t="shared" si="11"/>
        <v/>
      </c>
      <c r="CF74" s="77" t="str">
        <f t="shared" si="12"/>
        <v/>
      </c>
      <c r="CG74" s="77" t="str">
        <f t="shared" si="13"/>
        <v/>
      </c>
      <c r="CH74" s="77" t="str">
        <f t="shared" si="14"/>
        <v/>
      </c>
      <c r="CI74" s="77" t="str">
        <f t="shared" si="15"/>
        <v/>
      </c>
      <c r="CJ74" s="77" t="str">
        <f t="shared" si="16"/>
        <v/>
      </c>
      <c r="CK74" s="77" t="str">
        <f t="shared" si="17"/>
        <v/>
      </c>
      <c r="CL74" s="77" t="str">
        <f t="shared" si="18"/>
        <v/>
      </c>
      <c r="CM74" s="77" t="str">
        <f t="shared" si="19"/>
        <v/>
      </c>
      <c r="CN74" s="77" t="str">
        <f t="shared" si="20"/>
        <v/>
      </c>
      <c r="CO74" s="77" t="str">
        <f t="shared" si="21"/>
        <v/>
      </c>
      <c r="CP74" s="77" t="str">
        <f t="shared" si="22"/>
        <v/>
      </c>
      <c r="CQ74" s="77" t="str">
        <f t="shared" si="23"/>
        <v/>
      </c>
      <c r="CR74" s="77" t="str">
        <f t="shared" si="24"/>
        <v/>
      </c>
      <c r="CS74" s="77" t="str">
        <f t="shared" si="25"/>
        <v/>
      </c>
      <c r="CT74" s="77" t="str">
        <f t="shared" si="26"/>
        <v/>
      </c>
      <c r="CU74" s="77"/>
      <c r="CV74" s="77"/>
      <c r="CW74" s="77"/>
      <c r="CX74" s="77"/>
      <c r="CY74" s="77"/>
      <c r="CZ74" s="77"/>
      <c r="DA74" s="77"/>
      <c r="DB74" s="77"/>
      <c r="DC74" s="77"/>
    </row>
    <row r="75" spans="1:107" s="76" customFormat="1" x14ac:dyDescent="0.25">
      <c r="A75" s="353" t="s">
        <v>14</v>
      </c>
      <c r="B75" s="354"/>
      <c r="C75" s="123">
        <f t="shared" si="6"/>
        <v>25</v>
      </c>
      <c r="D75" s="126">
        <f t="shared" si="7"/>
        <v>0</v>
      </c>
      <c r="E75" s="321">
        <f>+Enero!E75+Febrero!E75+'Marzo '!E75+'Abril '!E75+'Mayo '!E75+Junio!E75+Julio!E75+Agosto!E75+Septiembre!E75+'Octubre '!E75+Noviembre!E75+'Diciembre '!E75</f>
        <v>0</v>
      </c>
      <c r="F75" s="321">
        <f>+Enero!F75+Febrero!F75+'Marzo '!F75+'Abril '!F75+'Mayo '!F75+Junio!F75+Julio!F75+Agosto!F75+Septiembre!F75+'Octubre '!F75+Noviembre!F75+'Diciembre '!F75</f>
        <v>0</v>
      </c>
      <c r="G75" s="321">
        <f>+Enero!G75+Febrero!G75+'Marzo '!G75+'Abril '!G75+'Mayo '!G75+Junio!G75+Julio!G75+Agosto!G75+Septiembre!G75+'Octubre '!G75+Noviembre!G75+'Diciembre '!G75</f>
        <v>0</v>
      </c>
      <c r="H75" s="321">
        <f>+Enero!H75+Febrero!H75+'Marzo '!H75+'Abril '!H75+'Mayo '!H75+Junio!H75+Julio!H75+Agosto!H75+Septiembre!H75+'Octubre '!H75+Noviembre!H75+'Diciembre '!H75</f>
        <v>0</v>
      </c>
      <c r="I75" s="321">
        <f>+Enero!I75+Febrero!I75+'Marzo '!I75+'Abril '!I75+'Mayo '!I75+Junio!I75+Julio!I75+Agosto!I75+Septiembre!I75+'Octubre '!I75+Noviembre!I75+'Diciembre '!I75</f>
        <v>0</v>
      </c>
      <c r="J75" s="321">
        <f>+Enero!J75+Febrero!J75+'Marzo '!J75+'Abril '!J75+'Mayo '!J75+Junio!J75+Julio!J75+Agosto!J75+Septiembre!J75+'Octubre '!J75+Noviembre!J75+'Diciembre '!J75</f>
        <v>0</v>
      </c>
      <c r="K75" s="322">
        <f>+Enero!K75+Febrero!K75+'Marzo '!K75+'Abril '!K75+'Mayo '!K75+Junio!K75+Julio!K75+Agosto!K75+Septiembre!K75+'Octubre '!K75+Noviembre!K75+'Diciembre '!K75</f>
        <v>1</v>
      </c>
      <c r="L75" s="322">
        <f>+Enero!L75+Febrero!L75+'Marzo '!L75+'Abril '!L75+'Mayo '!L75+Junio!L75+Julio!L75+Agosto!L75+Septiembre!L75+'Octubre '!L75+Noviembre!L75+'Diciembre '!L75</f>
        <v>0</v>
      </c>
      <c r="M75" s="322">
        <f>+Enero!M75+Febrero!M75+'Marzo '!M75+'Abril '!M75+'Mayo '!M75+Junio!M75+Julio!M75+Agosto!M75+Septiembre!M75+'Octubre '!M75+Noviembre!M75+'Diciembre '!M75</f>
        <v>3</v>
      </c>
      <c r="N75" s="322">
        <f>+Enero!N75+Febrero!N75+'Marzo '!N75+'Abril '!N75+'Mayo '!N75+Junio!N75+Julio!N75+Agosto!N75+Septiembre!N75+'Octubre '!N75+Noviembre!N75+'Diciembre '!N75</f>
        <v>0</v>
      </c>
      <c r="O75" s="322">
        <f>+Enero!O75+Febrero!O75+'Marzo '!O75+'Abril '!O75+'Mayo '!O75+Junio!O75+Julio!O75+Agosto!O75+Septiembre!O75+'Octubre '!O75+Noviembre!O75+'Diciembre '!O75</f>
        <v>5</v>
      </c>
      <c r="P75" s="322">
        <f>+Enero!P75+Febrero!P75+'Marzo '!P75+'Abril '!P75+'Mayo '!P75+Junio!P75+Julio!P75+Agosto!P75+Septiembre!P75+'Octubre '!P75+Noviembre!P75+'Diciembre '!P75</f>
        <v>0</v>
      </c>
      <c r="Q75" s="322">
        <f>+Enero!Q75+Febrero!Q75+'Marzo '!Q75+'Abril '!Q75+'Mayo '!Q75+Junio!Q75+Julio!Q75+Agosto!Q75+Septiembre!Q75+'Octubre '!Q75+Noviembre!Q75+'Diciembre '!Q75</f>
        <v>5</v>
      </c>
      <c r="R75" s="322">
        <f>+Enero!R75+Febrero!R75+'Marzo '!R75+'Abril '!R75+'Mayo '!R75+Junio!R75+Julio!R75+Agosto!R75+Septiembre!R75+'Octubre '!R75+Noviembre!R75+'Diciembre '!R75</f>
        <v>0</v>
      </c>
      <c r="S75" s="322">
        <f>+Enero!S75+Febrero!S75+'Marzo '!S75+'Abril '!S75+'Mayo '!S75+Junio!S75+Julio!S75+Agosto!S75+Septiembre!S75+'Octubre '!S75+Noviembre!S75+'Diciembre '!S75</f>
        <v>5</v>
      </c>
      <c r="T75" s="322">
        <f>+Enero!T75+Febrero!T75+'Marzo '!T75+'Abril '!T75+'Mayo '!T75+Junio!T75+Julio!T75+Agosto!T75+Septiembre!T75+'Octubre '!T75+Noviembre!T75+'Diciembre '!T75</f>
        <v>0</v>
      </c>
      <c r="U75" s="322">
        <f>+Enero!U75+Febrero!U75+'Marzo '!U75+'Abril '!U75+'Mayo '!U75+Junio!U75+Julio!U75+Agosto!U75+Septiembre!U75+'Octubre '!U75+Noviembre!U75+'Diciembre '!U75</f>
        <v>0</v>
      </c>
      <c r="V75" s="322">
        <f>+Enero!V75+Febrero!V75+'Marzo '!V75+'Abril '!V75+'Mayo '!V75+Junio!V75+Julio!V75+Agosto!V75+Septiembre!V75+'Octubre '!V75+Noviembre!V75+'Diciembre '!V75</f>
        <v>0</v>
      </c>
      <c r="W75" s="322">
        <f>+Enero!W75+Febrero!W75+'Marzo '!W75+'Abril '!W75+'Mayo '!W75+Junio!W75+Julio!W75+Agosto!W75+Septiembre!W75+'Octubre '!W75+Noviembre!W75+'Diciembre '!W75</f>
        <v>3</v>
      </c>
      <c r="X75" s="322">
        <f>+Enero!X75+Febrero!X75+'Marzo '!X75+'Abril '!X75+'Mayo '!X75+Junio!X75+Julio!X75+Agosto!X75+Septiembre!X75+'Octubre '!X75+Noviembre!X75+'Diciembre '!X75</f>
        <v>0</v>
      </c>
      <c r="Y75" s="322">
        <f>+Enero!Y75+Febrero!Y75+'Marzo '!Y75+'Abril '!Y75+'Mayo '!Y75+Junio!Y75+Julio!Y75+Agosto!Y75+Septiembre!Y75+'Octubre '!Y75+Noviembre!Y75+'Diciembre '!Y75</f>
        <v>3</v>
      </c>
      <c r="Z75" s="322">
        <f>+Enero!Z75+Febrero!Z75+'Marzo '!Z75+'Abril '!Z75+'Mayo '!Z75+Junio!Z75+Julio!Z75+Agosto!Z75+Septiembre!Z75+'Octubre '!Z75+Noviembre!Z75+'Diciembre '!Z75</f>
        <v>0</v>
      </c>
      <c r="AA75" s="322">
        <f>+Enero!AA75+Febrero!AA75+'Marzo '!AA75+'Abril '!AA75+'Mayo '!AA75+Junio!AA75+Julio!AA75+Agosto!AA75+Septiembre!AA75+'Octubre '!AA75+Noviembre!AA75+'Diciembre '!AA75</f>
        <v>0</v>
      </c>
      <c r="AB75" s="322">
        <f>+Enero!AB75+Febrero!AB75+'Marzo '!AB75+'Abril '!AB75+'Mayo '!AB75+Junio!AB75+Julio!AB75+Agosto!AB75+Septiembre!AB75+'Octubre '!AB75+Noviembre!AB75+'Diciembre '!AB75</f>
        <v>0</v>
      </c>
      <c r="AC75" s="322">
        <f>+Enero!AC75+Febrero!AC75+'Marzo '!AC75+'Abril '!AC75+'Mayo '!AC75+Junio!AC75+Julio!AC75+Agosto!AC75+Septiembre!AC75+'Octubre '!AC75+Noviembre!AC75+'Diciembre '!AC75</f>
        <v>0</v>
      </c>
      <c r="AD75" s="322">
        <f>+Enero!AD75+Febrero!AD75+'Marzo '!AD75+'Abril '!AD75+'Mayo '!AD75+Junio!AD75+Julio!AD75+Agosto!AD75+Septiembre!AD75+'Octubre '!AD75+Noviembre!AD75+'Diciembre '!AD75</f>
        <v>0</v>
      </c>
      <c r="AE75" s="322">
        <f>+Enero!AE75+Febrero!AE75+'Marzo '!AE75+'Abril '!AE75+'Mayo '!AE75+Junio!AE75+Julio!AE75+Agosto!AE75+Septiembre!AE75+'Octubre '!AE75+Noviembre!AE75+'Diciembre '!AE75</f>
        <v>0</v>
      </c>
      <c r="AF75" s="322">
        <f>+Enero!AF75+Febrero!AF75+'Marzo '!AF75+'Abril '!AF75+'Mayo '!AF75+Junio!AF75+Julio!AF75+Agosto!AF75+Septiembre!AF75+'Octubre '!AF75+Noviembre!AF75+'Diciembre '!AF75</f>
        <v>0</v>
      </c>
      <c r="AG75" s="322">
        <f>+Enero!AG75+Febrero!AG75+'Marzo '!AG75+'Abril '!AG75+'Mayo '!AG75+Junio!AG75+Julio!AG75+Agosto!AG75+Septiembre!AG75+'Octubre '!AG75+Noviembre!AG75+'Diciembre '!AG75</f>
        <v>0</v>
      </c>
      <c r="AH75" s="322">
        <f>+Enero!AH75+Febrero!AH75+'Marzo '!AH75+'Abril '!AH75+'Mayo '!AH75+Junio!AH75+Julio!AH75+Agosto!AH75+Septiembre!AH75+'Octubre '!AH75+Noviembre!AH75+'Diciembre '!AH75</f>
        <v>0</v>
      </c>
      <c r="AI75" s="322">
        <f>+Enero!AI75+Febrero!AI75+'Marzo '!AI75+'Abril '!AI75+'Mayo '!AI75+Junio!AI75+Julio!AI75+Agosto!AI75+Septiembre!AI75+'Octubre '!AI75+Noviembre!AI75+'Diciembre '!AI75</f>
        <v>0</v>
      </c>
      <c r="AJ75" s="322">
        <f>+Enero!AJ75+Febrero!AJ75+'Marzo '!AJ75+'Abril '!AJ75+'Mayo '!AJ75+Junio!AJ75+Julio!AJ75+Agosto!AJ75+Septiembre!AJ75+'Octubre '!AJ75+Noviembre!AJ75+'Diciembre '!AJ75</f>
        <v>0</v>
      </c>
      <c r="AK75" s="322">
        <f>+Enero!AK75+Febrero!AK75+'Marzo '!AK75+'Abril '!AK75+'Mayo '!AK75+Junio!AK75+Julio!AK75+Agosto!AK75+Septiembre!AK75+'Octubre '!AK75+Noviembre!AK75+'Diciembre '!AK75</f>
        <v>0</v>
      </c>
      <c r="AL75" s="322">
        <f>+Enero!AL75+Febrero!AL75+'Marzo '!AL75+'Abril '!AL75+'Mayo '!AL75+Junio!AL75+Julio!AL75+Agosto!AL75+Septiembre!AL75+'Octubre '!AL75+Noviembre!AL75+'Diciembre '!AL75</f>
        <v>0</v>
      </c>
      <c r="AM75" s="322">
        <f>+Enero!AM75+Febrero!AM75+'Marzo '!AM75+'Abril '!AM75+'Mayo '!AM75+Junio!AM75+Julio!AM75+Agosto!AM75+Septiembre!AM75+'Octubre '!AM75+Noviembre!AM75+'Diciembre '!AM75</f>
        <v>4</v>
      </c>
      <c r="AN75" s="322">
        <f>+Enero!AN75+Febrero!AN75+'Marzo '!AN75+'Abril '!AN75+'Mayo '!AN75+Junio!AN75+Julio!AN75+Agosto!AN75+Septiembre!AN75+'Octubre '!AN75+Noviembre!AN75+'Diciembre '!AN75</f>
        <v>21</v>
      </c>
      <c r="AO75" s="322">
        <f>+Enero!AO75+Febrero!AO75+'Marzo '!AO75+'Abril '!AO75+'Mayo '!AO75+Junio!AO75+Julio!AO75+Agosto!AO75+Septiembre!AO75+'Octubre '!AO75+Noviembre!AO75+'Diciembre '!AO75</f>
        <v>0</v>
      </c>
      <c r="AP75" s="322">
        <f>+Enero!AP75+Febrero!AP75+'Marzo '!AP75+'Abril '!AP75+'Mayo '!AP75+Junio!AP75+Julio!AP75+Agosto!AP75+Septiembre!AP75+'Octubre '!AP75+Noviembre!AP75+'Diciembre '!AP75</f>
        <v>0</v>
      </c>
      <c r="AQ75" s="322">
        <f>+Enero!AQ75+Febrero!AQ75+'Marzo '!AQ75+'Abril '!AQ75+'Mayo '!AQ75+Junio!AQ75+Julio!AQ75+Agosto!AQ75+Septiembre!AQ75+'Octubre '!AQ75+Noviembre!AQ75+'Diciembre '!AQ75</f>
        <v>0</v>
      </c>
      <c r="AR75" s="122" t="s">
        <v>97</v>
      </c>
      <c r="BX75" s="77"/>
      <c r="BY75" s="77"/>
      <c r="BZ75" s="77"/>
      <c r="CA75" s="77" t="str">
        <f t="shared" ref="CA75:CA94" si="27">IF(C75&lt;&gt;SUM(AM75:AN75)," Total de exámenes Procesados NO es igual a total por sexo.-","")</f>
        <v/>
      </c>
      <c r="CB75" s="77" t="str">
        <f t="shared" si="8"/>
        <v/>
      </c>
      <c r="CC75" s="77" t="str">
        <f t="shared" si="9"/>
        <v/>
      </c>
      <c r="CD75" s="77" t="str">
        <f t="shared" si="10"/>
        <v/>
      </c>
      <c r="CE75" s="77" t="str">
        <f t="shared" si="11"/>
        <v/>
      </c>
      <c r="CF75" s="77" t="str">
        <f t="shared" si="12"/>
        <v/>
      </c>
      <c r="CG75" s="77" t="str">
        <f t="shared" si="13"/>
        <v/>
      </c>
      <c r="CH75" s="77" t="str">
        <f t="shared" si="14"/>
        <v/>
      </c>
      <c r="CI75" s="77" t="str">
        <f t="shared" si="15"/>
        <v/>
      </c>
      <c r="CJ75" s="77" t="str">
        <f t="shared" si="16"/>
        <v/>
      </c>
      <c r="CK75" s="77" t="str">
        <f t="shared" si="17"/>
        <v/>
      </c>
      <c r="CL75" s="77" t="str">
        <f t="shared" si="18"/>
        <v/>
      </c>
      <c r="CM75" s="77" t="str">
        <f t="shared" si="19"/>
        <v/>
      </c>
      <c r="CN75" s="77" t="str">
        <f t="shared" si="20"/>
        <v/>
      </c>
      <c r="CO75" s="77" t="str">
        <f t="shared" si="21"/>
        <v/>
      </c>
      <c r="CP75" s="77" t="str">
        <f t="shared" si="22"/>
        <v/>
      </c>
      <c r="CQ75" s="77" t="str">
        <f t="shared" si="23"/>
        <v/>
      </c>
      <c r="CR75" s="77" t="str">
        <f t="shared" si="24"/>
        <v/>
      </c>
      <c r="CS75" s="77" t="str">
        <f t="shared" si="25"/>
        <v/>
      </c>
      <c r="CT75" s="77" t="str">
        <f t="shared" si="26"/>
        <v/>
      </c>
      <c r="CU75" s="77"/>
      <c r="CV75" s="77"/>
      <c r="CW75" s="77"/>
      <c r="CX75" s="77"/>
      <c r="CY75" s="77"/>
      <c r="CZ75" s="77"/>
      <c r="DA75" s="77"/>
      <c r="DB75" s="77"/>
      <c r="DC75" s="77"/>
    </row>
    <row r="76" spans="1:107" s="76" customFormat="1" x14ac:dyDescent="0.25">
      <c r="A76" s="353" t="s">
        <v>19</v>
      </c>
      <c r="B76" s="354"/>
      <c r="C76" s="127">
        <f t="shared" si="6"/>
        <v>10</v>
      </c>
      <c r="D76" s="126">
        <f t="shared" si="7"/>
        <v>1</v>
      </c>
      <c r="E76" s="322">
        <f>+Enero!E76+Febrero!E76+'Marzo '!E76+'Abril '!E76+'Mayo '!E76+Junio!E76+Julio!E76+Agosto!E76+Septiembre!E76+'Octubre '!E76+Noviembre!E76+'Diciembre '!E76</f>
        <v>0</v>
      </c>
      <c r="F76" s="322">
        <f>+Enero!F76+Febrero!F76+'Marzo '!F76+'Abril '!F76+'Mayo '!F76+Junio!F76+Julio!F76+Agosto!F76+Septiembre!F76+'Octubre '!F76+Noviembre!F76+'Diciembre '!F76</f>
        <v>0</v>
      </c>
      <c r="G76" s="322">
        <f>+Enero!G76+Febrero!G76+'Marzo '!G76+'Abril '!G76+'Mayo '!G76+Junio!G76+Julio!G76+Agosto!G76+Septiembre!G76+'Octubre '!G76+Noviembre!G76+'Diciembre '!G76</f>
        <v>0</v>
      </c>
      <c r="H76" s="322">
        <f>+Enero!H76+Febrero!H76+'Marzo '!H76+'Abril '!H76+'Mayo '!H76+Junio!H76+Julio!H76+Agosto!H76+Septiembre!H76+'Octubre '!H76+Noviembre!H76+'Diciembre '!H76</f>
        <v>0</v>
      </c>
      <c r="I76" s="322">
        <f>+Enero!I76+Febrero!I76+'Marzo '!I76+'Abril '!I76+'Mayo '!I76+Junio!I76+Julio!I76+Agosto!I76+Septiembre!I76+'Octubre '!I76+Noviembre!I76+'Diciembre '!I76</f>
        <v>0</v>
      </c>
      <c r="J76" s="322">
        <f>+Enero!J76+Febrero!J76+'Marzo '!J76+'Abril '!J76+'Mayo '!J76+Junio!J76+Julio!J76+Agosto!J76+Septiembre!J76+'Octubre '!J76+Noviembre!J76+'Diciembre '!J76</f>
        <v>0</v>
      </c>
      <c r="K76" s="322">
        <f>+Enero!K76+Febrero!K76+'Marzo '!K76+'Abril '!K76+'Mayo '!K76+Junio!K76+Julio!K76+Agosto!K76+Septiembre!K76+'Octubre '!K76+Noviembre!K76+'Diciembre '!K76</f>
        <v>0</v>
      </c>
      <c r="L76" s="322">
        <f>+Enero!L76+Febrero!L76+'Marzo '!L76+'Abril '!L76+'Mayo '!L76+Junio!L76+Julio!L76+Agosto!L76+Septiembre!L76+'Octubre '!L76+Noviembre!L76+'Diciembre '!L76</f>
        <v>0</v>
      </c>
      <c r="M76" s="322">
        <f>+Enero!M76+Febrero!M76+'Marzo '!M76+'Abril '!M76+'Mayo '!M76+Junio!M76+Julio!M76+Agosto!M76+Septiembre!M76+'Octubre '!M76+Noviembre!M76+'Diciembre '!M76</f>
        <v>0</v>
      </c>
      <c r="N76" s="322">
        <f>+Enero!N76+Febrero!N76+'Marzo '!N76+'Abril '!N76+'Mayo '!N76+Junio!N76+Julio!N76+Agosto!N76+Septiembre!N76+'Octubre '!N76+Noviembre!N76+'Diciembre '!N76</f>
        <v>0</v>
      </c>
      <c r="O76" s="322">
        <f>+Enero!O76+Febrero!O76+'Marzo '!O76+'Abril '!O76+'Mayo '!O76+Junio!O76+Julio!O76+Agosto!O76+Septiembre!O76+'Octubre '!O76+Noviembre!O76+'Diciembre '!O76</f>
        <v>1</v>
      </c>
      <c r="P76" s="322">
        <f>+Enero!P76+Febrero!P76+'Marzo '!P76+'Abril '!P76+'Mayo '!P76+Junio!P76+Julio!P76+Agosto!P76+Septiembre!P76+'Octubre '!P76+Noviembre!P76+'Diciembre '!P76</f>
        <v>0</v>
      </c>
      <c r="Q76" s="322">
        <f>+Enero!Q76+Febrero!Q76+'Marzo '!Q76+'Abril '!Q76+'Mayo '!Q76+Junio!Q76+Julio!Q76+Agosto!Q76+Septiembre!Q76+'Octubre '!Q76+Noviembre!Q76+'Diciembre '!Q76</f>
        <v>0</v>
      </c>
      <c r="R76" s="322">
        <f>+Enero!R76+Febrero!R76+'Marzo '!R76+'Abril '!R76+'Mayo '!R76+Junio!R76+Julio!R76+Agosto!R76+Septiembre!R76+'Octubre '!R76+Noviembre!R76+'Diciembre '!R76</f>
        <v>0</v>
      </c>
      <c r="S76" s="322">
        <f>+Enero!S76+Febrero!S76+'Marzo '!S76+'Abril '!S76+'Mayo '!S76+Junio!S76+Julio!S76+Agosto!S76+Septiembre!S76+'Octubre '!S76+Noviembre!S76+'Diciembre '!S76</f>
        <v>0</v>
      </c>
      <c r="T76" s="322">
        <f>+Enero!T76+Febrero!T76+'Marzo '!T76+'Abril '!T76+'Mayo '!T76+Junio!T76+Julio!T76+Agosto!T76+Septiembre!T76+'Octubre '!T76+Noviembre!T76+'Diciembre '!T76</f>
        <v>0</v>
      </c>
      <c r="U76" s="322">
        <f>+Enero!U76+Febrero!U76+'Marzo '!U76+'Abril '!U76+'Mayo '!U76+Junio!U76+Julio!U76+Agosto!U76+Septiembre!U76+'Octubre '!U76+Noviembre!U76+'Diciembre '!U76</f>
        <v>4</v>
      </c>
      <c r="V76" s="322">
        <f>+Enero!V76+Febrero!V76+'Marzo '!V76+'Abril '!V76+'Mayo '!V76+Junio!V76+Julio!V76+Agosto!V76+Septiembre!V76+'Octubre '!V76+Noviembre!V76+'Diciembre '!V76</f>
        <v>0</v>
      </c>
      <c r="W76" s="322">
        <f>+Enero!W76+Febrero!W76+'Marzo '!W76+'Abril '!W76+'Mayo '!W76+Junio!W76+Julio!W76+Agosto!W76+Septiembre!W76+'Octubre '!W76+Noviembre!W76+'Diciembre '!W76</f>
        <v>0</v>
      </c>
      <c r="X76" s="322">
        <f>+Enero!X76+Febrero!X76+'Marzo '!X76+'Abril '!X76+'Mayo '!X76+Junio!X76+Julio!X76+Agosto!X76+Septiembre!X76+'Octubre '!X76+Noviembre!X76+'Diciembre '!X76</f>
        <v>0</v>
      </c>
      <c r="Y76" s="322">
        <f>+Enero!Y76+Febrero!Y76+'Marzo '!Y76+'Abril '!Y76+'Mayo '!Y76+Junio!Y76+Julio!Y76+Agosto!Y76+Septiembre!Y76+'Octubre '!Y76+Noviembre!Y76+'Diciembre '!Y76</f>
        <v>0</v>
      </c>
      <c r="Z76" s="322">
        <f>+Enero!Z76+Febrero!Z76+'Marzo '!Z76+'Abril '!Z76+'Mayo '!Z76+Junio!Z76+Julio!Z76+Agosto!Z76+Septiembre!Z76+'Octubre '!Z76+Noviembre!Z76+'Diciembre '!Z76</f>
        <v>0</v>
      </c>
      <c r="AA76" s="322">
        <f>+Enero!AA76+Febrero!AA76+'Marzo '!AA76+'Abril '!AA76+'Mayo '!AA76+Junio!AA76+Julio!AA76+Agosto!AA76+Septiembre!AA76+'Octubre '!AA76+Noviembre!AA76+'Diciembre '!AA76</f>
        <v>0</v>
      </c>
      <c r="AB76" s="322">
        <f>+Enero!AB76+Febrero!AB76+'Marzo '!AB76+'Abril '!AB76+'Mayo '!AB76+Junio!AB76+Julio!AB76+Agosto!AB76+Septiembre!AB76+'Octubre '!AB76+Noviembre!AB76+'Diciembre '!AB76</f>
        <v>0</v>
      </c>
      <c r="AC76" s="322">
        <f>+Enero!AC76+Febrero!AC76+'Marzo '!AC76+'Abril '!AC76+'Mayo '!AC76+Junio!AC76+Julio!AC76+Agosto!AC76+Septiembre!AC76+'Octubre '!AC76+Noviembre!AC76+'Diciembre '!AC76</f>
        <v>3</v>
      </c>
      <c r="AD76" s="322">
        <f>+Enero!AD76+Febrero!AD76+'Marzo '!AD76+'Abril '!AD76+'Mayo '!AD76+Junio!AD76+Julio!AD76+Agosto!AD76+Septiembre!AD76+'Octubre '!AD76+Noviembre!AD76+'Diciembre '!AD76</f>
        <v>1</v>
      </c>
      <c r="AE76" s="322">
        <f>+Enero!AE76+Febrero!AE76+'Marzo '!AE76+'Abril '!AE76+'Mayo '!AE76+Junio!AE76+Julio!AE76+Agosto!AE76+Septiembre!AE76+'Octubre '!AE76+Noviembre!AE76+'Diciembre '!AE76</f>
        <v>1</v>
      </c>
      <c r="AF76" s="322">
        <f>+Enero!AF76+Febrero!AF76+'Marzo '!AF76+'Abril '!AF76+'Mayo '!AF76+Junio!AF76+Julio!AF76+Agosto!AF76+Septiembre!AF76+'Octubre '!AF76+Noviembre!AF76+'Diciembre '!AF76</f>
        <v>0</v>
      </c>
      <c r="AG76" s="322">
        <f>+Enero!AG76+Febrero!AG76+'Marzo '!AG76+'Abril '!AG76+'Mayo '!AG76+Junio!AG76+Julio!AG76+Agosto!AG76+Septiembre!AG76+'Octubre '!AG76+Noviembre!AG76+'Diciembre '!AG76</f>
        <v>1</v>
      </c>
      <c r="AH76" s="322">
        <f>+Enero!AH76+Febrero!AH76+'Marzo '!AH76+'Abril '!AH76+'Mayo '!AH76+Junio!AH76+Julio!AH76+Agosto!AH76+Septiembre!AH76+'Octubre '!AH76+Noviembre!AH76+'Diciembre '!AH76</f>
        <v>0</v>
      </c>
      <c r="AI76" s="322">
        <f>+Enero!AI76+Febrero!AI76+'Marzo '!AI76+'Abril '!AI76+'Mayo '!AI76+Junio!AI76+Julio!AI76+Agosto!AI76+Septiembre!AI76+'Octubre '!AI76+Noviembre!AI76+'Diciembre '!AI76</f>
        <v>0</v>
      </c>
      <c r="AJ76" s="322">
        <f>+Enero!AJ76+Febrero!AJ76+'Marzo '!AJ76+'Abril '!AJ76+'Mayo '!AJ76+Junio!AJ76+Julio!AJ76+Agosto!AJ76+Septiembre!AJ76+'Octubre '!AJ76+Noviembre!AJ76+'Diciembre '!AJ76</f>
        <v>0</v>
      </c>
      <c r="AK76" s="322">
        <f>+Enero!AK76+Febrero!AK76+'Marzo '!AK76+'Abril '!AK76+'Mayo '!AK76+Junio!AK76+Julio!AK76+Agosto!AK76+Septiembre!AK76+'Octubre '!AK76+Noviembre!AK76+'Diciembre '!AK76</f>
        <v>0</v>
      </c>
      <c r="AL76" s="322">
        <f>+Enero!AL76+Febrero!AL76+'Marzo '!AL76+'Abril '!AL76+'Mayo '!AL76+Junio!AL76+Julio!AL76+Agosto!AL76+Septiembre!AL76+'Octubre '!AL76+Noviembre!AL76+'Diciembre '!AL76</f>
        <v>0</v>
      </c>
      <c r="AM76" s="322">
        <f>+Enero!AM76+Febrero!AM76+'Marzo '!AM76+'Abril '!AM76+'Mayo '!AM76+Junio!AM76+Julio!AM76+Agosto!AM76+Septiembre!AM76+'Octubre '!AM76+Noviembre!AM76+'Diciembre '!AM76</f>
        <v>9</v>
      </c>
      <c r="AN76" s="322">
        <f>+Enero!AN76+Febrero!AN76+'Marzo '!AN76+'Abril '!AN76+'Mayo '!AN76+Junio!AN76+Julio!AN76+Agosto!AN76+Septiembre!AN76+'Octubre '!AN76+Noviembre!AN76+'Diciembre '!AN76</f>
        <v>1</v>
      </c>
      <c r="AO76" s="322">
        <f>+Enero!AO76+Febrero!AO76+'Marzo '!AO76+'Abril '!AO76+'Mayo '!AO76+Junio!AO76+Julio!AO76+Agosto!AO76+Septiembre!AO76+'Octubre '!AO76+Noviembre!AO76+'Diciembre '!AO76</f>
        <v>0</v>
      </c>
      <c r="AP76" s="322">
        <f>+Enero!AP76+Febrero!AP76+'Marzo '!AP76+'Abril '!AP76+'Mayo '!AP76+Junio!AP76+Julio!AP76+Agosto!AP76+Septiembre!AP76+'Octubre '!AP76+Noviembre!AP76+'Diciembre '!AP76</f>
        <v>0</v>
      </c>
      <c r="AQ76" s="322">
        <f>+Enero!AQ76+Febrero!AQ76+'Marzo '!AQ76+'Abril '!AQ76+'Mayo '!AQ76+Junio!AQ76+Julio!AQ76+Agosto!AQ76+Septiembre!AQ76+'Octubre '!AQ76+Noviembre!AQ76+'Diciembre '!AQ76</f>
        <v>0</v>
      </c>
      <c r="AR76" s="122" t="s">
        <v>97</v>
      </c>
      <c r="BX76" s="77"/>
      <c r="BY76" s="77"/>
      <c r="BZ76" s="77"/>
      <c r="CA76" s="77" t="str">
        <f t="shared" si="27"/>
        <v/>
      </c>
      <c r="CB76" s="77" t="str">
        <f t="shared" si="8"/>
        <v/>
      </c>
      <c r="CC76" s="77" t="str">
        <f t="shared" si="9"/>
        <v/>
      </c>
      <c r="CD76" s="77" t="str">
        <f t="shared" si="10"/>
        <v/>
      </c>
      <c r="CE76" s="77" t="str">
        <f t="shared" si="11"/>
        <v/>
      </c>
      <c r="CF76" s="77" t="str">
        <f t="shared" si="12"/>
        <v/>
      </c>
      <c r="CG76" s="77" t="str">
        <f t="shared" si="13"/>
        <v/>
      </c>
      <c r="CH76" s="77" t="str">
        <f t="shared" si="14"/>
        <v/>
      </c>
      <c r="CI76" s="77" t="str">
        <f t="shared" si="15"/>
        <v/>
      </c>
      <c r="CJ76" s="77" t="str">
        <f t="shared" si="16"/>
        <v/>
      </c>
      <c r="CK76" s="77" t="str">
        <f t="shared" si="17"/>
        <v/>
      </c>
      <c r="CL76" s="77" t="str">
        <f t="shared" si="18"/>
        <v/>
      </c>
      <c r="CM76" s="77" t="str">
        <f t="shared" si="19"/>
        <v/>
      </c>
      <c r="CN76" s="77" t="str">
        <f t="shared" si="20"/>
        <v/>
      </c>
      <c r="CO76" s="77" t="str">
        <f t="shared" si="21"/>
        <v/>
      </c>
      <c r="CP76" s="77" t="str">
        <f t="shared" si="22"/>
        <v/>
      </c>
      <c r="CQ76" s="77" t="str">
        <f t="shared" si="23"/>
        <v/>
      </c>
      <c r="CR76" s="77" t="str">
        <f t="shared" si="24"/>
        <v/>
      </c>
      <c r="CS76" s="77" t="str">
        <f t="shared" si="25"/>
        <v/>
      </c>
      <c r="CT76" s="77" t="str">
        <f t="shared" si="26"/>
        <v/>
      </c>
      <c r="CU76" s="77"/>
      <c r="CV76" s="77"/>
      <c r="CW76" s="77"/>
      <c r="CX76" s="77"/>
      <c r="CY76" s="77"/>
      <c r="CZ76" s="77"/>
      <c r="DA76" s="77"/>
      <c r="DB76" s="77"/>
      <c r="DC76" s="77"/>
    </row>
    <row r="77" spans="1:107" s="76" customFormat="1" x14ac:dyDescent="0.25">
      <c r="A77" s="353" t="s">
        <v>55</v>
      </c>
      <c r="B77" s="354"/>
      <c r="C77" s="123">
        <f t="shared" si="6"/>
        <v>174</v>
      </c>
      <c r="D77" s="124">
        <f t="shared" si="7"/>
        <v>3</v>
      </c>
      <c r="E77" s="323">
        <f>+Enero!E77+Febrero!E77+'Marzo '!E77+'Abril '!E77+'Mayo '!E77+Junio!E77+Julio!E77+Agosto!E77+Septiembre!E77+'Octubre '!E77+Noviembre!E77+'Diciembre '!E77</f>
        <v>0</v>
      </c>
      <c r="F77" s="323">
        <f>+Enero!F77+Febrero!F77+'Marzo '!F77+'Abril '!F77+'Mayo '!F77+Junio!F77+Julio!F77+Agosto!F77+Septiembre!F77+'Octubre '!F77+Noviembre!F77+'Diciembre '!F77</f>
        <v>0</v>
      </c>
      <c r="G77" s="323">
        <f>+Enero!G77+Febrero!G77+'Marzo '!G77+'Abril '!G77+'Mayo '!G77+Junio!G77+Julio!G77+Agosto!G77+Septiembre!G77+'Octubre '!G77+Noviembre!G77+'Diciembre '!G77</f>
        <v>0</v>
      </c>
      <c r="H77" s="323">
        <f>+Enero!H77+Febrero!H77+'Marzo '!H77+'Abril '!H77+'Mayo '!H77+Junio!H77+Julio!H77+Agosto!H77+Septiembre!H77+'Octubre '!H77+Noviembre!H77+'Diciembre '!H77</f>
        <v>0</v>
      </c>
      <c r="I77" s="322">
        <f>+Enero!I77+Febrero!I77+'Marzo '!I77+'Abril '!I77+'Mayo '!I77+Junio!I77+Julio!I77+Agosto!I77+Septiembre!I77+'Octubre '!I77+Noviembre!I77+'Diciembre '!I77</f>
        <v>3</v>
      </c>
      <c r="J77" s="322">
        <f>+Enero!J77+Febrero!J77+'Marzo '!J77+'Abril '!J77+'Mayo '!J77+Junio!J77+Julio!J77+Agosto!J77+Septiembre!J77+'Octubre '!J77+Noviembre!J77+'Diciembre '!J77</f>
        <v>0</v>
      </c>
      <c r="K77" s="322">
        <f>+Enero!K77+Febrero!K77+'Marzo '!K77+'Abril '!K77+'Mayo '!K77+Junio!K77+Julio!K77+Agosto!K77+Septiembre!K77+'Octubre '!K77+Noviembre!K77+'Diciembre '!K77</f>
        <v>13</v>
      </c>
      <c r="L77" s="322">
        <f>+Enero!L77+Febrero!L77+'Marzo '!L77+'Abril '!L77+'Mayo '!L77+Junio!L77+Julio!L77+Agosto!L77+Septiembre!L77+'Octubre '!L77+Noviembre!L77+'Diciembre '!L77</f>
        <v>0</v>
      </c>
      <c r="M77" s="322">
        <f>+Enero!M77+Febrero!M77+'Marzo '!M77+'Abril '!M77+'Mayo '!M77+Junio!M77+Julio!M77+Agosto!M77+Septiembre!M77+'Octubre '!M77+Noviembre!M77+'Diciembre '!M77</f>
        <v>28</v>
      </c>
      <c r="N77" s="322">
        <f>+Enero!N77+Febrero!N77+'Marzo '!N77+'Abril '!N77+'Mayo '!N77+Junio!N77+Julio!N77+Agosto!N77+Septiembre!N77+'Octubre '!N77+Noviembre!N77+'Diciembre '!N77</f>
        <v>2</v>
      </c>
      <c r="O77" s="322">
        <f>+Enero!O77+Febrero!O77+'Marzo '!O77+'Abril '!O77+'Mayo '!O77+Junio!O77+Julio!O77+Agosto!O77+Septiembre!O77+'Octubre '!O77+Noviembre!O77+'Diciembre '!O77</f>
        <v>40</v>
      </c>
      <c r="P77" s="322">
        <f>+Enero!P77+Febrero!P77+'Marzo '!P77+'Abril '!P77+'Mayo '!P77+Junio!P77+Julio!P77+Agosto!P77+Septiembre!P77+'Octubre '!P77+Noviembre!P77+'Diciembre '!P77</f>
        <v>0</v>
      </c>
      <c r="Q77" s="322">
        <f>+Enero!Q77+Febrero!Q77+'Marzo '!Q77+'Abril '!Q77+'Mayo '!Q77+Junio!Q77+Julio!Q77+Agosto!Q77+Septiembre!Q77+'Octubre '!Q77+Noviembre!Q77+'Diciembre '!Q77</f>
        <v>19</v>
      </c>
      <c r="R77" s="322">
        <f>+Enero!R77+Febrero!R77+'Marzo '!R77+'Abril '!R77+'Mayo '!R77+Junio!R77+Julio!R77+Agosto!R77+Septiembre!R77+'Octubre '!R77+Noviembre!R77+'Diciembre '!R77</f>
        <v>1</v>
      </c>
      <c r="S77" s="322">
        <f>+Enero!S77+Febrero!S77+'Marzo '!S77+'Abril '!S77+'Mayo '!S77+Junio!S77+Julio!S77+Agosto!S77+Septiembre!S77+'Octubre '!S77+Noviembre!S77+'Diciembre '!S77</f>
        <v>25</v>
      </c>
      <c r="T77" s="322">
        <f>+Enero!T77+Febrero!T77+'Marzo '!T77+'Abril '!T77+'Mayo '!T77+Junio!T77+Julio!T77+Agosto!T77+Septiembre!T77+'Octubre '!T77+Noviembre!T77+'Diciembre '!T77</f>
        <v>0</v>
      </c>
      <c r="U77" s="322">
        <f>+Enero!U77+Febrero!U77+'Marzo '!U77+'Abril '!U77+'Mayo '!U77+Junio!U77+Julio!U77+Agosto!U77+Septiembre!U77+'Octubre '!U77+Noviembre!U77+'Diciembre '!U77</f>
        <v>17</v>
      </c>
      <c r="V77" s="322">
        <f>+Enero!V77+Febrero!V77+'Marzo '!V77+'Abril '!V77+'Mayo '!V77+Junio!V77+Julio!V77+Agosto!V77+Septiembre!V77+'Octubre '!V77+Noviembre!V77+'Diciembre '!V77</f>
        <v>0</v>
      </c>
      <c r="W77" s="322">
        <f>+Enero!W77+Febrero!W77+'Marzo '!W77+'Abril '!W77+'Mayo '!W77+Junio!W77+Julio!W77+Agosto!W77+Septiembre!W77+'Octubre '!W77+Noviembre!W77+'Diciembre '!W77</f>
        <v>11</v>
      </c>
      <c r="X77" s="322">
        <f>+Enero!X77+Febrero!X77+'Marzo '!X77+'Abril '!X77+'Mayo '!X77+Junio!X77+Julio!X77+Agosto!X77+Septiembre!X77+'Octubre '!X77+Noviembre!X77+'Diciembre '!X77</f>
        <v>0</v>
      </c>
      <c r="Y77" s="322">
        <f>+Enero!Y77+Febrero!Y77+'Marzo '!Y77+'Abril '!Y77+'Mayo '!Y77+Junio!Y77+Julio!Y77+Agosto!Y77+Septiembre!Y77+'Octubre '!Y77+Noviembre!Y77+'Diciembre '!Y77</f>
        <v>13</v>
      </c>
      <c r="Z77" s="322">
        <f>+Enero!Z77+Febrero!Z77+'Marzo '!Z77+'Abril '!Z77+'Mayo '!Z77+Junio!Z77+Julio!Z77+Agosto!Z77+Septiembre!Z77+'Octubre '!Z77+Noviembre!Z77+'Diciembre '!Z77</f>
        <v>0</v>
      </c>
      <c r="AA77" s="322">
        <f>+Enero!AA77+Febrero!AA77+'Marzo '!AA77+'Abril '!AA77+'Mayo '!AA77+Junio!AA77+Julio!AA77+Agosto!AA77+Septiembre!AA77+'Octubre '!AA77+Noviembre!AA77+'Diciembre '!AA77</f>
        <v>1</v>
      </c>
      <c r="AB77" s="322">
        <f>+Enero!AB77+Febrero!AB77+'Marzo '!AB77+'Abril '!AB77+'Mayo '!AB77+Junio!AB77+Julio!AB77+Agosto!AB77+Septiembre!AB77+'Octubre '!AB77+Noviembre!AB77+'Diciembre '!AB77</f>
        <v>0</v>
      </c>
      <c r="AC77" s="322">
        <f>+Enero!AC77+Febrero!AC77+'Marzo '!AC77+'Abril '!AC77+'Mayo '!AC77+Junio!AC77+Julio!AC77+Agosto!AC77+Septiembre!AC77+'Octubre '!AC77+Noviembre!AC77+'Diciembre '!AC77</f>
        <v>1</v>
      </c>
      <c r="AD77" s="322">
        <f>+Enero!AD77+Febrero!AD77+'Marzo '!AD77+'Abril '!AD77+'Mayo '!AD77+Junio!AD77+Julio!AD77+Agosto!AD77+Septiembre!AD77+'Octubre '!AD77+Noviembre!AD77+'Diciembre '!AD77</f>
        <v>0</v>
      </c>
      <c r="AE77" s="322">
        <f>+Enero!AE77+Febrero!AE77+'Marzo '!AE77+'Abril '!AE77+'Mayo '!AE77+Junio!AE77+Julio!AE77+Agosto!AE77+Septiembre!AE77+'Octubre '!AE77+Noviembre!AE77+'Diciembre '!AE77</f>
        <v>2</v>
      </c>
      <c r="AF77" s="322">
        <f>+Enero!AF77+Febrero!AF77+'Marzo '!AF77+'Abril '!AF77+'Mayo '!AF77+Junio!AF77+Julio!AF77+Agosto!AF77+Septiembre!AF77+'Octubre '!AF77+Noviembre!AF77+'Diciembre '!AF77</f>
        <v>0</v>
      </c>
      <c r="AG77" s="322">
        <f>+Enero!AG77+Febrero!AG77+'Marzo '!AG77+'Abril '!AG77+'Mayo '!AG77+Junio!AG77+Julio!AG77+Agosto!AG77+Septiembre!AG77+'Octubre '!AG77+Noviembre!AG77+'Diciembre '!AG77</f>
        <v>1</v>
      </c>
      <c r="AH77" s="322">
        <f>+Enero!AH77+Febrero!AH77+'Marzo '!AH77+'Abril '!AH77+'Mayo '!AH77+Junio!AH77+Julio!AH77+Agosto!AH77+Septiembre!AH77+'Octubre '!AH77+Noviembre!AH77+'Diciembre '!AH77</f>
        <v>0</v>
      </c>
      <c r="AI77" s="322">
        <f>+Enero!AI77+Febrero!AI77+'Marzo '!AI77+'Abril '!AI77+'Mayo '!AI77+Junio!AI77+Julio!AI77+Agosto!AI77+Septiembre!AI77+'Octubre '!AI77+Noviembre!AI77+'Diciembre '!AI77</f>
        <v>0</v>
      </c>
      <c r="AJ77" s="322">
        <f>+Enero!AJ77+Febrero!AJ77+'Marzo '!AJ77+'Abril '!AJ77+'Mayo '!AJ77+Junio!AJ77+Julio!AJ77+Agosto!AJ77+Septiembre!AJ77+'Octubre '!AJ77+Noviembre!AJ77+'Diciembre '!AJ77</f>
        <v>0</v>
      </c>
      <c r="AK77" s="322">
        <f>+Enero!AK77+Febrero!AK77+'Marzo '!AK77+'Abril '!AK77+'Mayo '!AK77+Junio!AK77+Julio!AK77+Agosto!AK77+Septiembre!AK77+'Octubre '!AK77+Noviembre!AK77+'Diciembre '!AK77</f>
        <v>0</v>
      </c>
      <c r="AL77" s="322">
        <f>+Enero!AL77+Febrero!AL77+'Marzo '!AL77+'Abril '!AL77+'Mayo '!AL77+Junio!AL77+Julio!AL77+Agosto!AL77+Septiembre!AL77+'Octubre '!AL77+Noviembre!AL77+'Diciembre '!AL77</f>
        <v>0</v>
      </c>
      <c r="AM77" s="322">
        <f>+Enero!AM77+Febrero!AM77+'Marzo '!AM77+'Abril '!AM77+'Mayo '!AM77+Junio!AM77+Julio!AM77+Agosto!AM77+Septiembre!AM77+'Octubre '!AM77+Noviembre!AM77+'Diciembre '!AM77</f>
        <v>112</v>
      </c>
      <c r="AN77" s="322">
        <f>+Enero!AN77+Febrero!AN77+'Marzo '!AN77+'Abril '!AN77+'Mayo '!AN77+Junio!AN77+Julio!AN77+Agosto!AN77+Septiembre!AN77+'Octubre '!AN77+Noviembre!AN77+'Diciembre '!AN77</f>
        <v>62</v>
      </c>
      <c r="AO77" s="322">
        <f>+Enero!AO77+Febrero!AO77+'Marzo '!AO77+'Abril '!AO77+'Mayo '!AO77+Junio!AO77+Julio!AO77+Agosto!AO77+Septiembre!AO77+'Octubre '!AO77+Noviembre!AO77+'Diciembre '!AO77</f>
        <v>0</v>
      </c>
      <c r="AP77" s="322">
        <f>+Enero!AP77+Febrero!AP77+'Marzo '!AP77+'Abril '!AP77+'Mayo '!AP77+Junio!AP77+Julio!AP77+Agosto!AP77+Septiembre!AP77+'Octubre '!AP77+Noviembre!AP77+'Diciembre '!AP77</f>
        <v>0</v>
      </c>
      <c r="AQ77" s="322">
        <f>+Enero!AQ77+Febrero!AQ77+'Marzo '!AQ77+'Abril '!AQ77+'Mayo '!AQ77+Junio!AQ77+Julio!AQ77+Agosto!AQ77+Septiembre!AQ77+'Octubre '!AQ77+Noviembre!AQ77+'Diciembre '!AQ77</f>
        <v>0</v>
      </c>
      <c r="AR77" s="122" t="s">
        <v>97</v>
      </c>
      <c r="BX77" s="77"/>
      <c r="BY77" s="77"/>
      <c r="BZ77" s="77"/>
      <c r="CA77" s="77" t="str">
        <f t="shared" si="27"/>
        <v/>
      </c>
      <c r="CB77" s="77" t="str">
        <f t="shared" si="8"/>
        <v/>
      </c>
      <c r="CC77" s="77" t="str">
        <f t="shared" si="9"/>
        <v/>
      </c>
      <c r="CD77" s="77" t="str">
        <f t="shared" si="10"/>
        <v/>
      </c>
      <c r="CE77" s="77" t="str">
        <f t="shared" si="11"/>
        <v/>
      </c>
      <c r="CF77" s="77" t="str">
        <f t="shared" si="12"/>
        <v/>
      </c>
      <c r="CG77" s="77" t="str">
        <f t="shared" si="13"/>
        <v/>
      </c>
      <c r="CH77" s="77" t="str">
        <f t="shared" si="14"/>
        <v/>
      </c>
      <c r="CI77" s="77" t="str">
        <f t="shared" si="15"/>
        <v/>
      </c>
      <c r="CJ77" s="77" t="str">
        <f t="shared" si="16"/>
        <v/>
      </c>
      <c r="CK77" s="77" t="str">
        <f t="shared" si="17"/>
        <v/>
      </c>
      <c r="CL77" s="77" t="str">
        <f t="shared" si="18"/>
        <v/>
      </c>
      <c r="CM77" s="77" t="str">
        <f t="shared" si="19"/>
        <v/>
      </c>
      <c r="CN77" s="77" t="str">
        <f t="shared" si="20"/>
        <v/>
      </c>
      <c r="CO77" s="77" t="str">
        <f t="shared" si="21"/>
        <v/>
      </c>
      <c r="CP77" s="77" t="str">
        <f t="shared" si="22"/>
        <v/>
      </c>
      <c r="CQ77" s="77" t="str">
        <f t="shared" si="23"/>
        <v/>
      </c>
      <c r="CR77" s="77" t="str">
        <f t="shared" si="24"/>
        <v/>
      </c>
      <c r="CS77" s="77" t="str">
        <f t="shared" si="25"/>
        <v/>
      </c>
      <c r="CT77" s="77" t="str">
        <f t="shared" si="26"/>
        <v/>
      </c>
      <c r="CU77" s="77"/>
      <c r="CV77" s="77"/>
      <c r="CW77" s="77"/>
      <c r="CX77" s="77"/>
      <c r="CY77" s="77"/>
      <c r="CZ77" s="77"/>
      <c r="DA77" s="77"/>
      <c r="DB77" s="77"/>
      <c r="DC77" s="77"/>
    </row>
    <row r="78" spans="1:107" s="76" customFormat="1" ht="27.75" customHeight="1" x14ac:dyDescent="0.25">
      <c r="A78" s="358" t="s">
        <v>56</v>
      </c>
      <c r="B78" s="359"/>
      <c r="C78" s="123">
        <f t="shared" si="6"/>
        <v>125</v>
      </c>
      <c r="D78" s="124">
        <f t="shared" si="7"/>
        <v>0</v>
      </c>
      <c r="E78" s="323">
        <f>+Enero!E78+Febrero!E78+'Marzo '!E78+'Abril '!E78+'Mayo '!E78+Junio!E78+Julio!E78+Agosto!E78+Septiembre!E78+'Octubre '!E78+Noviembre!E78+'Diciembre '!E78</f>
        <v>0</v>
      </c>
      <c r="F78" s="323">
        <f>+Enero!F78+Febrero!F78+'Marzo '!F78+'Abril '!F78+'Mayo '!F78+Junio!F78+Julio!F78+Agosto!F78+Septiembre!F78+'Octubre '!F78+Noviembre!F78+'Diciembre '!F78</f>
        <v>0</v>
      </c>
      <c r="G78" s="323">
        <f>+Enero!G78+Febrero!G78+'Marzo '!G78+'Abril '!G78+'Mayo '!G78+Junio!G78+Julio!G78+Agosto!G78+Septiembre!G78+'Octubre '!G78+Noviembre!G78+'Diciembre '!G78</f>
        <v>0</v>
      </c>
      <c r="H78" s="323">
        <f>+Enero!H78+Febrero!H78+'Marzo '!H78+'Abril '!H78+'Mayo '!H78+Junio!H78+Julio!H78+Agosto!H78+Septiembre!H78+'Octubre '!H78+Noviembre!H78+'Diciembre '!H78</f>
        <v>0</v>
      </c>
      <c r="I78" s="322">
        <f>+Enero!I78+Febrero!I78+'Marzo '!I78+'Abril '!I78+'Mayo '!I78+Junio!I78+Julio!I78+Agosto!I78+Septiembre!I78+'Octubre '!I78+Noviembre!I78+'Diciembre '!I78</f>
        <v>0</v>
      </c>
      <c r="J78" s="322">
        <f>+Enero!J78+Febrero!J78+'Marzo '!J78+'Abril '!J78+'Mayo '!J78+Junio!J78+Julio!J78+Agosto!J78+Septiembre!J78+'Octubre '!J78+Noviembre!J78+'Diciembre '!J78</f>
        <v>0</v>
      </c>
      <c r="K78" s="322">
        <f>+Enero!K78+Febrero!K78+'Marzo '!K78+'Abril '!K78+'Mayo '!K78+Junio!K78+Julio!K78+Agosto!K78+Septiembre!K78+'Octubre '!K78+Noviembre!K78+'Diciembre '!K78</f>
        <v>14</v>
      </c>
      <c r="L78" s="322">
        <f>+Enero!L78+Febrero!L78+'Marzo '!L78+'Abril '!L78+'Mayo '!L78+Junio!L78+Julio!L78+Agosto!L78+Septiembre!L78+'Octubre '!L78+Noviembre!L78+'Diciembre '!L78</f>
        <v>0</v>
      </c>
      <c r="M78" s="322">
        <f>+Enero!M78+Febrero!M78+'Marzo '!M78+'Abril '!M78+'Mayo '!M78+Junio!M78+Julio!M78+Agosto!M78+Septiembre!M78+'Octubre '!M78+Noviembre!M78+'Diciembre '!M78</f>
        <v>26</v>
      </c>
      <c r="N78" s="322">
        <f>+Enero!N78+Febrero!N78+'Marzo '!N78+'Abril '!N78+'Mayo '!N78+Junio!N78+Julio!N78+Agosto!N78+Septiembre!N78+'Octubre '!N78+Noviembre!N78+'Diciembre '!N78</f>
        <v>0</v>
      </c>
      <c r="O78" s="322">
        <f>+Enero!O78+Febrero!O78+'Marzo '!O78+'Abril '!O78+'Mayo '!O78+Junio!O78+Julio!O78+Agosto!O78+Septiembre!O78+'Octubre '!O78+Noviembre!O78+'Diciembre '!O78</f>
        <v>24</v>
      </c>
      <c r="P78" s="322">
        <f>+Enero!P78+Febrero!P78+'Marzo '!P78+'Abril '!P78+'Mayo '!P78+Junio!P78+Julio!P78+Agosto!P78+Septiembre!P78+'Octubre '!P78+Noviembre!P78+'Diciembre '!P78</f>
        <v>0</v>
      </c>
      <c r="Q78" s="322">
        <f>+Enero!Q78+Febrero!Q78+'Marzo '!Q78+'Abril '!Q78+'Mayo '!Q78+Junio!Q78+Julio!Q78+Agosto!Q78+Septiembre!Q78+'Octubre '!Q78+Noviembre!Q78+'Diciembre '!Q78</f>
        <v>15</v>
      </c>
      <c r="R78" s="322">
        <f>+Enero!R78+Febrero!R78+'Marzo '!R78+'Abril '!R78+'Mayo '!R78+Junio!R78+Julio!R78+Agosto!R78+Septiembre!R78+'Octubre '!R78+Noviembre!R78+'Diciembre '!R78</f>
        <v>0</v>
      </c>
      <c r="S78" s="322">
        <f>+Enero!S78+Febrero!S78+'Marzo '!S78+'Abril '!S78+'Mayo '!S78+Junio!S78+Julio!S78+Agosto!S78+Septiembre!S78+'Octubre '!S78+Noviembre!S78+'Diciembre '!S78</f>
        <v>9</v>
      </c>
      <c r="T78" s="322">
        <f>+Enero!T78+Febrero!T78+'Marzo '!T78+'Abril '!T78+'Mayo '!T78+Junio!T78+Julio!T78+Agosto!T78+Septiembre!T78+'Octubre '!T78+Noviembre!T78+'Diciembre '!T78</f>
        <v>0</v>
      </c>
      <c r="U78" s="322">
        <f>+Enero!U78+Febrero!U78+'Marzo '!U78+'Abril '!U78+'Mayo '!U78+Junio!U78+Julio!U78+Agosto!U78+Septiembre!U78+'Octubre '!U78+Noviembre!U78+'Diciembre '!U78</f>
        <v>14</v>
      </c>
      <c r="V78" s="322">
        <f>+Enero!V78+Febrero!V78+'Marzo '!V78+'Abril '!V78+'Mayo '!V78+Junio!V78+Julio!V78+Agosto!V78+Septiembre!V78+'Octubre '!V78+Noviembre!V78+'Diciembre '!V78</f>
        <v>0</v>
      </c>
      <c r="W78" s="322">
        <f>+Enero!W78+Febrero!W78+'Marzo '!W78+'Abril '!W78+'Mayo '!W78+Junio!W78+Julio!W78+Agosto!W78+Septiembre!W78+'Octubre '!W78+Noviembre!W78+'Diciembre '!W78</f>
        <v>11</v>
      </c>
      <c r="X78" s="322">
        <f>+Enero!X78+Febrero!X78+'Marzo '!X78+'Abril '!X78+'Mayo '!X78+Junio!X78+Julio!X78+Agosto!X78+Septiembre!X78+'Octubre '!X78+Noviembre!X78+'Diciembre '!X78</f>
        <v>0</v>
      </c>
      <c r="Y78" s="322">
        <f>+Enero!Y78+Febrero!Y78+'Marzo '!Y78+'Abril '!Y78+'Mayo '!Y78+Junio!Y78+Julio!Y78+Agosto!Y78+Septiembre!Y78+'Octubre '!Y78+Noviembre!Y78+'Diciembre '!Y78</f>
        <v>6</v>
      </c>
      <c r="Z78" s="322">
        <f>+Enero!Z78+Febrero!Z78+'Marzo '!Z78+'Abril '!Z78+'Mayo '!Z78+Junio!Z78+Julio!Z78+Agosto!Z78+Septiembre!Z78+'Octubre '!Z78+Noviembre!Z78+'Diciembre '!Z78</f>
        <v>0</v>
      </c>
      <c r="AA78" s="322">
        <f>+Enero!AA78+Febrero!AA78+'Marzo '!AA78+'Abril '!AA78+'Mayo '!AA78+Junio!AA78+Julio!AA78+Agosto!AA78+Septiembre!AA78+'Octubre '!AA78+Noviembre!AA78+'Diciembre '!AA78</f>
        <v>4</v>
      </c>
      <c r="AB78" s="322">
        <f>+Enero!AB78+Febrero!AB78+'Marzo '!AB78+'Abril '!AB78+'Mayo '!AB78+Junio!AB78+Julio!AB78+Agosto!AB78+Septiembre!AB78+'Octubre '!AB78+Noviembre!AB78+'Diciembre '!AB78</f>
        <v>0</v>
      </c>
      <c r="AC78" s="322">
        <f>+Enero!AC78+Febrero!AC78+'Marzo '!AC78+'Abril '!AC78+'Mayo '!AC78+Junio!AC78+Julio!AC78+Agosto!AC78+Septiembre!AC78+'Octubre '!AC78+Noviembre!AC78+'Diciembre '!AC78</f>
        <v>0</v>
      </c>
      <c r="AD78" s="322">
        <f>+Enero!AD78+Febrero!AD78+'Marzo '!AD78+'Abril '!AD78+'Mayo '!AD78+Junio!AD78+Julio!AD78+Agosto!AD78+Septiembre!AD78+'Octubre '!AD78+Noviembre!AD78+'Diciembre '!AD78</f>
        <v>0</v>
      </c>
      <c r="AE78" s="322">
        <f>+Enero!AE78+Febrero!AE78+'Marzo '!AE78+'Abril '!AE78+'Mayo '!AE78+Junio!AE78+Julio!AE78+Agosto!AE78+Septiembre!AE78+'Octubre '!AE78+Noviembre!AE78+'Diciembre '!AE78</f>
        <v>1</v>
      </c>
      <c r="AF78" s="322">
        <f>+Enero!AF78+Febrero!AF78+'Marzo '!AF78+'Abril '!AF78+'Mayo '!AF78+Junio!AF78+Julio!AF78+Agosto!AF78+Septiembre!AF78+'Octubre '!AF78+Noviembre!AF78+'Diciembre '!AF78</f>
        <v>0</v>
      </c>
      <c r="AG78" s="322">
        <f>+Enero!AG78+Febrero!AG78+'Marzo '!AG78+'Abril '!AG78+'Mayo '!AG78+Junio!AG78+Julio!AG78+Agosto!AG78+Septiembre!AG78+'Octubre '!AG78+Noviembre!AG78+'Diciembre '!AG78</f>
        <v>1</v>
      </c>
      <c r="AH78" s="322">
        <f>+Enero!AH78+Febrero!AH78+'Marzo '!AH78+'Abril '!AH78+'Mayo '!AH78+Junio!AH78+Julio!AH78+Agosto!AH78+Septiembre!AH78+'Octubre '!AH78+Noviembre!AH78+'Diciembre '!AH78</f>
        <v>0</v>
      </c>
      <c r="AI78" s="322">
        <f>+Enero!AI78+Febrero!AI78+'Marzo '!AI78+'Abril '!AI78+'Mayo '!AI78+Junio!AI78+Julio!AI78+Agosto!AI78+Septiembre!AI78+'Octubre '!AI78+Noviembre!AI78+'Diciembre '!AI78</f>
        <v>0</v>
      </c>
      <c r="AJ78" s="322">
        <f>+Enero!AJ78+Febrero!AJ78+'Marzo '!AJ78+'Abril '!AJ78+'Mayo '!AJ78+Junio!AJ78+Julio!AJ78+Agosto!AJ78+Septiembre!AJ78+'Octubre '!AJ78+Noviembre!AJ78+'Diciembre '!AJ78</f>
        <v>0</v>
      </c>
      <c r="AK78" s="322">
        <f>+Enero!AK78+Febrero!AK78+'Marzo '!AK78+'Abril '!AK78+'Mayo '!AK78+Junio!AK78+Julio!AK78+Agosto!AK78+Septiembre!AK78+'Octubre '!AK78+Noviembre!AK78+'Diciembre '!AK78</f>
        <v>0</v>
      </c>
      <c r="AL78" s="322">
        <f>+Enero!AL78+Febrero!AL78+'Marzo '!AL78+'Abril '!AL78+'Mayo '!AL78+Junio!AL78+Julio!AL78+Agosto!AL78+Septiembre!AL78+'Octubre '!AL78+Noviembre!AL78+'Diciembre '!AL78</f>
        <v>0</v>
      </c>
      <c r="AM78" s="322">
        <f>+Enero!AM78+Febrero!AM78+'Marzo '!AM78+'Abril '!AM78+'Mayo '!AM78+Junio!AM78+Julio!AM78+Agosto!AM78+Septiembre!AM78+'Octubre '!AM78+Noviembre!AM78+'Diciembre '!AM78</f>
        <v>0</v>
      </c>
      <c r="AN78" s="322">
        <f>+Enero!AN78+Febrero!AN78+'Marzo '!AN78+'Abril '!AN78+'Mayo '!AN78+Junio!AN78+Julio!AN78+Agosto!AN78+Septiembre!AN78+'Octubre '!AN78+Noviembre!AN78+'Diciembre '!AN78</f>
        <v>125</v>
      </c>
      <c r="AO78" s="322">
        <f>+Enero!AO78+Febrero!AO78+'Marzo '!AO78+'Abril '!AO78+'Mayo '!AO78+Junio!AO78+Julio!AO78+Agosto!AO78+Septiembre!AO78+'Octubre '!AO78+Noviembre!AO78+'Diciembre '!AO78</f>
        <v>0</v>
      </c>
      <c r="AP78" s="322">
        <f>+Enero!AP78+Febrero!AP78+'Marzo '!AP78+'Abril '!AP78+'Mayo '!AP78+Junio!AP78+Julio!AP78+Agosto!AP78+Septiembre!AP78+'Octubre '!AP78+Noviembre!AP78+'Diciembre '!AP78</f>
        <v>0</v>
      </c>
      <c r="AQ78" s="322">
        <f>+Enero!AQ78+Febrero!AQ78+'Marzo '!AQ78+'Abril '!AQ78+'Mayo '!AQ78+Junio!AQ78+Julio!AQ78+Agosto!AQ78+Septiembre!AQ78+'Octubre '!AQ78+Noviembre!AQ78+'Diciembre '!AQ78</f>
        <v>0</v>
      </c>
      <c r="AR78" s="122" t="s">
        <v>98</v>
      </c>
      <c r="BX78" s="77"/>
      <c r="BY78" s="77"/>
      <c r="BZ78" s="77"/>
      <c r="CA78" s="77" t="str">
        <f t="shared" si="27"/>
        <v/>
      </c>
      <c r="CB78" s="77" t="str">
        <f t="shared" si="8"/>
        <v/>
      </c>
      <c r="CC78" s="77" t="str">
        <f t="shared" si="9"/>
        <v/>
      </c>
      <c r="CD78" s="77" t="str">
        <f t="shared" si="10"/>
        <v/>
      </c>
      <c r="CE78" s="77" t="str">
        <f t="shared" si="11"/>
        <v/>
      </c>
      <c r="CF78" s="77" t="str">
        <f t="shared" si="12"/>
        <v/>
      </c>
      <c r="CG78" s="77" t="str">
        <f t="shared" si="13"/>
        <v/>
      </c>
      <c r="CH78" s="77" t="str">
        <f t="shared" si="14"/>
        <v/>
      </c>
      <c r="CI78" s="77" t="str">
        <f t="shared" si="15"/>
        <v/>
      </c>
      <c r="CJ78" s="77" t="str">
        <f t="shared" si="16"/>
        <v/>
      </c>
      <c r="CK78" s="77" t="str">
        <f t="shared" si="17"/>
        <v/>
      </c>
      <c r="CL78" s="77" t="str">
        <f t="shared" si="18"/>
        <v/>
      </c>
      <c r="CM78" s="77" t="str">
        <f t="shared" si="19"/>
        <v/>
      </c>
      <c r="CN78" s="77" t="str">
        <f t="shared" si="20"/>
        <v/>
      </c>
      <c r="CO78" s="77" t="str">
        <f t="shared" si="21"/>
        <v/>
      </c>
      <c r="CP78" s="77" t="str">
        <f t="shared" si="22"/>
        <v/>
      </c>
      <c r="CQ78" s="77" t="str">
        <f t="shared" si="23"/>
        <v/>
      </c>
      <c r="CR78" s="77" t="str">
        <f t="shared" si="24"/>
        <v/>
      </c>
      <c r="CS78" s="77" t="str">
        <f t="shared" si="25"/>
        <v/>
      </c>
      <c r="CT78" s="77" t="str">
        <f t="shared" si="26"/>
        <v/>
      </c>
      <c r="CU78" s="77"/>
      <c r="CV78" s="77"/>
      <c r="CW78" s="77"/>
      <c r="CX78" s="77"/>
      <c r="CY78" s="77"/>
      <c r="CZ78" s="77"/>
      <c r="DA78" s="77"/>
      <c r="DB78" s="77"/>
      <c r="DC78" s="77"/>
    </row>
    <row r="79" spans="1:107" s="76" customFormat="1" x14ac:dyDescent="0.25">
      <c r="A79" s="353" t="s">
        <v>17</v>
      </c>
      <c r="B79" s="354"/>
      <c r="C79" s="127">
        <f t="shared" si="6"/>
        <v>23</v>
      </c>
      <c r="D79" s="126">
        <f t="shared" si="7"/>
        <v>1</v>
      </c>
      <c r="E79" s="322">
        <f>+Enero!E79+Febrero!E79+'Marzo '!E79+'Abril '!E79+'Mayo '!E79+Junio!E79+Julio!E79+Agosto!E79+Septiembre!E79+'Octubre '!E79+Noviembre!E79+'Diciembre '!E79</f>
        <v>0</v>
      </c>
      <c r="F79" s="322">
        <f>+Enero!F79+Febrero!F79+'Marzo '!F79+'Abril '!F79+'Mayo '!F79+Junio!F79+Julio!F79+Agosto!F79+Septiembre!F79+'Octubre '!F79+Noviembre!F79+'Diciembre '!F79</f>
        <v>0</v>
      </c>
      <c r="G79" s="322">
        <f>+Enero!G79+Febrero!G79+'Marzo '!G79+'Abril '!G79+'Mayo '!G79+Junio!G79+Julio!G79+Agosto!G79+Septiembre!G79+'Octubre '!G79+Noviembre!G79+'Diciembre '!G79</f>
        <v>0</v>
      </c>
      <c r="H79" s="322">
        <f>+Enero!H79+Febrero!H79+'Marzo '!H79+'Abril '!H79+'Mayo '!H79+Junio!H79+Julio!H79+Agosto!H79+Septiembre!H79+'Octubre '!H79+Noviembre!H79+'Diciembre '!H79</f>
        <v>0</v>
      </c>
      <c r="I79" s="322">
        <f>+Enero!I79+Febrero!I79+'Marzo '!I79+'Abril '!I79+'Mayo '!I79+Junio!I79+Julio!I79+Agosto!I79+Septiembre!I79+'Octubre '!I79+Noviembre!I79+'Diciembre '!I79</f>
        <v>0</v>
      </c>
      <c r="J79" s="322">
        <f>+Enero!J79+Febrero!J79+'Marzo '!J79+'Abril '!J79+'Mayo '!J79+Junio!J79+Julio!J79+Agosto!J79+Septiembre!J79+'Octubre '!J79+Noviembre!J79+'Diciembre '!J79</f>
        <v>0</v>
      </c>
      <c r="K79" s="322">
        <f>+Enero!K79+Febrero!K79+'Marzo '!K79+'Abril '!K79+'Mayo '!K79+Junio!K79+Julio!K79+Agosto!K79+Septiembre!K79+'Octubre '!K79+Noviembre!K79+'Diciembre '!K79</f>
        <v>2</v>
      </c>
      <c r="L79" s="322">
        <f>+Enero!L79+Febrero!L79+'Marzo '!L79+'Abril '!L79+'Mayo '!L79+Junio!L79+Julio!L79+Agosto!L79+Septiembre!L79+'Octubre '!L79+Noviembre!L79+'Diciembre '!L79</f>
        <v>0</v>
      </c>
      <c r="M79" s="322">
        <f>+Enero!M79+Febrero!M79+'Marzo '!M79+'Abril '!M79+'Mayo '!M79+Junio!M79+Julio!M79+Agosto!M79+Septiembre!M79+'Octubre '!M79+Noviembre!M79+'Diciembre '!M79</f>
        <v>5</v>
      </c>
      <c r="N79" s="322">
        <f>+Enero!N79+Febrero!N79+'Marzo '!N79+'Abril '!N79+'Mayo '!N79+Junio!N79+Julio!N79+Agosto!N79+Septiembre!N79+'Octubre '!N79+Noviembre!N79+'Diciembre '!N79</f>
        <v>0</v>
      </c>
      <c r="O79" s="322">
        <f>+Enero!O79+Febrero!O79+'Marzo '!O79+'Abril '!O79+'Mayo '!O79+Junio!O79+Julio!O79+Agosto!O79+Septiembre!O79+'Octubre '!O79+Noviembre!O79+'Diciembre '!O79</f>
        <v>3</v>
      </c>
      <c r="P79" s="322">
        <f>+Enero!P79+Febrero!P79+'Marzo '!P79+'Abril '!P79+'Mayo '!P79+Junio!P79+Julio!P79+Agosto!P79+Septiembre!P79+'Octubre '!P79+Noviembre!P79+'Diciembre '!P79</f>
        <v>0</v>
      </c>
      <c r="Q79" s="322">
        <f>+Enero!Q79+Febrero!Q79+'Marzo '!Q79+'Abril '!Q79+'Mayo '!Q79+Junio!Q79+Julio!Q79+Agosto!Q79+Septiembre!Q79+'Octubre '!Q79+Noviembre!Q79+'Diciembre '!Q79</f>
        <v>3</v>
      </c>
      <c r="R79" s="322">
        <f>+Enero!R79+Febrero!R79+'Marzo '!R79+'Abril '!R79+'Mayo '!R79+Junio!R79+Julio!R79+Agosto!R79+Septiembre!R79+'Octubre '!R79+Noviembre!R79+'Diciembre '!R79</f>
        <v>0</v>
      </c>
      <c r="S79" s="322">
        <f>+Enero!S79+Febrero!S79+'Marzo '!S79+'Abril '!S79+'Mayo '!S79+Junio!S79+Julio!S79+Agosto!S79+Septiembre!S79+'Octubre '!S79+Noviembre!S79+'Diciembre '!S79</f>
        <v>4</v>
      </c>
      <c r="T79" s="322">
        <f>+Enero!T79+Febrero!T79+'Marzo '!T79+'Abril '!T79+'Mayo '!T79+Junio!T79+Julio!T79+Agosto!T79+Septiembre!T79+'Octubre '!T79+Noviembre!T79+'Diciembre '!T79</f>
        <v>0</v>
      </c>
      <c r="U79" s="322">
        <f>+Enero!U79+Febrero!U79+'Marzo '!U79+'Abril '!U79+'Mayo '!U79+Junio!U79+Julio!U79+Agosto!U79+Septiembre!U79+'Octubre '!U79+Noviembre!U79+'Diciembre '!U79</f>
        <v>1</v>
      </c>
      <c r="V79" s="322">
        <f>+Enero!V79+Febrero!V79+'Marzo '!V79+'Abril '!V79+'Mayo '!V79+Junio!V79+Julio!V79+Agosto!V79+Septiembre!V79+'Octubre '!V79+Noviembre!V79+'Diciembre '!V79</f>
        <v>0</v>
      </c>
      <c r="W79" s="322">
        <f>+Enero!W79+Febrero!W79+'Marzo '!W79+'Abril '!W79+'Mayo '!W79+Junio!W79+Julio!W79+Agosto!W79+Septiembre!W79+'Octubre '!W79+Noviembre!W79+'Diciembre '!W79</f>
        <v>4</v>
      </c>
      <c r="X79" s="322">
        <f>+Enero!X79+Febrero!X79+'Marzo '!X79+'Abril '!X79+'Mayo '!X79+Junio!X79+Julio!X79+Agosto!X79+Septiembre!X79+'Octubre '!X79+Noviembre!X79+'Diciembre '!X79</f>
        <v>0</v>
      </c>
      <c r="Y79" s="322">
        <f>+Enero!Y79+Febrero!Y79+'Marzo '!Y79+'Abril '!Y79+'Mayo '!Y79+Junio!Y79+Julio!Y79+Agosto!Y79+Septiembre!Y79+'Octubre '!Y79+Noviembre!Y79+'Diciembre '!Y79</f>
        <v>1</v>
      </c>
      <c r="Z79" s="322">
        <f>+Enero!Z79+Febrero!Z79+'Marzo '!Z79+'Abril '!Z79+'Mayo '!Z79+Junio!Z79+Julio!Z79+Agosto!Z79+Septiembre!Z79+'Octubre '!Z79+Noviembre!Z79+'Diciembre '!Z79</f>
        <v>1</v>
      </c>
      <c r="AA79" s="322">
        <f>+Enero!AA79+Febrero!AA79+'Marzo '!AA79+'Abril '!AA79+'Mayo '!AA79+Junio!AA79+Julio!AA79+Agosto!AA79+Septiembre!AA79+'Octubre '!AA79+Noviembre!AA79+'Diciembre '!AA79</f>
        <v>0</v>
      </c>
      <c r="AB79" s="322">
        <f>+Enero!AB79+Febrero!AB79+'Marzo '!AB79+'Abril '!AB79+'Mayo '!AB79+Junio!AB79+Julio!AB79+Agosto!AB79+Septiembre!AB79+'Octubre '!AB79+Noviembre!AB79+'Diciembre '!AB79</f>
        <v>0</v>
      </c>
      <c r="AC79" s="322">
        <f>+Enero!AC79+Febrero!AC79+'Marzo '!AC79+'Abril '!AC79+'Mayo '!AC79+Junio!AC79+Julio!AC79+Agosto!AC79+Septiembre!AC79+'Octubre '!AC79+Noviembre!AC79+'Diciembre '!AC79</f>
        <v>0</v>
      </c>
      <c r="AD79" s="322">
        <f>+Enero!AD79+Febrero!AD79+'Marzo '!AD79+'Abril '!AD79+'Mayo '!AD79+Junio!AD79+Julio!AD79+Agosto!AD79+Septiembre!AD79+'Octubre '!AD79+Noviembre!AD79+'Diciembre '!AD79</f>
        <v>0</v>
      </c>
      <c r="AE79" s="322">
        <f>+Enero!AE79+Febrero!AE79+'Marzo '!AE79+'Abril '!AE79+'Mayo '!AE79+Junio!AE79+Julio!AE79+Agosto!AE79+Septiembre!AE79+'Octubre '!AE79+Noviembre!AE79+'Diciembre '!AE79</f>
        <v>0</v>
      </c>
      <c r="AF79" s="322">
        <f>+Enero!AF79+Febrero!AF79+'Marzo '!AF79+'Abril '!AF79+'Mayo '!AF79+Junio!AF79+Julio!AF79+Agosto!AF79+Septiembre!AF79+'Octubre '!AF79+Noviembre!AF79+'Diciembre '!AF79</f>
        <v>0</v>
      </c>
      <c r="AG79" s="322">
        <f>+Enero!AG79+Febrero!AG79+'Marzo '!AG79+'Abril '!AG79+'Mayo '!AG79+Junio!AG79+Julio!AG79+Agosto!AG79+Septiembre!AG79+'Octubre '!AG79+Noviembre!AG79+'Diciembre '!AG79</f>
        <v>0</v>
      </c>
      <c r="AH79" s="322">
        <f>+Enero!AH79+Febrero!AH79+'Marzo '!AH79+'Abril '!AH79+'Mayo '!AH79+Junio!AH79+Julio!AH79+Agosto!AH79+Septiembre!AH79+'Octubre '!AH79+Noviembre!AH79+'Diciembre '!AH79</f>
        <v>0</v>
      </c>
      <c r="AI79" s="322">
        <f>+Enero!AI79+Febrero!AI79+'Marzo '!AI79+'Abril '!AI79+'Mayo '!AI79+Junio!AI79+Julio!AI79+Agosto!AI79+Septiembre!AI79+'Octubre '!AI79+Noviembre!AI79+'Diciembre '!AI79</f>
        <v>0</v>
      </c>
      <c r="AJ79" s="322">
        <f>+Enero!AJ79+Febrero!AJ79+'Marzo '!AJ79+'Abril '!AJ79+'Mayo '!AJ79+Junio!AJ79+Julio!AJ79+Agosto!AJ79+Septiembre!AJ79+'Octubre '!AJ79+Noviembre!AJ79+'Diciembre '!AJ79</f>
        <v>0</v>
      </c>
      <c r="AK79" s="322">
        <f>+Enero!AK79+Febrero!AK79+'Marzo '!AK79+'Abril '!AK79+'Mayo '!AK79+Junio!AK79+Julio!AK79+Agosto!AK79+Septiembre!AK79+'Octubre '!AK79+Noviembre!AK79+'Diciembre '!AK79</f>
        <v>0</v>
      </c>
      <c r="AL79" s="322">
        <f>+Enero!AL79+Febrero!AL79+'Marzo '!AL79+'Abril '!AL79+'Mayo '!AL79+Junio!AL79+Julio!AL79+Agosto!AL79+Septiembre!AL79+'Octubre '!AL79+Noviembre!AL79+'Diciembre '!AL79</f>
        <v>0</v>
      </c>
      <c r="AM79" s="322">
        <f>+Enero!AM79+Febrero!AM79+'Marzo '!AM79+'Abril '!AM79+'Mayo '!AM79+Junio!AM79+Julio!AM79+Agosto!AM79+Septiembre!AM79+'Octubre '!AM79+Noviembre!AM79+'Diciembre '!AM79</f>
        <v>14</v>
      </c>
      <c r="AN79" s="322">
        <f>+Enero!AN79+Febrero!AN79+'Marzo '!AN79+'Abril '!AN79+'Mayo '!AN79+Junio!AN79+Julio!AN79+Agosto!AN79+Septiembre!AN79+'Octubre '!AN79+Noviembre!AN79+'Diciembre '!AN79</f>
        <v>9</v>
      </c>
      <c r="AO79" s="322">
        <f>+Enero!AO79+Febrero!AO79+'Marzo '!AO79+'Abril '!AO79+'Mayo '!AO79+Junio!AO79+Julio!AO79+Agosto!AO79+Septiembre!AO79+'Octubre '!AO79+Noviembre!AO79+'Diciembre '!AO79</f>
        <v>0</v>
      </c>
      <c r="AP79" s="322">
        <f>+Enero!AP79+Febrero!AP79+'Marzo '!AP79+'Abril '!AP79+'Mayo '!AP79+Junio!AP79+Julio!AP79+Agosto!AP79+Septiembre!AP79+'Octubre '!AP79+Noviembre!AP79+'Diciembre '!AP79</f>
        <v>0</v>
      </c>
      <c r="AQ79" s="322">
        <f>+Enero!AQ79+Febrero!AQ79+'Marzo '!AQ79+'Abril '!AQ79+'Mayo '!AQ79+Junio!AQ79+Julio!AQ79+Agosto!AQ79+Septiembre!AQ79+'Octubre '!AQ79+Noviembre!AQ79+'Diciembre '!AQ79</f>
        <v>0</v>
      </c>
      <c r="AR79" s="122" t="s">
        <v>97</v>
      </c>
      <c r="BX79" s="77"/>
      <c r="BY79" s="77"/>
      <c r="BZ79" s="77"/>
      <c r="CA79" s="77" t="str">
        <f t="shared" si="27"/>
        <v/>
      </c>
      <c r="CB79" s="77" t="str">
        <f t="shared" si="8"/>
        <v/>
      </c>
      <c r="CC79" s="77" t="str">
        <f t="shared" si="9"/>
        <v/>
      </c>
      <c r="CD79" s="77" t="str">
        <f t="shared" si="10"/>
        <v/>
      </c>
      <c r="CE79" s="77" t="str">
        <f t="shared" si="11"/>
        <v/>
      </c>
      <c r="CF79" s="77" t="str">
        <f t="shared" si="12"/>
        <v/>
      </c>
      <c r="CG79" s="77" t="str">
        <f t="shared" si="13"/>
        <v/>
      </c>
      <c r="CH79" s="77" t="str">
        <f t="shared" si="14"/>
        <v/>
      </c>
      <c r="CI79" s="77" t="str">
        <f t="shared" si="15"/>
        <v/>
      </c>
      <c r="CJ79" s="77" t="str">
        <f t="shared" si="16"/>
        <v/>
      </c>
      <c r="CK79" s="77" t="str">
        <f t="shared" si="17"/>
        <v/>
      </c>
      <c r="CL79" s="77" t="str">
        <f t="shared" si="18"/>
        <v/>
      </c>
      <c r="CM79" s="77" t="str">
        <f t="shared" si="19"/>
        <v/>
      </c>
      <c r="CN79" s="77" t="str">
        <f t="shared" si="20"/>
        <v/>
      </c>
      <c r="CO79" s="77" t="str">
        <f t="shared" si="21"/>
        <v/>
      </c>
      <c r="CP79" s="77" t="str">
        <f t="shared" si="22"/>
        <v/>
      </c>
      <c r="CQ79" s="77" t="str">
        <f t="shared" si="23"/>
        <v/>
      </c>
      <c r="CR79" s="77" t="str">
        <f t="shared" si="24"/>
        <v/>
      </c>
      <c r="CS79" s="77" t="str">
        <f t="shared" si="25"/>
        <v/>
      </c>
      <c r="CT79" s="77" t="str">
        <f t="shared" si="26"/>
        <v/>
      </c>
      <c r="CU79" s="77"/>
      <c r="CV79" s="77"/>
      <c r="CW79" s="77"/>
      <c r="CX79" s="77"/>
      <c r="CY79" s="77"/>
      <c r="CZ79" s="77"/>
      <c r="DA79" s="77"/>
      <c r="DB79" s="77"/>
      <c r="DC79" s="77"/>
    </row>
    <row r="80" spans="1:107" s="76" customFormat="1" x14ac:dyDescent="0.25">
      <c r="A80" s="360" t="s">
        <v>57</v>
      </c>
      <c r="B80" s="361"/>
      <c r="C80" s="128">
        <f t="shared" si="6"/>
        <v>44</v>
      </c>
      <c r="D80" s="129">
        <f t="shared" si="7"/>
        <v>2</v>
      </c>
      <c r="E80" s="323">
        <f>+Enero!E80+Febrero!E80+'Marzo '!E80+'Abril '!E80+'Mayo '!E80+Junio!E80+Julio!E80+Agosto!E80+Septiembre!E80+'Octubre '!E80+Noviembre!E80+'Diciembre '!E80</f>
        <v>0</v>
      </c>
      <c r="F80" s="323">
        <f>+Enero!F80+Febrero!F80+'Marzo '!F80+'Abril '!F80+'Mayo '!F80+Junio!F80+Julio!F80+Agosto!F80+Septiembre!F80+'Octubre '!F80+Noviembre!F80+'Diciembre '!F80</f>
        <v>0</v>
      </c>
      <c r="G80" s="323">
        <f>+Enero!G80+Febrero!G80+'Marzo '!G80+'Abril '!G80+'Mayo '!G80+Junio!G80+Julio!G80+Agosto!G80+Septiembre!G80+'Octubre '!G80+Noviembre!G80+'Diciembre '!G80</f>
        <v>0</v>
      </c>
      <c r="H80" s="323">
        <f>+Enero!H80+Febrero!H80+'Marzo '!H80+'Abril '!H80+'Mayo '!H80+Junio!H80+Julio!H80+Agosto!H80+Septiembre!H80+'Octubre '!H80+Noviembre!H80+'Diciembre '!H80</f>
        <v>0</v>
      </c>
      <c r="I80" s="323">
        <f>+Enero!I80+Febrero!I80+'Marzo '!I80+'Abril '!I80+'Mayo '!I80+Junio!I80+Julio!I80+Agosto!I80+Septiembre!I80+'Octubre '!I80+Noviembre!I80+'Diciembre '!I80</f>
        <v>0</v>
      </c>
      <c r="J80" s="323">
        <f>+Enero!J80+Febrero!J80+'Marzo '!J80+'Abril '!J80+'Mayo '!J80+Junio!J80+Julio!J80+Agosto!J80+Septiembre!J80+'Octubre '!J80+Noviembre!J80+'Diciembre '!J80</f>
        <v>0</v>
      </c>
      <c r="K80" s="322">
        <f>+Enero!K80+Febrero!K80+'Marzo '!K80+'Abril '!K80+'Mayo '!K80+Junio!K80+Julio!K80+Agosto!K80+Septiembre!K80+'Octubre '!K80+Noviembre!K80+'Diciembre '!K80</f>
        <v>3</v>
      </c>
      <c r="L80" s="322">
        <f>+Enero!L80+Febrero!L80+'Marzo '!L80+'Abril '!L80+'Mayo '!L80+Junio!L80+Julio!L80+Agosto!L80+Septiembre!L80+'Octubre '!L80+Noviembre!L80+'Diciembre '!L80</f>
        <v>0</v>
      </c>
      <c r="M80" s="322">
        <f>+Enero!M80+Febrero!M80+'Marzo '!M80+'Abril '!M80+'Mayo '!M80+Junio!M80+Julio!M80+Agosto!M80+Septiembre!M80+'Octubre '!M80+Noviembre!M80+'Diciembre '!M80</f>
        <v>9</v>
      </c>
      <c r="N80" s="322">
        <f>+Enero!N80+Febrero!N80+'Marzo '!N80+'Abril '!N80+'Mayo '!N80+Junio!N80+Julio!N80+Agosto!N80+Septiembre!N80+'Octubre '!N80+Noviembre!N80+'Diciembre '!N80</f>
        <v>0</v>
      </c>
      <c r="O80" s="322">
        <f>+Enero!O80+Febrero!O80+'Marzo '!O80+'Abril '!O80+'Mayo '!O80+Junio!O80+Julio!O80+Agosto!O80+Septiembre!O80+'Octubre '!O80+Noviembre!O80+'Diciembre '!O80</f>
        <v>6</v>
      </c>
      <c r="P80" s="322">
        <f>+Enero!P80+Febrero!P80+'Marzo '!P80+'Abril '!P80+'Mayo '!P80+Junio!P80+Julio!P80+Agosto!P80+Septiembre!P80+'Octubre '!P80+Noviembre!P80+'Diciembre '!P80</f>
        <v>1</v>
      </c>
      <c r="Q80" s="322">
        <f>+Enero!Q80+Febrero!Q80+'Marzo '!Q80+'Abril '!Q80+'Mayo '!Q80+Junio!Q80+Julio!Q80+Agosto!Q80+Septiembre!Q80+'Octubre '!Q80+Noviembre!Q80+'Diciembre '!Q80</f>
        <v>2</v>
      </c>
      <c r="R80" s="322">
        <f>+Enero!R80+Febrero!R80+'Marzo '!R80+'Abril '!R80+'Mayo '!R80+Junio!R80+Julio!R80+Agosto!R80+Septiembre!R80+'Octubre '!R80+Noviembre!R80+'Diciembre '!R80</f>
        <v>0</v>
      </c>
      <c r="S80" s="322">
        <f>+Enero!S80+Febrero!S80+'Marzo '!S80+'Abril '!S80+'Mayo '!S80+Junio!S80+Julio!S80+Agosto!S80+Septiembre!S80+'Octubre '!S80+Noviembre!S80+'Diciembre '!S80</f>
        <v>2</v>
      </c>
      <c r="T80" s="322">
        <f>+Enero!T80+Febrero!T80+'Marzo '!T80+'Abril '!T80+'Mayo '!T80+Junio!T80+Julio!T80+Agosto!T80+Septiembre!T80+'Octubre '!T80+Noviembre!T80+'Diciembre '!T80</f>
        <v>0</v>
      </c>
      <c r="U80" s="322">
        <f>+Enero!U80+Febrero!U80+'Marzo '!U80+'Abril '!U80+'Mayo '!U80+Junio!U80+Julio!U80+Agosto!U80+Septiembre!U80+'Octubre '!U80+Noviembre!U80+'Diciembre '!U80</f>
        <v>2</v>
      </c>
      <c r="V80" s="322">
        <f>+Enero!V80+Febrero!V80+'Marzo '!V80+'Abril '!V80+'Mayo '!V80+Junio!V80+Julio!V80+Agosto!V80+Septiembre!V80+'Octubre '!V80+Noviembre!V80+'Diciembre '!V80</f>
        <v>0</v>
      </c>
      <c r="W80" s="322">
        <f>+Enero!W80+Febrero!W80+'Marzo '!W80+'Abril '!W80+'Mayo '!W80+Junio!W80+Julio!W80+Agosto!W80+Septiembre!W80+'Octubre '!W80+Noviembre!W80+'Diciembre '!W80</f>
        <v>4</v>
      </c>
      <c r="X80" s="322">
        <f>+Enero!X80+Febrero!X80+'Marzo '!X80+'Abril '!X80+'Mayo '!X80+Junio!X80+Julio!X80+Agosto!X80+Septiembre!X80+'Octubre '!X80+Noviembre!X80+'Diciembre '!X80</f>
        <v>0</v>
      </c>
      <c r="Y80" s="322">
        <f>+Enero!Y80+Febrero!Y80+'Marzo '!Y80+'Abril '!Y80+'Mayo '!Y80+Junio!Y80+Julio!Y80+Agosto!Y80+Septiembre!Y80+'Octubre '!Y80+Noviembre!Y80+'Diciembre '!Y80</f>
        <v>4</v>
      </c>
      <c r="Z80" s="322">
        <f>+Enero!Z80+Febrero!Z80+'Marzo '!Z80+'Abril '!Z80+'Mayo '!Z80+Junio!Z80+Julio!Z80+Agosto!Z80+Septiembre!Z80+'Octubre '!Z80+Noviembre!Z80+'Diciembre '!Z80</f>
        <v>1</v>
      </c>
      <c r="AA80" s="322">
        <f>+Enero!AA80+Febrero!AA80+'Marzo '!AA80+'Abril '!AA80+'Mayo '!AA80+Junio!AA80+Julio!AA80+Agosto!AA80+Septiembre!AA80+'Octubre '!AA80+Noviembre!AA80+'Diciembre '!AA80</f>
        <v>1</v>
      </c>
      <c r="AB80" s="322">
        <f>+Enero!AB80+Febrero!AB80+'Marzo '!AB80+'Abril '!AB80+'Mayo '!AB80+Junio!AB80+Julio!AB80+Agosto!AB80+Septiembre!AB80+'Octubre '!AB80+Noviembre!AB80+'Diciembre '!AB80</f>
        <v>0</v>
      </c>
      <c r="AC80" s="322">
        <f>+Enero!AC80+Febrero!AC80+'Marzo '!AC80+'Abril '!AC80+'Mayo '!AC80+Junio!AC80+Julio!AC80+Agosto!AC80+Septiembre!AC80+'Octubre '!AC80+Noviembre!AC80+'Diciembre '!AC80</f>
        <v>3</v>
      </c>
      <c r="AD80" s="322">
        <f>+Enero!AD80+Febrero!AD80+'Marzo '!AD80+'Abril '!AD80+'Mayo '!AD80+Junio!AD80+Julio!AD80+Agosto!AD80+Septiembre!AD80+'Octubre '!AD80+Noviembre!AD80+'Diciembre '!AD80</f>
        <v>0</v>
      </c>
      <c r="AE80" s="322">
        <f>+Enero!AE80+Febrero!AE80+'Marzo '!AE80+'Abril '!AE80+'Mayo '!AE80+Junio!AE80+Julio!AE80+Agosto!AE80+Septiembre!AE80+'Octubre '!AE80+Noviembre!AE80+'Diciembre '!AE80</f>
        <v>5</v>
      </c>
      <c r="AF80" s="322">
        <f>+Enero!AF80+Febrero!AF80+'Marzo '!AF80+'Abril '!AF80+'Mayo '!AF80+Junio!AF80+Julio!AF80+Agosto!AF80+Septiembre!AF80+'Octubre '!AF80+Noviembre!AF80+'Diciembre '!AF80</f>
        <v>0</v>
      </c>
      <c r="AG80" s="322">
        <f>+Enero!AG80+Febrero!AG80+'Marzo '!AG80+'Abril '!AG80+'Mayo '!AG80+Junio!AG80+Julio!AG80+Agosto!AG80+Septiembre!AG80+'Octubre '!AG80+Noviembre!AG80+'Diciembre '!AG80</f>
        <v>1</v>
      </c>
      <c r="AH80" s="322">
        <f>+Enero!AH80+Febrero!AH80+'Marzo '!AH80+'Abril '!AH80+'Mayo '!AH80+Junio!AH80+Julio!AH80+Agosto!AH80+Septiembre!AH80+'Octubre '!AH80+Noviembre!AH80+'Diciembre '!AH80</f>
        <v>0</v>
      </c>
      <c r="AI80" s="322">
        <f>+Enero!AI80+Febrero!AI80+'Marzo '!AI80+'Abril '!AI80+'Mayo '!AI80+Junio!AI80+Julio!AI80+Agosto!AI80+Septiembre!AI80+'Octubre '!AI80+Noviembre!AI80+'Diciembre '!AI80</f>
        <v>1</v>
      </c>
      <c r="AJ80" s="322">
        <f>+Enero!AJ80+Febrero!AJ80+'Marzo '!AJ80+'Abril '!AJ80+'Mayo '!AJ80+Junio!AJ80+Julio!AJ80+Agosto!AJ80+Septiembre!AJ80+'Octubre '!AJ80+Noviembre!AJ80+'Diciembre '!AJ80</f>
        <v>0</v>
      </c>
      <c r="AK80" s="322">
        <f>+Enero!AK80+Febrero!AK80+'Marzo '!AK80+'Abril '!AK80+'Mayo '!AK80+Junio!AK80+Julio!AK80+Agosto!AK80+Septiembre!AK80+'Octubre '!AK80+Noviembre!AK80+'Diciembre '!AK80</f>
        <v>1</v>
      </c>
      <c r="AL80" s="322">
        <f>+Enero!AL80+Febrero!AL80+'Marzo '!AL80+'Abril '!AL80+'Mayo '!AL80+Junio!AL80+Julio!AL80+Agosto!AL80+Septiembre!AL80+'Octubre '!AL80+Noviembre!AL80+'Diciembre '!AL80</f>
        <v>0</v>
      </c>
      <c r="AM80" s="322">
        <f>+Enero!AM80+Febrero!AM80+'Marzo '!AM80+'Abril '!AM80+'Mayo '!AM80+Junio!AM80+Julio!AM80+Agosto!AM80+Septiembre!AM80+'Octubre '!AM80+Noviembre!AM80+'Diciembre '!AM80</f>
        <v>24</v>
      </c>
      <c r="AN80" s="322">
        <f>+Enero!AN80+Febrero!AN80+'Marzo '!AN80+'Abril '!AN80+'Mayo '!AN80+Junio!AN80+Julio!AN80+Agosto!AN80+Septiembre!AN80+'Octubre '!AN80+Noviembre!AN80+'Diciembre '!AN80</f>
        <v>20</v>
      </c>
      <c r="AO80" s="322">
        <f>+Enero!AO80+Febrero!AO80+'Marzo '!AO80+'Abril '!AO80+'Mayo '!AO80+Junio!AO80+Julio!AO80+Agosto!AO80+Septiembre!AO80+'Octubre '!AO80+Noviembre!AO80+'Diciembre '!AO80</f>
        <v>0</v>
      </c>
      <c r="AP80" s="322">
        <f>+Enero!AP80+Febrero!AP80+'Marzo '!AP80+'Abril '!AP80+'Mayo '!AP80+Junio!AP80+Julio!AP80+Agosto!AP80+Septiembre!AP80+'Octubre '!AP80+Noviembre!AP80+'Diciembre '!AP80</f>
        <v>0</v>
      </c>
      <c r="AQ80" s="322">
        <f>+Enero!AQ80+Febrero!AQ80+'Marzo '!AQ80+'Abril '!AQ80+'Mayo '!AQ80+Junio!AQ80+Julio!AQ80+Agosto!AQ80+Septiembre!AQ80+'Octubre '!AQ80+Noviembre!AQ80+'Diciembre '!AQ80</f>
        <v>0</v>
      </c>
      <c r="AR80" s="122" t="s">
        <v>97</v>
      </c>
      <c r="BX80" s="77"/>
      <c r="BY80" s="77"/>
      <c r="BZ80" s="77"/>
      <c r="CA80" s="77" t="str">
        <f t="shared" si="27"/>
        <v/>
      </c>
      <c r="CB80" s="77" t="str">
        <f t="shared" si="8"/>
        <v/>
      </c>
      <c r="CC80" s="77" t="str">
        <f t="shared" si="9"/>
        <v/>
      </c>
      <c r="CD80" s="77" t="str">
        <f t="shared" si="10"/>
        <v/>
      </c>
      <c r="CE80" s="77" t="str">
        <f t="shared" si="11"/>
        <v/>
      </c>
      <c r="CF80" s="77" t="str">
        <f t="shared" si="12"/>
        <v/>
      </c>
      <c r="CG80" s="77" t="str">
        <f t="shared" si="13"/>
        <v/>
      </c>
      <c r="CH80" s="77" t="str">
        <f t="shared" si="14"/>
        <v/>
      </c>
      <c r="CI80" s="77" t="str">
        <f t="shared" si="15"/>
        <v/>
      </c>
      <c r="CJ80" s="77" t="str">
        <f t="shared" si="16"/>
        <v/>
      </c>
      <c r="CK80" s="77" t="str">
        <f t="shared" si="17"/>
        <v/>
      </c>
      <c r="CL80" s="77" t="str">
        <f t="shared" si="18"/>
        <v/>
      </c>
      <c r="CM80" s="77" t="str">
        <f t="shared" si="19"/>
        <v/>
      </c>
      <c r="CN80" s="77" t="str">
        <f t="shared" si="20"/>
        <v/>
      </c>
      <c r="CO80" s="77" t="str">
        <f t="shared" si="21"/>
        <v/>
      </c>
      <c r="CP80" s="77" t="str">
        <f t="shared" si="22"/>
        <v/>
      </c>
      <c r="CQ80" s="77" t="str">
        <f t="shared" si="23"/>
        <v/>
      </c>
      <c r="CR80" s="77" t="str">
        <f t="shared" si="24"/>
        <v/>
      </c>
      <c r="CS80" s="77" t="str">
        <f t="shared" si="25"/>
        <v/>
      </c>
      <c r="CT80" s="77" t="str">
        <f t="shared" si="26"/>
        <v/>
      </c>
      <c r="CU80" s="77"/>
      <c r="CV80" s="77"/>
      <c r="CW80" s="77"/>
      <c r="CX80" s="77"/>
      <c r="CY80" s="77"/>
      <c r="CZ80" s="77"/>
      <c r="DA80" s="77"/>
      <c r="DB80" s="77"/>
      <c r="DC80" s="77"/>
    </row>
    <row r="81" spans="1:107" s="76" customFormat="1" x14ac:dyDescent="0.25">
      <c r="A81" s="416" t="s">
        <v>18</v>
      </c>
      <c r="B81" s="130" t="s">
        <v>88</v>
      </c>
      <c r="C81" s="119">
        <f t="shared" si="6"/>
        <v>0</v>
      </c>
      <c r="D81" s="120">
        <f t="shared" si="7"/>
        <v>0</v>
      </c>
      <c r="E81" s="323">
        <f>+Enero!E81+Febrero!E81+'Marzo '!E81+'Abril '!E81+'Mayo '!E81+Junio!E81+Julio!E81+Agosto!E81+Septiembre!E81+'Octubre '!E81+Noviembre!E81+'Diciembre '!E81</f>
        <v>0</v>
      </c>
      <c r="F81" s="323">
        <f>+Enero!F81+Febrero!F81+'Marzo '!F81+'Abril '!F81+'Mayo '!F81+Junio!F81+Julio!F81+Agosto!F81+Septiembre!F81+'Octubre '!F81+Noviembre!F81+'Diciembre '!F81</f>
        <v>0</v>
      </c>
      <c r="G81" s="323">
        <f>+Enero!G81+Febrero!G81+'Marzo '!G81+'Abril '!G81+'Mayo '!G81+Junio!G81+Julio!G81+Agosto!G81+Septiembre!G81+'Octubre '!G81+Noviembre!G81+'Diciembre '!G81</f>
        <v>0</v>
      </c>
      <c r="H81" s="323">
        <f>+Enero!H81+Febrero!H81+'Marzo '!H81+'Abril '!H81+'Mayo '!H81+Junio!H81+Julio!H81+Agosto!H81+Septiembre!H81+'Octubre '!H81+Noviembre!H81+'Diciembre '!H81</f>
        <v>0</v>
      </c>
      <c r="I81" s="323">
        <f>+Enero!I81+Febrero!I81+'Marzo '!I81+'Abril '!I81+'Mayo '!I81+Junio!I81+Julio!I81+Agosto!I81+Septiembre!I81+'Octubre '!I81+Noviembre!I81+'Diciembre '!I81</f>
        <v>0</v>
      </c>
      <c r="J81" s="323">
        <f>+Enero!J81+Febrero!J81+'Marzo '!J81+'Abril '!J81+'Mayo '!J81+Junio!J81+Julio!J81+Agosto!J81+Septiembre!J81+'Octubre '!J81+Noviembre!J81+'Diciembre '!J81</f>
        <v>0</v>
      </c>
      <c r="K81" s="322">
        <f>+Enero!K81+Febrero!K81+'Marzo '!K81+'Abril '!K81+'Mayo '!K81+Junio!K81+Julio!K81+Agosto!K81+Septiembre!K81+'Octubre '!K81+Noviembre!K81+'Diciembre '!K81</f>
        <v>0</v>
      </c>
      <c r="L81" s="322">
        <f>+Enero!L81+Febrero!L81+'Marzo '!L81+'Abril '!L81+'Mayo '!L81+Junio!L81+Julio!L81+Agosto!L81+Septiembre!L81+'Octubre '!L81+Noviembre!L81+'Diciembre '!L81</f>
        <v>0</v>
      </c>
      <c r="M81" s="322">
        <f>+Enero!M81+Febrero!M81+'Marzo '!M81+'Abril '!M81+'Mayo '!M81+Junio!M81+Julio!M81+Agosto!M81+Septiembre!M81+'Octubre '!M81+Noviembre!M81+'Diciembre '!M81</f>
        <v>0</v>
      </c>
      <c r="N81" s="322">
        <f>+Enero!N81+Febrero!N81+'Marzo '!N81+'Abril '!N81+'Mayo '!N81+Junio!N81+Julio!N81+Agosto!N81+Septiembre!N81+'Octubre '!N81+Noviembre!N81+'Diciembre '!N81</f>
        <v>0</v>
      </c>
      <c r="O81" s="322">
        <f>+Enero!O81+Febrero!O81+'Marzo '!O81+'Abril '!O81+'Mayo '!O81+Junio!O81+Julio!O81+Agosto!O81+Septiembre!O81+'Octubre '!O81+Noviembre!O81+'Diciembre '!O81</f>
        <v>0</v>
      </c>
      <c r="P81" s="322">
        <f>+Enero!P81+Febrero!P81+'Marzo '!P81+'Abril '!P81+'Mayo '!P81+Junio!P81+Julio!P81+Agosto!P81+Septiembre!P81+'Octubre '!P81+Noviembre!P81+'Diciembre '!P81</f>
        <v>0</v>
      </c>
      <c r="Q81" s="322">
        <f>+Enero!Q81+Febrero!Q81+'Marzo '!Q81+'Abril '!Q81+'Mayo '!Q81+Junio!Q81+Julio!Q81+Agosto!Q81+Septiembre!Q81+'Octubre '!Q81+Noviembre!Q81+'Diciembre '!Q81</f>
        <v>0</v>
      </c>
      <c r="R81" s="322">
        <f>+Enero!R81+Febrero!R81+'Marzo '!R81+'Abril '!R81+'Mayo '!R81+Junio!R81+Julio!R81+Agosto!R81+Septiembre!R81+'Octubre '!R81+Noviembre!R81+'Diciembre '!R81</f>
        <v>0</v>
      </c>
      <c r="S81" s="322">
        <f>+Enero!S81+Febrero!S81+'Marzo '!S81+'Abril '!S81+'Mayo '!S81+Junio!S81+Julio!S81+Agosto!S81+Septiembre!S81+'Octubre '!S81+Noviembre!S81+'Diciembre '!S81</f>
        <v>0</v>
      </c>
      <c r="T81" s="322">
        <f>+Enero!T81+Febrero!T81+'Marzo '!T81+'Abril '!T81+'Mayo '!T81+Junio!T81+Julio!T81+Agosto!T81+Septiembre!T81+'Octubre '!T81+Noviembre!T81+'Diciembre '!T81</f>
        <v>0</v>
      </c>
      <c r="U81" s="322">
        <f>+Enero!U81+Febrero!U81+'Marzo '!U81+'Abril '!U81+'Mayo '!U81+Junio!U81+Julio!U81+Agosto!U81+Septiembre!U81+'Octubre '!U81+Noviembre!U81+'Diciembre '!U81</f>
        <v>0</v>
      </c>
      <c r="V81" s="322">
        <f>+Enero!V81+Febrero!V81+'Marzo '!V81+'Abril '!V81+'Mayo '!V81+Junio!V81+Julio!V81+Agosto!V81+Septiembre!V81+'Octubre '!V81+Noviembre!V81+'Diciembre '!V81</f>
        <v>0</v>
      </c>
      <c r="W81" s="322">
        <f>+Enero!W81+Febrero!W81+'Marzo '!W81+'Abril '!W81+'Mayo '!W81+Junio!W81+Julio!W81+Agosto!W81+Septiembre!W81+'Octubre '!W81+Noviembre!W81+'Diciembre '!W81</f>
        <v>0</v>
      </c>
      <c r="X81" s="322">
        <f>+Enero!X81+Febrero!X81+'Marzo '!X81+'Abril '!X81+'Mayo '!X81+Junio!X81+Julio!X81+Agosto!X81+Septiembre!X81+'Octubre '!X81+Noviembre!X81+'Diciembre '!X81</f>
        <v>0</v>
      </c>
      <c r="Y81" s="322">
        <f>+Enero!Y81+Febrero!Y81+'Marzo '!Y81+'Abril '!Y81+'Mayo '!Y81+Junio!Y81+Julio!Y81+Agosto!Y81+Septiembre!Y81+'Octubre '!Y81+Noviembre!Y81+'Diciembre '!Y81</f>
        <v>0</v>
      </c>
      <c r="Z81" s="322">
        <f>+Enero!Z81+Febrero!Z81+'Marzo '!Z81+'Abril '!Z81+'Mayo '!Z81+Junio!Z81+Julio!Z81+Agosto!Z81+Septiembre!Z81+'Octubre '!Z81+Noviembre!Z81+'Diciembre '!Z81</f>
        <v>0</v>
      </c>
      <c r="AA81" s="322">
        <f>+Enero!AA81+Febrero!AA81+'Marzo '!AA81+'Abril '!AA81+'Mayo '!AA81+Junio!AA81+Julio!AA81+Agosto!AA81+Septiembre!AA81+'Octubre '!AA81+Noviembre!AA81+'Diciembre '!AA81</f>
        <v>0</v>
      </c>
      <c r="AB81" s="322">
        <f>+Enero!AB81+Febrero!AB81+'Marzo '!AB81+'Abril '!AB81+'Mayo '!AB81+Junio!AB81+Julio!AB81+Agosto!AB81+Septiembre!AB81+'Octubre '!AB81+Noviembre!AB81+'Diciembre '!AB81</f>
        <v>0</v>
      </c>
      <c r="AC81" s="322">
        <f>+Enero!AC81+Febrero!AC81+'Marzo '!AC81+'Abril '!AC81+'Mayo '!AC81+Junio!AC81+Julio!AC81+Agosto!AC81+Septiembre!AC81+'Octubre '!AC81+Noviembre!AC81+'Diciembre '!AC81</f>
        <v>0</v>
      </c>
      <c r="AD81" s="322">
        <f>+Enero!AD81+Febrero!AD81+'Marzo '!AD81+'Abril '!AD81+'Mayo '!AD81+Junio!AD81+Julio!AD81+Agosto!AD81+Septiembre!AD81+'Octubre '!AD81+Noviembre!AD81+'Diciembre '!AD81</f>
        <v>0</v>
      </c>
      <c r="AE81" s="322">
        <f>+Enero!AE81+Febrero!AE81+'Marzo '!AE81+'Abril '!AE81+'Mayo '!AE81+Junio!AE81+Julio!AE81+Agosto!AE81+Septiembre!AE81+'Octubre '!AE81+Noviembre!AE81+'Diciembre '!AE81</f>
        <v>0</v>
      </c>
      <c r="AF81" s="322">
        <f>+Enero!AF81+Febrero!AF81+'Marzo '!AF81+'Abril '!AF81+'Mayo '!AF81+Junio!AF81+Julio!AF81+Agosto!AF81+Septiembre!AF81+'Octubre '!AF81+Noviembre!AF81+'Diciembre '!AF81</f>
        <v>0</v>
      </c>
      <c r="AG81" s="322">
        <f>+Enero!AG81+Febrero!AG81+'Marzo '!AG81+'Abril '!AG81+'Mayo '!AG81+Junio!AG81+Julio!AG81+Agosto!AG81+Septiembre!AG81+'Octubre '!AG81+Noviembre!AG81+'Diciembre '!AG81</f>
        <v>0</v>
      </c>
      <c r="AH81" s="322">
        <f>+Enero!AH81+Febrero!AH81+'Marzo '!AH81+'Abril '!AH81+'Mayo '!AH81+Junio!AH81+Julio!AH81+Agosto!AH81+Septiembre!AH81+'Octubre '!AH81+Noviembre!AH81+'Diciembre '!AH81</f>
        <v>0</v>
      </c>
      <c r="AI81" s="322">
        <f>+Enero!AI81+Febrero!AI81+'Marzo '!AI81+'Abril '!AI81+'Mayo '!AI81+Junio!AI81+Julio!AI81+Agosto!AI81+Septiembre!AI81+'Octubre '!AI81+Noviembre!AI81+'Diciembre '!AI81</f>
        <v>0</v>
      </c>
      <c r="AJ81" s="322">
        <f>+Enero!AJ81+Febrero!AJ81+'Marzo '!AJ81+'Abril '!AJ81+'Mayo '!AJ81+Junio!AJ81+Julio!AJ81+Agosto!AJ81+Septiembre!AJ81+'Octubre '!AJ81+Noviembre!AJ81+'Diciembre '!AJ81</f>
        <v>0</v>
      </c>
      <c r="AK81" s="322">
        <f>+Enero!AK81+Febrero!AK81+'Marzo '!AK81+'Abril '!AK81+'Mayo '!AK81+Junio!AK81+Julio!AK81+Agosto!AK81+Septiembre!AK81+'Octubre '!AK81+Noviembre!AK81+'Diciembre '!AK81</f>
        <v>0</v>
      </c>
      <c r="AL81" s="322">
        <f>+Enero!AL81+Febrero!AL81+'Marzo '!AL81+'Abril '!AL81+'Mayo '!AL81+Junio!AL81+Julio!AL81+Agosto!AL81+Septiembre!AL81+'Octubre '!AL81+Noviembre!AL81+'Diciembre '!AL81</f>
        <v>0</v>
      </c>
      <c r="AM81" s="322">
        <f>+Enero!AM81+Febrero!AM81+'Marzo '!AM81+'Abril '!AM81+'Mayo '!AM81+Junio!AM81+Julio!AM81+Agosto!AM81+Septiembre!AM81+'Octubre '!AM81+Noviembre!AM81+'Diciembre '!AM81</f>
        <v>0</v>
      </c>
      <c r="AN81" s="322">
        <f>+Enero!AN81+Febrero!AN81+'Marzo '!AN81+'Abril '!AN81+'Mayo '!AN81+Junio!AN81+Julio!AN81+Agosto!AN81+Septiembre!AN81+'Octubre '!AN81+Noviembre!AN81+'Diciembre '!AN81</f>
        <v>0</v>
      </c>
      <c r="AO81" s="322">
        <f>+Enero!AO81+Febrero!AO81+'Marzo '!AO81+'Abril '!AO81+'Mayo '!AO81+Junio!AO81+Julio!AO81+Agosto!AO81+Septiembre!AO81+'Octubre '!AO81+Noviembre!AO81+'Diciembre '!AO81</f>
        <v>0</v>
      </c>
      <c r="AP81" s="322">
        <f>+Enero!AP81+Febrero!AP81+'Marzo '!AP81+'Abril '!AP81+'Mayo '!AP81+Junio!AP81+Julio!AP81+Agosto!AP81+Septiembre!AP81+'Octubre '!AP81+Noviembre!AP81+'Diciembre '!AP81</f>
        <v>0</v>
      </c>
      <c r="AQ81" s="322">
        <f>+Enero!AQ81+Febrero!AQ81+'Marzo '!AQ81+'Abril '!AQ81+'Mayo '!AQ81+Junio!AQ81+Julio!AQ81+Agosto!AQ81+Septiembre!AQ81+'Octubre '!AQ81+Noviembre!AQ81+'Diciembre '!AQ81</f>
        <v>0</v>
      </c>
      <c r="AR81" s="122" t="s">
        <v>97</v>
      </c>
      <c r="BX81" s="77"/>
      <c r="BY81" s="77"/>
      <c r="BZ81" s="77"/>
      <c r="CA81" s="77" t="str">
        <f t="shared" si="27"/>
        <v/>
      </c>
      <c r="CB81" s="77" t="str">
        <f t="shared" si="8"/>
        <v/>
      </c>
      <c r="CC81" s="77" t="str">
        <f t="shared" si="9"/>
        <v/>
      </c>
      <c r="CD81" s="77" t="str">
        <f t="shared" si="10"/>
        <v/>
      </c>
      <c r="CE81" s="77" t="str">
        <f t="shared" si="11"/>
        <v/>
      </c>
      <c r="CF81" s="77" t="str">
        <f t="shared" si="12"/>
        <v/>
      </c>
      <c r="CG81" s="77" t="str">
        <f t="shared" si="13"/>
        <v/>
      </c>
      <c r="CH81" s="77" t="str">
        <f t="shared" si="14"/>
        <v/>
      </c>
      <c r="CI81" s="77" t="str">
        <f t="shared" si="15"/>
        <v/>
      </c>
      <c r="CJ81" s="77" t="str">
        <f t="shared" si="16"/>
        <v/>
      </c>
      <c r="CK81" s="77" t="str">
        <f t="shared" si="17"/>
        <v/>
      </c>
      <c r="CL81" s="77" t="str">
        <f t="shared" si="18"/>
        <v/>
      </c>
      <c r="CM81" s="77" t="str">
        <f t="shared" si="19"/>
        <v/>
      </c>
      <c r="CN81" s="77" t="str">
        <f t="shared" si="20"/>
        <v/>
      </c>
      <c r="CO81" s="77" t="str">
        <f t="shared" si="21"/>
        <v/>
      </c>
      <c r="CP81" s="77" t="str">
        <f t="shared" si="22"/>
        <v/>
      </c>
      <c r="CQ81" s="77" t="str">
        <f t="shared" si="23"/>
        <v/>
      </c>
      <c r="CR81" s="77" t="str">
        <f t="shared" si="24"/>
        <v/>
      </c>
      <c r="CS81" s="77" t="str">
        <f>IF(AL81&lt;=AK81,""," Los exámenes Reactivos de 81 y mas años NO DEBEN ser mayor a los Exámenes Procesados de la misma edad.-")</f>
        <v/>
      </c>
      <c r="CT81" s="77" t="str">
        <f>IF(AL81&lt;=AK81,""," Los exámenes Reactivos de 81 y mas años NO DEBEN ser mayor a los Exámenes Procesados de la misma edad.-")</f>
        <v/>
      </c>
      <c r="CU81" s="77"/>
      <c r="CV81" s="77"/>
      <c r="CW81" s="77"/>
      <c r="CX81" s="77"/>
      <c r="CY81" s="77"/>
      <c r="CZ81" s="77"/>
      <c r="DA81" s="77"/>
      <c r="DB81" s="77"/>
      <c r="DC81" s="77"/>
    </row>
    <row r="82" spans="1:107" s="76" customFormat="1" ht="21" x14ac:dyDescent="0.25">
      <c r="A82" s="417"/>
      <c r="B82" s="132" t="s">
        <v>89</v>
      </c>
      <c r="C82" s="123">
        <f t="shared" si="6"/>
        <v>0</v>
      </c>
      <c r="D82" s="124">
        <f t="shared" si="7"/>
        <v>0</v>
      </c>
      <c r="E82" s="323">
        <f>+Enero!E82+Febrero!E82+'Marzo '!E82+'Abril '!E82+'Mayo '!E82+Junio!E82+Julio!E82+Agosto!E82+Septiembre!E82+'Octubre '!E82+Noviembre!E82+'Diciembre '!E82</f>
        <v>0</v>
      </c>
      <c r="F82" s="323">
        <f>+Enero!F82+Febrero!F82+'Marzo '!F82+'Abril '!F82+'Mayo '!F82+Junio!F82+Julio!F82+Agosto!F82+Septiembre!F82+'Octubre '!F82+Noviembre!F82+'Diciembre '!F82</f>
        <v>0</v>
      </c>
      <c r="G82" s="323">
        <f>+Enero!G82+Febrero!G82+'Marzo '!G82+'Abril '!G82+'Mayo '!G82+Junio!G82+Julio!G82+Agosto!G82+Septiembre!G82+'Octubre '!G82+Noviembre!G82+'Diciembre '!G82</f>
        <v>0</v>
      </c>
      <c r="H82" s="323">
        <f>+Enero!H82+Febrero!H82+'Marzo '!H82+'Abril '!H82+'Mayo '!H82+Junio!H82+Julio!H82+Agosto!H82+Septiembre!H82+'Octubre '!H82+Noviembre!H82+'Diciembre '!H82</f>
        <v>0</v>
      </c>
      <c r="I82" s="323">
        <f>+Enero!I82+Febrero!I82+'Marzo '!I82+'Abril '!I82+'Mayo '!I82+Junio!I82+Julio!I82+Agosto!I82+Septiembre!I82+'Octubre '!I82+Noviembre!I82+'Diciembre '!I82</f>
        <v>0</v>
      </c>
      <c r="J82" s="323">
        <f>+Enero!J82+Febrero!J82+'Marzo '!J82+'Abril '!J82+'Mayo '!J82+Junio!J82+Julio!J82+Agosto!J82+Septiembre!J82+'Octubre '!J82+Noviembre!J82+'Diciembre '!J82</f>
        <v>0</v>
      </c>
      <c r="K82" s="322">
        <f>+Enero!K82+Febrero!K82+'Marzo '!K82+'Abril '!K82+'Mayo '!K82+Junio!K82+Julio!K82+Agosto!K82+Septiembre!K82+'Octubre '!K82+Noviembre!K82+'Diciembre '!K82</f>
        <v>0</v>
      </c>
      <c r="L82" s="322">
        <f>+Enero!L82+Febrero!L82+'Marzo '!L82+'Abril '!L82+'Mayo '!L82+Junio!L82+Julio!L82+Agosto!L82+Septiembre!L82+'Octubre '!L82+Noviembre!L82+'Diciembre '!L82</f>
        <v>0</v>
      </c>
      <c r="M82" s="322">
        <f>+Enero!M82+Febrero!M82+'Marzo '!M82+'Abril '!M82+'Mayo '!M82+Junio!M82+Julio!M82+Agosto!M82+Septiembre!M82+'Octubre '!M82+Noviembre!M82+'Diciembre '!M82</f>
        <v>0</v>
      </c>
      <c r="N82" s="322">
        <f>+Enero!N82+Febrero!N82+'Marzo '!N82+'Abril '!N82+'Mayo '!N82+Junio!N82+Julio!N82+Agosto!N82+Septiembre!N82+'Octubre '!N82+Noviembre!N82+'Diciembre '!N82</f>
        <v>0</v>
      </c>
      <c r="O82" s="322">
        <f>+Enero!O82+Febrero!O82+'Marzo '!O82+'Abril '!O82+'Mayo '!O82+Junio!O82+Julio!O82+Agosto!O82+Septiembre!O82+'Octubre '!O82+Noviembre!O82+'Diciembre '!O82</f>
        <v>0</v>
      </c>
      <c r="P82" s="322">
        <f>+Enero!P82+Febrero!P82+'Marzo '!P82+'Abril '!P82+'Mayo '!P82+Junio!P82+Julio!P82+Agosto!P82+Septiembre!P82+'Octubre '!P82+Noviembre!P82+'Diciembre '!P82</f>
        <v>0</v>
      </c>
      <c r="Q82" s="322">
        <f>+Enero!Q82+Febrero!Q82+'Marzo '!Q82+'Abril '!Q82+'Mayo '!Q82+Junio!Q82+Julio!Q82+Agosto!Q82+Septiembre!Q82+'Octubre '!Q82+Noviembre!Q82+'Diciembre '!Q82</f>
        <v>0</v>
      </c>
      <c r="R82" s="322">
        <f>+Enero!R82+Febrero!R82+'Marzo '!R82+'Abril '!R82+'Mayo '!R82+Junio!R82+Julio!R82+Agosto!R82+Septiembre!R82+'Octubre '!R82+Noviembre!R82+'Diciembre '!R82</f>
        <v>0</v>
      </c>
      <c r="S82" s="322">
        <f>+Enero!S82+Febrero!S82+'Marzo '!S82+'Abril '!S82+'Mayo '!S82+Junio!S82+Julio!S82+Agosto!S82+Septiembre!S82+'Octubre '!S82+Noviembre!S82+'Diciembre '!S82</f>
        <v>0</v>
      </c>
      <c r="T82" s="322">
        <f>+Enero!T82+Febrero!T82+'Marzo '!T82+'Abril '!T82+'Mayo '!T82+Junio!T82+Julio!T82+Agosto!T82+Septiembre!T82+'Octubre '!T82+Noviembre!T82+'Diciembre '!T82</f>
        <v>0</v>
      </c>
      <c r="U82" s="322">
        <f>+Enero!U82+Febrero!U82+'Marzo '!U82+'Abril '!U82+'Mayo '!U82+Junio!U82+Julio!U82+Agosto!U82+Septiembre!U82+'Octubre '!U82+Noviembre!U82+'Diciembre '!U82</f>
        <v>0</v>
      </c>
      <c r="V82" s="322">
        <f>+Enero!V82+Febrero!V82+'Marzo '!V82+'Abril '!V82+'Mayo '!V82+Junio!V82+Julio!V82+Agosto!V82+Septiembre!V82+'Octubre '!V82+Noviembre!V82+'Diciembre '!V82</f>
        <v>0</v>
      </c>
      <c r="W82" s="322">
        <f>+Enero!W82+Febrero!W82+'Marzo '!W82+'Abril '!W82+'Mayo '!W82+Junio!W82+Julio!W82+Agosto!W82+Septiembre!W82+'Octubre '!W82+Noviembre!W82+'Diciembre '!W82</f>
        <v>0</v>
      </c>
      <c r="X82" s="322">
        <f>+Enero!X82+Febrero!X82+'Marzo '!X82+'Abril '!X82+'Mayo '!X82+Junio!X82+Julio!X82+Agosto!X82+Septiembre!X82+'Octubre '!X82+Noviembre!X82+'Diciembre '!X82</f>
        <v>0</v>
      </c>
      <c r="Y82" s="322">
        <f>+Enero!Y82+Febrero!Y82+'Marzo '!Y82+'Abril '!Y82+'Mayo '!Y82+Junio!Y82+Julio!Y82+Agosto!Y82+Septiembre!Y82+'Octubre '!Y82+Noviembre!Y82+'Diciembre '!Y82</f>
        <v>0</v>
      </c>
      <c r="Z82" s="322">
        <f>+Enero!Z82+Febrero!Z82+'Marzo '!Z82+'Abril '!Z82+'Mayo '!Z82+Junio!Z82+Julio!Z82+Agosto!Z82+Septiembre!Z82+'Octubre '!Z82+Noviembre!Z82+'Diciembre '!Z82</f>
        <v>0</v>
      </c>
      <c r="AA82" s="322">
        <f>+Enero!AA82+Febrero!AA82+'Marzo '!AA82+'Abril '!AA82+'Mayo '!AA82+Junio!AA82+Julio!AA82+Agosto!AA82+Septiembre!AA82+'Octubre '!AA82+Noviembre!AA82+'Diciembre '!AA82</f>
        <v>0</v>
      </c>
      <c r="AB82" s="322">
        <f>+Enero!AB82+Febrero!AB82+'Marzo '!AB82+'Abril '!AB82+'Mayo '!AB82+Junio!AB82+Julio!AB82+Agosto!AB82+Septiembre!AB82+'Octubre '!AB82+Noviembre!AB82+'Diciembre '!AB82</f>
        <v>0</v>
      </c>
      <c r="AC82" s="322">
        <f>+Enero!AC82+Febrero!AC82+'Marzo '!AC82+'Abril '!AC82+'Mayo '!AC82+Junio!AC82+Julio!AC82+Agosto!AC82+Septiembre!AC82+'Octubre '!AC82+Noviembre!AC82+'Diciembre '!AC82</f>
        <v>0</v>
      </c>
      <c r="AD82" s="322">
        <f>+Enero!AD82+Febrero!AD82+'Marzo '!AD82+'Abril '!AD82+'Mayo '!AD82+Junio!AD82+Julio!AD82+Agosto!AD82+Septiembre!AD82+'Octubre '!AD82+Noviembre!AD82+'Diciembre '!AD82</f>
        <v>0</v>
      </c>
      <c r="AE82" s="322">
        <f>+Enero!AE82+Febrero!AE82+'Marzo '!AE82+'Abril '!AE82+'Mayo '!AE82+Junio!AE82+Julio!AE82+Agosto!AE82+Septiembre!AE82+'Octubre '!AE82+Noviembre!AE82+'Diciembre '!AE82</f>
        <v>0</v>
      </c>
      <c r="AF82" s="322">
        <f>+Enero!AF82+Febrero!AF82+'Marzo '!AF82+'Abril '!AF82+'Mayo '!AF82+Junio!AF82+Julio!AF82+Agosto!AF82+Septiembre!AF82+'Octubre '!AF82+Noviembre!AF82+'Diciembre '!AF82</f>
        <v>0</v>
      </c>
      <c r="AG82" s="322">
        <f>+Enero!AG82+Febrero!AG82+'Marzo '!AG82+'Abril '!AG82+'Mayo '!AG82+Junio!AG82+Julio!AG82+Agosto!AG82+Septiembre!AG82+'Octubre '!AG82+Noviembre!AG82+'Diciembre '!AG82</f>
        <v>0</v>
      </c>
      <c r="AH82" s="322">
        <f>+Enero!AH82+Febrero!AH82+'Marzo '!AH82+'Abril '!AH82+'Mayo '!AH82+Junio!AH82+Julio!AH82+Agosto!AH82+Septiembre!AH82+'Octubre '!AH82+Noviembre!AH82+'Diciembre '!AH82</f>
        <v>0</v>
      </c>
      <c r="AI82" s="322">
        <f>+Enero!AI82+Febrero!AI82+'Marzo '!AI82+'Abril '!AI82+'Mayo '!AI82+Junio!AI82+Julio!AI82+Agosto!AI82+Septiembre!AI82+'Octubre '!AI82+Noviembre!AI82+'Diciembre '!AI82</f>
        <v>0</v>
      </c>
      <c r="AJ82" s="322">
        <f>+Enero!AJ82+Febrero!AJ82+'Marzo '!AJ82+'Abril '!AJ82+'Mayo '!AJ82+Junio!AJ82+Julio!AJ82+Agosto!AJ82+Septiembre!AJ82+'Octubre '!AJ82+Noviembre!AJ82+'Diciembre '!AJ82</f>
        <v>0</v>
      </c>
      <c r="AK82" s="322">
        <f>+Enero!AK82+Febrero!AK82+'Marzo '!AK82+'Abril '!AK82+'Mayo '!AK82+Junio!AK82+Julio!AK82+Agosto!AK82+Septiembre!AK82+'Octubre '!AK82+Noviembre!AK82+'Diciembre '!AK82</f>
        <v>0</v>
      </c>
      <c r="AL82" s="322">
        <f>+Enero!AL82+Febrero!AL82+'Marzo '!AL82+'Abril '!AL82+'Mayo '!AL82+Junio!AL82+Julio!AL82+Agosto!AL82+Septiembre!AL82+'Octubre '!AL82+Noviembre!AL82+'Diciembre '!AL82</f>
        <v>0</v>
      </c>
      <c r="AM82" s="322">
        <f>+Enero!AM82+Febrero!AM82+'Marzo '!AM82+'Abril '!AM82+'Mayo '!AM82+Junio!AM82+Julio!AM82+Agosto!AM82+Septiembre!AM82+'Octubre '!AM82+Noviembre!AM82+'Diciembre '!AM82</f>
        <v>0</v>
      </c>
      <c r="AN82" s="322">
        <f>+Enero!AN82+Febrero!AN82+'Marzo '!AN82+'Abril '!AN82+'Mayo '!AN82+Junio!AN82+Julio!AN82+Agosto!AN82+Septiembre!AN82+'Octubre '!AN82+Noviembre!AN82+'Diciembre '!AN82</f>
        <v>0</v>
      </c>
      <c r="AO82" s="322">
        <f>+Enero!AO82+Febrero!AO82+'Marzo '!AO82+'Abril '!AO82+'Mayo '!AO82+Junio!AO82+Julio!AO82+Agosto!AO82+Septiembre!AO82+'Octubre '!AO82+Noviembre!AO82+'Diciembre '!AO82</f>
        <v>0</v>
      </c>
      <c r="AP82" s="322">
        <f>+Enero!AP82+Febrero!AP82+'Marzo '!AP82+'Abril '!AP82+'Mayo '!AP82+Junio!AP82+Julio!AP82+Agosto!AP82+Septiembre!AP82+'Octubre '!AP82+Noviembre!AP82+'Diciembre '!AP82</f>
        <v>0</v>
      </c>
      <c r="AQ82" s="322">
        <f>+Enero!AQ82+Febrero!AQ82+'Marzo '!AQ82+'Abril '!AQ82+'Mayo '!AQ82+Junio!AQ82+Julio!AQ82+Agosto!AQ82+Septiembre!AQ82+'Octubre '!AQ82+Noviembre!AQ82+'Diciembre '!AQ82</f>
        <v>0</v>
      </c>
      <c r="AR82" s="122" t="s">
        <v>97</v>
      </c>
      <c r="BX82" s="77"/>
      <c r="BY82" s="77"/>
      <c r="BZ82" s="77"/>
      <c r="CA82" s="77" t="str">
        <f t="shared" si="27"/>
        <v/>
      </c>
      <c r="CB82" s="77" t="str">
        <f t="shared" si="8"/>
        <v/>
      </c>
      <c r="CC82" s="77" t="str">
        <f t="shared" si="9"/>
        <v/>
      </c>
      <c r="CD82" s="77" t="str">
        <f t="shared" si="10"/>
        <v/>
      </c>
      <c r="CE82" s="77" t="str">
        <f t="shared" si="11"/>
        <v/>
      </c>
      <c r="CF82" s="77" t="str">
        <f t="shared" si="12"/>
        <v/>
      </c>
      <c r="CG82" s="77" t="str">
        <f t="shared" si="13"/>
        <v/>
      </c>
      <c r="CH82" s="77" t="str">
        <f t="shared" si="14"/>
        <v/>
      </c>
      <c r="CI82" s="77" t="str">
        <f t="shared" si="15"/>
        <v/>
      </c>
      <c r="CJ82" s="77" t="str">
        <f t="shared" si="16"/>
        <v/>
      </c>
      <c r="CK82" s="77" t="str">
        <f t="shared" si="17"/>
        <v/>
      </c>
      <c r="CL82" s="77" t="str">
        <f t="shared" si="18"/>
        <v/>
      </c>
      <c r="CM82" s="77" t="str">
        <f t="shared" si="19"/>
        <v/>
      </c>
      <c r="CN82" s="77" t="str">
        <f t="shared" si="20"/>
        <v/>
      </c>
      <c r="CO82" s="77" t="str">
        <f t="shared" si="21"/>
        <v/>
      </c>
      <c r="CP82" s="77" t="str">
        <f t="shared" si="22"/>
        <v/>
      </c>
      <c r="CQ82" s="77" t="str">
        <f>IF(AJ82&lt;=AI82,""," Los exámenes Reactivos de 75 a 89 años NO DEBEN ser mayor a los Exámenes Procesados de la misma edad.-")</f>
        <v/>
      </c>
      <c r="CR82" s="77" t="str">
        <f t="shared" si="24"/>
        <v/>
      </c>
      <c r="CS82" s="77" t="str">
        <f>IF(AL82&lt;=AK82,""," Los exámenes Reactivos de 80 y mas años NO DEBEN ser mayor a los Exámenes Procesados de la misma edad.-")</f>
        <v/>
      </c>
      <c r="CT82" s="77" t="str">
        <f>IF(AL82&lt;=AK82,""," Los exámenes Reactivos de 80 y mas años NO DEBEN ser mayor a los Exámenes Procesados de la misma edad.-")</f>
        <v/>
      </c>
      <c r="CU82" s="77"/>
      <c r="CV82" s="77"/>
      <c r="CW82" s="77"/>
      <c r="CX82" s="77"/>
      <c r="CY82" s="77"/>
      <c r="CZ82" s="77"/>
      <c r="DA82" s="77"/>
      <c r="DB82" s="77"/>
      <c r="DC82" s="77"/>
    </row>
    <row r="83" spans="1:107" s="76" customFormat="1" ht="21" x14ac:dyDescent="0.25">
      <c r="A83" s="418"/>
      <c r="B83" s="118" t="s">
        <v>90</v>
      </c>
      <c r="C83" s="133">
        <f t="shared" si="6"/>
        <v>0</v>
      </c>
      <c r="D83" s="134">
        <f t="shared" si="7"/>
        <v>0</v>
      </c>
      <c r="E83" s="322">
        <f>+Enero!E83+Febrero!E83+'Marzo '!E83+'Abril '!E83+'Mayo '!E83+Junio!E83+Julio!E83+Agosto!E83+Septiembre!E83+'Octubre '!E83+Noviembre!E83+'Diciembre '!E83</f>
        <v>0</v>
      </c>
      <c r="F83" s="322">
        <f>+Enero!F83+Febrero!F83+'Marzo '!F83+'Abril '!F83+'Mayo '!F83+Junio!F83+Julio!F83+Agosto!F83+Septiembre!F83+'Octubre '!F83+Noviembre!F83+'Diciembre '!F83</f>
        <v>0</v>
      </c>
      <c r="G83" s="322">
        <f>+Enero!G83+Febrero!G83+'Marzo '!G83+'Abril '!G83+'Mayo '!G83+Junio!G83+Julio!G83+Agosto!G83+Septiembre!G83+'Octubre '!G83+Noviembre!G83+'Diciembre '!G83</f>
        <v>0</v>
      </c>
      <c r="H83" s="322">
        <f>+Enero!H83+Febrero!H83+'Marzo '!H83+'Abril '!H83+'Mayo '!H83+Junio!H83+Julio!H83+Agosto!H83+Septiembre!H83+'Octubre '!H83+Noviembre!H83+'Diciembre '!H83</f>
        <v>0</v>
      </c>
      <c r="I83" s="322">
        <f>+Enero!I83+Febrero!I83+'Marzo '!I83+'Abril '!I83+'Mayo '!I83+Junio!I83+Julio!I83+Agosto!I83+Septiembre!I83+'Octubre '!I83+Noviembre!I83+'Diciembre '!I83</f>
        <v>0</v>
      </c>
      <c r="J83" s="322">
        <f>+Enero!J83+Febrero!J83+'Marzo '!J83+'Abril '!J83+'Mayo '!J83+Junio!J83+Julio!J83+Agosto!J83+Septiembre!J83+'Octubre '!J83+Noviembre!J83+'Diciembre '!J83</f>
        <v>0</v>
      </c>
      <c r="K83" s="322">
        <f>+Enero!K83+Febrero!K83+'Marzo '!K83+'Abril '!K83+'Mayo '!K83+Junio!K83+Julio!K83+Agosto!K83+Septiembre!K83+'Octubre '!K83+Noviembre!K83+'Diciembre '!K83</f>
        <v>0</v>
      </c>
      <c r="L83" s="322">
        <f>+Enero!L83+Febrero!L83+'Marzo '!L83+'Abril '!L83+'Mayo '!L83+Junio!L83+Julio!L83+Agosto!L83+Septiembre!L83+'Octubre '!L83+Noviembre!L83+'Diciembre '!L83</f>
        <v>0</v>
      </c>
      <c r="M83" s="322">
        <f>+Enero!M83+Febrero!M83+'Marzo '!M83+'Abril '!M83+'Mayo '!M83+Junio!M83+Julio!M83+Agosto!M83+Septiembre!M83+'Octubre '!M83+Noviembre!M83+'Diciembre '!M83</f>
        <v>0</v>
      </c>
      <c r="N83" s="322">
        <f>+Enero!N83+Febrero!N83+'Marzo '!N83+'Abril '!N83+'Mayo '!N83+Junio!N83+Julio!N83+Agosto!N83+Septiembre!N83+'Octubre '!N83+Noviembre!N83+'Diciembre '!N83</f>
        <v>0</v>
      </c>
      <c r="O83" s="322">
        <f>+Enero!O83+Febrero!O83+'Marzo '!O83+'Abril '!O83+'Mayo '!O83+Junio!O83+Julio!O83+Agosto!O83+Septiembre!O83+'Octubre '!O83+Noviembre!O83+'Diciembre '!O83</f>
        <v>0</v>
      </c>
      <c r="P83" s="322">
        <f>+Enero!P83+Febrero!P83+'Marzo '!P83+'Abril '!P83+'Mayo '!P83+Junio!P83+Julio!P83+Agosto!P83+Septiembre!P83+'Octubre '!P83+Noviembre!P83+'Diciembre '!P83</f>
        <v>0</v>
      </c>
      <c r="Q83" s="322">
        <f>+Enero!Q83+Febrero!Q83+'Marzo '!Q83+'Abril '!Q83+'Mayo '!Q83+Junio!Q83+Julio!Q83+Agosto!Q83+Septiembre!Q83+'Octubre '!Q83+Noviembre!Q83+'Diciembre '!Q83</f>
        <v>0</v>
      </c>
      <c r="R83" s="322">
        <f>+Enero!R83+Febrero!R83+'Marzo '!R83+'Abril '!R83+'Mayo '!R83+Junio!R83+Julio!R83+Agosto!R83+Septiembre!R83+'Octubre '!R83+Noviembre!R83+'Diciembre '!R83</f>
        <v>0</v>
      </c>
      <c r="S83" s="322">
        <f>+Enero!S83+Febrero!S83+'Marzo '!S83+'Abril '!S83+'Mayo '!S83+Junio!S83+Julio!S83+Agosto!S83+Septiembre!S83+'Octubre '!S83+Noviembre!S83+'Diciembre '!S83</f>
        <v>0</v>
      </c>
      <c r="T83" s="322">
        <f>+Enero!T83+Febrero!T83+'Marzo '!T83+'Abril '!T83+'Mayo '!T83+Junio!T83+Julio!T83+Agosto!T83+Septiembre!T83+'Octubre '!T83+Noviembre!T83+'Diciembre '!T83</f>
        <v>0</v>
      </c>
      <c r="U83" s="322">
        <f>+Enero!U83+Febrero!U83+'Marzo '!U83+'Abril '!U83+'Mayo '!U83+Junio!U83+Julio!U83+Agosto!U83+Septiembre!U83+'Octubre '!U83+Noviembre!U83+'Diciembre '!U83</f>
        <v>0</v>
      </c>
      <c r="V83" s="322">
        <f>+Enero!V83+Febrero!V83+'Marzo '!V83+'Abril '!V83+'Mayo '!V83+Junio!V83+Julio!V83+Agosto!V83+Septiembre!V83+'Octubre '!V83+Noviembre!V83+'Diciembre '!V83</f>
        <v>0</v>
      </c>
      <c r="W83" s="322">
        <f>+Enero!W83+Febrero!W83+'Marzo '!W83+'Abril '!W83+'Mayo '!W83+Junio!W83+Julio!W83+Agosto!W83+Septiembre!W83+'Octubre '!W83+Noviembre!W83+'Diciembre '!W83</f>
        <v>0</v>
      </c>
      <c r="X83" s="322">
        <f>+Enero!X83+Febrero!X83+'Marzo '!X83+'Abril '!X83+'Mayo '!X83+Junio!X83+Julio!X83+Agosto!X83+Septiembre!X83+'Octubre '!X83+Noviembre!X83+'Diciembre '!X83</f>
        <v>0</v>
      </c>
      <c r="Y83" s="322">
        <f>+Enero!Y83+Febrero!Y83+'Marzo '!Y83+'Abril '!Y83+'Mayo '!Y83+Junio!Y83+Julio!Y83+Agosto!Y83+Septiembre!Y83+'Octubre '!Y83+Noviembre!Y83+'Diciembre '!Y83</f>
        <v>0</v>
      </c>
      <c r="Z83" s="322">
        <f>+Enero!Z83+Febrero!Z83+'Marzo '!Z83+'Abril '!Z83+'Mayo '!Z83+Junio!Z83+Julio!Z83+Agosto!Z83+Septiembre!Z83+'Octubre '!Z83+Noviembre!Z83+'Diciembre '!Z83</f>
        <v>0</v>
      </c>
      <c r="AA83" s="322">
        <f>+Enero!AA83+Febrero!AA83+'Marzo '!AA83+'Abril '!AA83+'Mayo '!AA83+Junio!AA83+Julio!AA83+Agosto!AA83+Septiembre!AA83+'Octubre '!AA83+Noviembre!AA83+'Diciembre '!AA83</f>
        <v>0</v>
      </c>
      <c r="AB83" s="322">
        <f>+Enero!AB83+Febrero!AB83+'Marzo '!AB83+'Abril '!AB83+'Mayo '!AB83+Junio!AB83+Julio!AB83+Agosto!AB83+Septiembre!AB83+'Octubre '!AB83+Noviembre!AB83+'Diciembre '!AB83</f>
        <v>0</v>
      </c>
      <c r="AC83" s="322">
        <f>+Enero!AC83+Febrero!AC83+'Marzo '!AC83+'Abril '!AC83+'Mayo '!AC83+Junio!AC83+Julio!AC83+Agosto!AC83+Septiembre!AC83+'Octubre '!AC83+Noviembre!AC83+'Diciembre '!AC83</f>
        <v>0</v>
      </c>
      <c r="AD83" s="322">
        <f>+Enero!AD83+Febrero!AD83+'Marzo '!AD83+'Abril '!AD83+'Mayo '!AD83+Junio!AD83+Julio!AD83+Agosto!AD83+Septiembre!AD83+'Octubre '!AD83+Noviembre!AD83+'Diciembre '!AD83</f>
        <v>0</v>
      </c>
      <c r="AE83" s="322">
        <f>+Enero!AE83+Febrero!AE83+'Marzo '!AE83+'Abril '!AE83+'Mayo '!AE83+Junio!AE83+Julio!AE83+Agosto!AE83+Septiembre!AE83+'Octubre '!AE83+Noviembre!AE83+'Diciembre '!AE83</f>
        <v>0</v>
      </c>
      <c r="AF83" s="322">
        <f>+Enero!AF83+Febrero!AF83+'Marzo '!AF83+'Abril '!AF83+'Mayo '!AF83+Junio!AF83+Julio!AF83+Agosto!AF83+Septiembre!AF83+'Octubre '!AF83+Noviembre!AF83+'Diciembre '!AF83</f>
        <v>0</v>
      </c>
      <c r="AG83" s="322">
        <f>+Enero!AG83+Febrero!AG83+'Marzo '!AG83+'Abril '!AG83+'Mayo '!AG83+Junio!AG83+Julio!AG83+Agosto!AG83+Septiembre!AG83+'Octubre '!AG83+Noviembre!AG83+'Diciembre '!AG83</f>
        <v>0</v>
      </c>
      <c r="AH83" s="322">
        <f>+Enero!AH83+Febrero!AH83+'Marzo '!AH83+'Abril '!AH83+'Mayo '!AH83+Junio!AH83+Julio!AH83+Agosto!AH83+Septiembre!AH83+'Octubre '!AH83+Noviembre!AH83+'Diciembre '!AH83</f>
        <v>0</v>
      </c>
      <c r="AI83" s="322">
        <f>+Enero!AI83+Febrero!AI83+'Marzo '!AI83+'Abril '!AI83+'Mayo '!AI83+Junio!AI83+Julio!AI83+Agosto!AI83+Septiembre!AI83+'Octubre '!AI83+Noviembre!AI83+'Diciembre '!AI83</f>
        <v>0</v>
      </c>
      <c r="AJ83" s="322">
        <f>+Enero!AJ83+Febrero!AJ83+'Marzo '!AJ83+'Abril '!AJ83+'Mayo '!AJ83+Junio!AJ83+Julio!AJ83+Agosto!AJ83+Septiembre!AJ83+'Octubre '!AJ83+Noviembre!AJ83+'Diciembre '!AJ83</f>
        <v>0</v>
      </c>
      <c r="AK83" s="322">
        <f>+Enero!AK83+Febrero!AK83+'Marzo '!AK83+'Abril '!AK83+'Mayo '!AK83+Junio!AK83+Julio!AK83+Agosto!AK83+Septiembre!AK83+'Octubre '!AK83+Noviembre!AK83+'Diciembre '!AK83</f>
        <v>0</v>
      </c>
      <c r="AL83" s="322">
        <f>+Enero!AL83+Febrero!AL83+'Marzo '!AL83+'Abril '!AL83+'Mayo '!AL83+Junio!AL83+Julio!AL83+Agosto!AL83+Septiembre!AL83+'Octubre '!AL83+Noviembre!AL83+'Diciembre '!AL83</f>
        <v>0</v>
      </c>
      <c r="AM83" s="322">
        <f>+Enero!AM83+Febrero!AM83+'Marzo '!AM83+'Abril '!AM83+'Mayo '!AM83+Junio!AM83+Julio!AM83+Agosto!AM83+Septiembre!AM83+'Octubre '!AM83+Noviembre!AM83+'Diciembre '!AM83</f>
        <v>0</v>
      </c>
      <c r="AN83" s="322">
        <f>+Enero!AN83+Febrero!AN83+'Marzo '!AN83+'Abril '!AN83+'Mayo '!AN83+Junio!AN83+Julio!AN83+Agosto!AN83+Septiembre!AN83+'Octubre '!AN83+Noviembre!AN83+'Diciembre '!AN83</f>
        <v>0</v>
      </c>
      <c r="AO83" s="322">
        <f>+Enero!AO83+Febrero!AO83+'Marzo '!AO83+'Abril '!AO83+'Mayo '!AO83+Junio!AO83+Julio!AO83+Agosto!AO83+Septiembre!AO83+'Octubre '!AO83+Noviembre!AO83+'Diciembre '!AO83</f>
        <v>0</v>
      </c>
      <c r="AP83" s="322">
        <f>+Enero!AP83+Febrero!AP83+'Marzo '!AP83+'Abril '!AP83+'Mayo '!AP83+Junio!AP83+Julio!AP83+Agosto!AP83+Septiembre!AP83+'Octubre '!AP83+Noviembre!AP83+'Diciembre '!AP83</f>
        <v>0</v>
      </c>
      <c r="AQ83" s="322">
        <f>+Enero!AQ83+Febrero!AQ83+'Marzo '!AQ83+'Abril '!AQ83+'Mayo '!AQ83+Junio!AQ83+Julio!AQ83+Agosto!AQ83+Septiembre!AQ83+'Octubre '!AQ83+Noviembre!AQ83+'Diciembre '!AQ83</f>
        <v>0</v>
      </c>
      <c r="AR83" s="122" t="s">
        <v>97</v>
      </c>
      <c r="BX83" s="77"/>
      <c r="BY83" s="77"/>
      <c r="BZ83" s="77"/>
      <c r="CA83" s="77" t="str">
        <f t="shared" si="27"/>
        <v/>
      </c>
      <c r="CB83" s="77" t="str">
        <f t="shared" si="8"/>
        <v/>
      </c>
      <c r="CC83" s="77" t="str">
        <f t="shared" si="9"/>
        <v/>
      </c>
      <c r="CD83" s="77" t="str">
        <f t="shared" si="10"/>
        <v/>
      </c>
      <c r="CE83" s="77" t="str">
        <f t="shared" si="11"/>
        <v/>
      </c>
      <c r="CF83" s="77" t="str">
        <f t="shared" si="12"/>
        <v/>
      </c>
      <c r="CG83" s="77" t="str">
        <f t="shared" si="13"/>
        <v/>
      </c>
      <c r="CH83" s="77" t="str">
        <f t="shared" si="14"/>
        <v/>
      </c>
      <c r="CI83" s="77" t="str">
        <f t="shared" si="15"/>
        <v/>
      </c>
      <c r="CJ83" s="77" t="str">
        <f t="shared" si="16"/>
        <v/>
      </c>
      <c r="CK83" s="77" t="str">
        <f t="shared" si="17"/>
        <v/>
      </c>
      <c r="CL83" s="77" t="str">
        <f t="shared" si="18"/>
        <v/>
      </c>
      <c r="CM83" s="77" t="str">
        <f t="shared" si="19"/>
        <v/>
      </c>
      <c r="CN83" s="77" t="str">
        <f t="shared" si="20"/>
        <v/>
      </c>
      <c r="CO83" s="77" t="str">
        <f t="shared" si="21"/>
        <v/>
      </c>
      <c r="CP83" s="77" t="str">
        <f t="shared" si="22"/>
        <v/>
      </c>
      <c r="CQ83" s="77" t="str">
        <f t="shared" ref="CQ83:CQ94" si="28">IF(AJ83&lt;=AI83,""," Los exámenes Reactivos de 75 a 79 años NO DEBEN ser mayor a los Exámenes Procesados de la misma edad.-")</f>
        <v/>
      </c>
      <c r="CR83" s="77" t="str">
        <f t="shared" si="24"/>
        <v/>
      </c>
      <c r="CS83" s="77" t="str">
        <f>IF(AL83&lt;=AK83,""," Los exámenes Reactivos de 83 y mas años NO DEBEN ser mayor a los Exámenes Procesados de la misma edad.-")</f>
        <v/>
      </c>
      <c r="CT83" s="77" t="str">
        <f>IF(AL83&lt;=AK83,""," Los exámenes Reactivos de 83 y mas años NO DEBEN ser mayor a los Exámenes Procesados de la misma edad.-")</f>
        <v/>
      </c>
      <c r="CU83" s="77"/>
      <c r="CV83" s="77"/>
      <c r="CW83" s="77"/>
      <c r="CX83" s="77"/>
      <c r="CY83" s="77"/>
      <c r="CZ83" s="77"/>
      <c r="DA83" s="77"/>
      <c r="DB83" s="77"/>
      <c r="DC83" s="77"/>
    </row>
    <row r="84" spans="1:107" s="76" customFormat="1" x14ac:dyDescent="0.25">
      <c r="A84" s="365" t="s">
        <v>84</v>
      </c>
      <c r="B84" s="366"/>
      <c r="C84" s="123">
        <f t="shared" si="6"/>
        <v>1</v>
      </c>
      <c r="D84" s="124">
        <f t="shared" si="7"/>
        <v>0</v>
      </c>
      <c r="E84" s="322">
        <f>+Enero!E84+Febrero!E84+'Marzo '!E84+'Abril '!E84+'Mayo '!E84+Junio!E84+Julio!E84+Agosto!E84+Septiembre!E84+'Octubre '!E84+Noviembre!E84+'Diciembre '!E84</f>
        <v>0</v>
      </c>
      <c r="F84" s="322">
        <f>+Enero!F84+Febrero!F84+'Marzo '!F84+'Abril '!F84+'Mayo '!F84+Junio!F84+Julio!F84+Agosto!F84+Septiembre!F84+'Octubre '!F84+Noviembre!F84+'Diciembre '!F84</f>
        <v>0</v>
      </c>
      <c r="G84" s="322">
        <f>+Enero!G84+Febrero!G84+'Marzo '!G84+'Abril '!G84+'Mayo '!G84+Junio!G84+Julio!G84+Agosto!G84+Septiembre!G84+'Octubre '!G84+Noviembre!G84+'Diciembre '!G84</f>
        <v>0</v>
      </c>
      <c r="H84" s="322">
        <f>+Enero!H84+Febrero!H84+'Marzo '!H84+'Abril '!H84+'Mayo '!H84+Junio!H84+Julio!H84+Agosto!H84+Septiembre!H84+'Octubre '!H84+Noviembre!H84+'Diciembre '!H84</f>
        <v>0</v>
      </c>
      <c r="I84" s="322">
        <f>+Enero!I84+Febrero!I84+'Marzo '!I84+'Abril '!I84+'Mayo '!I84+Junio!I84+Julio!I84+Agosto!I84+Septiembre!I84+'Octubre '!I84+Noviembre!I84+'Diciembre '!I84</f>
        <v>0</v>
      </c>
      <c r="J84" s="322">
        <f>+Enero!J84+Febrero!J84+'Marzo '!J84+'Abril '!J84+'Mayo '!J84+Junio!J84+Julio!J84+Agosto!J84+Septiembre!J84+'Octubre '!J84+Noviembre!J84+'Diciembre '!J84</f>
        <v>0</v>
      </c>
      <c r="K84" s="322">
        <f>+Enero!K84+Febrero!K84+'Marzo '!K84+'Abril '!K84+'Mayo '!K84+Junio!K84+Julio!K84+Agosto!K84+Septiembre!K84+'Octubre '!K84+Noviembre!K84+'Diciembre '!K84</f>
        <v>0</v>
      </c>
      <c r="L84" s="322">
        <f>+Enero!L84+Febrero!L84+'Marzo '!L84+'Abril '!L84+'Mayo '!L84+Junio!L84+Julio!L84+Agosto!L84+Septiembre!L84+'Octubre '!L84+Noviembre!L84+'Diciembre '!L84</f>
        <v>0</v>
      </c>
      <c r="M84" s="322">
        <f>+Enero!M84+Febrero!M84+'Marzo '!M84+'Abril '!M84+'Mayo '!M84+Junio!M84+Julio!M84+Agosto!M84+Septiembre!M84+'Octubre '!M84+Noviembre!M84+'Diciembre '!M84</f>
        <v>1</v>
      </c>
      <c r="N84" s="322">
        <f>+Enero!N84+Febrero!N84+'Marzo '!N84+'Abril '!N84+'Mayo '!N84+Junio!N84+Julio!N84+Agosto!N84+Septiembre!N84+'Octubre '!N84+Noviembre!N84+'Diciembre '!N84</f>
        <v>0</v>
      </c>
      <c r="O84" s="322">
        <f>+Enero!O84+Febrero!O84+'Marzo '!O84+'Abril '!O84+'Mayo '!O84+Junio!O84+Julio!O84+Agosto!O84+Septiembre!O84+'Octubre '!O84+Noviembre!O84+'Diciembre '!O84</f>
        <v>0</v>
      </c>
      <c r="P84" s="322">
        <f>+Enero!P84+Febrero!P84+'Marzo '!P84+'Abril '!P84+'Mayo '!P84+Junio!P84+Julio!P84+Agosto!P84+Septiembre!P84+'Octubre '!P84+Noviembre!P84+'Diciembre '!P84</f>
        <v>0</v>
      </c>
      <c r="Q84" s="322">
        <f>+Enero!Q84+Febrero!Q84+'Marzo '!Q84+'Abril '!Q84+'Mayo '!Q84+Junio!Q84+Julio!Q84+Agosto!Q84+Septiembre!Q84+'Octubre '!Q84+Noviembre!Q84+'Diciembre '!Q84</f>
        <v>0</v>
      </c>
      <c r="R84" s="322">
        <f>+Enero!R84+Febrero!R84+'Marzo '!R84+'Abril '!R84+'Mayo '!R84+Junio!R84+Julio!R84+Agosto!R84+Septiembre!R84+'Octubre '!R84+Noviembre!R84+'Diciembre '!R84</f>
        <v>0</v>
      </c>
      <c r="S84" s="322">
        <f>+Enero!S84+Febrero!S84+'Marzo '!S84+'Abril '!S84+'Mayo '!S84+Junio!S84+Julio!S84+Agosto!S84+Septiembre!S84+'Octubre '!S84+Noviembre!S84+'Diciembre '!S84</f>
        <v>0</v>
      </c>
      <c r="T84" s="322">
        <f>+Enero!T84+Febrero!T84+'Marzo '!T84+'Abril '!T84+'Mayo '!T84+Junio!T84+Julio!T84+Agosto!T84+Septiembre!T84+'Octubre '!T84+Noviembre!T84+'Diciembre '!T84</f>
        <v>0</v>
      </c>
      <c r="U84" s="322">
        <f>+Enero!U84+Febrero!U84+'Marzo '!U84+'Abril '!U84+'Mayo '!U84+Junio!U84+Julio!U84+Agosto!U84+Septiembre!U84+'Octubre '!U84+Noviembre!U84+'Diciembre '!U84</f>
        <v>0</v>
      </c>
      <c r="V84" s="322">
        <f>+Enero!V84+Febrero!V84+'Marzo '!V84+'Abril '!V84+'Mayo '!V84+Junio!V84+Julio!V84+Agosto!V84+Septiembre!V84+'Octubre '!V84+Noviembre!V84+'Diciembre '!V84</f>
        <v>0</v>
      </c>
      <c r="W84" s="322">
        <f>+Enero!W84+Febrero!W84+'Marzo '!W84+'Abril '!W84+'Mayo '!W84+Junio!W84+Julio!W84+Agosto!W84+Septiembre!W84+'Octubre '!W84+Noviembre!W84+'Diciembre '!W84</f>
        <v>0</v>
      </c>
      <c r="X84" s="322">
        <f>+Enero!X84+Febrero!X84+'Marzo '!X84+'Abril '!X84+'Mayo '!X84+Junio!X84+Julio!X84+Agosto!X84+Septiembre!X84+'Octubre '!X84+Noviembre!X84+'Diciembre '!X84</f>
        <v>0</v>
      </c>
      <c r="Y84" s="322">
        <f>+Enero!Y84+Febrero!Y84+'Marzo '!Y84+'Abril '!Y84+'Mayo '!Y84+Junio!Y84+Julio!Y84+Agosto!Y84+Septiembre!Y84+'Octubre '!Y84+Noviembre!Y84+'Diciembre '!Y84</f>
        <v>0</v>
      </c>
      <c r="Z84" s="322">
        <f>+Enero!Z84+Febrero!Z84+'Marzo '!Z84+'Abril '!Z84+'Mayo '!Z84+Junio!Z84+Julio!Z84+Agosto!Z84+Septiembre!Z84+'Octubre '!Z84+Noviembre!Z84+'Diciembre '!Z84</f>
        <v>0</v>
      </c>
      <c r="AA84" s="322">
        <f>+Enero!AA84+Febrero!AA84+'Marzo '!AA84+'Abril '!AA84+'Mayo '!AA84+Junio!AA84+Julio!AA84+Agosto!AA84+Septiembre!AA84+'Octubre '!AA84+Noviembre!AA84+'Diciembre '!AA84</f>
        <v>0</v>
      </c>
      <c r="AB84" s="322">
        <f>+Enero!AB84+Febrero!AB84+'Marzo '!AB84+'Abril '!AB84+'Mayo '!AB84+Junio!AB84+Julio!AB84+Agosto!AB84+Septiembre!AB84+'Octubre '!AB84+Noviembre!AB84+'Diciembre '!AB84</f>
        <v>0</v>
      </c>
      <c r="AC84" s="322">
        <f>+Enero!AC84+Febrero!AC84+'Marzo '!AC84+'Abril '!AC84+'Mayo '!AC84+Junio!AC84+Julio!AC84+Agosto!AC84+Septiembre!AC84+'Octubre '!AC84+Noviembre!AC84+'Diciembre '!AC84</f>
        <v>0</v>
      </c>
      <c r="AD84" s="322">
        <f>+Enero!AD84+Febrero!AD84+'Marzo '!AD84+'Abril '!AD84+'Mayo '!AD84+Junio!AD84+Julio!AD84+Agosto!AD84+Septiembre!AD84+'Octubre '!AD84+Noviembre!AD84+'Diciembre '!AD84</f>
        <v>0</v>
      </c>
      <c r="AE84" s="322">
        <f>+Enero!AE84+Febrero!AE84+'Marzo '!AE84+'Abril '!AE84+'Mayo '!AE84+Junio!AE84+Julio!AE84+Agosto!AE84+Septiembre!AE84+'Octubre '!AE84+Noviembre!AE84+'Diciembre '!AE84</f>
        <v>0</v>
      </c>
      <c r="AF84" s="322">
        <f>+Enero!AF84+Febrero!AF84+'Marzo '!AF84+'Abril '!AF84+'Mayo '!AF84+Junio!AF84+Julio!AF84+Agosto!AF84+Septiembre!AF84+'Octubre '!AF84+Noviembre!AF84+'Diciembre '!AF84</f>
        <v>0</v>
      </c>
      <c r="AG84" s="322">
        <f>+Enero!AG84+Febrero!AG84+'Marzo '!AG84+'Abril '!AG84+'Mayo '!AG84+Junio!AG84+Julio!AG84+Agosto!AG84+Septiembre!AG84+'Octubre '!AG84+Noviembre!AG84+'Diciembre '!AG84</f>
        <v>0</v>
      </c>
      <c r="AH84" s="322">
        <f>+Enero!AH84+Febrero!AH84+'Marzo '!AH84+'Abril '!AH84+'Mayo '!AH84+Junio!AH84+Julio!AH84+Agosto!AH84+Septiembre!AH84+'Octubre '!AH84+Noviembre!AH84+'Diciembre '!AH84</f>
        <v>0</v>
      </c>
      <c r="AI84" s="322">
        <f>+Enero!AI84+Febrero!AI84+'Marzo '!AI84+'Abril '!AI84+'Mayo '!AI84+Junio!AI84+Julio!AI84+Agosto!AI84+Septiembre!AI84+'Octubre '!AI84+Noviembre!AI84+'Diciembre '!AI84</f>
        <v>0</v>
      </c>
      <c r="AJ84" s="322">
        <f>+Enero!AJ84+Febrero!AJ84+'Marzo '!AJ84+'Abril '!AJ84+'Mayo '!AJ84+Junio!AJ84+Julio!AJ84+Agosto!AJ84+Septiembre!AJ84+'Octubre '!AJ84+Noviembre!AJ84+'Diciembre '!AJ84</f>
        <v>0</v>
      </c>
      <c r="AK84" s="322">
        <f>+Enero!AK84+Febrero!AK84+'Marzo '!AK84+'Abril '!AK84+'Mayo '!AK84+Junio!AK84+Julio!AK84+Agosto!AK84+Septiembre!AK84+'Octubre '!AK84+Noviembre!AK84+'Diciembre '!AK84</f>
        <v>0</v>
      </c>
      <c r="AL84" s="322">
        <f>+Enero!AL84+Febrero!AL84+'Marzo '!AL84+'Abril '!AL84+'Mayo '!AL84+Junio!AL84+Julio!AL84+Agosto!AL84+Septiembre!AL84+'Octubre '!AL84+Noviembre!AL84+'Diciembre '!AL84</f>
        <v>0</v>
      </c>
      <c r="AM84" s="322">
        <f>+Enero!AM84+Febrero!AM84+'Marzo '!AM84+'Abril '!AM84+'Mayo '!AM84+Junio!AM84+Julio!AM84+Agosto!AM84+Septiembre!AM84+'Octubre '!AM84+Noviembre!AM84+'Diciembre '!AM84</f>
        <v>1</v>
      </c>
      <c r="AN84" s="322">
        <f>+Enero!AN84+Febrero!AN84+'Marzo '!AN84+'Abril '!AN84+'Mayo '!AN84+Junio!AN84+Julio!AN84+Agosto!AN84+Septiembre!AN84+'Octubre '!AN84+Noviembre!AN84+'Diciembre '!AN84</f>
        <v>0</v>
      </c>
      <c r="AO84" s="322">
        <f>+Enero!AO84+Febrero!AO84+'Marzo '!AO84+'Abril '!AO84+'Mayo '!AO84+Junio!AO84+Julio!AO84+Agosto!AO84+Septiembre!AO84+'Octubre '!AO84+Noviembre!AO84+'Diciembre '!AO84</f>
        <v>0</v>
      </c>
      <c r="AP84" s="322">
        <f>+Enero!AP84+Febrero!AP84+'Marzo '!AP84+'Abril '!AP84+'Mayo '!AP84+Junio!AP84+Julio!AP84+Agosto!AP84+Septiembre!AP84+'Octubre '!AP84+Noviembre!AP84+'Diciembre '!AP84</f>
        <v>0</v>
      </c>
      <c r="AQ84" s="322">
        <f>+Enero!AQ84+Febrero!AQ84+'Marzo '!AQ84+'Abril '!AQ84+'Mayo '!AQ84+Junio!AQ84+Julio!AQ84+Agosto!AQ84+Septiembre!AQ84+'Octubre '!AQ84+Noviembre!AQ84+'Diciembre '!AQ84</f>
        <v>0</v>
      </c>
      <c r="AR84" s="122" t="s">
        <v>97</v>
      </c>
      <c r="BX84" s="77"/>
      <c r="BY84" s="77"/>
      <c r="BZ84" s="77"/>
      <c r="CA84" s="77" t="str">
        <f t="shared" si="27"/>
        <v/>
      </c>
      <c r="CB84" s="77" t="str">
        <f t="shared" si="8"/>
        <v/>
      </c>
      <c r="CC84" s="77" t="str">
        <f t="shared" si="9"/>
        <v/>
      </c>
      <c r="CD84" s="77" t="str">
        <f t="shared" si="10"/>
        <v/>
      </c>
      <c r="CE84" s="77" t="str">
        <f t="shared" si="11"/>
        <v/>
      </c>
      <c r="CF84" s="77" t="str">
        <f t="shared" si="12"/>
        <v/>
      </c>
      <c r="CG84" s="77" t="str">
        <f t="shared" si="13"/>
        <v/>
      </c>
      <c r="CH84" s="77" t="str">
        <f t="shared" si="14"/>
        <v/>
      </c>
      <c r="CI84" s="77" t="str">
        <f t="shared" si="15"/>
        <v/>
      </c>
      <c r="CJ84" s="77" t="str">
        <f t="shared" si="16"/>
        <v/>
      </c>
      <c r="CK84" s="77" t="str">
        <f t="shared" si="17"/>
        <v/>
      </c>
      <c r="CL84" s="77" t="str">
        <f t="shared" si="18"/>
        <v/>
      </c>
      <c r="CM84" s="77" t="str">
        <f t="shared" si="19"/>
        <v/>
      </c>
      <c r="CN84" s="77" t="str">
        <f t="shared" si="20"/>
        <v/>
      </c>
      <c r="CO84" s="77" t="str">
        <f t="shared" si="21"/>
        <v/>
      </c>
      <c r="CP84" s="77" t="str">
        <f t="shared" si="22"/>
        <v/>
      </c>
      <c r="CQ84" s="77" t="str">
        <f t="shared" si="28"/>
        <v/>
      </c>
      <c r="CR84" s="77" t="str">
        <f t="shared" si="24"/>
        <v/>
      </c>
      <c r="CS84" s="77" t="str">
        <f>IF(AL84&lt;=AK84,""," Los exámenes Reactivos de 84 y mas años NO DEBEN ser mayor a los Exámenes Procesados de la misma edad.-")</f>
        <v/>
      </c>
      <c r="CT84" s="77" t="str">
        <f>IF(AL84&lt;=AK84,""," Los exámenes Reactivos de 84 y mas años NO DEBEN ser mayor a los Exámenes Procesados de la misma edad.-")</f>
        <v/>
      </c>
      <c r="CU84" s="77"/>
      <c r="CV84" s="77"/>
      <c r="CW84" s="77"/>
      <c r="CX84" s="77"/>
      <c r="CY84" s="77"/>
      <c r="CZ84" s="77"/>
      <c r="DA84" s="77"/>
      <c r="DB84" s="77"/>
      <c r="DC84" s="77"/>
    </row>
    <row r="85" spans="1:107" s="76" customFormat="1" x14ac:dyDescent="0.25">
      <c r="A85" s="353" t="s">
        <v>58</v>
      </c>
      <c r="B85" s="354"/>
      <c r="C85" s="127">
        <f t="shared" si="6"/>
        <v>9</v>
      </c>
      <c r="D85" s="126">
        <f t="shared" si="7"/>
        <v>0</v>
      </c>
      <c r="E85" s="322">
        <f>+Enero!E85+Febrero!E85+'Marzo '!E85+'Abril '!E85+'Mayo '!E85+Junio!E85+Julio!E85+Agosto!E85+Septiembre!E85+'Octubre '!E85+Noviembre!E85+'Diciembre '!E85</f>
        <v>0</v>
      </c>
      <c r="F85" s="322">
        <f>+Enero!F85+Febrero!F85+'Marzo '!F85+'Abril '!F85+'Mayo '!F85+Junio!F85+Julio!F85+Agosto!F85+Septiembre!F85+'Octubre '!F85+Noviembre!F85+'Diciembre '!F85</f>
        <v>0</v>
      </c>
      <c r="G85" s="322">
        <f>+Enero!G85+Febrero!G85+'Marzo '!G85+'Abril '!G85+'Mayo '!G85+Junio!G85+Julio!G85+Agosto!G85+Septiembre!G85+'Octubre '!G85+Noviembre!G85+'Diciembre '!G85</f>
        <v>0</v>
      </c>
      <c r="H85" s="322">
        <f>+Enero!H85+Febrero!H85+'Marzo '!H85+'Abril '!H85+'Mayo '!H85+Junio!H85+Julio!H85+Agosto!H85+Septiembre!H85+'Octubre '!H85+Noviembre!H85+'Diciembre '!H85</f>
        <v>0</v>
      </c>
      <c r="I85" s="322">
        <f>+Enero!I85+Febrero!I85+'Marzo '!I85+'Abril '!I85+'Mayo '!I85+Junio!I85+Julio!I85+Agosto!I85+Septiembre!I85+'Octubre '!I85+Noviembre!I85+'Diciembre '!I85</f>
        <v>0</v>
      </c>
      <c r="J85" s="322">
        <f>+Enero!J85+Febrero!J85+'Marzo '!J85+'Abril '!J85+'Mayo '!J85+Junio!J85+Julio!J85+Agosto!J85+Septiembre!J85+'Octubre '!J85+Noviembre!J85+'Diciembre '!J85</f>
        <v>0</v>
      </c>
      <c r="K85" s="322">
        <f>+Enero!K85+Febrero!K85+'Marzo '!K85+'Abril '!K85+'Mayo '!K85+Junio!K85+Julio!K85+Agosto!K85+Septiembre!K85+'Octubre '!K85+Noviembre!K85+'Diciembre '!K85</f>
        <v>0</v>
      </c>
      <c r="L85" s="322">
        <f>+Enero!L85+Febrero!L85+'Marzo '!L85+'Abril '!L85+'Mayo '!L85+Junio!L85+Julio!L85+Agosto!L85+Septiembre!L85+'Octubre '!L85+Noviembre!L85+'Diciembre '!L85</f>
        <v>0</v>
      </c>
      <c r="M85" s="322">
        <f>+Enero!M85+Febrero!M85+'Marzo '!M85+'Abril '!M85+'Mayo '!M85+Junio!M85+Julio!M85+Agosto!M85+Septiembre!M85+'Octubre '!M85+Noviembre!M85+'Diciembre '!M85</f>
        <v>1</v>
      </c>
      <c r="N85" s="322">
        <f>+Enero!N85+Febrero!N85+'Marzo '!N85+'Abril '!N85+'Mayo '!N85+Junio!N85+Julio!N85+Agosto!N85+Septiembre!N85+'Octubre '!N85+Noviembre!N85+'Diciembre '!N85</f>
        <v>0</v>
      </c>
      <c r="O85" s="322">
        <f>+Enero!O85+Febrero!O85+'Marzo '!O85+'Abril '!O85+'Mayo '!O85+Junio!O85+Julio!O85+Agosto!O85+Septiembre!O85+'Octubre '!O85+Noviembre!O85+'Diciembre '!O85</f>
        <v>2</v>
      </c>
      <c r="P85" s="322">
        <f>+Enero!P85+Febrero!P85+'Marzo '!P85+'Abril '!P85+'Mayo '!P85+Junio!P85+Julio!P85+Agosto!P85+Septiembre!P85+'Octubre '!P85+Noviembre!P85+'Diciembre '!P85</f>
        <v>0</v>
      </c>
      <c r="Q85" s="322">
        <f>+Enero!Q85+Febrero!Q85+'Marzo '!Q85+'Abril '!Q85+'Mayo '!Q85+Junio!Q85+Julio!Q85+Agosto!Q85+Septiembre!Q85+'Octubre '!Q85+Noviembre!Q85+'Diciembre '!Q85</f>
        <v>1</v>
      </c>
      <c r="R85" s="322">
        <f>+Enero!R85+Febrero!R85+'Marzo '!R85+'Abril '!R85+'Mayo '!R85+Junio!R85+Julio!R85+Agosto!R85+Septiembre!R85+'Octubre '!R85+Noviembre!R85+'Diciembre '!R85</f>
        <v>0</v>
      </c>
      <c r="S85" s="322">
        <f>+Enero!S85+Febrero!S85+'Marzo '!S85+'Abril '!S85+'Mayo '!S85+Junio!S85+Julio!S85+Agosto!S85+Septiembre!S85+'Octubre '!S85+Noviembre!S85+'Diciembre '!S85</f>
        <v>0</v>
      </c>
      <c r="T85" s="322">
        <f>+Enero!T85+Febrero!T85+'Marzo '!T85+'Abril '!T85+'Mayo '!T85+Junio!T85+Julio!T85+Agosto!T85+Septiembre!T85+'Octubre '!T85+Noviembre!T85+'Diciembre '!T85</f>
        <v>0</v>
      </c>
      <c r="U85" s="322">
        <f>+Enero!U85+Febrero!U85+'Marzo '!U85+'Abril '!U85+'Mayo '!U85+Junio!U85+Julio!U85+Agosto!U85+Septiembre!U85+'Octubre '!U85+Noviembre!U85+'Diciembre '!U85</f>
        <v>1</v>
      </c>
      <c r="V85" s="322">
        <f>+Enero!V85+Febrero!V85+'Marzo '!V85+'Abril '!V85+'Mayo '!V85+Junio!V85+Julio!V85+Agosto!V85+Septiembre!V85+'Octubre '!V85+Noviembre!V85+'Diciembre '!V85</f>
        <v>0</v>
      </c>
      <c r="W85" s="322">
        <f>+Enero!W85+Febrero!W85+'Marzo '!W85+'Abril '!W85+'Mayo '!W85+Junio!W85+Julio!W85+Agosto!W85+Septiembre!W85+'Octubre '!W85+Noviembre!W85+'Diciembre '!W85</f>
        <v>0</v>
      </c>
      <c r="X85" s="322">
        <f>+Enero!X85+Febrero!X85+'Marzo '!X85+'Abril '!X85+'Mayo '!X85+Junio!X85+Julio!X85+Agosto!X85+Septiembre!X85+'Octubre '!X85+Noviembre!X85+'Diciembre '!X85</f>
        <v>0</v>
      </c>
      <c r="Y85" s="322">
        <f>+Enero!Y85+Febrero!Y85+'Marzo '!Y85+'Abril '!Y85+'Mayo '!Y85+Junio!Y85+Julio!Y85+Agosto!Y85+Septiembre!Y85+'Octubre '!Y85+Noviembre!Y85+'Diciembre '!Y85</f>
        <v>2</v>
      </c>
      <c r="Z85" s="322">
        <f>+Enero!Z85+Febrero!Z85+'Marzo '!Z85+'Abril '!Z85+'Mayo '!Z85+Junio!Z85+Julio!Z85+Agosto!Z85+Septiembre!Z85+'Octubre '!Z85+Noviembre!Z85+'Diciembre '!Z85</f>
        <v>0</v>
      </c>
      <c r="AA85" s="322">
        <f>+Enero!AA85+Febrero!AA85+'Marzo '!AA85+'Abril '!AA85+'Mayo '!AA85+Junio!AA85+Julio!AA85+Agosto!AA85+Septiembre!AA85+'Octubre '!AA85+Noviembre!AA85+'Diciembre '!AA85</f>
        <v>1</v>
      </c>
      <c r="AB85" s="322">
        <f>+Enero!AB85+Febrero!AB85+'Marzo '!AB85+'Abril '!AB85+'Mayo '!AB85+Junio!AB85+Julio!AB85+Agosto!AB85+Septiembre!AB85+'Octubre '!AB85+Noviembre!AB85+'Diciembre '!AB85</f>
        <v>0</v>
      </c>
      <c r="AC85" s="322">
        <f>+Enero!AC85+Febrero!AC85+'Marzo '!AC85+'Abril '!AC85+'Mayo '!AC85+Junio!AC85+Julio!AC85+Agosto!AC85+Septiembre!AC85+'Octubre '!AC85+Noviembre!AC85+'Diciembre '!AC85</f>
        <v>1</v>
      </c>
      <c r="AD85" s="322">
        <f>+Enero!AD85+Febrero!AD85+'Marzo '!AD85+'Abril '!AD85+'Mayo '!AD85+Junio!AD85+Julio!AD85+Agosto!AD85+Septiembre!AD85+'Octubre '!AD85+Noviembre!AD85+'Diciembre '!AD85</f>
        <v>0</v>
      </c>
      <c r="AE85" s="322">
        <f>+Enero!AE85+Febrero!AE85+'Marzo '!AE85+'Abril '!AE85+'Mayo '!AE85+Junio!AE85+Julio!AE85+Agosto!AE85+Septiembre!AE85+'Octubre '!AE85+Noviembre!AE85+'Diciembre '!AE85</f>
        <v>0</v>
      </c>
      <c r="AF85" s="322">
        <f>+Enero!AF85+Febrero!AF85+'Marzo '!AF85+'Abril '!AF85+'Mayo '!AF85+Junio!AF85+Julio!AF85+Agosto!AF85+Septiembre!AF85+'Octubre '!AF85+Noviembre!AF85+'Diciembre '!AF85</f>
        <v>0</v>
      </c>
      <c r="AG85" s="322">
        <f>+Enero!AG85+Febrero!AG85+'Marzo '!AG85+'Abril '!AG85+'Mayo '!AG85+Junio!AG85+Julio!AG85+Agosto!AG85+Septiembre!AG85+'Octubre '!AG85+Noviembre!AG85+'Diciembre '!AG85</f>
        <v>0</v>
      </c>
      <c r="AH85" s="322">
        <f>+Enero!AH85+Febrero!AH85+'Marzo '!AH85+'Abril '!AH85+'Mayo '!AH85+Junio!AH85+Julio!AH85+Agosto!AH85+Septiembre!AH85+'Octubre '!AH85+Noviembre!AH85+'Diciembre '!AH85</f>
        <v>0</v>
      </c>
      <c r="AI85" s="322">
        <f>+Enero!AI85+Febrero!AI85+'Marzo '!AI85+'Abril '!AI85+'Mayo '!AI85+Junio!AI85+Julio!AI85+Agosto!AI85+Septiembre!AI85+'Octubre '!AI85+Noviembre!AI85+'Diciembre '!AI85</f>
        <v>0</v>
      </c>
      <c r="AJ85" s="322">
        <f>+Enero!AJ85+Febrero!AJ85+'Marzo '!AJ85+'Abril '!AJ85+'Mayo '!AJ85+Junio!AJ85+Julio!AJ85+Agosto!AJ85+Septiembre!AJ85+'Octubre '!AJ85+Noviembre!AJ85+'Diciembre '!AJ85</f>
        <v>0</v>
      </c>
      <c r="AK85" s="322">
        <f>+Enero!AK85+Febrero!AK85+'Marzo '!AK85+'Abril '!AK85+'Mayo '!AK85+Junio!AK85+Julio!AK85+Agosto!AK85+Septiembre!AK85+'Octubre '!AK85+Noviembre!AK85+'Diciembre '!AK85</f>
        <v>0</v>
      </c>
      <c r="AL85" s="322">
        <f>+Enero!AL85+Febrero!AL85+'Marzo '!AL85+'Abril '!AL85+'Mayo '!AL85+Junio!AL85+Julio!AL85+Agosto!AL85+Septiembre!AL85+'Octubre '!AL85+Noviembre!AL85+'Diciembre '!AL85</f>
        <v>0</v>
      </c>
      <c r="AM85" s="322">
        <f>+Enero!AM85+Febrero!AM85+'Marzo '!AM85+'Abril '!AM85+'Mayo '!AM85+Junio!AM85+Julio!AM85+Agosto!AM85+Septiembre!AM85+'Octubre '!AM85+Noviembre!AM85+'Diciembre '!AM85</f>
        <v>6</v>
      </c>
      <c r="AN85" s="322">
        <f>+Enero!AN85+Febrero!AN85+'Marzo '!AN85+'Abril '!AN85+'Mayo '!AN85+Junio!AN85+Julio!AN85+Agosto!AN85+Septiembre!AN85+'Octubre '!AN85+Noviembre!AN85+'Diciembre '!AN85</f>
        <v>3</v>
      </c>
      <c r="AO85" s="322">
        <f>+Enero!AO85+Febrero!AO85+'Marzo '!AO85+'Abril '!AO85+'Mayo '!AO85+Junio!AO85+Julio!AO85+Agosto!AO85+Septiembre!AO85+'Octubre '!AO85+Noviembre!AO85+'Diciembre '!AO85</f>
        <v>0</v>
      </c>
      <c r="AP85" s="322">
        <f>+Enero!AP85+Febrero!AP85+'Marzo '!AP85+'Abril '!AP85+'Mayo '!AP85+Junio!AP85+Julio!AP85+Agosto!AP85+Septiembre!AP85+'Octubre '!AP85+Noviembre!AP85+'Diciembre '!AP85</f>
        <v>0</v>
      </c>
      <c r="AQ85" s="322">
        <f>+Enero!AQ85+Febrero!AQ85+'Marzo '!AQ85+'Abril '!AQ85+'Mayo '!AQ85+Junio!AQ85+Julio!AQ85+Agosto!AQ85+Septiembre!AQ85+'Octubre '!AQ85+Noviembre!AQ85+'Diciembre '!AQ85</f>
        <v>0</v>
      </c>
      <c r="AR85" s="122" t="s">
        <v>97</v>
      </c>
      <c r="BX85" s="77"/>
      <c r="BY85" s="77"/>
      <c r="BZ85" s="77"/>
      <c r="CA85" s="77" t="str">
        <f t="shared" si="27"/>
        <v/>
      </c>
      <c r="CB85" s="77" t="str">
        <f t="shared" si="8"/>
        <v/>
      </c>
      <c r="CC85" s="77" t="str">
        <f t="shared" si="9"/>
        <v/>
      </c>
      <c r="CD85" s="77" t="str">
        <f t="shared" si="10"/>
        <v/>
      </c>
      <c r="CE85" s="77" t="str">
        <f t="shared" si="11"/>
        <v/>
      </c>
      <c r="CF85" s="77" t="str">
        <f t="shared" si="12"/>
        <v/>
      </c>
      <c r="CG85" s="77" t="str">
        <f t="shared" si="13"/>
        <v/>
      </c>
      <c r="CH85" s="77" t="str">
        <f t="shared" si="14"/>
        <v/>
      </c>
      <c r="CI85" s="77" t="str">
        <f t="shared" si="15"/>
        <v/>
      </c>
      <c r="CJ85" s="77" t="str">
        <f t="shared" si="16"/>
        <v/>
      </c>
      <c r="CK85" s="77" t="str">
        <f t="shared" si="17"/>
        <v/>
      </c>
      <c r="CL85" s="77" t="str">
        <f t="shared" si="18"/>
        <v/>
      </c>
      <c r="CM85" s="77" t="str">
        <f t="shared" si="19"/>
        <v/>
      </c>
      <c r="CN85" s="77" t="str">
        <f t="shared" si="20"/>
        <v/>
      </c>
      <c r="CO85" s="77" t="str">
        <f t="shared" si="21"/>
        <v/>
      </c>
      <c r="CP85" s="77" t="str">
        <f t="shared" si="22"/>
        <v/>
      </c>
      <c r="CQ85" s="77" t="str">
        <f t="shared" si="28"/>
        <v/>
      </c>
      <c r="CR85" s="77" t="str">
        <f t="shared" si="24"/>
        <v/>
      </c>
      <c r="CS85" s="77" t="str">
        <f>IF(AL85&lt;=AK85,""," Los exámenes Reactivos de 85 y mas años NO DEBEN ser mayor a los Exámenes Procesados de la misma edad.-")</f>
        <v/>
      </c>
      <c r="CT85" s="77" t="str">
        <f>IF(AL85&lt;=AK85,""," Los exámenes Reactivos de 85 y mas años NO DEBEN ser mayor a los Exámenes Procesados de la misma edad.-")</f>
        <v/>
      </c>
      <c r="CU85" s="77"/>
      <c r="CV85" s="77"/>
      <c r="CW85" s="77"/>
      <c r="CX85" s="77"/>
      <c r="CY85" s="77"/>
      <c r="CZ85" s="77"/>
      <c r="DA85" s="77"/>
      <c r="DB85" s="77"/>
      <c r="DC85" s="77"/>
    </row>
    <row r="86" spans="1:107" s="76" customFormat="1" x14ac:dyDescent="0.25">
      <c r="A86" s="353" t="s">
        <v>86</v>
      </c>
      <c r="B86" s="354"/>
      <c r="C86" s="127">
        <f t="shared" si="6"/>
        <v>21</v>
      </c>
      <c r="D86" s="126">
        <f t="shared" si="7"/>
        <v>0</v>
      </c>
      <c r="E86" s="322">
        <f>+Enero!E86+Febrero!E86+'Marzo '!E86+'Abril '!E86+'Mayo '!E86+Junio!E86+Julio!E86+Agosto!E86+Septiembre!E86+'Octubre '!E86+Noviembre!E86+'Diciembre '!E86</f>
        <v>0</v>
      </c>
      <c r="F86" s="322">
        <f>+Enero!F86+Febrero!F86+'Marzo '!F86+'Abril '!F86+'Mayo '!F86+Junio!F86+Julio!F86+Agosto!F86+Septiembre!F86+'Octubre '!F86+Noviembre!F86+'Diciembre '!F86</f>
        <v>0</v>
      </c>
      <c r="G86" s="322">
        <f>+Enero!G86+Febrero!G86+'Marzo '!G86+'Abril '!G86+'Mayo '!G86+Junio!G86+Julio!G86+Agosto!G86+Septiembre!G86+'Octubre '!G86+Noviembre!G86+'Diciembre '!G86</f>
        <v>0</v>
      </c>
      <c r="H86" s="322">
        <f>+Enero!H86+Febrero!H86+'Marzo '!H86+'Abril '!H86+'Mayo '!H86+Junio!H86+Julio!H86+Agosto!H86+Septiembre!H86+'Octubre '!H86+Noviembre!H86+'Diciembre '!H86</f>
        <v>0</v>
      </c>
      <c r="I86" s="322">
        <f>+Enero!I86+Febrero!I86+'Marzo '!I86+'Abril '!I86+'Mayo '!I86+Junio!I86+Julio!I86+Agosto!I86+Septiembre!I86+'Octubre '!I86+Noviembre!I86+'Diciembre '!I86</f>
        <v>4</v>
      </c>
      <c r="J86" s="322">
        <f>+Enero!J86+Febrero!J86+'Marzo '!J86+'Abril '!J86+'Mayo '!J86+Junio!J86+Julio!J86+Agosto!J86+Septiembre!J86+'Octubre '!J86+Noviembre!J86+'Diciembre '!J86</f>
        <v>0</v>
      </c>
      <c r="K86" s="322">
        <f>+Enero!K86+Febrero!K86+'Marzo '!K86+'Abril '!K86+'Mayo '!K86+Junio!K86+Julio!K86+Agosto!K86+Septiembre!K86+'Octubre '!K86+Noviembre!K86+'Diciembre '!K86</f>
        <v>7</v>
      </c>
      <c r="L86" s="322">
        <f>+Enero!L86+Febrero!L86+'Marzo '!L86+'Abril '!L86+'Mayo '!L86+Junio!L86+Julio!L86+Agosto!L86+Septiembre!L86+'Octubre '!L86+Noviembre!L86+'Diciembre '!L86</f>
        <v>0</v>
      </c>
      <c r="M86" s="322">
        <f>+Enero!M86+Febrero!M86+'Marzo '!M86+'Abril '!M86+'Mayo '!M86+Junio!M86+Julio!M86+Agosto!M86+Septiembre!M86+'Octubre '!M86+Noviembre!M86+'Diciembre '!M86</f>
        <v>2</v>
      </c>
      <c r="N86" s="322">
        <f>+Enero!N86+Febrero!N86+'Marzo '!N86+'Abril '!N86+'Mayo '!N86+Junio!N86+Julio!N86+Agosto!N86+Septiembre!N86+'Octubre '!N86+Noviembre!N86+'Diciembre '!N86</f>
        <v>0</v>
      </c>
      <c r="O86" s="322">
        <f>+Enero!O86+Febrero!O86+'Marzo '!O86+'Abril '!O86+'Mayo '!O86+Junio!O86+Julio!O86+Agosto!O86+Septiembre!O86+'Octubre '!O86+Noviembre!O86+'Diciembre '!O86</f>
        <v>1</v>
      </c>
      <c r="P86" s="322">
        <f>+Enero!P86+Febrero!P86+'Marzo '!P86+'Abril '!P86+'Mayo '!P86+Junio!P86+Julio!P86+Agosto!P86+Septiembre!P86+'Octubre '!P86+Noviembre!P86+'Diciembre '!P86</f>
        <v>0</v>
      </c>
      <c r="Q86" s="322">
        <f>+Enero!Q86+Febrero!Q86+'Marzo '!Q86+'Abril '!Q86+'Mayo '!Q86+Junio!Q86+Julio!Q86+Agosto!Q86+Septiembre!Q86+'Octubre '!Q86+Noviembre!Q86+'Diciembre '!Q86</f>
        <v>2</v>
      </c>
      <c r="R86" s="322">
        <f>+Enero!R86+Febrero!R86+'Marzo '!R86+'Abril '!R86+'Mayo '!R86+Junio!R86+Julio!R86+Agosto!R86+Septiembre!R86+'Octubre '!R86+Noviembre!R86+'Diciembre '!R86</f>
        <v>0</v>
      </c>
      <c r="S86" s="322">
        <f>+Enero!S86+Febrero!S86+'Marzo '!S86+'Abril '!S86+'Mayo '!S86+Junio!S86+Julio!S86+Agosto!S86+Septiembre!S86+'Octubre '!S86+Noviembre!S86+'Diciembre '!S86</f>
        <v>1</v>
      </c>
      <c r="T86" s="322">
        <f>+Enero!T86+Febrero!T86+'Marzo '!T86+'Abril '!T86+'Mayo '!T86+Junio!T86+Julio!T86+Agosto!T86+Septiembre!T86+'Octubre '!T86+Noviembre!T86+'Diciembre '!T86</f>
        <v>0</v>
      </c>
      <c r="U86" s="322">
        <f>+Enero!U86+Febrero!U86+'Marzo '!U86+'Abril '!U86+'Mayo '!U86+Junio!U86+Julio!U86+Agosto!U86+Septiembre!U86+'Octubre '!U86+Noviembre!U86+'Diciembre '!U86</f>
        <v>1</v>
      </c>
      <c r="V86" s="322">
        <f>+Enero!V86+Febrero!V86+'Marzo '!V86+'Abril '!V86+'Mayo '!V86+Junio!V86+Julio!V86+Agosto!V86+Septiembre!V86+'Octubre '!V86+Noviembre!V86+'Diciembre '!V86</f>
        <v>0</v>
      </c>
      <c r="W86" s="322">
        <f>+Enero!W86+Febrero!W86+'Marzo '!W86+'Abril '!W86+'Mayo '!W86+Junio!W86+Julio!W86+Agosto!W86+Septiembre!W86+'Octubre '!W86+Noviembre!W86+'Diciembre '!W86</f>
        <v>1</v>
      </c>
      <c r="X86" s="322">
        <f>+Enero!X86+Febrero!X86+'Marzo '!X86+'Abril '!X86+'Mayo '!X86+Junio!X86+Julio!X86+Agosto!X86+Septiembre!X86+'Octubre '!X86+Noviembre!X86+'Diciembre '!X86</f>
        <v>0</v>
      </c>
      <c r="Y86" s="322">
        <f>+Enero!Y86+Febrero!Y86+'Marzo '!Y86+'Abril '!Y86+'Mayo '!Y86+Junio!Y86+Julio!Y86+Agosto!Y86+Septiembre!Y86+'Octubre '!Y86+Noviembre!Y86+'Diciembre '!Y86</f>
        <v>1</v>
      </c>
      <c r="Z86" s="322">
        <f>+Enero!Z86+Febrero!Z86+'Marzo '!Z86+'Abril '!Z86+'Mayo '!Z86+Junio!Z86+Julio!Z86+Agosto!Z86+Septiembre!Z86+'Octubre '!Z86+Noviembre!Z86+'Diciembre '!Z86</f>
        <v>0</v>
      </c>
      <c r="AA86" s="322">
        <f>+Enero!AA86+Febrero!AA86+'Marzo '!AA86+'Abril '!AA86+'Mayo '!AA86+Junio!AA86+Julio!AA86+Agosto!AA86+Septiembre!AA86+'Octubre '!AA86+Noviembre!AA86+'Diciembre '!AA86</f>
        <v>0</v>
      </c>
      <c r="AB86" s="322">
        <f>+Enero!AB86+Febrero!AB86+'Marzo '!AB86+'Abril '!AB86+'Mayo '!AB86+Junio!AB86+Julio!AB86+Agosto!AB86+Septiembre!AB86+'Octubre '!AB86+Noviembre!AB86+'Diciembre '!AB86</f>
        <v>0</v>
      </c>
      <c r="AC86" s="322">
        <f>+Enero!AC86+Febrero!AC86+'Marzo '!AC86+'Abril '!AC86+'Mayo '!AC86+Junio!AC86+Julio!AC86+Agosto!AC86+Septiembre!AC86+'Octubre '!AC86+Noviembre!AC86+'Diciembre '!AC86</f>
        <v>0</v>
      </c>
      <c r="AD86" s="322">
        <f>+Enero!AD86+Febrero!AD86+'Marzo '!AD86+'Abril '!AD86+'Mayo '!AD86+Junio!AD86+Julio!AD86+Agosto!AD86+Septiembre!AD86+'Octubre '!AD86+Noviembre!AD86+'Diciembre '!AD86</f>
        <v>0</v>
      </c>
      <c r="AE86" s="322">
        <f>+Enero!AE86+Febrero!AE86+'Marzo '!AE86+'Abril '!AE86+'Mayo '!AE86+Junio!AE86+Julio!AE86+Agosto!AE86+Septiembre!AE86+'Octubre '!AE86+Noviembre!AE86+'Diciembre '!AE86</f>
        <v>0</v>
      </c>
      <c r="AF86" s="322">
        <f>+Enero!AF86+Febrero!AF86+'Marzo '!AF86+'Abril '!AF86+'Mayo '!AF86+Junio!AF86+Julio!AF86+Agosto!AF86+Septiembre!AF86+'Octubre '!AF86+Noviembre!AF86+'Diciembre '!AF86</f>
        <v>0</v>
      </c>
      <c r="AG86" s="322">
        <f>+Enero!AG86+Febrero!AG86+'Marzo '!AG86+'Abril '!AG86+'Mayo '!AG86+Junio!AG86+Julio!AG86+Agosto!AG86+Septiembre!AG86+'Octubre '!AG86+Noviembre!AG86+'Diciembre '!AG86</f>
        <v>1</v>
      </c>
      <c r="AH86" s="322">
        <f>+Enero!AH86+Febrero!AH86+'Marzo '!AH86+'Abril '!AH86+'Mayo '!AH86+Junio!AH86+Julio!AH86+Agosto!AH86+Septiembre!AH86+'Octubre '!AH86+Noviembre!AH86+'Diciembre '!AH86</f>
        <v>0</v>
      </c>
      <c r="AI86" s="322">
        <f>+Enero!AI86+Febrero!AI86+'Marzo '!AI86+'Abril '!AI86+'Mayo '!AI86+Junio!AI86+Julio!AI86+Agosto!AI86+Septiembre!AI86+'Octubre '!AI86+Noviembre!AI86+'Diciembre '!AI86</f>
        <v>0</v>
      </c>
      <c r="AJ86" s="322">
        <f>+Enero!AJ86+Febrero!AJ86+'Marzo '!AJ86+'Abril '!AJ86+'Mayo '!AJ86+Junio!AJ86+Julio!AJ86+Agosto!AJ86+Septiembre!AJ86+'Octubre '!AJ86+Noviembre!AJ86+'Diciembre '!AJ86</f>
        <v>0</v>
      </c>
      <c r="AK86" s="322">
        <f>+Enero!AK86+Febrero!AK86+'Marzo '!AK86+'Abril '!AK86+'Mayo '!AK86+Junio!AK86+Julio!AK86+Agosto!AK86+Septiembre!AK86+'Octubre '!AK86+Noviembre!AK86+'Diciembre '!AK86</f>
        <v>0</v>
      </c>
      <c r="AL86" s="322">
        <f>+Enero!AL86+Febrero!AL86+'Marzo '!AL86+'Abril '!AL86+'Mayo '!AL86+Junio!AL86+Julio!AL86+Agosto!AL86+Septiembre!AL86+'Octubre '!AL86+Noviembre!AL86+'Diciembre '!AL86</f>
        <v>0</v>
      </c>
      <c r="AM86" s="322">
        <f>+Enero!AM86+Febrero!AM86+'Marzo '!AM86+'Abril '!AM86+'Mayo '!AM86+Junio!AM86+Julio!AM86+Agosto!AM86+Septiembre!AM86+'Octubre '!AM86+Noviembre!AM86+'Diciembre '!AM86</f>
        <v>1</v>
      </c>
      <c r="AN86" s="322">
        <f>+Enero!AN86+Febrero!AN86+'Marzo '!AN86+'Abril '!AN86+'Mayo '!AN86+Junio!AN86+Julio!AN86+Agosto!AN86+Septiembre!AN86+'Octubre '!AN86+Noviembre!AN86+'Diciembre '!AN86</f>
        <v>20</v>
      </c>
      <c r="AO86" s="322">
        <f>+Enero!AO86+Febrero!AO86+'Marzo '!AO86+'Abril '!AO86+'Mayo '!AO86+Junio!AO86+Julio!AO86+Agosto!AO86+Septiembre!AO86+'Octubre '!AO86+Noviembre!AO86+'Diciembre '!AO86</f>
        <v>0</v>
      </c>
      <c r="AP86" s="322">
        <f>+Enero!AP86+Febrero!AP86+'Marzo '!AP86+'Abril '!AP86+'Mayo '!AP86+Junio!AP86+Julio!AP86+Agosto!AP86+Septiembre!AP86+'Octubre '!AP86+Noviembre!AP86+'Diciembre '!AP86</f>
        <v>0</v>
      </c>
      <c r="AQ86" s="322">
        <f>+Enero!AQ86+Febrero!AQ86+'Marzo '!AQ86+'Abril '!AQ86+'Mayo '!AQ86+Junio!AQ86+Julio!AQ86+Agosto!AQ86+Septiembre!AQ86+'Octubre '!AQ86+Noviembre!AQ86+'Diciembre '!AQ86</f>
        <v>0</v>
      </c>
      <c r="AR86" s="122" t="s">
        <v>97</v>
      </c>
      <c r="BX86" s="77"/>
      <c r="BY86" s="77"/>
      <c r="BZ86" s="77"/>
      <c r="CA86" s="77" t="str">
        <f t="shared" si="27"/>
        <v/>
      </c>
      <c r="CB86" s="77" t="str">
        <f t="shared" si="8"/>
        <v/>
      </c>
      <c r="CC86" s="77" t="str">
        <f t="shared" si="9"/>
        <v/>
      </c>
      <c r="CD86" s="77" t="str">
        <f t="shared" si="10"/>
        <v/>
      </c>
      <c r="CE86" s="77" t="str">
        <f t="shared" si="11"/>
        <v/>
      </c>
      <c r="CF86" s="77" t="str">
        <f t="shared" si="12"/>
        <v/>
      </c>
      <c r="CG86" s="77" t="str">
        <f t="shared" si="13"/>
        <v/>
      </c>
      <c r="CH86" s="77" t="str">
        <f t="shared" si="14"/>
        <v/>
      </c>
      <c r="CI86" s="77" t="str">
        <f t="shared" si="15"/>
        <v/>
      </c>
      <c r="CJ86" s="77" t="str">
        <f t="shared" si="16"/>
        <v/>
      </c>
      <c r="CK86" s="77" t="str">
        <f t="shared" si="17"/>
        <v/>
      </c>
      <c r="CL86" s="77" t="str">
        <f t="shared" si="18"/>
        <v/>
      </c>
      <c r="CM86" s="77" t="str">
        <f t="shared" si="19"/>
        <v/>
      </c>
      <c r="CN86" s="77" t="str">
        <f t="shared" si="20"/>
        <v/>
      </c>
      <c r="CO86" s="77" t="str">
        <f t="shared" si="21"/>
        <v/>
      </c>
      <c r="CP86" s="77" t="str">
        <f t="shared" si="22"/>
        <v/>
      </c>
      <c r="CQ86" s="77" t="str">
        <f t="shared" si="28"/>
        <v/>
      </c>
      <c r="CR86" s="77" t="str">
        <f t="shared" si="24"/>
        <v/>
      </c>
      <c r="CS86" s="77" t="str">
        <f>IF(AL86&lt;=AK86,""," Los exámenes Reactivos de 86 y mas años NO DEBEN ser mayor a los Exámenes Procesados de la misma edad.-")</f>
        <v/>
      </c>
      <c r="CT86" s="77" t="str">
        <f>IF(AL86&lt;=AK86,""," Los exámenes Reactivos de 86 y mas años NO DEBEN ser mayor a los Exámenes Procesados de la misma edad.-")</f>
        <v/>
      </c>
      <c r="CU86" s="77"/>
      <c r="CV86" s="77"/>
      <c r="CW86" s="77"/>
      <c r="CX86" s="77"/>
      <c r="CY86" s="77"/>
      <c r="CZ86" s="77"/>
      <c r="DA86" s="77"/>
      <c r="DB86" s="77"/>
      <c r="DC86" s="77"/>
    </row>
    <row r="87" spans="1:107" s="76" customFormat="1" x14ac:dyDescent="0.25">
      <c r="A87" s="353" t="s">
        <v>99</v>
      </c>
      <c r="B87" s="354"/>
      <c r="C87" s="138">
        <f t="shared" si="6"/>
        <v>0</v>
      </c>
      <c r="D87" s="139">
        <f t="shared" si="7"/>
        <v>0</v>
      </c>
      <c r="E87" s="322">
        <f>+Enero!E87+Febrero!E87+'Marzo '!E87+'Abril '!E87+'Mayo '!E87+Junio!E87+Julio!E87+Agosto!E87+Septiembre!E87+'Octubre '!E87+Noviembre!E87+'Diciembre '!E87</f>
        <v>0</v>
      </c>
      <c r="F87" s="322">
        <f>+Enero!F87+Febrero!F87+'Marzo '!F87+'Abril '!F87+'Mayo '!F87+Junio!F87+Julio!F87+Agosto!F87+Septiembre!F87+'Octubre '!F87+Noviembre!F87+'Diciembre '!F87</f>
        <v>0</v>
      </c>
      <c r="G87" s="322">
        <f>+Enero!G87+Febrero!G87+'Marzo '!G87+'Abril '!G87+'Mayo '!G87+Junio!G87+Julio!G87+Agosto!G87+Septiembre!G87+'Octubre '!G87+Noviembre!G87+'Diciembre '!G87</f>
        <v>0</v>
      </c>
      <c r="H87" s="322">
        <f>+Enero!H87+Febrero!H87+'Marzo '!H87+'Abril '!H87+'Mayo '!H87+Junio!H87+Julio!H87+Agosto!H87+Septiembre!H87+'Octubre '!H87+Noviembre!H87+'Diciembre '!H87</f>
        <v>0</v>
      </c>
      <c r="I87" s="322">
        <f>+Enero!I87+Febrero!I87+'Marzo '!I87+'Abril '!I87+'Mayo '!I87+Junio!I87+Julio!I87+Agosto!I87+Septiembre!I87+'Octubre '!I87+Noviembre!I87+'Diciembre '!I87</f>
        <v>0</v>
      </c>
      <c r="J87" s="322">
        <f>+Enero!J87+Febrero!J87+'Marzo '!J87+'Abril '!J87+'Mayo '!J87+Junio!J87+Julio!J87+Agosto!J87+Septiembre!J87+'Octubre '!J87+Noviembre!J87+'Diciembre '!J87</f>
        <v>0</v>
      </c>
      <c r="K87" s="322">
        <f>+Enero!K87+Febrero!K87+'Marzo '!K87+'Abril '!K87+'Mayo '!K87+Junio!K87+Julio!K87+Agosto!K87+Septiembre!K87+'Octubre '!K87+Noviembre!K87+'Diciembre '!K87</f>
        <v>0</v>
      </c>
      <c r="L87" s="322">
        <f>+Enero!L87+Febrero!L87+'Marzo '!L87+'Abril '!L87+'Mayo '!L87+Junio!L87+Julio!L87+Agosto!L87+Septiembre!L87+'Octubre '!L87+Noviembre!L87+'Diciembre '!L87</f>
        <v>0</v>
      </c>
      <c r="M87" s="322">
        <f>+Enero!M87+Febrero!M87+'Marzo '!M87+'Abril '!M87+'Mayo '!M87+Junio!M87+Julio!M87+Agosto!M87+Septiembre!M87+'Octubre '!M87+Noviembre!M87+'Diciembre '!M87</f>
        <v>0</v>
      </c>
      <c r="N87" s="322">
        <f>+Enero!N87+Febrero!N87+'Marzo '!N87+'Abril '!N87+'Mayo '!N87+Junio!N87+Julio!N87+Agosto!N87+Septiembre!N87+'Octubre '!N87+Noviembre!N87+'Diciembre '!N87</f>
        <v>0</v>
      </c>
      <c r="O87" s="322">
        <f>+Enero!O87+Febrero!O87+'Marzo '!O87+'Abril '!O87+'Mayo '!O87+Junio!O87+Julio!O87+Agosto!O87+Septiembre!O87+'Octubre '!O87+Noviembre!O87+'Diciembre '!O87</f>
        <v>0</v>
      </c>
      <c r="P87" s="322">
        <f>+Enero!P87+Febrero!P87+'Marzo '!P87+'Abril '!P87+'Mayo '!P87+Junio!P87+Julio!P87+Agosto!P87+Septiembre!P87+'Octubre '!P87+Noviembre!P87+'Diciembre '!P87</f>
        <v>0</v>
      </c>
      <c r="Q87" s="322">
        <f>+Enero!Q87+Febrero!Q87+'Marzo '!Q87+'Abril '!Q87+'Mayo '!Q87+Junio!Q87+Julio!Q87+Agosto!Q87+Septiembre!Q87+'Octubre '!Q87+Noviembre!Q87+'Diciembre '!Q87</f>
        <v>0</v>
      </c>
      <c r="R87" s="322">
        <f>+Enero!R87+Febrero!R87+'Marzo '!R87+'Abril '!R87+'Mayo '!R87+Junio!R87+Julio!R87+Agosto!R87+Septiembre!R87+'Octubre '!R87+Noviembre!R87+'Diciembre '!R87</f>
        <v>0</v>
      </c>
      <c r="S87" s="322">
        <f>+Enero!S87+Febrero!S87+'Marzo '!S87+'Abril '!S87+'Mayo '!S87+Junio!S87+Julio!S87+Agosto!S87+Septiembre!S87+'Octubre '!S87+Noviembre!S87+'Diciembre '!S87</f>
        <v>0</v>
      </c>
      <c r="T87" s="322">
        <f>+Enero!T87+Febrero!T87+'Marzo '!T87+'Abril '!T87+'Mayo '!T87+Junio!T87+Julio!T87+Agosto!T87+Septiembre!T87+'Octubre '!T87+Noviembre!T87+'Diciembre '!T87</f>
        <v>0</v>
      </c>
      <c r="U87" s="322">
        <f>+Enero!U87+Febrero!U87+'Marzo '!U87+'Abril '!U87+'Mayo '!U87+Junio!U87+Julio!U87+Agosto!U87+Septiembre!U87+'Octubre '!U87+Noviembre!U87+'Diciembre '!U87</f>
        <v>0</v>
      </c>
      <c r="V87" s="322">
        <f>+Enero!V87+Febrero!V87+'Marzo '!V87+'Abril '!V87+'Mayo '!V87+Junio!V87+Julio!V87+Agosto!V87+Septiembre!V87+'Octubre '!V87+Noviembre!V87+'Diciembre '!V87</f>
        <v>0</v>
      </c>
      <c r="W87" s="322">
        <f>+Enero!W87+Febrero!W87+'Marzo '!W87+'Abril '!W87+'Mayo '!W87+Junio!W87+Julio!W87+Agosto!W87+Septiembre!W87+'Octubre '!W87+Noviembre!W87+'Diciembre '!W87</f>
        <v>0</v>
      </c>
      <c r="X87" s="322">
        <f>+Enero!X87+Febrero!X87+'Marzo '!X87+'Abril '!X87+'Mayo '!X87+Junio!X87+Julio!X87+Agosto!X87+Septiembre!X87+'Octubre '!X87+Noviembre!X87+'Diciembre '!X87</f>
        <v>0</v>
      </c>
      <c r="Y87" s="322">
        <f>+Enero!Y87+Febrero!Y87+'Marzo '!Y87+'Abril '!Y87+'Mayo '!Y87+Junio!Y87+Julio!Y87+Agosto!Y87+Septiembre!Y87+'Octubre '!Y87+Noviembre!Y87+'Diciembre '!Y87</f>
        <v>0</v>
      </c>
      <c r="Z87" s="322">
        <f>+Enero!Z87+Febrero!Z87+'Marzo '!Z87+'Abril '!Z87+'Mayo '!Z87+Junio!Z87+Julio!Z87+Agosto!Z87+Septiembre!Z87+'Octubre '!Z87+Noviembre!Z87+'Diciembre '!Z87</f>
        <v>0</v>
      </c>
      <c r="AA87" s="322">
        <f>+Enero!AA87+Febrero!AA87+'Marzo '!AA87+'Abril '!AA87+'Mayo '!AA87+Junio!AA87+Julio!AA87+Agosto!AA87+Septiembre!AA87+'Octubre '!AA87+Noviembre!AA87+'Diciembre '!AA87</f>
        <v>0</v>
      </c>
      <c r="AB87" s="322">
        <f>+Enero!AB87+Febrero!AB87+'Marzo '!AB87+'Abril '!AB87+'Mayo '!AB87+Junio!AB87+Julio!AB87+Agosto!AB87+Septiembre!AB87+'Octubre '!AB87+Noviembre!AB87+'Diciembre '!AB87</f>
        <v>0</v>
      </c>
      <c r="AC87" s="322">
        <f>+Enero!AC87+Febrero!AC87+'Marzo '!AC87+'Abril '!AC87+'Mayo '!AC87+Junio!AC87+Julio!AC87+Agosto!AC87+Septiembre!AC87+'Octubre '!AC87+Noviembre!AC87+'Diciembre '!AC87</f>
        <v>0</v>
      </c>
      <c r="AD87" s="322">
        <f>+Enero!AD87+Febrero!AD87+'Marzo '!AD87+'Abril '!AD87+'Mayo '!AD87+Junio!AD87+Julio!AD87+Agosto!AD87+Septiembre!AD87+'Octubre '!AD87+Noviembre!AD87+'Diciembre '!AD87</f>
        <v>0</v>
      </c>
      <c r="AE87" s="322">
        <f>+Enero!AE87+Febrero!AE87+'Marzo '!AE87+'Abril '!AE87+'Mayo '!AE87+Junio!AE87+Julio!AE87+Agosto!AE87+Septiembre!AE87+'Octubre '!AE87+Noviembre!AE87+'Diciembre '!AE87</f>
        <v>0</v>
      </c>
      <c r="AF87" s="322">
        <f>+Enero!AF87+Febrero!AF87+'Marzo '!AF87+'Abril '!AF87+'Mayo '!AF87+Junio!AF87+Julio!AF87+Agosto!AF87+Septiembre!AF87+'Octubre '!AF87+Noviembre!AF87+'Diciembre '!AF87</f>
        <v>0</v>
      </c>
      <c r="AG87" s="322">
        <f>+Enero!AG87+Febrero!AG87+'Marzo '!AG87+'Abril '!AG87+'Mayo '!AG87+Junio!AG87+Julio!AG87+Agosto!AG87+Septiembre!AG87+'Octubre '!AG87+Noviembre!AG87+'Diciembre '!AG87</f>
        <v>0</v>
      </c>
      <c r="AH87" s="322">
        <f>+Enero!AH87+Febrero!AH87+'Marzo '!AH87+'Abril '!AH87+'Mayo '!AH87+Junio!AH87+Julio!AH87+Agosto!AH87+Septiembre!AH87+'Octubre '!AH87+Noviembre!AH87+'Diciembre '!AH87</f>
        <v>0</v>
      </c>
      <c r="AI87" s="322">
        <f>+Enero!AI87+Febrero!AI87+'Marzo '!AI87+'Abril '!AI87+'Mayo '!AI87+Junio!AI87+Julio!AI87+Agosto!AI87+Septiembre!AI87+'Octubre '!AI87+Noviembre!AI87+'Diciembre '!AI87</f>
        <v>0</v>
      </c>
      <c r="AJ87" s="322">
        <f>+Enero!AJ87+Febrero!AJ87+'Marzo '!AJ87+'Abril '!AJ87+'Mayo '!AJ87+Junio!AJ87+Julio!AJ87+Agosto!AJ87+Septiembre!AJ87+'Octubre '!AJ87+Noviembre!AJ87+'Diciembre '!AJ87</f>
        <v>0</v>
      </c>
      <c r="AK87" s="322">
        <f>+Enero!AK87+Febrero!AK87+'Marzo '!AK87+'Abril '!AK87+'Mayo '!AK87+Junio!AK87+Julio!AK87+Agosto!AK87+Septiembre!AK87+'Octubre '!AK87+Noviembre!AK87+'Diciembre '!AK87</f>
        <v>0</v>
      </c>
      <c r="AL87" s="322">
        <f>+Enero!AL87+Febrero!AL87+'Marzo '!AL87+'Abril '!AL87+'Mayo '!AL87+Junio!AL87+Julio!AL87+Agosto!AL87+Septiembre!AL87+'Octubre '!AL87+Noviembre!AL87+'Diciembre '!AL87</f>
        <v>0</v>
      </c>
      <c r="AM87" s="322">
        <f>+Enero!AM87+Febrero!AM87+'Marzo '!AM87+'Abril '!AM87+'Mayo '!AM87+Junio!AM87+Julio!AM87+Agosto!AM87+Septiembre!AM87+'Octubre '!AM87+Noviembre!AM87+'Diciembre '!AM87</f>
        <v>0</v>
      </c>
      <c r="AN87" s="322">
        <f>+Enero!AN87+Febrero!AN87+'Marzo '!AN87+'Abril '!AN87+'Mayo '!AN87+Junio!AN87+Julio!AN87+Agosto!AN87+Septiembre!AN87+'Octubre '!AN87+Noviembre!AN87+'Diciembre '!AN87</f>
        <v>0</v>
      </c>
      <c r="AO87" s="322">
        <f>+Enero!AO87+Febrero!AO87+'Marzo '!AO87+'Abril '!AO87+'Mayo '!AO87+Junio!AO87+Julio!AO87+Agosto!AO87+Septiembre!AO87+'Octubre '!AO87+Noviembre!AO87+'Diciembre '!AO87</f>
        <v>0</v>
      </c>
      <c r="AP87" s="322">
        <f>+Enero!AP87+Febrero!AP87+'Marzo '!AP87+'Abril '!AP87+'Mayo '!AP87+Junio!AP87+Julio!AP87+Agosto!AP87+Septiembre!AP87+'Octubre '!AP87+Noviembre!AP87+'Diciembre '!AP87</f>
        <v>0</v>
      </c>
      <c r="AQ87" s="322">
        <f>+Enero!AQ87+Febrero!AQ87+'Marzo '!AQ87+'Abril '!AQ87+'Mayo '!AQ87+Junio!AQ87+Julio!AQ87+Agosto!AQ87+Septiembre!AQ87+'Octubre '!AQ87+Noviembre!AQ87+'Diciembre '!AQ87</f>
        <v>0</v>
      </c>
      <c r="AR87" s="122" t="s">
        <v>97</v>
      </c>
      <c r="BX87" s="77"/>
      <c r="BY87" s="77"/>
      <c r="BZ87" s="77"/>
      <c r="CA87" s="77" t="str">
        <f t="shared" si="27"/>
        <v/>
      </c>
      <c r="CB87" s="77" t="str">
        <f t="shared" si="8"/>
        <v/>
      </c>
      <c r="CC87" s="77" t="str">
        <f t="shared" si="9"/>
        <v/>
      </c>
      <c r="CD87" s="77" t="str">
        <f t="shared" si="10"/>
        <v/>
      </c>
      <c r="CE87" s="77" t="str">
        <f t="shared" si="11"/>
        <v/>
      </c>
      <c r="CF87" s="77" t="str">
        <f t="shared" si="12"/>
        <v/>
      </c>
      <c r="CG87" s="77" t="str">
        <f t="shared" si="13"/>
        <v/>
      </c>
      <c r="CH87" s="77" t="str">
        <f t="shared" si="14"/>
        <v/>
      </c>
      <c r="CI87" s="77" t="str">
        <f t="shared" si="15"/>
        <v/>
      </c>
      <c r="CJ87" s="77" t="str">
        <f t="shared" si="16"/>
        <v/>
      </c>
      <c r="CK87" s="77" t="str">
        <f t="shared" si="17"/>
        <v/>
      </c>
      <c r="CL87" s="77" t="str">
        <f t="shared" si="18"/>
        <v/>
      </c>
      <c r="CM87" s="77" t="str">
        <f t="shared" si="19"/>
        <v/>
      </c>
      <c r="CN87" s="77" t="str">
        <f t="shared" si="20"/>
        <v/>
      </c>
      <c r="CO87" s="77" t="str">
        <f t="shared" si="21"/>
        <v/>
      </c>
      <c r="CP87" s="77" t="str">
        <f t="shared" si="22"/>
        <v/>
      </c>
      <c r="CQ87" s="77" t="str">
        <f t="shared" si="28"/>
        <v/>
      </c>
      <c r="CR87" s="77" t="str">
        <f t="shared" si="24"/>
        <v/>
      </c>
      <c r="CS87" s="77" t="str">
        <f>IF(AL87&lt;=AK87,""," Los exámenes Reactivos de 87 y mas años NO DEBEN ser mayor a los Exámenes Procesados de la misma edad.-")</f>
        <v/>
      </c>
      <c r="CT87" s="77" t="str">
        <f>IF(AL87&lt;=AK87,""," Los exámenes Reactivos de 87 y mas años NO DEBEN ser mayor a los Exámenes Procesados de la misma edad.-")</f>
        <v/>
      </c>
      <c r="CU87" s="77"/>
      <c r="CV87" s="77"/>
      <c r="CW87" s="77"/>
      <c r="CX87" s="77"/>
      <c r="CY87" s="77"/>
      <c r="CZ87" s="77"/>
      <c r="DA87" s="77"/>
      <c r="DB87" s="77"/>
      <c r="DC87" s="77"/>
    </row>
    <row r="88" spans="1:107" s="76" customFormat="1" x14ac:dyDescent="0.25">
      <c r="A88" s="353" t="s">
        <v>100</v>
      </c>
      <c r="B88" s="354"/>
      <c r="C88" s="138">
        <f t="shared" si="6"/>
        <v>0</v>
      </c>
      <c r="D88" s="139">
        <f t="shared" si="7"/>
        <v>0</v>
      </c>
      <c r="E88" s="322">
        <f>+Enero!E88+Febrero!E88+'Marzo '!E88+'Abril '!E88+'Mayo '!E88+Junio!E88+Julio!E88+Agosto!E88+Septiembre!E88+'Octubre '!E88+Noviembre!E88+'Diciembre '!E88</f>
        <v>0</v>
      </c>
      <c r="F88" s="322">
        <f>+Enero!F88+Febrero!F88+'Marzo '!F88+'Abril '!F88+'Mayo '!F88+Junio!F88+Julio!F88+Agosto!F88+Septiembre!F88+'Octubre '!F88+Noviembre!F88+'Diciembre '!F88</f>
        <v>0</v>
      </c>
      <c r="G88" s="322">
        <f>+Enero!G88+Febrero!G88+'Marzo '!G88+'Abril '!G88+'Mayo '!G88+Junio!G88+Julio!G88+Agosto!G88+Septiembre!G88+'Octubre '!G88+Noviembre!G88+'Diciembre '!G88</f>
        <v>0</v>
      </c>
      <c r="H88" s="322">
        <f>+Enero!H88+Febrero!H88+'Marzo '!H88+'Abril '!H88+'Mayo '!H88+Junio!H88+Julio!H88+Agosto!H88+Septiembre!H88+'Octubre '!H88+Noviembre!H88+'Diciembre '!H88</f>
        <v>0</v>
      </c>
      <c r="I88" s="322">
        <f>+Enero!I88+Febrero!I88+'Marzo '!I88+'Abril '!I88+'Mayo '!I88+Junio!I88+Julio!I88+Agosto!I88+Septiembre!I88+'Octubre '!I88+Noviembre!I88+'Diciembre '!I88</f>
        <v>0</v>
      </c>
      <c r="J88" s="322">
        <f>+Enero!J88+Febrero!J88+'Marzo '!J88+'Abril '!J88+'Mayo '!J88+Junio!J88+Julio!J88+Agosto!J88+Septiembre!J88+'Octubre '!J88+Noviembre!J88+'Diciembre '!J88</f>
        <v>0</v>
      </c>
      <c r="K88" s="322">
        <f>+Enero!K88+Febrero!K88+'Marzo '!K88+'Abril '!K88+'Mayo '!K88+Junio!K88+Julio!K88+Agosto!K88+Septiembre!K88+'Octubre '!K88+Noviembre!K88+'Diciembre '!K88</f>
        <v>0</v>
      </c>
      <c r="L88" s="322">
        <f>+Enero!L88+Febrero!L88+'Marzo '!L88+'Abril '!L88+'Mayo '!L88+Junio!L88+Julio!L88+Agosto!L88+Septiembre!L88+'Octubre '!L88+Noviembre!L88+'Diciembre '!L88</f>
        <v>0</v>
      </c>
      <c r="M88" s="322">
        <f>+Enero!M88+Febrero!M88+'Marzo '!M88+'Abril '!M88+'Mayo '!M88+Junio!M88+Julio!M88+Agosto!M88+Septiembre!M88+'Octubre '!M88+Noviembre!M88+'Diciembre '!M88</f>
        <v>0</v>
      </c>
      <c r="N88" s="322">
        <f>+Enero!N88+Febrero!N88+'Marzo '!N88+'Abril '!N88+'Mayo '!N88+Junio!N88+Julio!N88+Agosto!N88+Septiembre!N88+'Octubre '!N88+Noviembre!N88+'Diciembre '!N88</f>
        <v>0</v>
      </c>
      <c r="O88" s="322">
        <f>+Enero!O88+Febrero!O88+'Marzo '!O88+'Abril '!O88+'Mayo '!O88+Junio!O88+Julio!O88+Agosto!O88+Septiembre!O88+'Octubre '!O88+Noviembre!O88+'Diciembre '!O88</f>
        <v>0</v>
      </c>
      <c r="P88" s="322">
        <f>+Enero!P88+Febrero!P88+'Marzo '!P88+'Abril '!P88+'Mayo '!P88+Junio!P88+Julio!P88+Agosto!P88+Septiembre!P88+'Octubre '!P88+Noviembre!P88+'Diciembre '!P88</f>
        <v>0</v>
      </c>
      <c r="Q88" s="322">
        <f>+Enero!Q88+Febrero!Q88+'Marzo '!Q88+'Abril '!Q88+'Mayo '!Q88+Junio!Q88+Julio!Q88+Agosto!Q88+Septiembre!Q88+'Octubre '!Q88+Noviembre!Q88+'Diciembre '!Q88</f>
        <v>0</v>
      </c>
      <c r="R88" s="322">
        <f>+Enero!R88+Febrero!R88+'Marzo '!R88+'Abril '!R88+'Mayo '!R88+Junio!R88+Julio!R88+Agosto!R88+Septiembre!R88+'Octubre '!R88+Noviembre!R88+'Diciembre '!R88</f>
        <v>0</v>
      </c>
      <c r="S88" s="322">
        <f>+Enero!S88+Febrero!S88+'Marzo '!S88+'Abril '!S88+'Mayo '!S88+Junio!S88+Julio!S88+Agosto!S88+Septiembre!S88+'Octubre '!S88+Noviembre!S88+'Diciembre '!S88</f>
        <v>0</v>
      </c>
      <c r="T88" s="322">
        <f>+Enero!T88+Febrero!T88+'Marzo '!T88+'Abril '!T88+'Mayo '!T88+Junio!T88+Julio!T88+Agosto!T88+Septiembre!T88+'Octubre '!T88+Noviembre!T88+'Diciembre '!T88</f>
        <v>0</v>
      </c>
      <c r="U88" s="322">
        <f>+Enero!U88+Febrero!U88+'Marzo '!U88+'Abril '!U88+'Mayo '!U88+Junio!U88+Julio!U88+Agosto!U88+Septiembre!U88+'Octubre '!U88+Noviembre!U88+'Diciembre '!U88</f>
        <v>0</v>
      </c>
      <c r="V88" s="322">
        <f>+Enero!V88+Febrero!V88+'Marzo '!V88+'Abril '!V88+'Mayo '!V88+Junio!V88+Julio!V88+Agosto!V88+Septiembre!V88+'Octubre '!V88+Noviembre!V88+'Diciembre '!V88</f>
        <v>0</v>
      </c>
      <c r="W88" s="322">
        <f>+Enero!W88+Febrero!W88+'Marzo '!W88+'Abril '!W88+'Mayo '!W88+Junio!W88+Julio!W88+Agosto!W88+Septiembre!W88+'Octubre '!W88+Noviembre!W88+'Diciembre '!W88</f>
        <v>0</v>
      </c>
      <c r="X88" s="322">
        <f>+Enero!X88+Febrero!X88+'Marzo '!X88+'Abril '!X88+'Mayo '!X88+Junio!X88+Julio!X88+Agosto!X88+Septiembre!X88+'Octubre '!X88+Noviembre!X88+'Diciembre '!X88</f>
        <v>0</v>
      </c>
      <c r="Y88" s="322">
        <f>+Enero!Y88+Febrero!Y88+'Marzo '!Y88+'Abril '!Y88+'Mayo '!Y88+Junio!Y88+Julio!Y88+Agosto!Y88+Septiembre!Y88+'Octubre '!Y88+Noviembre!Y88+'Diciembre '!Y88</f>
        <v>0</v>
      </c>
      <c r="Z88" s="322">
        <f>+Enero!Z88+Febrero!Z88+'Marzo '!Z88+'Abril '!Z88+'Mayo '!Z88+Junio!Z88+Julio!Z88+Agosto!Z88+Septiembre!Z88+'Octubre '!Z88+Noviembre!Z88+'Diciembre '!Z88</f>
        <v>0</v>
      </c>
      <c r="AA88" s="322">
        <f>+Enero!AA88+Febrero!AA88+'Marzo '!AA88+'Abril '!AA88+'Mayo '!AA88+Junio!AA88+Julio!AA88+Agosto!AA88+Septiembre!AA88+'Octubre '!AA88+Noviembre!AA88+'Diciembre '!AA88</f>
        <v>0</v>
      </c>
      <c r="AB88" s="322">
        <f>+Enero!AB88+Febrero!AB88+'Marzo '!AB88+'Abril '!AB88+'Mayo '!AB88+Junio!AB88+Julio!AB88+Agosto!AB88+Septiembre!AB88+'Octubre '!AB88+Noviembre!AB88+'Diciembre '!AB88</f>
        <v>0</v>
      </c>
      <c r="AC88" s="322">
        <f>+Enero!AC88+Febrero!AC88+'Marzo '!AC88+'Abril '!AC88+'Mayo '!AC88+Junio!AC88+Julio!AC88+Agosto!AC88+Septiembre!AC88+'Octubre '!AC88+Noviembre!AC88+'Diciembre '!AC88</f>
        <v>0</v>
      </c>
      <c r="AD88" s="322">
        <f>+Enero!AD88+Febrero!AD88+'Marzo '!AD88+'Abril '!AD88+'Mayo '!AD88+Junio!AD88+Julio!AD88+Agosto!AD88+Septiembre!AD88+'Octubre '!AD88+Noviembre!AD88+'Diciembre '!AD88</f>
        <v>0</v>
      </c>
      <c r="AE88" s="322">
        <f>+Enero!AE88+Febrero!AE88+'Marzo '!AE88+'Abril '!AE88+'Mayo '!AE88+Junio!AE88+Julio!AE88+Agosto!AE88+Septiembre!AE88+'Octubre '!AE88+Noviembre!AE88+'Diciembre '!AE88</f>
        <v>0</v>
      </c>
      <c r="AF88" s="322">
        <f>+Enero!AF88+Febrero!AF88+'Marzo '!AF88+'Abril '!AF88+'Mayo '!AF88+Junio!AF88+Julio!AF88+Agosto!AF88+Septiembre!AF88+'Octubre '!AF88+Noviembre!AF88+'Diciembre '!AF88</f>
        <v>0</v>
      </c>
      <c r="AG88" s="322">
        <f>+Enero!AG88+Febrero!AG88+'Marzo '!AG88+'Abril '!AG88+'Mayo '!AG88+Junio!AG88+Julio!AG88+Agosto!AG88+Septiembre!AG88+'Octubre '!AG88+Noviembre!AG88+'Diciembre '!AG88</f>
        <v>0</v>
      </c>
      <c r="AH88" s="322">
        <f>+Enero!AH88+Febrero!AH88+'Marzo '!AH88+'Abril '!AH88+'Mayo '!AH88+Junio!AH88+Julio!AH88+Agosto!AH88+Septiembre!AH88+'Octubre '!AH88+Noviembre!AH88+'Diciembre '!AH88</f>
        <v>0</v>
      </c>
      <c r="AI88" s="322">
        <f>+Enero!AI88+Febrero!AI88+'Marzo '!AI88+'Abril '!AI88+'Mayo '!AI88+Junio!AI88+Julio!AI88+Agosto!AI88+Septiembre!AI88+'Octubre '!AI88+Noviembre!AI88+'Diciembre '!AI88</f>
        <v>0</v>
      </c>
      <c r="AJ88" s="322">
        <f>+Enero!AJ88+Febrero!AJ88+'Marzo '!AJ88+'Abril '!AJ88+'Mayo '!AJ88+Junio!AJ88+Julio!AJ88+Agosto!AJ88+Septiembre!AJ88+'Octubre '!AJ88+Noviembre!AJ88+'Diciembre '!AJ88</f>
        <v>0</v>
      </c>
      <c r="AK88" s="322">
        <f>+Enero!AK88+Febrero!AK88+'Marzo '!AK88+'Abril '!AK88+'Mayo '!AK88+Junio!AK88+Julio!AK88+Agosto!AK88+Septiembre!AK88+'Octubre '!AK88+Noviembre!AK88+'Diciembre '!AK88</f>
        <v>0</v>
      </c>
      <c r="AL88" s="322">
        <f>+Enero!AL88+Febrero!AL88+'Marzo '!AL88+'Abril '!AL88+'Mayo '!AL88+Junio!AL88+Julio!AL88+Agosto!AL88+Septiembre!AL88+'Octubre '!AL88+Noviembre!AL88+'Diciembre '!AL88</f>
        <v>0</v>
      </c>
      <c r="AM88" s="322">
        <f>+Enero!AM88+Febrero!AM88+'Marzo '!AM88+'Abril '!AM88+'Mayo '!AM88+Junio!AM88+Julio!AM88+Agosto!AM88+Septiembre!AM88+'Octubre '!AM88+Noviembre!AM88+'Diciembre '!AM88</f>
        <v>0</v>
      </c>
      <c r="AN88" s="322">
        <f>+Enero!AN88+Febrero!AN88+'Marzo '!AN88+'Abril '!AN88+'Mayo '!AN88+Junio!AN88+Julio!AN88+Agosto!AN88+Septiembre!AN88+'Octubre '!AN88+Noviembre!AN88+'Diciembre '!AN88</f>
        <v>0</v>
      </c>
      <c r="AO88" s="322">
        <f>+Enero!AO88+Febrero!AO88+'Marzo '!AO88+'Abril '!AO88+'Mayo '!AO88+Junio!AO88+Julio!AO88+Agosto!AO88+Septiembre!AO88+'Octubre '!AO88+Noviembre!AO88+'Diciembre '!AO88</f>
        <v>0</v>
      </c>
      <c r="AP88" s="322">
        <f>+Enero!AP88+Febrero!AP88+'Marzo '!AP88+'Abril '!AP88+'Mayo '!AP88+Junio!AP88+Julio!AP88+Agosto!AP88+Septiembre!AP88+'Octubre '!AP88+Noviembre!AP88+'Diciembre '!AP88</f>
        <v>0</v>
      </c>
      <c r="AQ88" s="322">
        <f>+Enero!AQ88+Febrero!AQ88+'Marzo '!AQ88+'Abril '!AQ88+'Mayo '!AQ88+Junio!AQ88+Julio!AQ88+Agosto!AQ88+Septiembre!AQ88+'Octubre '!AQ88+Noviembre!AQ88+'Diciembre '!AQ88</f>
        <v>0</v>
      </c>
      <c r="AR88" s="122" t="s">
        <v>97</v>
      </c>
      <c r="BX88" s="77"/>
      <c r="BY88" s="77"/>
      <c r="BZ88" s="77"/>
      <c r="CA88" s="77" t="str">
        <f t="shared" si="27"/>
        <v/>
      </c>
      <c r="CB88" s="77" t="str">
        <f t="shared" si="8"/>
        <v/>
      </c>
      <c r="CC88" s="77" t="str">
        <f t="shared" si="9"/>
        <v/>
      </c>
      <c r="CD88" s="77" t="str">
        <f t="shared" si="10"/>
        <v/>
      </c>
      <c r="CE88" s="77" t="str">
        <f t="shared" si="11"/>
        <v/>
      </c>
      <c r="CF88" s="77" t="str">
        <f t="shared" si="12"/>
        <v/>
      </c>
      <c r="CG88" s="77" t="str">
        <f t="shared" si="13"/>
        <v/>
      </c>
      <c r="CH88" s="77" t="str">
        <f t="shared" si="14"/>
        <v/>
      </c>
      <c r="CI88" s="77" t="str">
        <f t="shared" si="15"/>
        <v/>
      </c>
      <c r="CJ88" s="77" t="str">
        <f t="shared" si="16"/>
        <v/>
      </c>
      <c r="CK88" s="77" t="str">
        <f t="shared" si="17"/>
        <v/>
      </c>
      <c r="CL88" s="77" t="str">
        <f t="shared" si="18"/>
        <v/>
      </c>
      <c r="CM88" s="77" t="str">
        <f t="shared" si="19"/>
        <v/>
      </c>
      <c r="CN88" s="77" t="str">
        <f t="shared" si="20"/>
        <v/>
      </c>
      <c r="CO88" s="77" t="str">
        <f t="shared" si="21"/>
        <v/>
      </c>
      <c r="CP88" s="77" t="str">
        <f t="shared" si="22"/>
        <v/>
      </c>
      <c r="CQ88" s="77" t="str">
        <f t="shared" si="28"/>
        <v/>
      </c>
      <c r="CR88" s="77" t="str">
        <f t="shared" si="24"/>
        <v/>
      </c>
      <c r="CS88" s="77" t="str">
        <f>IF(AL88&lt;=AK88,""," Los exámenes Reactivos de 88 y mas años NO DEBEN ser mayor a los Exámenes Procesados de la misma edad.-")</f>
        <v/>
      </c>
      <c r="CT88" s="77" t="str">
        <f>IF(AL88&lt;=AK88,""," Los exámenes Reactivos de 88 y mas años NO DEBEN ser mayor a los Exámenes Procesados de la misma edad.-")</f>
        <v/>
      </c>
      <c r="CU88" s="77"/>
      <c r="CV88" s="77"/>
      <c r="CW88" s="77"/>
      <c r="CX88" s="77"/>
      <c r="CY88" s="77"/>
      <c r="CZ88" s="77"/>
      <c r="DA88" s="77"/>
      <c r="DB88" s="77"/>
      <c r="DC88" s="77"/>
    </row>
    <row r="89" spans="1:107" s="76" customFormat="1" x14ac:dyDescent="0.25">
      <c r="A89" s="62" t="s">
        <v>101</v>
      </c>
      <c r="B89" s="63"/>
      <c r="C89" s="138">
        <f t="shared" si="6"/>
        <v>25</v>
      </c>
      <c r="D89" s="139">
        <f t="shared" si="7"/>
        <v>1</v>
      </c>
      <c r="E89" s="322">
        <f>+Enero!E89+Febrero!E89+'Marzo '!E89+'Abril '!E89+'Mayo '!E89+Junio!E89+Julio!E89+Agosto!E89+Septiembre!E89+'Octubre '!E89+Noviembre!E89+'Diciembre '!E89</f>
        <v>0</v>
      </c>
      <c r="F89" s="322">
        <f>+Enero!F89+Febrero!F89+'Marzo '!F89+'Abril '!F89+'Mayo '!F89+Junio!F89+Julio!F89+Agosto!F89+Septiembre!F89+'Octubre '!F89+Noviembre!F89+'Diciembre '!F89</f>
        <v>0</v>
      </c>
      <c r="G89" s="322">
        <f>+Enero!G89+Febrero!G89+'Marzo '!G89+'Abril '!G89+'Mayo '!G89+Junio!G89+Julio!G89+Agosto!G89+Septiembre!G89+'Octubre '!G89+Noviembre!G89+'Diciembre '!G89</f>
        <v>0</v>
      </c>
      <c r="H89" s="322">
        <f>+Enero!H89+Febrero!H89+'Marzo '!H89+'Abril '!H89+'Mayo '!H89+Junio!H89+Julio!H89+Agosto!H89+Septiembre!H89+'Octubre '!H89+Noviembre!H89+'Diciembre '!H89</f>
        <v>0</v>
      </c>
      <c r="I89" s="322">
        <f>+Enero!I89+Febrero!I89+'Marzo '!I89+'Abril '!I89+'Mayo '!I89+Junio!I89+Julio!I89+Agosto!I89+Septiembre!I89+'Octubre '!I89+Noviembre!I89+'Diciembre '!I89</f>
        <v>0</v>
      </c>
      <c r="J89" s="322">
        <f>+Enero!J89+Febrero!J89+'Marzo '!J89+'Abril '!J89+'Mayo '!J89+Junio!J89+Julio!J89+Agosto!J89+Septiembre!J89+'Octubre '!J89+Noviembre!J89+'Diciembre '!J89</f>
        <v>0</v>
      </c>
      <c r="K89" s="322">
        <f>+Enero!K89+Febrero!K89+'Marzo '!K89+'Abril '!K89+'Mayo '!K89+Junio!K89+Julio!K89+Agosto!K89+Septiembre!K89+'Octubre '!K89+Noviembre!K89+'Diciembre '!K89</f>
        <v>0</v>
      </c>
      <c r="L89" s="322">
        <f>+Enero!L89+Febrero!L89+'Marzo '!L89+'Abril '!L89+'Mayo '!L89+Junio!L89+Julio!L89+Agosto!L89+Septiembre!L89+'Octubre '!L89+Noviembre!L89+'Diciembre '!L89</f>
        <v>0</v>
      </c>
      <c r="M89" s="322">
        <f>+Enero!M89+Febrero!M89+'Marzo '!M89+'Abril '!M89+'Mayo '!M89+Junio!M89+Julio!M89+Agosto!M89+Septiembre!M89+'Octubre '!M89+Noviembre!M89+'Diciembre '!M89</f>
        <v>5</v>
      </c>
      <c r="N89" s="322">
        <f>+Enero!N89+Febrero!N89+'Marzo '!N89+'Abril '!N89+'Mayo '!N89+Junio!N89+Julio!N89+Agosto!N89+Septiembre!N89+'Octubre '!N89+Noviembre!N89+'Diciembre '!N89</f>
        <v>0</v>
      </c>
      <c r="O89" s="322">
        <f>+Enero!O89+Febrero!O89+'Marzo '!O89+'Abril '!O89+'Mayo '!O89+Junio!O89+Julio!O89+Agosto!O89+Septiembre!O89+'Octubre '!O89+Noviembre!O89+'Diciembre '!O89</f>
        <v>5</v>
      </c>
      <c r="P89" s="322">
        <f>+Enero!P89+Febrero!P89+'Marzo '!P89+'Abril '!P89+'Mayo '!P89+Junio!P89+Julio!P89+Agosto!P89+Septiembre!P89+'Octubre '!P89+Noviembre!P89+'Diciembre '!P89</f>
        <v>0</v>
      </c>
      <c r="Q89" s="322">
        <f>+Enero!Q89+Febrero!Q89+'Marzo '!Q89+'Abril '!Q89+'Mayo '!Q89+Junio!Q89+Julio!Q89+Agosto!Q89+Septiembre!Q89+'Octubre '!Q89+Noviembre!Q89+'Diciembre '!Q89</f>
        <v>1</v>
      </c>
      <c r="R89" s="322">
        <f>+Enero!R89+Febrero!R89+'Marzo '!R89+'Abril '!R89+'Mayo '!R89+Junio!R89+Julio!R89+Agosto!R89+Septiembre!R89+'Octubre '!R89+Noviembre!R89+'Diciembre '!R89</f>
        <v>0</v>
      </c>
      <c r="S89" s="322">
        <f>+Enero!S89+Febrero!S89+'Marzo '!S89+'Abril '!S89+'Mayo '!S89+Junio!S89+Julio!S89+Agosto!S89+Septiembre!S89+'Octubre '!S89+Noviembre!S89+'Diciembre '!S89</f>
        <v>2</v>
      </c>
      <c r="T89" s="322">
        <f>+Enero!T89+Febrero!T89+'Marzo '!T89+'Abril '!T89+'Mayo '!T89+Junio!T89+Julio!T89+Agosto!T89+Septiembre!T89+'Octubre '!T89+Noviembre!T89+'Diciembre '!T89</f>
        <v>0</v>
      </c>
      <c r="U89" s="322">
        <f>+Enero!U89+Febrero!U89+'Marzo '!U89+'Abril '!U89+'Mayo '!U89+Junio!U89+Julio!U89+Agosto!U89+Septiembre!U89+'Octubre '!U89+Noviembre!U89+'Diciembre '!U89</f>
        <v>3</v>
      </c>
      <c r="V89" s="322">
        <f>+Enero!V89+Febrero!V89+'Marzo '!V89+'Abril '!V89+'Mayo '!V89+Junio!V89+Julio!V89+Agosto!V89+Septiembre!V89+'Octubre '!V89+Noviembre!V89+'Diciembre '!V89</f>
        <v>1</v>
      </c>
      <c r="W89" s="322">
        <f>+Enero!W89+Febrero!W89+'Marzo '!W89+'Abril '!W89+'Mayo '!W89+Junio!W89+Julio!W89+Agosto!W89+Septiembre!W89+'Octubre '!W89+Noviembre!W89+'Diciembre '!W89</f>
        <v>1</v>
      </c>
      <c r="X89" s="322">
        <f>+Enero!X89+Febrero!X89+'Marzo '!X89+'Abril '!X89+'Mayo '!X89+Junio!X89+Julio!X89+Agosto!X89+Septiembre!X89+'Octubre '!X89+Noviembre!X89+'Diciembre '!X89</f>
        <v>0</v>
      </c>
      <c r="Y89" s="322">
        <f>+Enero!Y89+Febrero!Y89+'Marzo '!Y89+'Abril '!Y89+'Mayo '!Y89+Junio!Y89+Julio!Y89+Agosto!Y89+Septiembre!Y89+'Octubre '!Y89+Noviembre!Y89+'Diciembre '!Y89</f>
        <v>3</v>
      </c>
      <c r="Z89" s="322">
        <f>+Enero!Z89+Febrero!Z89+'Marzo '!Z89+'Abril '!Z89+'Mayo '!Z89+Junio!Z89+Julio!Z89+Agosto!Z89+Septiembre!Z89+'Octubre '!Z89+Noviembre!Z89+'Diciembre '!Z89</f>
        <v>0</v>
      </c>
      <c r="AA89" s="322">
        <f>+Enero!AA89+Febrero!AA89+'Marzo '!AA89+'Abril '!AA89+'Mayo '!AA89+Junio!AA89+Julio!AA89+Agosto!AA89+Septiembre!AA89+'Octubre '!AA89+Noviembre!AA89+'Diciembre '!AA89</f>
        <v>3</v>
      </c>
      <c r="AB89" s="322">
        <f>+Enero!AB89+Febrero!AB89+'Marzo '!AB89+'Abril '!AB89+'Mayo '!AB89+Junio!AB89+Julio!AB89+Agosto!AB89+Septiembre!AB89+'Octubre '!AB89+Noviembre!AB89+'Diciembre '!AB89</f>
        <v>0</v>
      </c>
      <c r="AC89" s="322">
        <f>+Enero!AC89+Febrero!AC89+'Marzo '!AC89+'Abril '!AC89+'Mayo '!AC89+Junio!AC89+Julio!AC89+Agosto!AC89+Septiembre!AC89+'Octubre '!AC89+Noviembre!AC89+'Diciembre '!AC89</f>
        <v>1</v>
      </c>
      <c r="AD89" s="322">
        <f>+Enero!AD89+Febrero!AD89+'Marzo '!AD89+'Abril '!AD89+'Mayo '!AD89+Junio!AD89+Julio!AD89+Agosto!AD89+Septiembre!AD89+'Octubre '!AD89+Noviembre!AD89+'Diciembre '!AD89</f>
        <v>0</v>
      </c>
      <c r="AE89" s="322">
        <f>+Enero!AE89+Febrero!AE89+'Marzo '!AE89+'Abril '!AE89+'Mayo '!AE89+Junio!AE89+Julio!AE89+Agosto!AE89+Septiembre!AE89+'Octubre '!AE89+Noviembre!AE89+'Diciembre '!AE89</f>
        <v>0</v>
      </c>
      <c r="AF89" s="322">
        <f>+Enero!AF89+Febrero!AF89+'Marzo '!AF89+'Abril '!AF89+'Mayo '!AF89+Junio!AF89+Julio!AF89+Agosto!AF89+Septiembre!AF89+'Octubre '!AF89+Noviembre!AF89+'Diciembre '!AF89</f>
        <v>0</v>
      </c>
      <c r="AG89" s="322">
        <f>+Enero!AG89+Febrero!AG89+'Marzo '!AG89+'Abril '!AG89+'Mayo '!AG89+Junio!AG89+Julio!AG89+Agosto!AG89+Septiembre!AG89+'Octubre '!AG89+Noviembre!AG89+'Diciembre '!AG89</f>
        <v>0</v>
      </c>
      <c r="AH89" s="322">
        <f>+Enero!AH89+Febrero!AH89+'Marzo '!AH89+'Abril '!AH89+'Mayo '!AH89+Junio!AH89+Julio!AH89+Agosto!AH89+Septiembre!AH89+'Octubre '!AH89+Noviembre!AH89+'Diciembre '!AH89</f>
        <v>0</v>
      </c>
      <c r="AI89" s="322">
        <f>+Enero!AI89+Febrero!AI89+'Marzo '!AI89+'Abril '!AI89+'Mayo '!AI89+Junio!AI89+Julio!AI89+Agosto!AI89+Septiembre!AI89+'Octubre '!AI89+Noviembre!AI89+'Diciembre '!AI89</f>
        <v>1</v>
      </c>
      <c r="AJ89" s="322">
        <f>+Enero!AJ89+Febrero!AJ89+'Marzo '!AJ89+'Abril '!AJ89+'Mayo '!AJ89+Junio!AJ89+Julio!AJ89+Agosto!AJ89+Septiembre!AJ89+'Octubre '!AJ89+Noviembre!AJ89+'Diciembre '!AJ89</f>
        <v>0</v>
      </c>
      <c r="AK89" s="322">
        <f>+Enero!AK89+Febrero!AK89+'Marzo '!AK89+'Abril '!AK89+'Mayo '!AK89+Junio!AK89+Julio!AK89+Agosto!AK89+Septiembre!AK89+'Octubre '!AK89+Noviembre!AK89+'Diciembre '!AK89</f>
        <v>0</v>
      </c>
      <c r="AL89" s="322">
        <f>+Enero!AL89+Febrero!AL89+'Marzo '!AL89+'Abril '!AL89+'Mayo '!AL89+Junio!AL89+Julio!AL89+Agosto!AL89+Septiembre!AL89+'Octubre '!AL89+Noviembre!AL89+'Diciembre '!AL89</f>
        <v>0</v>
      </c>
      <c r="AM89" s="322">
        <f>+Enero!AM89+Febrero!AM89+'Marzo '!AM89+'Abril '!AM89+'Mayo '!AM89+Junio!AM89+Julio!AM89+Agosto!AM89+Septiembre!AM89+'Octubre '!AM89+Noviembre!AM89+'Diciembre '!AM89</f>
        <v>5</v>
      </c>
      <c r="AN89" s="322">
        <f>+Enero!AN89+Febrero!AN89+'Marzo '!AN89+'Abril '!AN89+'Mayo '!AN89+Junio!AN89+Julio!AN89+Agosto!AN89+Septiembre!AN89+'Octubre '!AN89+Noviembre!AN89+'Diciembre '!AN89</f>
        <v>20</v>
      </c>
      <c r="AO89" s="322">
        <f>+Enero!AO89+Febrero!AO89+'Marzo '!AO89+'Abril '!AO89+'Mayo '!AO89+Junio!AO89+Julio!AO89+Agosto!AO89+Septiembre!AO89+'Octubre '!AO89+Noviembre!AO89+'Diciembre '!AO89</f>
        <v>0</v>
      </c>
      <c r="AP89" s="322">
        <f>+Enero!AP89+Febrero!AP89+'Marzo '!AP89+'Abril '!AP89+'Mayo '!AP89+Junio!AP89+Julio!AP89+Agosto!AP89+Septiembre!AP89+'Octubre '!AP89+Noviembre!AP89+'Diciembre '!AP89</f>
        <v>0</v>
      </c>
      <c r="AQ89" s="322">
        <f>+Enero!AQ89+Febrero!AQ89+'Marzo '!AQ89+'Abril '!AQ89+'Mayo '!AQ89+Junio!AQ89+Julio!AQ89+Agosto!AQ89+Septiembre!AQ89+'Octubre '!AQ89+Noviembre!AQ89+'Diciembre '!AQ89</f>
        <v>0</v>
      </c>
      <c r="AR89" s="122" t="s">
        <v>97</v>
      </c>
      <c r="BX89" s="77"/>
      <c r="BY89" s="77"/>
      <c r="BZ89" s="77"/>
      <c r="CA89" s="77" t="str">
        <f t="shared" si="27"/>
        <v/>
      </c>
      <c r="CB89" s="77" t="str">
        <f t="shared" si="8"/>
        <v/>
      </c>
      <c r="CC89" s="77" t="str">
        <f t="shared" si="9"/>
        <v/>
      </c>
      <c r="CD89" s="77" t="str">
        <f t="shared" si="10"/>
        <v/>
      </c>
      <c r="CE89" s="77" t="str">
        <f t="shared" si="11"/>
        <v/>
      </c>
      <c r="CF89" s="77" t="str">
        <f t="shared" si="12"/>
        <v/>
      </c>
      <c r="CG89" s="77" t="str">
        <f t="shared" si="13"/>
        <v/>
      </c>
      <c r="CH89" s="77" t="str">
        <f t="shared" si="14"/>
        <v/>
      </c>
      <c r="CI89" s="77" t="str">
        <f t="shared" si="15"/>
        <v/>
      </c>
      <c r="CJ89" s="77" t="str">
        <f t="shared" si="16"/>
        <v/>
      </c>
      <c r="CK89" s="77" t="str">
        <f t="shared" si="17"/>
        <v/>
      </c>
      <c r="CL89" s="77" t="str">
        <f t="shared" si="18"/>
        <v/>
      </c>
      <c r="CM89" s="77" t="str">
        <f t="shared" si="19"/>
        <v/>
      </c>
      <c r="CN89" s="77" t="str">
        <f t="shared" si="20"/>
        <v/>
      </c>
      <c r="CO89" s="77" t="str">
        <f t="shared" si="21"/>
        <v/>
      </c>
      <c r="CP89" s="77" t="str">
        <f t="shared" si="22"/>
        <v/>
      </c>
      <c r="CQ89" s="77" t="str">
        <f t="shared" si="28"/>
        <v/>
      </c>
      <c r="CR89" s="77" t="str">
        <f t="shared" si="24"/>
        <v/>
      </c>
      <c r="CS89" s="77" t="str">
        <f>IF(AL89&lt;=AK89,""," Los exámenes Reactivos de 89 y mas años NO DEBEN ser mayor a los Exámenes Procesados de la misma edad.-")</f>
        <v/>
      </c>
      <c r="CT89" s="77" t="str">
        <f>IF(AL89&lt;=AK89,""," Los exámenes Reactivos de 89 y mas años NO DEBEN ser mayor a los Exámenes Procesados de la misma edad.-")</f>
        <v/>
      </c>
      <c r="CU89" s="77"/>
      <c r="CV89" s="77"/>
      <c r="CW89" s="77"/>
      <c r="CX89" s="77"/>
      <c r="CY89" s="77"/>
      <c r="CZ89" s="77"/>
      <c r="DA89" s="77"/>
      <c r="DB89" s="77"/>
      <c r="DC89" s="77"/>
    </row>
    <row r="90" spans="1:107" s="76" customFormat="1" x14ac:dyDescent="0.25">
      <c r="A90" s="353" t="s">
        <v>102</v>
      </c>
      <c r="B90" s="354"/>
      <c r="C90" s="138">
        <f t="shared" si="6"/>
        <v>2</v>
      </c>
      <c r="D90" s="139">
        <f t="shared" si="7"/>
        <v>0</v>
      </c>
      <c r="E90" s="323">
        <f>+Enero!E90+Febrero!E90+'Marzo '!E90+'Abril '!E90+'Mayo '!E90+Junio!E90+Julio!E90+Agosto!E90+Septiembre!E90+'Octubre '!E90+Noviembre!E90+'Diciembre '!E90</f>
        <v>0</v>
      </c>
      <c r="F90" s="323">
        <f>+Enero!F90+Febrero!F90+'Marzo '!F90+'Abril '!F90+'Mayo '!F90+Junio!F90+Julio!F90+Agosto!F90+Septiembre!F90+'Octubre '!F90+Noviembre!F90+'Diciembre '!F90</f>
        <v>0</v>
      </c>
      <c r="G90" s="323">
        <f>+Enero!G90+Febrero!G90+'Marzo '!G90+'Abril '!G90+'Mayo '!G90+Junio!G90+Julio!G90+Agosto!G90+Septiembre!G90+'Octubre '!G90+Noviembre!G90+'Diciembre '!G90</f>
        <v>0</v>
      </c>
      <c r="H90" s="323">
        <f>+Enero!H90+Febrero!H90+'Marzo '!H90+'Abril '!H90+'Mayo '!H90+Junio!H90+Julio!H90+Agosto!H90+Septiembre!H90+'Octubre '!H90+Noviembre!H90+'Diciembre '!H90</f>
        <v>0</v>
      </c>
      <c r="I90" s="323">
        <f>+Enero!I90+Febrero!I90+'Marzo '!I90+'Abril '!I90+'Mayo '!I90+Junio!I90+Julio!I90+Agosto!I90+Septiembre!I90+'Octubre '!I90+Noviembre!I90+'Diciembre '!I90</f>
        <v>0</v>
      </c>
      <c r="J90" s="323">
        <f>+Enero!J90+Febrero!J90+'Marzo '!J90+'Abril '!J90+'Mayo '!J90+Junio!J90+Julio!J90+Agosto!J90+Septiembre!J90+'Octubre '!J90+Noviembre!J90+'Diciembre '!J90</f>
        <v>0</v>
      </c>
      <c r="K90" s="322">
        <f>+Enero!K90+Febrero!K90+'Marzo '!K90+'Abril '!K90+'Mayo '!K90+Junio!K90+Julio!K90+Agosto!K90+Septiembre!K90+'Octubre '!K90+Noviembre!K90+'Diciembre '!K90</f>
        <v>0</v>
      </c>
      <c r="L90" s="322">
        <f>+Enero!L90+Febrero!L90+'Marzo '!L90+'Abril '!L90+'Mayo '!L90+Junio!L90+Julio!L90+Agosto!L90+Septiembre!L90+'Octubre '!L90+Noviembre!L90+'Diciembre '!L90</f>
        <v>0</v>
      </c>
      <c r="M90" s="322">
        <f>+Enero!M90+Febrero!M90+'Marzo '!M90+'Abril '!M90+'Mayo '!M90+Junio!M90+Julio!M90+Agosto!M90+Septiembre!M90+'Octubre '!M90+Noviembre!M90+'Diciembre '!M90</f>
        <v>0</v>
      </c>
      <c r="N90" s="322">
        <f>+Enero!N90+Febrero!N90+'Marzo '!N90+'Abril '!N90+'Mayo '!N90+Junio!N90+Julio!N90+Agosto!N90+Septiembre!N90+'Octubre '!N90+Noviembre!N90+'Diciembre '!N90</f>
        <v>0</v>
      </c>
      <c r="O90" s="322">
        <f>+Enero!O90+Febrero!O90+'Marzo '!O90+'Abril '!O90+'Mayo '!O90+Junio!O90+Julio!O90+Agosto!O90+Septiembre!O90+'Octubre '!O90+Noviembre!O90+'Diciembre '!O90</f>
        <v>1</v>
      </c>
      <c r="P90" s="322">
        <f>+Enero!P90+Febrero!P90+'Marzo '!P90+'Abril '!P90+'Mayo '!P90+Junio!P90+Julio!P90+Agosto!P90+Septiembre!P90+'Octubre '!P90+Noviembre!P90+'Diciembre '!P90</f>
        <v>0</v>
      </c>
      <c r="Q90" s="322">
        <f>+Enero!Q90+Febrero!Q90+'Marzo '!Q90+'Abril '!Q90+'Mayo '!Q90+Junio!Q90+Julio!Q90+Agosto!Q90+Septiembre!Q90+'Octubre '!Q90+Noviembre!Q90+'Diciembre '!Q90</f>
        <v>0</v>
      </c>
      <c r="R90" s="322">
        <f>+Enero!R90+Febrero!R90+'Marzo '!R90+'Abril '!R90+'Mayo '!R90+Junio!R90+Julio!R90+Agosto!R90+Septiembre!R90+'Octubre '!R90+Noviembre!R90+'Diciembre '!R90</f>
        <v>0</v>
      </c>
      <c r="S90" s="322">
        <f>+Enero!S90+Febrero!S90+'Marzo '!S90+'Abril '!S90+'Mayo '!S90+Junio!S90+Julio!S90+Agosto!S90+Septiembre!S90+'Octubre '!S90+Noviembre!S90+'Diciembre '!S90</f>
        <v>0</v>
      </c>
      <c r="T90" s="322">
        <f>+Enero!T90+Febrero!T90+'Marzo '!T90+'Abril '!T90+'Mayo '!T90+Junio!T90+Julio!T90+Agosto!T90+Septiembre!T90+'Octubre '!T90+Noviembre!T90+'Diciembre '!T90</f>
        <v>0</v>
      </c>
      <c r="U90" s="322">
        <f>+Enero!U90+Febrero!U90+'Marzo '!U90+'Abril '!U90+'Mayo '!U90+Junio!U90+Julio!U90+Agosto!U90+Septiembre!U90+'Octubre '!U90+Noviembre!U90+'Diciembre '!U90</f>
        <v>1</v>
      </c>
      <c r="V90" s="322">
        <f>+Enero!V90+Febrero!V90+'Marzo '!V90+'Abril '!V90+'Mayo '!V90+Junio!V90+Julio!V90+Agosto!V90+Septiembre!V90+'Octubre '!V90+Noviembre!V90+'Diciembre '!V90</f>
        <v>0</v>
      </c>
      <c r="W90" s="322">
        <f>+Enero!W90+Febrero!W90+'Marzo '!W90+'Abril '!W90+'Mayo '!W90+Junio!W90+Julio!W90+Agosto!W90+Septiembre!W90+'Octubre '!W90+Noviembre!W90+'Diciembre '!W90</f>
        <v>0</v>
      </c>
      <c r="X90" s="322">
        <f>+Enero!X90+Febrero!X90+'Marzo '!X90+'Abril '!X90+'Mayo '!X90+Junio!X90+Julio!X90+Agosto!X90+Septiembre!X90+'Octubre '!X90+Noviembre!X90+'Diciembre '!X90</f>
        <v>0</v>
      </c>
      <c r="Y90" s="322">
        <f>+Enero!Y90+Febrero!Y90+'Marzo '!Y90+'Abril '!Y90+'Mayo '!Y90+Junio!Y90+Julio!Y90+Agosto!Y90+Septiembre!Y90+'Octubre '!Y90+Noviembre!Y90+'Diciembre '!Y90</f>
        <v>0</v>
      </c>
      <c r="Z90" s="322">
        <f>+Enero!Z90+Febrero!Z90+'Marzo '!Z90+'Abril '!Z90+'Mayo '!Z90+Junio!Z90+Julio!Z90+Agosto!Z90+Septiembre!Z90+'Octubre '!Z90+Noviembre!Z90+'Diciembre '!Z90</f>
        <v>0</v>
      </c>
      <c r="AA90" s="322">
        <f>+Enero!AA90+Febrero!AA90+'Marzo '!AA90+'Abril '!AA90+'Mayo '!AA90+Junio!AA90+Julio!AA90+Agosto!AA90+Septiembre!AA90+'Octubre '!AA90+Noviembre!AA90+'Diciembre '!AA90</f>
        <v>0</v>
      </c>
      <c r="AB90" s="322">
        <f>+Enero!AB90+Febrero!AB90+'Marzo '!AB90+'Abril '!AB90+'Mayo '!AB90+Junio!AB90+Julio!AB90+Agosto!AB90+Septiembre!AB90+'Octubre '!AB90+Noviembre!AB90+'Diciembre '!AB90</f>
        <v>0</v>
      </c>
      <c r="AC90" s="322">
        <f>+Enero!AC90+Febrero!AC90+'Marzo '!AC90+'Abril '!AC90+'Mayo '!AC90+Junio!AC90+Julio!AC90+Agosto!AC90+Septiembre!AC90+'Octubre '!AC90+Noviembre!AC90+'Diciembre '!AC90</f>
        <v>0</v>
      </c>
      <c r="AD90" s="322">
        <f>+Enero!AD90+Febrero!AD90+'Marzo '!AD90+'Abril '!AD90+'Mayo '!AD90+Junio!AD90+Julio!AD90+Agosto!AD90+Septiembre!AD90+'Octubre '!AD90+Noviembre!AD90+'Diciembre '!AD90</f>
        <v>0</v>
      </c>
      <c r="AE90" s="322">
        <f>+Enero!AE90+Febrero!AE90+'Marzo '!AE90+'Abril '!AE90+'Mayo '!AE90+Junio!AE90+Julio!AE90+Agosto!AE90+Septiembre!AE90+'Octubre '!AE90+Noviembre!AE90+'Diciembre '!AE90</f>
        <v>0</v>
      </c>
      <c r="AF90" s="322">
        <f>+Enero!AF90+Febrero!AF90+'Marzo '!AF90+'Abril '!AF90+'Mayo '!AF90+Junio!AF90+Julio!AF90+Agosto!AF90+Septiembre!AF90+'Octubre '!AF90+Noviembre!AF90+'Diciembre '!AF90</f>
        <v>0</v>
      </c>
      <c r="AG90" s="322">
        <f>+Enero!AG90+Febrero!AG90+'Marzo '!AG90+'Abril '!AG90+'Mayo '!AG90+Junio!AG90+Julio!AG90+Agosto!AG90+Septiembre!AG90+'Octubre '!AG90+Noviembre!AG90+'Diciembre '!AG90</f>
        <v>0</v>
      </c>
      <c r="AH90" s="322">
        <f>+Enero!AH90+Febrero!AH90+'Marzo '!AH90+'Abril '!AH90+'Mayo '!AH90+Junio!AH90+Julio!AH90+Agosto!AH90+Septiembre!AH90+'Octubre '!AH90+Noviembre!AH90+'Diciembre '!AH90</f>
        <v>0</v>
      </c>
      <c r="AI90" s="322">
        <f>+Enero!AI90+Febrero!AI90+'Marzo '!AI90+'Abril '!AI90+'Mayo '!AI90+Junio!AI90+Julio!AI90+Agosto!AI90+Septiembre!AI90+'Octubre '!AI90+Noviembre!AI90+'Diciembre '!AI90</f>
        <v>0</v>
      </c>
      <c r="AJ90" s="322">
        <f>+Enero!AJ90+Febrero!AJ90+'Marzo '!AJ90+'Abril '!AJ90+'Mayo '!AJ90+Junio!AJ90+Julio!AJ90+Agosto!AJ90+Septiembre!AJ90+'Octubre '!AJ90+Noviembre!AJ90+'Diciembre '!AJ90</f>
        <v>0</v>
      </c>
      <c r="AK90" s="322">
        <f>+Enero!AK90+Febrero!AK90+'Marzo '!AK90+'Abril '!AK90+'Mayo '!AK90+Junio!AK90+Julio!AK90+Agosto!AK90+Septiembre!AK90+'Octubre '!AK90+Noviembre!AK90+'Diciembre '!AK90</f>
        <v>0</v>
      </c>
      <c r="AL90" s="322">
        <f>+Enero!AL90+Febrero!AL90+'Marzo '!AL90+'Abril '!AL90+'Mayo '!AL90+Junio!AL90+Julio!AL90+Agosto!AL90+Septiembre!AL90+'Octubre '!AL90+Noviembre!AL90+'Diciembre '!AL90</f>
        <v>0</v>
      </c>
      <c r="AM90" s="322">
        <f>+Enero!AM90+Febrero!AM90+'Marzo '!AM90+'Abril '!AM90+'Mayo '!AM90+Junio!AM90+Julio!AM90+Agosto!AM90+Septiembre!AM90+'Octubre '!AM90+Noviembre!AM90+'Diciembre '!AM90</f>
        <v>0</v>
      </c>
      <c r="AN90" s="322">
        <f>+Enero!AN90+Febrero!AN90+'Marzo '!AN90+'Abril '!AN90+'Mayo '!AN90+Junio!AN90+Julio!AN90+Agosto!AN90+Septiembre!AN90+'Octubre '!AN90+Noviembre!AN90+'Diciembre '!AN90</f>
        <v>2</v>
      </c>
      <c r="AO90" s="322">
        <f>+Enero!AO90+Febrero!AO90+'Marzo '!AO90+'Abril '!AO90+'Mayo '!AO90+Junio!AO90+Julio!AO90+Agosto!AO90+Septiembre!AO90+'Octubre '!AO90+Noviembre!AO90+'Diciembre '!AO90</f>
        <v>0</v>
      </c>
      <c r="AP90" s="322">
        <f>+Enero!AP90+Febrero!AP90+'Marzo '!AP90+'Abril '!AP90+'Mayo '!AP90+Junio!AP90+Julio!AP90+Agosto!AP90+Septiembre!AP90+'Octubre '!AP90+Noviembre!AP90+'Diciembre '!AP90</f>
        <v>0</v>
      </c>
      <c r="AQ90" s="322">
        <f>+Enero!AQ90+Febrero!AQ90+'Marzo '!AQ90+'Abril '!AQ90+'Mayo '!AQ90+Junio!AQ90+Julio!AQ90+Agosto!AQ90+Septiembre!AQ90+'Octubre '!AQ90+Noviembre!AQ90+'Diciembre '!AQ90</f>
        <v>0</v>
      </c>
      <c r="AR90" s="122" t="s">
        <v>97</v>
      </c>
      <c r="BX90" s="77"/>
      <c r="BY90" s="77"/>
      <c r="BZ90" s="77"/>
      <c r="CA90" s="77" t="str">
        <f t="shared" si="27"/>
        <v/>
      </c>
      <c r="CB90" s="77" t="str">
        <f t="shared" si="8"/>
        <v/>
      </c>
      <c r="CC90" s="77" t="str">
        <f t="shared" si="9"/>
        <v/>
      </c>
      <c r="CD90" s="77" t="str">
        <f t="shared" si="10"/>
        <v/>
      </c>
      <c r="CE90" s="77" t="str">
        <f t="shared" si="11"/>
        <v/>
      </c>
      <c r="CF90" s="77" t="str">
        <f t="shared" si="12"/>
        <v/>
      </c>
      <c r="CG90" s="77" t="str">
        <f t="shared" si="13"/>
        <v/>
      </c>
      <c r="CH90" s="77" t="str">
        <f t="shared" si="14"/>
        <v/>
      </c>
      <c r="CI90" s="77" t="str">
        <f t="shared" si="15"/>
        <v/>
      </c>
      <c r="CJ90" s="77" t="str">
        <f t="shared" si="16"/>
        <v/>
      </c>
      <c r="CK90" s="77" t="str">
        <f t="shared" si="17"/>
        <v/>
      </c>
      <c r="CL90" s="77" t="str">
        <f t="shared" si="18"/>
        <v/>
      </c>
      <c r="CM90" s="77" t="str">
        <f t="shared" si="19"/>
        <v/>
      </c>
      <c r="CN90" s="77" t="str">
        <f t="shared" si="20"/>
        <v/>
      </c>
      <c r="CO90" s="77" t="str">
        <f t="shared" si="21"/>
        <v/>
      </c>
      <c r="CP90" s="77" t="str">
        <f t="shared" si="22"/>
        <v/>
      </c>
      <c r="CQ90" s="77" t="str">
        <f t="shared" si="28"/>
        <v/>
      </c>
      <c r="CR90" s="77" t="str">
        <f t="shared" si="24"/>
        <v/>
      </c>
      <c r="CS90" s="77" t="str">
        <f>IF(AL90&lt;=AK90,""," Los exámenes Reactivos de 90 y mas años NO DEBEN ser mayor a los Exámenes Procesados de la misma edad.-")</f>
        <v/>
      </c>
      <c r="CT90" s="77" t="str">
        <f>IF(AL90&lt;=AK90,""," Los exámenes Reactivos de 90 y mas años NO DEBEN ser mayor a los Exámenes Procesados de la misma edad.-")</f>
        <v/>
      </c>
      <c r="CU90" s="77"/>
      <c r="CV90" s="77"/>
      <c r="CW90" s="77"/>
      <c r="CX90" s="77"/>
      <c r="CY90" s="77"/>
      <c r="CZ90" s="77"/>
      <c r="DA90" s="77"/>
      <c r="DB90" s="77"/>
      <c r="DC90" s="77"/>
    </row>
    <row r="91" spans="1:107" s="76" customFormat="1" x14ac:dyDescent="0.25">
      <c r="A91" s="353" t="s">
        <v>103</v>
      </c>
      <c r="B91" s="354"/>
      <c r="C91" s="138">
        <f t="shared" si="6"/>
        <v>0</v>
      </c>
      <c r="D91" s="139">
        <f t="shared" si="7"/>
        <v>0</v>
      </c>
      <c r="E91" s="322">
        <f>+Enero!E91+Febrero!E91+'Marzo '!E91+'Abril '!E91+'Mayo '!E91+Junio!E91+Julio!E91+Agosto!E91+Septiembre!E91+'Octubre '!E91+Noviembre!E91+'Diciembre '!E91</f>
        <v>0</v>
      </c>
      <c r="F91" s="322">
        <f>+Enero!F91+Febrero!F91+'Marzo '!F91+'Abril '!F91+'Mayo '!F91+Junio!F91+Julio!F91+Agosto!F91+Septiembre!F91+'Octubre '!F91+Noviembre!F91+'Diciembre '!F91</f>
        <v>0</v>
      </c>
      <c r="G91" s="322">
        <f>+Enero!G91+Febrero!G91+'Marzo '!G91+'Abril '!G91+'Mayo '!G91+Junio!G91+Julio!G91+Agosto!G91+Septiembre!G91+'Octubre '!G91+Noviembre!G91+'Diciembre '!G91</f>
        <v>0</v>
      </c>
      <c r="H91" s="322">
        <f>+Enero!H91+Febrero!H91+'Marzo '!H91+'Abril '!H91+'Mayo '!H91+Junio!H91+Julio!H91+Agosto!H91+Septiembre!H91+'Octubre '!H91+Noviembre!H91+'Diciembre '!H91</f>
        <v>0</v>
      </c>
      <c r="I91" s="322">
        <f>+Enero!I91+Febrero!I91+'Marzo '!I91+'Abril '!I91+'Mayo '!I91+Junio!I91+Julio!I91+Agosto!I91+Septiembre!I91+'Octubre '!I91+Noviembre!I91+'Diciembre '!I91</f>
        <v>0</v>
      </c>
      <c r="J91" s="322">
        <f>+Enero!J91+Febrero!J91+'Marzo '!J91+'Abril '!J91+'Mayo '!J91+Junio!J91+Julio!J91+Agosto!J91+Septiembre!J91+'Octubre '!J91+Noviembre!J91+'Diciembre '!J91</f>
        <v>0</v>
      </c>
      <c r="K91" s="322">
        <f>+Enero!K91+Febrero!K91+'Marzo '!K91+'Abril '!K91+'Mayo '!K91+Junio!K91+Julio!K91+Agosto!K91+Septiembre!K91+'Octubre '!K91+Noviembre!K91+'Diciembre '!K91</f>
        <v>0</v>
      </c>
      <c r="L91" s="322">
        <f>+Enero!L91+Febrero!L91+'Marzo '!L91+'Abril '!L91+'Mayo '!L91+Junio!L91+Julio!L91+Agosto!L91+Septiembre!L91+'Octubre '!L91+Noviembre!L91+'Diciembre '!L91</f>
        <v>0</v>
      </c>
      <c r="M91" s="322">
        <f>+Enero!M91+Febrero!M91+'Marzo '!M91+'Abril '!M91+'Mayo '!M91+Junio!M91+Julio!M91+Agosto!M91+Septiembre!M91+'Octubre '!M91+Noviembre!M91+'Diciembre '!M91</f>
        <v>0</v>
      </c>
      <c r="N91" s="322">
        <f>+Enero!N91+Febrero!N91+'Marzo '!N91+'Abril '!N91+'Mayo '!N91+Junio!N91+Julio!N91+Agosto!N91+Septiembre!N91+'Octubre '!N91+Noviembre!N91+'Diciembre '!N91</f>
        <v>0</v>
      </c>
      <c r="O91" s="322">
        <f>+Enero!O91+Febrero!O91+'Marzo '!O91+'Abril '!O91+'Mayo '!O91+Junio!O91+Julio!O91+Agosto!O91+Septiembre!O91+'Octubre '!O91+Noviembre!O91+'Diciembre '!O91</f>
        <v>0</v>
      </c>
      <c r="P91" s="322">
        <f>+Enero!P91+Febrero!P91+'Marzo '!P91+'Abril '!P91+'Mayo '!P91+Junio!P91+Julio!P91+Agosto!P91+Septiembre!P91+'Octubre '!P91+Noviembre!P91+'Diciembre '!P91</f>
        <v>0</v>
      </c>
      <c r="Q91" s="322">
        <f>+Enero!Q91+Febrero!Q91+'Marzo '!Q91+'Abril '!Q91+'Mayo '!Q91+Junio!Q91+Julio!Q91+Agosto!Q91+Septiembre!Q91+'Octubre '!Q91+Noviembre!Q91+'Diciembre '!Q91</f>
        <v>0</v>
      </c>
      <c r="R91" s="322">
        <f>+Enero!R91+Febrero!R91+'Marzo '!R91+'Abril '!R91+'Mayo '!R91+Junio!R91+Julio!R91+Agosto!R91+Septiembre!R91+'Octubre '!R91+Noviembre!R91+'Diciembre '!R91</f>
        <v>0</v>
      </c>
      <c r="S91" s="322">
        <f>+Enero!S91+Febrero!S91+'Marzo '!S91+'Abril '!S91+'Mayo '!S91+Junio!S91+Julio!S91+Agosto!S91+Septiembre!S91+'Octubre '!S91+Noviembre!S91+'Diciembre '!S91</f>
        <v>0</v>
      </c>
      <c r="T91" s="322">
        <f>+Enero!T91+Febrero!T91+'Marzo '!T91+'Abril '!T91+'Mayo '!T91+Junio!T91+Julio!T91+Agosto!T91+Septiembre!T91+'Octubre '!T91+Noviembre!T91+'Diciembre '!T91</f>
        <v>0</v>
      </c>
      <c r="U91" s="322">
        <f>+Enero!U91+Febrero!U91+'Marzo '!U91+'Abril '!U91+'Mayo '!U91+Junio!U91+Julio!U91+Agosto!U91+Septiembre!U91+'Octubre '!U91+Noviembre!U91+'Diciembre '!U91</f>
        <v>0</v>
      </c>
      <c r="V91" s="322">
        <f>+Enero!V91+Febrero!V91+'Marzo '!V91+'Abril '!V91+'Mayo '!V91+Junio!V91+Julio!V91+Agosto!V91+Septiembre!V91+'Octubre '!V91+Noviembre!V91+'Diciembre '!V91</f>
        <v>0</v>
      </c>
      <c r="W91" s="322">
        <f>+Enero!W91+Febrero!W91+'Marzo '!W91+'Abril '!W91+'Mayo '!W91+Junio!W91+Julio!W91+Agosto!W91+Septiembre!W91+'Octubre '!W91+Noviembre!W91+'Diciembre '!W91</f>
        <v>0</v>
      </c>
      <c r="X91" s="322">
        <f>+Enero!X91+Febrero!X91+'Marzo '!X91+'Abril '!X91+'Mayo '!X91+Junio!X91+Julio!X91+Agosto!X91+Septiembre!X91+'Octubre '!X91+Noviembre!X91+'Diciembre '!X91</f>
        <v>0</v>
      </c>
      <c r="Y91" s="322">
        <f>+Enero!Y91+Febrero!Y91+'Marzo '!Y91+'Abril '!Y91+'Mayo '!Y91+Junio!Y91+Julio!Y91+Agosto!Y91+Septiembre!Y91+'Octubre '!Y91+Noviembre!Y91+'Diciembre '!Y91</f>
        <v>0</v>
      </c>
      <c r="Z91" s="322">
        <f>+Enero!Z91+Febrero!Z91+'Marzo '!Z91+'Abril '!Z91+'Mayo '!Z91+Junio!Z91+Julio!Z91+Agosto!Z91+Septiembre!Z91+'Octubre '!Z91+Noviembre!Z91+'Diciembre '!Z91</f>
        <v>0</v>
      </c>
      <c r="AA91" s="322">
        <f>+Enero!AA91+Febrero!AA91+'Marzo '!AA91+'Abril '!AA91+'Mayo '!AA91+Junio!AA91+Julio!AA91+Agosto!AA91+Septiembre!AA91+'Octubre '!AA91+Noviembre!AA91+'Diciembre '!AA91</f>
        <v>0</v>
      </c>
      <c r="AB91" s="322">
        <f>+Enero!AB91+Febrero!AB91+'Marzo '!AB91+'Abril '!AB91+'Mayo '!AB91+Junio!AB91+Julio!AB91+Agosto!AB91+Septiembre!AB91+'Octubre '!AB91+Noviembre!AB91+'Diciembre '!AB91</f>
        <v>0</v>
      </c>
      <c r="AC91" s="322">
        <f>+Enero!AC91+Febrero!AC91+'Marzo '!AC91+'Abril '!AC91+'Mayo '!AC91+Junio!AC91+Julio!AC91+Agosto!AC91+Septiembre!AC91+'Octubre '!AC91+Noviembre!AC91+'Diciembre '!AC91</f>
        <v>0</v>
      </c>
      <c r="AD91" s="322">
        <f>+Enero!AD91+Febrero!AD91+'Marzo '!AD91+'Abril '!AD91+'Mayo '!AD91+Junio!AD91+Julio!AD91+Agosto!AD91+Septiembre!AD91+'Octubre '!AD91+Noviembre!AD91+'Diciembre '!AD91</f>
        <v>0</v>
      </c>
      <c r="AE91" s="322">
        <f>+Enero!AE91+Febrero!AE91+'Marzo '!AE91+'Abril '!AE91+'Mayo '!AE91+Junio!AE91+Julio!AE91+Agosto!AE91+Septiembre!AE91+'Octubre '!AE91+Noviembre!AE91+'Diciembre '!AE91</f>
        <v>0</v>
      </c>
      <c r="AF91" s="322">
        <f>+Enero!AF91+Febrero!AF91+'Marzo '!AF91+'Abril '!AF91+'Mayo '!AF91+Junio!AF91+Julio!AF91+Agosto!AF91+Septiembre!AF91+'Octubre '!AF91+Noviembre!AF91+'Diciembre '!AF91</f>
        <v>0</v>
      </c>
      <c r="AG91" s="322">
        <f>+Enero!AG91+Febrero!AG91+'Marzo '!AG91+'Abril '!AG91+'Mayo '!AG91+Junio!AG91+Julio!AG91+Agosto!AG91+Septiembre!AG91+'Octubre '!AG91+Noviembre!AG91+'Diciembre '!AG91</f>
        <v>0</v>
      </c>
      <c r="AH91" s="322">
        <f>+Enero!AH91+Febrero!AH91+'Marzo '!AH91+'Abril '!AH91+'Mayo '!AH91+Junio!AH91+Julio!AH91+Agosto!AH91+Septiembre!AH91+'Octubre '!AH91+Noviembre!AH91+'Diciembre '!AH91</f>
        <v>0</v>
      </c>
      <c r="AI91" s="322">
        <f>+Enero!AI91+Febrero!AI91+'Marzo '!AI91+'Abril '!AI91+'Mayo '!AI91+Junio!AI91+Julio!AI91+Agosto!AI91+Septiembre!AI91+'Octubre '!AI91+Noviembre!AI91+'Diciembre '!AI91</f>
        <v>0</v>
      </c>
      <c r="AJ91" s="322">
        <f>+Enero!AJ91+Febrero!AJ91+'Marzo '!AJ91+'Abril '!AJ91+'Mayo '!AJ91+Junio!AJ91+Julio!AJ91+Agosto!AJ91+Septiembre!AJ91+'Octubre '!AJ91+Noviembre!AJ91+'Diciembre '!AJ91</f>
        <v>0</v>
      </c>
      <c r="AK91" s="322">
        <f>+Enero!AK91+Febrero!AK91+'Marzo '!AK91+'Abril '!AK91+'Mayo '!AK91+Junio!AK91+Julio!AK91+Agosto!AK91+Septiembre!AK91+'Octubre '!AK91+Noviembre!AK91+'Diciembre '!AK91</f>
        <v>0</v>
      </c>
      <c r="AL91" s="322">
        <f>+Enero!AL91+Febrero!AL91+'Marzo '!AL91+'Abril '!AL91+'Mayo '!AL91+Junio!AL91+Julio!AL91+Agosto!AL91+Septiembre!AL91+'Octubre '!AL91+Noviembre!AL91+'Diciembre '!AL91</f>
        <v>0</v>
      </c>
      <c r="AM91" s="322">
        <f>+Enero!AM91+Febrero!AM91+'Marzo '!AM91+'Abril '!AM91+'Mayo '!AM91+Junio!AM91+Julio!AM91+Agosto!AM91+Septiembre!AM91+'Octubre '!AM91+Noviembre!AM91+'Diciembre '!AM91</f>
        <v>0</v>
      </c>
      <c r="AN91" s="322">
        <f>+Enero!AN91+Febrero!AN91+'Marzo '!AN91+'Abril '!AN91+'Mayo '!AN91+Junio!AN91+Julio!AN91+Agosto!AN91+Septiembre!AN91+'Octubre '!AN91+Noviembre!AN91+'Diciembre '!AN91</f>
        <v>0</v>
      </c>
      <c r="AO91" s="322">
        <f>+Enero!AO91+Febrero!AO91+'Marzo '!AO91+'Abril '!AO91+'Mayo '!AO91+Junio!AO91+Julio!AO91+Agosto!AO91+Septiembre!AO91+'Octubre '!AO91+Noviembre!AO91+'Diciembre '!AO91</f>
        <v>0</v>
      </c>
      <c r="AP91" s="322">
        <f>+Enero!AP91+Febrero!AP91+'Marzo '!AP91+'Abril '!AP91+'Mayo '!AP91+Junio!AP91+Julio!AP91+Agosto!AP91+Septiembre!AP91+'Octubre '!AP91+Noviembre!AP91+'Diciembre '!AP91</f>
        <v>0</v>
      </c>
      <c r="AQ91" s="322">
        <f>+Enero!AQ91+Febrero!AQ91+'Marzo '!AQ91+'Abril '!AQ91+'Mayo '!AQ91+Junio!AQ91+Julio!AQ91+Agosto!AQ91+Septiembre!AQ91+'Octubre '!AQ91+Noviembre!AQ91+'Diciembre '!AQ91</f>
        <v>0</v>
      </c>
      <c r="AR91" s="122" t="s">
        <v>97</v>
      </c>
      <c r="BX91" s="77"/>
      <c r="BY91" s="77"/>
      <c r="BZ91" s="77"/>
      <c r="CA91" s="77" t="str">
        <f t="shared" si="27"/>
        <v/>
      </c>
      <c r="CB91" s="77" t="str">
        <f t="shared" si="8"/>
        <v/>
      </c>
      <c r="CC91" s="77" t="str">
        <f t="shared" si="9"/>
        <v/>
      </c>
      <c r="CD91" s="77" t="str">
        <f t="shared" si="10"/>
        <v/>
      </c>
      <c r="CE91" s="77" t="str">
        <f t="shared" si="11"/>
        <v/>
      </c>
      <c r="CF91" s="77" t="str">
        <f t="shared" si="12"/>
        <v/>
      </c>
      <c r="CG91" s="77" t="str">
        <f t="shared" si="13"/>
        <v/>
      </c>
      <c r="CH91" s="77" t="str">
        <f t="shared" si="14"/>
        <v/>
      </c>
      <c r="CI91" s="77" t="str">
        <f t="shared" si="15"/>
        <v/>
      </c>
      <c r="CJ91" s="77" t="str">
        <f t="shared" si="16"/>
        <v/>
      </c>
      <c r="CK91" s="77" t="str">
        <f t="shared" si="17"/>
        <v/>
      </c>
      <c r="CL91" s="77" t="str">
        <f t="shared" si="18"/>
        <v/>
      </c>
      <c r="CM91" s="77" t="str">
        <f t="shared" si="19"/>
        <v/>
      </c>
      <c r="CN91" s="77" t="str">
        <f t="shared" si="20"/>
        <v/>
      </c>
      <c r="CO91" s="77" t="str">
        <f t="shared" si="21"/>
        <v/>
      </c>
      <c r="CP91" s="77" t="str">
        <f t="shared" si="22"/>
        <v/>
      </c>
      <c r="CQ91" s="77" t="str">
        <f t="shared" si="28"/>
        <v/>
      </c>
      <c r="CR91" s="77" t="str">
        <f t="shared" si="24"/>
        <v/>
      </c>
      <c r="CS91" s="77" t="str">
        <f>IF(AL91&lt;=AK91,""," Los exámenes Reactivos de 91 y mas años NO DEBEN ser mayor a los Exámenes Procesados de la misma edad.-")</f>
        <v/>
      </c>
      <c r="CT91" s="77" t="str">
        <f>IF(AL91&lt;=AK91,""," Los exámenes Reactivos de 91 y mas años NO DEBEN ser mayor a los Exámenes Procesados de la misma edad.-")</f>
        <v/>
      </c>
      <c r="CU91" s="77"/>
      <c r="CV91" s="77"/>
      <c r="CW91" s="77"/>
      <c r="CX91" s="77"/>
      <c r="CY91" s="77"/>
      <c r="CZ91" s="77"/>
      <c r="DA91" s="77"/>
      <c r="DB91" s="77"/>
      <c r="DC91" s="77"/>
    </row>
    <row r="92" spans="1:107" s="76" customFormat="1" x14ac:dyDescent="0.25">
      <c r="A92" s="353" t="s">
        <v>104</v>
      </c>
      <c r="B92" s="354"/>
      <c r="C92" s="138">
        <f t="shared" si="6"/>
        <v>0</v>
      </c>
      <c r="D92" s="139">
        <f t="shared" si="7"/>
        <v>0</v>
      </c>
      <c r="E92" s="322">
        <f>+Enero!E92+Febrero!E92+'Marzo '!E92+'Abril '!E92+'Mayo '!E92+Junio!E92+Julio!E92+Agosto!E92+Septiembre!E92+'Octubre '!E92+Noviembre!E92+'Diciembre '!E92</f>
        <v>0</v>
      </c>
      <c r="F92" s="322">
        <f>+Enero!F92+Febrero!F92+'Marzo '!F92+'Abril '!F92+'Mayo '!F92+Junio!F92+Julio!F92+Agosto!F92+Septiembre!F92+'Octubre '!F92+Noviembre!F92+'Diciembre '!F92</f>
        <v>0</v>
      </c>
      <c r="G92" s="322">
        <f>+Enero!G92+Febrero!G92+'Marzo '!G92+'Abril '!G92+'Mayo '!G92+Junio!G92+Julio!G92+Agosto!G92+Septiembre!G92+'Octubre '!G92+Noviembre!G92+'Diciembre '!G92</f>
        <v>0</v>
      </c>
      <c r="H92" s="322">
        <f>+Enero!H92+Febrero!H92+'Marzo '!H92+'Abril '!H92+'Mayo '!H92+Junio!H92+Julio!H92+Agosto!H92+Septiembre!H92+'Octubre '!H92+Noviembre!H92+'Diciembre '!H92</f>
        <v>0</v>
      </c>
      <c r="I92" s="322">
        <f>+Enero!I92+Febrero!I92+'Marzo '!I92+'Abril '!I92+'Mayo '!I92+Junio!I92+Julio!I92+Agosto!I92+Septiembre!I92+'Octubre '!I92+Noviembre!I92+'Diciembre '!I92</f>
        <v>0</v>
      </c>
      <c r="J92" s="322">
        <f>+Enero!J92+Febrero!J92+'Marzo '!J92+'Abril '!J92+'Mayo '!J92+Junio!J92+Julio!J92+Agosto!J92+Septiembre!J92+'Octubre '!J92+Noviembre!J92+'Diciembre '!J92</f>
        <v>0</v>
      </c>
      <c r="K92" s="322">
        <f>+Enero!K92+Febrero!K92+'Marzo '!K92+'Abril '!K92+'Mayo '!K92+Junio!K92+Julio!K92+Agosto!K92+Septiembre!K92+'Octubre '!K92+Noviembre!K92+'Diciembre '!K92</f>
        <v>0</v>
      </c>
      <c r="L92" s="322">
        <f>+Enero!L92+Febrero!L92+'Marzo '!L92+'Abril '!L92+'Mayo '!L92+Junio!L92+Julio!L92+Agosto!L92+Septiembre!L92+'Octubre '!L92+Noviembre!L92+'Diciembre '!L92</f>
        <v>0</v>
      </c>
      <c r="M92" s="322">
        <f>+Enero!M92+Febrero!M92+'Marzo '!M92+'Abril '!M92+'Mayo '!M92+Junio!M92+Julio!M92+Agosto!M92+Septiembre!M92+'Octubre '!M92+Noviembre!M92+'Diciembre '!M92</f>
        <v>0</v>
      </c>
      <c r="N92" s="322">
        <f>+Enero!N92+Febrero!N92+'Marzo '!N92+'Abril '!N92+'Mayo '!N92+Junio!N92+Julio!N92+Agosto!N92+Septiembre!N92+'Octubre '!N92+Noviembre!N92+'Diciembre '!N92</f>
        <v>0</v>
      </c>
      <c r="O92" s="322">
        <f>+Enero!O92+Febrero!O92+'Marzo '!O92+'Abril '!O92+'Mayo '!O92+Junio!O92+Julio!O92+Agosto!O92+Septiembre!O92+'Octubre '!O92+Noviembre!O92+'Diciembre '!O92</f>
        <v>0</v>
      </c>
      <c r="P92" s="322">
        <f>+Enero!P92+Febrero!P92+'Marzo '!P92+'Abril '!P92+'Mayo '!P92+Junio!P92+Julio!P92+Agosto!P92+Septiembre!P92+'Octubre '!P92+Noviembre!P92+'Diciembre '!P92</f>
        <v>0</v>
      </c>
      <c r="Q92" s="322">
        <f>+Enero!Q92+Febrero!Q92+'Marzo '!Q92+'Abril '!Q92+'Mayo '!Q92+Junio!Q92+Julio!Q92+Agosto!Q92+Septiembre!Q92+'Octubre '!Q92+Noviembre!Q92+'Diciembre '!Q92</f>
        <v>0</v>
      </c>
      <c r="R92" s="322">
        <f>+Enero!R92+Febrero!R92+'Marzo '!R92+'Abril '!R92+'Mayo '!R92+Junio!R92+Julio!R92+Agosto!R92+Septiembre!R92+'Octubre '!R92+Noviembre!R92+'Diciembre '!R92</f>
        <v>0</v>
      </c>
      <c r="S92" s="322">
        <f>+Enero!S92+Febrero!S92+'Marzo '!S92+'Abril '!S92+'Mayo '!S92+Junio!S92+Julio!S92+Agosto!S92+Septiembre!S92+'Octubre '!S92+Noviembre!S92+'Diciembre '!S92</f>
        <v>0</v>
      </c>
      <c r="T92" s="322">
        <f>+Enero!T92+Febrero!T92+'Marzo '!T92+'Abril '!T92+'Mayo '!T92+Junio!T92+Julio!T92+Agosto!T92+Septiembre!T92+'Octubre '!T92+Noviembre!T92+'Diciembre '!T92</f>
        <v>0</v>
      </c>
      <c r="U92" s="322">
        <f>+Enero!U92+Febrero!U92+'Marzo '!U92+'Abril '!U92+'Mayo '!U92+Junio!U92+Julio!U92+Agosto!U92+Septiembre!U92+'Octubre '!U92+Noviembre!U92+'Diciembre '!U92</f>
        <v>0</v>
      </c>
      <c r="V92" s="322">
        <f>+Enero!V92+Febrero!V92+'Marzo '!V92+'Abril '!V92+'Mayo '!V92+Junio!V92+Julio!V92+Agosto!V92+Septiembre!V92+'Octubre '!V92+Noviembre!V92+'Diciembre '!V92</f>
        <v>0</v>
      </c>
      <c r="W92" s="322">
        <f>+Enero!W92+Febrero!W92+'Marzo '!W92+'Abril '!W92+'Mayo '!W92+Junio!W92+Julio!W92+Agosto!W92+Septiembre!W92+'Octubre '!W92+Noviembre!W92+'Diciembre '!W92</f>
        <v>0</v>
      </c>
      <c r="X92" s="322">
        <f>+Enero!X92+Febrero!X92+'Marzo '!X92+'Abril '!X92+'Mayo '!X92+Junio!X92+Julio!X92+Agosto!X92+Septiembre!X92+'Octubre '!X92+Noviembre!X92+'Diciembre '!X92</f>
        <v>0</v>
      </c>
      <c r="Y92" s="322">
        <f>+Enero!Y92+Febrero!Y92+'Marzo '!Y92+'Abril '!Y92+'Mayo '!Y92+Junio!Y92+Julio!Y92+Agosto!Y92+Septiembre!Y92+'Octubre '!Y92+Noviembre!Y92+'Diciembre '!Y92</f>
        <v>0</v>
      </c>
      <c r="Z92" s="322">
        <f>+Enero!Z92+Febrero!Z92+'Marzo '!Z92+'Abril '!Z92+'Mayo '!Z92+Junio!Z92+Julio!Z92+Agosto!Z92+Septiembre!Z92+'Octubre '!Z92+Noviembre!Z92+'Diciembre '!Z92</f>
        <v>0</v>
      </c>
      <c r="AA92" s="322">
        <f>+Enero!AA92+Febrero!AA92+'Marzo '!AA92+'Abril '!AA92+'Mayo '!AA92+Junio!AA92+Julio!AA92+Agosto!AA92+Septiembre!AA92+'Octubre '!AA92+Noviembre!AA92+'Diciembre '!AA92</f>
        <v>0</v>
      </c>
      <c r="AB92" s="322">
        <f>+Enero!AB92+Febrero!AB92+'Marzo '!AB92+'Abril '!AB92+'Mayo '!AB92+Junio!AB92+Julio!AB92+Agosto!AB92+Septiembre!AB92+'Octubre '!AB92+Noviembre!AB92+'Diciembre '!AB92</f>
        <v>0</v>
      </c>
      <c r="AC92" s="322">
        <f>+Enero!AC92+Febrero!AC92+'Marzo '!AC92+'Abril '!AC92+'Mayo '!AC92+Junio!AC92+Julio!AC92+Agosto!AC92+Septiembre!AC92+'Octubre '!AC92+Noviembre!AC92+'Diciembre '!AC92</f>
        <v>0</v>
      </c>
      <c r="AD92" s="322">
        <f>+Enero!AD92+Febrero!AD92+'Marzo '!AD92+'Abril '!AD92+'Mayo '!AD92+Junio!AD92+Julio!AD92+Agosto!AD92+Septiembre!AD92+'Octubre '!AD92+Noviembre!AD92+'Diciembre '!AD92</f>
        <v>0</v>
      </c>
      <c r="AE92" s="322">
        <f>+Enero!AE92+Febrero!AE92+'Marzo '!AE92+'Abril '!AE92+'Mayo '!AE92+Junio!AE92+Julio!AE92+Agosto!AE92+Septiembre!AE92+'Octubre '!AE92+Noviembre!AE92+'Diciembre '!AE92</f>
        <v>0</v>
      </c>
      <c r="AF92" s="322">
        <f>+Enero!AF92+Febrero!AF92+'Marzo '!AF92+'Abril '!AF92+'Mayo '!AF92+Junio!AF92+Julio!AF92+Agosto!AF92+Septiembre!AF92+'Octubre '!AF92+Noviembre!AF92+'Diciembre '!AF92</f>
        <v>0</v>
      </c>
      <c r="AG92" s="322">
        <f>+Enero!AG92+Febrero!AG92+'Marzo '!AG92+'Abril '!AG92+'Mayo '!AG92+Junio!AG92+Julio!AG92+Agosto!AG92+Septiembre!AG92+'Octubre '!AG92+Noviembre!AG92+'Diciembre '!AG92</f>
        <v>0</v>
      </c>
      <c r="AH92" s="322">
        <f>+Enero!AH92+Febrero!AH92+'Marzo '!AH92+'Abril '!AH92+'Mayo '!AH92+Junio!AH92+Julio!AH92+Agosto!AH92+Septiembre!AH92+'Octubre '!AH92+Noviembre!AH92+'Diciembre '!AH92</f>
        <v>0</v>
      </c>
      <c r="AI92" s="322">
        <f>+Enero!AI92+Febrero!AI92+'Marzo '!AI92+'Abril '!AI92+'Mayo '!AI92+Junio!AI92+Julio!AI92+Agosto!AI92+Septiembre!AI92+'Octubre '!AI92+Noviembre!AI92+'Diciembre '!AI92</f>
        <v>0</v>
      </c>
      <c r="AJ92" s="322">
        <f>+Enero!AJ92+Febrero!AJ92+'Marzo '!AJ92+'Abril '!AJ92+'Mayo '!AJ92+Junio!AJ92+Julio!AJ92+Agosto!AJ92+Septiembre!AJ92+'Octubre '!AJ92+Noviembre!AJ92+'Diciembre '!AJ92</f>
        <v>0</v>
      </c>
      <c r="AK92" s="322">
        <f>+Enero!AK92+Febrero!AK92+'Marzo '!AK92+'Abril '!AK92+'Mayo '!AK92+Junio!AK92+Julio!AK92+Agosto!AK92+Septiembre!AK92+'Octubre '!AK92+Noviembre!AK92+'Diciembre '!AK92</f>
        <v>0</v>
      </c>
      <c r="AL92" s="322">
        <f>+Enero!AL92+Febrero!AL92+'Marzo '!AL92+'Abril '!AL92+'Mayo '!AL92+Junio!AL92+Julio!AL92+Agosto!AL92+Septiembre!AL92+'Octubre '!AL92+Noviembre!AL92+'Diciembre '!AL92</f>
        <v>0</v>
      </c>
      <c r="AM92" s="322">
        <f>+Enero!AM92+Febrero!AM92+'Marzo '!AM92+'Abril '!AM92+'Mayo '!AM92+Junio!AM92+Julio!AM92+Agosto!AM92+Septiembre!AM92+'Octubre '!AM92+Noviembre!AM92+'Diciembre '!AM92</f>
        <v>0</v>
      </c>
      <c r="AN92" s="322">
        <f>+Enero!AN92+Febrero!AN92+'Marzo '!AN92+'Abril '!AN92+'Mayo '!AN92+Junio!AN92+Julio!AN92+Agosto!AN92+Septiembre!AN92+'Octubre '!AN92+Noviembre!AN92+'Diciembre '!AN92</f>
        <v>0</v>
      </c>
      <c r="AO92" s="322">
        <f>+Enero!AO92+Febrero!AO92+'Marzo '!AO92+'Abril '!AO92+'Mayo '!AO92+Junio!AO92+Julio!AO92+Agosto!AO92+Septiembre!AO92+'Octubre '!AO92+Noviembre!AO92+'Diciembre '!AO92</f>
        <v>0</v>
      </c>
      <c r="AP92" s="322">
        <f>+Enero!AP92+Febrero!AP92+'Marzo '!AP92+'Abril '!AP92+'Mayo '!AP92+Junio!AP92+Julio!AP92+Agosto!AP92+Septiembre!AP92+'Octubre '!AP92+Noviembre!AP92+'Diciembre '!AP92</f>
        <v>0</v>
      </c>
      <c r="AQ92" s="322">
        <f>+Enero!AQ92+Febrero!AQ92+'Marzo '!AQ92+'Abril '!AQ92+'Mayo '!AQ92+Junio!AQ92+Julio!AQ92+Agosto!AQ92+Septiembre!AQ92+'Octubre '!AQ92+Noviembre!AQ92+'Diciembre '!AQ92</f>
        <v>0</v>
      </c>
      <c r="AR92" s="122" t="s">
        <v>97</v>
      </c>
      <c r="BX92" s="77"/>
      <c r="BY92" s="77"/>
      <c r="BZ92" s="77"/>
      <c r="CA92" s="77" t="str">
        <f t="shared" si="27"/>
        <v/>
      </c>
      <c r="CB92" s="77" t="str">
        <f t="shared" si="8"/>
        <v/>
      </c>
      <c r="CC92" s="77" t="str">
        <f t="shared" si="9"/>
        <v/>
      </c>
      <c r="CD92" s="77" t="str">
        <f t="shared" si="10"/>
        <v/>
      </c>
      <c r="CE92" s="77" t="str">
        <f t="shared" si="11"/>
        <v/>
      </c>
      <c r="CF92" s="77" t="str">
        <f t="shared" si="12"/>
        <v/>
      </c>
      <c r="CG92" s="77" t="str">
        <f t="shared" si="13"/>
        <v/>
      </c>
      <c r="CH92" s="77" t="str">
        <f t="shared" si="14"/>
        <v/>
      </c>
      <c r="CI92" s="77" t="str">
        <f t="shared" si="15"/>
        <v/>
      </c>
      <c r="CJ92" s="77" t="str">
        <f t="shared" si="16"/>
        <v/>
      </c>
      <c r="CK92" s="77" t="str">
        <f t="shared" si="17"/>
        <v/>
      </c>
      <c r="CL92" s="77" t="str">
        <f t="shared" si="18"/>
        <v/>
      </c>
      <c r="CM92" s="77" t="str">
        <f t="shared" si="19"/>
        <v/>
      </c>
      <c r="CN92" s="77" t="str">
        <f t="shared" si="20"/>
        <v/>
      </c>
      <c r="CO92" s="77" t="str">
        <f t="shared" si="21"/>
        <v/>
      </c>
      <c r="CP92" s="77" t="str">
        <f t="shared" si="22"/>
        <v/>
      </c>
      <c r="CQ92" s="77" t="str">
        <f t="shared" si="28"/>
        <v/>
      </c>
      <c r="CR92" s="77" t="str">
        <f t="shared" si="24"/>
        <v/>
      </c>
      <c r="CS92" s="77" t="str">
        <f>IF(AL92&lt;=AK92,""," Los exámenes Reactivos de 92 y mas años NO DEBEN ser mayor a los Exámenes Procesados de la misma edad.-")</f>
        <v/>
      </c>
      <c r="CT92" s="77" t="str">
        <f>IF(AL92&lt;=AK92,""," Los exámenes Reactivos de 92 y mas años NO DEBEN ser mayor a los Exámenes Procesados de la misma edad.-")</f>
        <v/>
      </c>
      <c r="CU92" s="77"/>
      <c r="CV92" s="77"/>
      <c r="CW92" s="77"/>
      <c r="CX92" s="77"/>
      <c r="CY92" s="77"/>
      <c r="CZ92" s="77"/>
      <c r="DA92" s="77"/>
      <c r="DB92" s="77"/>
      <c r="DC92" s="77"/>
    </row>
    <row r="93" spans="1:107" s="76" customFormat="1" x14ac:dyDescent="0.25">
      <c r="A93" s="353" t="s">
        <v>60</v>
      </c>
      <c r="B93" s="354"/>
      <c r="C93" s="138">
        <f>SUM(E93+G93+I93+K93+M93+O93+Q93+S93+U93+W93+Y93+AA93+AC93+AE93+AG93+AI93+AK93)</f>
        <v>210</v>
      </c>
      <c r="D93" s="139">
        <f>SUM(F93+H93+J93+L93+N93+P93+R93+T93+V93+X93+Z93+AB93+AD93+AF93+AH93+AJ93+AL93)</f>
        <v>7</v>
      </c>
      <c r="E93" s="322">
        <f>+Enero!E93+Febrero!E93+'Marzo '!E93+'Abril '!E93+'Mayo '!E93+Junio!E93+Julio!E93+Agosto!E93+Septiembre!E93+'Octubre '!E93+Noviembre!E93+'Diciembre '!E93</f>
        <v>1</v>
      </c>
      <c r="F93" s="322">
        <f>+Enero!F93+Febrero!F93+'Marzo '!F93+'Abril '!F93+'Mayo '!F93+Junio!F93+Julio!F93+Agosto!F93+Septiembre!F93+'Octubre '!F93+Noviembre!F93+'Diciembre '!F93</f>
        <v>0</v>
      </c>
      <c r="G93" s="322">
        <f>+Enero!G93+Febrero!G93+'Marzo '!G93+'Abril '!G93+'Mayo '!G93+Junio!G93+Julio!G93+Agosto!G93+Septiembre!G93+'Octubre '!G93+Noviembre!G93+'Diciembre '!G93</f>
        <v>1</v>
      </c>
      <c r="H93" s="322">
        <f>+Enero!H93+Febrero!H93+'Marzo '!H93+'Abril '!H93+'Mayo '!H93+Junio!H93+Julio!H93+Agosto!H93+Septiembre!H93+'Octubre '!H93+Noviembre!H93+'Diciembre '!H93</f>
        <v>0</v>
      </c>
      <c r="I93" s="322">
        <f>+Enero!I93+Febrero!I93+'Marzo '!I93+'Abril '!I93+'Mayo '!I93+Junio!I93+Julio!I93+Agosto!I93+Septiembre!I93+'Octubre '!I93+Noviembre!I93+'Diciembre '!I93</f>
        <v>1</v>
      </c>
      <c r="J93" s="322">
        <f>+Enero!J93+Febrero!J93+'Marzo '!J93+'Abril '!J93+'Mayo '!J93+Junio!J93+Julio!J93+Agosto!J93+Septiembre!J93+'Octubre '!J93+Noviembre!J93+'Diciembre '!J93</f>
        <v>0</v>
      </c>
      <c r="K93" s="322">
        <f>+Enero!K93+Febrero!K93+'Marzo '!K93+'Abril '!K93+'Mayo '!K93+Junio!K93+Julio!K93+Agosto!K93+Septiembre!K93+'Octubre '!K93+Noviembre!K93+'Diciembre '!K93</f>
        <v>14</v>
      </c>
      <c r="L93" s="322">
        <f>+Enero!L93+Febrero!L93+'Marzo '!L93+'Abril '!L93+'Mayo '!L93+Junio!L93+Julio!L93+Agosto!L93+Septiembre!L93+'Octubre '!L93+Noviembre!L93+'Diciembre '!L93</f>
        <v>1</v>
      </c>
      <c r="M93" s="322">
        <f>+Enero!M93+Febrero!M93+'Marzo '!M93+'Abril '!M93+'Mayo '!M93+Junio!M93+Julio!M93+Agosto!M93+Septiembre!M93+'Octubre '!M93+Noviembre!M93+'Diciembre '!M93</f>
        <v>20</v>
      </c>
      <c r="N93" s="322">
        <f>+Enero!N93+Febrero!N93+'Marzo '!N93+'Abril '!N93+'Mayo '!N93+Junio!N93+Julio!N93+Agosto!N93+Septiembre!N93+'Octubre '!N93+Noviembre!N93+'Diciembre '!N93</f>
        <v>1</v>
      </c>
      <c r="O93" s="322">
        <f>+Enero!O93+Febrero!O93+'Marzo '!O93+'Abril '!O93+'Mayo '!O93+Junio!O93+Julio!O93+Agosto!O93+Septiembre!O93+'Octubre '!O93+Noviembre!O93+'Diciembre '!O93</f>
        <v>20</v>
      </c>
      <c r="P93" s="322">
        <f>+Enero!P93+Febrero!P93+'Marzo '!P93+'Abril '!P93+'Mayo '!P93+Junio!P93+Julio!P93+Agosto!P93+Septiembre!P93+'Octubre '!P93+Noviembre!P93+'Diciembre '!P93</f>
        <v>1</v>
      </c>
      <c r="Q93" s="322">
        <f>+Enero!Q93+Febrero!Q93+'Marzo '!Q93+'Abril '!Q93+'Mayo '!Q93+Junio!Q93+Julio!Q93+Agosto!Q93+Septiembre!Q93+'Octubre '!Q93+Noviembre!Q93+'Diciembre '!Q93</f>
        <v>13</v>
      </c>
      <c r="R93" s="322">
        <f>+Enero!R93+Febrero!R93+'Marzo '!R93+'Abril '!R93+'Mayo '!R93+Junio!R93+Julio!R93+Agosto!R93+Septiembre!R93+'Octubre '!R93+Noviembre!R93+'Diciembre '!R93</f>
        <v>1</v>
      </c>
      <c r="S93" s="322">
        <f>+Enero!S93+Febrero!S93+'Marzo '!S93+'Abril '!S93+'Mayo '!S93+Junio!S93+Julio!S93+Agosto!S93+Septiembre!S93+'Octubre '!S93+Noviembre!S93+'Diciembre '!S93</f>
        <v>13</v>
      </c>
      <c r="T93" s="322">
        <f>+Enero!T93+Febrero!T93+'Marzo '!T93+'Abril '!T93+'Mayo '!T93+Junio!T93+Julio!T93+Agosto!T93+Septiembre!T93+'Octubre '!T93+Noviembre!T93+'Diciembre '!T93</f>
        <v>1</v>
      </c>
      <c r="U93" s="322">
        <f>+Enero!U93+Febrero!U93+'Marzo '!U93+'Abril '!U93+'Mayo '!U93+Junio!U93+Julio!U93+Agosto!U93+Septiembre!U93+'Octubre '!U93+Noviembre!U93+'Diciembre '!U93</f>
        <v>10</v>
      </c>
      <c r="V93" s="322">
        <f>+Enero!V93+Febrero!V93+'Marzo '!V93+'Abril '!V93+'Mayo '!V93+Junio!V93+Julio!V93+Agosto!V93+Septiembre!V93+'Octubre '!V93+Noviembre!V93+'Diciembre '!V93</f>
        <v>0</v>
      </c>
      <c r="W93" s="322">
        <f>+Enero!W93+Febrero!W93+'Marzo '!W93+'Abril '!W93+'Mayo '!W93+Junio!W93+Julio!W93+Agosto!W93+Septiembre!W93+'Octubre '!W93+Noviembre!W93+'Diciembre '!W93</f>
        <v>18</v>
      </c>
      <c r="X93" s="322">
        <f>+Enero!X93+Febrero!X93+'Marzo '!X93+'Abril '!X93+'Mayo '!X93+Junio!X93+Julio!X93+Agosto!X93+Septiembre!X93+'Octubre '!X93+Noviembre!X93+'Diciembre '!X93</f>
        <v>0</v>
      </c>
      <c r="Y93" s="322">
        <f>+Enero!Y93+Febrero!Y93+'Marzo '!Y93+'Abril '!Y93+'Mayo '!Y93+Junio!Y93+Julio!Y93+Agosto!Y93+Septiembre!Y93+'Octubre '!Y93+Noviembre!Y93+'Diciembre '!Y93</f>
        <v>14</v>
      </c>
      <c r="Z93" s="322">
        <f>+Enero!Z93+Febrero!Z93+'Marzo '!Z93+'Abril '!Z93+'Mayo '!Z93+Junio!Z93+Julio!Z93+Agosto!Z93+Septiembre!Z93+'Octubre '!Z93+Noviembre!Z93+'Diciembre '!Z93</f>
        <v>0</v>
      </c>
      <c r="AA93" s="322">
        <f>+Enero!AA93+Febrero!AA93+'Marzo '!AA93+'Abril '!AA93+'Mayo '!AA93+Junio!AA93+Julio!AA93+Agosto!AA93+Septiembre!AA93+'Octubre '!AA93+Noviembre!AA93+'Diciembre '!AA93</f>
        <v>16</v>
      </c>
      <c r="AB93" s="322">
        <f>+Enero!AB93+Febrero!AB93+'Marzo '!AB93+'Abril '!AB93+'Mayo '!AB93+Junio!AB93+Julio!AB93+Agosto!AB93+Septiembre!AB93+'Octubre '!AB93+Noviembre!AB93+'Diciembre '!AB93</f>
        <v>0</v>
      </c>
      <c r="AC93" s="322">
        <f>+Enero!AC93+Febrero!AC93+'Marzo '!AC93+'Abril '!AC93+'Mayo '!AC93+Junio!AC93+Julio!AC93+Agosto!AC93+Septiembre!AC93+'Octubre '!AC93+Noviembre!AC93+'Diciembre '!AC93</f>
        <v>13</v>
      </c>
      <c r="AD93" s="322">
        <f>+Enero!AD93+Febrero!AD93+'Marzo '!AD93+'Abril '!AD93+'Mayo '!AD93+Junio!AD93+Julio!AD93+Agosto!AD93+Septiembre!AD93+'Octubre '!AD93+Noviembre!AD93+'Diciembre '!AD93</f>
        <v>1</v>
      </c>
      <c r="AE93" s="322">
        <f>+Enero!AE93+Febrero!AE93+'Marzo '!AE93+'Abril '!AE93+'Mayo '!AE93+Junio!AE93+Julio!AE93+Agosto!AE93+Septiembre!AE93+'Octubre '!AE93+Noviembre!AE93+'Diciembre '!AE93</f>
        <v>15</v>
      </c>
      <c r="AF93" s="322">
        <f>+Enero!AF93+Febrero!AF93+'Marzo '!AF93+'Abril '!AF93+'Mayo '!AF93+Junio!AF93+Julio!AF93+Agosto!AF93+Septiembre!AF93+'Octubre '!AF93+Noviembre!AF93+'Diciembre '!AF93</f>
        <v>0</v>
      </c>
      <c r="AG93" s="322">
        <f>+Enero!AG93+Febrero!AG93+'Marzo '!AG93+'Abril '!AG93+'Mayo '!AG93+Junio!AG93+Julio!AG93+Agosto!AG93+Septiembre!AG93+'Octubre '!AG93+Noviembre!AG93+'Diciembre '!AG93</f>
        <v>17</v>
      </c>
      <c r="AH93" s="322">
        <f>+Enero!AH93+Febrero!AH93+'Marzo '!AH93+'Abril '!AH93+'Mayo '!AH93+Junio!AH93+Julio!AH93+Agosto!AH93+Septiembre!AH93+'Octubre '!AH93+Noviembre!AH93+'Diciembre '!AH93</f>
        <v>0</v>
      </c>
      <c r="AI93" s="322">
        <f>+Enero!AI93+Febrero!AI93+'Marzo '!AI93+'Abril '!AI93+'Mayo '!AI93+Junio!AI93+Julio!AI93+Agosto!AI93+Septiembre!AI93+'Octubre '!AI93+Noviembre!AI93+'Diciembre '!AI93</f>
        <v>16</v>
      </c>
      <c r="AJ93" s="322">
        <f>+Enero!AJ93+Febrero!AJ93+'Marzo '!AJ93+'Abril '!AJ93+'Mayo '!AJ93+Junio!AJ93+Julio!AJ93+Agosto!AJ93+Septiembre!AJ93+'Octubre '!AJ93+Noviembre!AJ93+'Diciembre '!AJ93</f>
        <v>1</v>
      </c>
      <c r="AK93" s="322">
        <f>+Enero!AK93+Febrero!AK93+'Marzo '!AK93+'Abril '!AK93+'Mayo '!AK93+Junio!AK93+Julio!AK93+Agosto!AK93+Septiembre!AK93+'Octubre '!AK93+Noviembre!AK93+'Diciembre '!AK93</f>
        <v>8</v>
      </c>
      <c r="AL93" s="322">
        <f>+Enero!AL93+Febrero!AL93+'Marzo '!AL93+'Abril '!AL93+'Mayo '!AL93+Junio!AL93+Julio!AL93+Agosto!AL93+Septiembre!AL93+'Octubre '!AL93+Noviembre!AL93+'Diciembre '!AL93</f>
        <v>0</v>
      </c>
      <c r="AM93" s="322">
        <f>+Enero!AM93+Febrero!AM93+'Marzo '!AM93+'Abril '!AM93+'Mayo '!AM93+Junio!AM93+Julio!AM93+Agosto!AM93+Septiembre!AM93+'Octubre '!AM93+Noviembre!AM93+'Diciembre '!AM93</f>
        <v>138</v>
      </c>
      <c r="AN93" s="322">
        <f>+Enero!AN93+Febrero!AN93+'Marzo '!AN93+'Abril '!AN93+'Mayo '!AN93+Junio!AN93+Julio!AN93+Agosto!AN93+Septiembre!AN93+'Octubre '!AN93+Noviembre!AN93+'Diciembre '!AN93</f>
        <v>72</v>
      </c>
      <c r="AO93" s="322">
        <f>+Enero!AO93+Febrero!AO93+'Marzo '!AO93+'Abril '!AO93+'Mayo '!AO93+Junio!AO93+Julio!AO93+Agosto!AO93+Septiembre!AO93+'Octubre '!AO93+Noviembre!AO93+'Diciembre '!AO93</f>
        <v>0</v>
      </c>
      <c r="AP93" s="322">
        <f>+Enero!AP93+Febrero!AP93+'Marzo '!AP93+'Abril '!AP93+'Mayo '!AP93+Junio!AP93+Julio!AP93+Agosto!AP93+Septiembre!AP93+'Octubre '!AP93+Noviembre!AP93+'Diciembre '!AP93</f>
        <v>0</v>
      </c>
      <c r="AQ93" s="322">
        <f>+Enero!AQ93+Febrero!AQ93+'Marzo '!AQ93+'Abril '!AQ93+'Mayo '!AQ93+Junio!AQ93+Julio!AQ93+Agosto!AQ93+Septiembre!AQ93+'Octubre '!AQ93+Noviembre!AQ93+'Diciembre '!AQ93</f>
        <v>0</v>
      </c>
      <c r="AR93" s="122" t="s">
        <v>97</v>
      </c>
      <c r="BX93" s="77"/>
      <c r="BY93" s="77"/>
      <c r="BZ93" s="77"/>
      <c r="CA93" s="77" t="str">
        <f t="shared" si="27"/>
        <v/>
      </c>
      <c r="CB93" s="77" t="str">
        <f t="shared" si="8"/>
        <v/>
      </c>
      <c r="CC93" s="77" t="str">
        <f t="shared" si="9"/>
        <v/>
      </c>
      <c r="CD93" s="77" t="str">
        <f>IF(J93&lt;=I93,""," Los exámenes Reactivos de 10 a 14 años NO DEBEN ser mayor a los Exámenes Procesados de la misma edad.-")</f>
        <v/>
      </c>
      <c r="CE93" s="77" t="str">
        <f t="shared" si="11"/>
        <v/>
      </c>
      <c r="CF93" s="77" t="str">
        <f t="shared" si="12"/>
        <v/>
      </c>
      <c r="CG93" s="77" t="str">
        <f t="shared" si="13"/>
        <v/>
      </c>
      <c r="CH93" s="77" t="str">
        <f t="shared" si="14"/>
        <v/>
      </c>
      <c r="CI93" s="77" t="str">
        <f t="shared" si="15"/>
        <v/>
      </c>
      <c r="CJ93" s="77" t="str">
        <f t="shared" si="16"/>
        <v/>
      </c>
      <c r="CK93" s="77" t="str">
        <f t="shared" si="17"/>
        <v/>
      </c>
      <c r="CL93" s="77" t="str">
        <f t="shared" si="18"/>
        <v/>
      </c>
      <c r="CM93" s="77" t="str">
        <f t="shared" si="19"/>
        <v/>
      </c>
      <c r="CN93" s="77" t="str">
        <f t="shared" si="20"/>
        <v/>
      </c>
      <c r="CO93" s="77" t="str">
        <f t="shared" si="21"/>
        <v/>
      </c>
      <c r="CP93" s="77" t="str">
        <f t="shared" si="22"/>
        <v/>
      </c>
      <c r="CQ93" s="77" t="str">
        <f t="shared" si="28"/>
        <v/>
      </c>
      <c r="CR93" s="77" t="str">
        <f t="shared" si="24"/>
        <v/>
      </c>
      <c r="CS93" s="77" t="str">
        <f>IF(AL93&lt;=AK93,""," Los exámenes Reactivos de 93 y mas años NO DEBEN ser mayor a los Exámenes Procesados de la misma edad.-")</f>
        <v/>
      </c>
      <c r="CT93" s="77" t="str">
        <f>IF(AL93&lt;=AK93,""," Los exámenes Reactivos de 93 y mas años NO DEBEN ser mayor a los Exámenes Procesados de la misma edad.-")</f>
        <v/>
      </c>
      <c r="CU93" s="77"/>
      <c r="CV93" s="77"/>
      <c r="CW93" s="77"/>
      <c r="CX93" s="77"/>
      <c r="CY93" s="77"/>
      <c r="CZ93" s="77"/>
      <c r="DA93" s="77"/>
      <c r="DB93" s="77"/>
      <c r="DC93" s="77"/>
    </row>
    <row r="94" spans="1:107" s="76" customFormat="1" x14ac:dyDescent="0.25">
      <c r="A94" s="355" t="s">
        <v>61</v>
      </c>
      <c r="B94" s="356"/>
      <c r="C94" s="133">
        <f t="shared" si="6"/>
        <v>241</v>
      </c>
      <c r="D94" s="134">
        <f t="shared" si="7"/>
        <v>6</v>
      </c>
      <c r="E94" s="323">
        <f>+Enero!E94+Febrero!E94+'Marzo '!E94+'Abril '!E94+'Mayo '!E94+Junio!E94+Julio!E94+Agosto!E94+Septiembre!E94+'Octubre '!E94+Noviembre!E94+'Diciembre '!E94</f>
        <v>0</v>
      </c>
      <c r="F94" s="323">
        <f>+Enero!F94+Febrero!F94+'Marzo '!F94+'Abril '!F94+'Mayo '!F94+Junio!F94+Julio!F94+Agosto!F94+Septiembre!F94+'Octubre '!F94+Noviembre!F94+'Diciembre '!F94</f>
        <v>0</v>
      </c>
      <c r="G94" s="323">
        <f>+Enero!G94+Febrero!G94+'Marzo '!G94+'Abril '!G94+'Mayo '!G94+Junio!G94+Julio!G94+Agosto!G94+Septiembre!G94+'Octubre '!G94+Noviembre!G94+'Diciembre '!G94</f>
        <v>0</v>
      </c>
      <c r="H94" s="323">
        <f>+Enero!H94+Febrero!H94+'Marzo '!H94+'Abril '!H94+'Mayo '!H94+Junio!H94+Julio!H94+Agosto!H94+Septiembre!H94+'Octubre '!H94+Noviembre!H94+'Diciembre '!H94</f>
        <v>0</v>
      </c>
      <c r="I94" s="322">
        <f>+Enero!I94+Febrero!I94+'Marzo '!I94+'Abril '!I94+'Mayo '!I94+Junio!I94+Julio!I94+Agosto!I94+Septiembre!I94+'Octubre '!I94+Noviembre!I94+'Diciembre '!I94</f>
        <v>1</v>
      </c>
      <c r="J94" s="322">
        <f>+Enero!J94+Febrero!J94+'Marzo '!J94+'Abril '!J94+'Mayo '!J94+Junio!J94+Julio!J94+Agosto!J94+Septiembre!J94+'Octubre '!J94+Noviembre!J94+'Diciembre '!J94</f>
        <v>0</v>
      </c>
      <c r="K94" s="322">
        <f>+Enero!K94+Febrero!K94+'Marzo '!K94+'Abril '!K94+'Mayo '!K94+Junio!K94+Julio!K94+Agosto!K94+Septiembre!K94+'Octubre '!K94+Noviembre!K94+'Diciembre '!K94</f>
        <v>46</v>
      </c>
      <c r="L94" s="322">
        <f>+Enero!L94+Febrero!L94+'Marzo '!L94+'Abril '!L94+'Mayo '!L94+Junio!L94+Julio!L94+Agosto!L94+Septiembre!L94+'Octubre '!L94+Noviembre!L94+'Diciembre '!L94</f>
        <v>1</v>
      </c>
      <c r="M94" s="322">
        <f>+Enero!M94+Febrero!M94+'Marzo '!M94+'Abril '!M94+'Mayo '!M94+Junio!M94+Julio!M94+Agosto!M94+Septiembre!M94+'Octubre '!M94+Noviembre!M94+'Diciembre '!M94</f>
        <v>34</v>
      </c>
      <c r="N94" s="322">
        <f>+Enero!N94+Febrero!N94+'Marzo '!N94+'Abril '!N94+'Mayo '!N94+Junio!N94+Julio!N94+Agosto!N94+Septiembre!N94+'Octubre '!N94+Noviembre!N94+'Diciembre '!N94</f>
        <v>0</v>
      </c>
      <c r="O94" s="322">
        <f>+Enero!O94+Febrero!O94+'Marzo '!O94+'Abril '!O94+'Mayo '!O94+Junio!O94+Julio!O94+Agosto!O94+Septiembre!O94+'Octubre '!O94+Noviembre!O94+'Diciembre '!O94</f>
        <v>39</v>
      </c>
      <c r="P94" s="322">
        <f>+Enero!P94+Febrero!P94+'Marzo '!P94+'Abril '!P94+'Mayo '!P94+Junio!P94+Julio!P94+Agosto!P94+Septiembre!P94+'Octubre '!P94+Noviembre!P94+'Diciembre '!P94</f>
        <v>2</v>
      </c>
      <c r="Q94" s="322">
        <f>+Enero!Q94+Febrero!Q94+'Marzo '!Q94+'Abril '!Q94+'Mayo '!Q94+Junio!Q94+Julio!Q94+Agosto!Q94+Septiembre!Q94+'Octubre '!Q94+Noviembre!Q94+'Diciembre '!Q94</f>
        <v>24</v>
      </c>
      <c r="R94" s="322">
        <f>+Enero!R94+Febrero!R94+'Marzo '!R94+'Abril '!R94+'Mayo '!R94+Junio!R94+Julio!R94+Agosto!R94+Septiembre!R94+'Octubre '!R94+Noviembre!R94+'Diciembre '!R94</f>
        <v>1</v>
      </c>
      <c r="S94" s="322">
        <f>+Enero!S94+Febrero!S94+'Marzo '!S94+'Abril '!S94+'Mayo '!S94+Junio!S94+Julio!S94+Agosto!S94+Septiembre!S94+'Octubre '!S94+Noviembre!S94+'Diciembre '!S94</f>
        <v>35</v>
      </c>
      <c r="T94" s="322">
        <f>+Enero!T94+Febrero!T94+'Marzo '!T94+'Abril '!T94+'Mayo '!T94+Junio!T94+Julio!T94+Agosto!T94+Septiembre!T94+'Octubre '!T94+Noviembre!T94+'Diciembre '!T94</f>
        <v>1</v>
      </c>
      <c r="U94" s="322">
        <f>+Enero!U94+Febrero!U94+'Marzo '!U94+'Abril '!U94+'Mayo '!U94+Junio!U94+Julio!U94+Agosto!U94+Septiembre!U94+'Octubre '!U94+Noviembre!U94+'Diciembre '!U94</f>
        <v>26</v>
      </c>
      <c r="V94" s="322">
        <f>+Enero!V94+Febrero!V94+'Marzo '!V94+'Abril '!V94+'Mayo '!V94+Junio!V94+Julio!V94+Agosto!V94+Septiembre!V94+'Octubre '!V94+Noviembre!V94+'Diciembre '!V94</f>
        <v>0</v>
      </c>
      <c r="W94" s="322">
        <f>+Enero!W94+Febrero!W94+'Marzo '!W94+'Abril '!W94+'Mayo '!W94+Junio!W94+Julio!W94+Agosto!W94+Septiembre!W94+'Octubre '!W94+Noviembre!W94+'Diciembre '!W94</f>
        <v>14</v>
      </c>
      <c r="X94" s="322">
        <f>+Enero!X94+Febrero!X94+'Marzo '!X94+'Abril '!X94+'Mayo '!X94+Junio!X94+Julio!X94+Agosto!X94+Septiembre!X94+'Octubre '!X94+Noviembre!X94+'Diciembre '!X94</f>
        <v>1</v>
      </c>
      <c r="Y94" s="322">
        <f>+Enero!Y94+Febrero!Y94+'Marzo '!Y94+'Abril '!Y94+'Mayo '!Y94+Junio!Y94+Julio!Y94+Agosto!Y94+Septiembre!Y94+'Octubre '!Y94+Noviembre!Y94+'Diciembre '!Y94</f>
        <v>9</v>
      </c>
      <c r="Z94" s="322">
        <f>+Enero!Z94+Febrero!Z94+'Marzo '!Z94+'Abril '!Z94+'Mayo '!Z94+Junio!Z94+Julio!Z94+Agosto!Z94+Septiembre!Z94+'Octubre '!Z94+Noviembre!Z94+'Diciembre '!Z94</f>
        <v>0</v>
      </c>
      <c r="AA94" s="322">
        <f>+Enero!AA94+Febrero!AA94+'Marzo '!AA94+'Abril '!AA94+'Mayo '!AA94+Junio!AA94+Julio!AA94+Agosto!AA94+Septiembre!AA94+'Octubre '!AA94+Noviembre!AA94+'Diciembre '!AA94</f>
        <v>5</v>
      </c>
      <c r="AB94" s="322">
        <f>+Enero!AB94+Febrero!AB94+'Marzo '!AB94+'Abril '!AB94+'Mayo '!AB94+Junio!AB94+Julio!AB94+Agosto!AB94+Septiembre!AB94+'Octubre '!AB94+Noviembre!AB94+'Diciembre '!AB94</f>
        <v>0</v>
      </c>
      <c r="AC94" s="322">
        <f>+Enero!AC94+Febrero!AC94+'Marzo '!AC94+'Abril '!AC94+'Mayo '!AC94+Junio!AC94+Julio!AC94+Agosto!AC94+Septiembre!AC94+'Octubre '!AC94+Noviembre!AC94+'Diciembre '!AC94</f>
        <v>3</v>
      </c>
      <c r="AD94" s="322">
        <f>+Enero!AD94+Febrero!AD94+'Marzo '!AD94+'Abril '!AD94+'Mayo '!AD94+Junio!AD94+Julio!AD94+Agosto!AD94+Septiembre!AD94+'Octubre '!AD94+Noviembre!AD94+'Diciembre '!AD94</f>
        <v>0</v>
      </c>
      <c r="AE94" s="322">
        <f>+Enero!AE94+Febrero!AE94+'Marzo '!AE94+'Abril '!AE94+'Mayo '!AE94+Junio!AE94+Julio!AE94+Agosto!AE94+Septiembre!AE94+'Octubre '!AE94+Noviembre!AE94+'Diciembre '!AE94</f>
        <v>4</v>
      </c>
      <c r="AF94" s="322">
        <f>+Enero!AF94+Febrero!AF94+'Marzo '!AF94+'Abril '!AF94+'Mayo '!AF94+Junio!AF94+Julio!AF94+Agosto!AF94+Septiembre!AF94+'Octubre '!AF94+Noviembre!AF94+'Diciembre '!AF94</f>
        <v>0</v>
      </c>
      <c r="AG94" s="322">
        <f>+Enero!AG94+Febrero!AG94+'Marzo '!AG94+'Abril '!AG94+'Mayo '!AG94+Junio!AG94+Julio!AG94+Agosto!AG94+Septiembre!AG94+'Octubre '!AG94+Noviembre!AG94+'Diciembre '!AG94</f>
        <v>0</v>
      </c>
      <c r="AH94" s="322">
        <f>+Enero!AH94+Febrero!AH94+'Marzo '!AH94+'Abril '!AH94+'Mayo '!AH94+Junio!AH94+Julio!AH94+Agosto!AH94+Septiembre!AH94+'Octubre '!AH94+Noviembre!AH94+'Diciembre '!AH94</f>
        <v>0</v>
      </c>
      <c r="AI94" s="322">
        <f>+Enero!AI94+Febrero!AI94+'Marzo '!AI94+'Abril '!AI94+'Mayo '!AI94+Junio!AI94+Julio!AI94+Agosto!AI94+Septiembre!AI94+'Octubre '!AI94+Noviembre!AI94+'Diciembre '!AI94</f>
        <v>1</v>
      </c>
      <c r="AJ94" s="322">
        <f>+Enero!AJ94+Febrero!AJ94+'Marzo '!AJ94+'Abril '!AJ94+'Mayo '!AJ94+Junio!AJ94+Julio!AJ94+Agosto!AJ94+Septiembre!AJ94+'Octubre '!AJ94+Noviembre!AJ94+'Diciembre '!AJ94</f>
        <v>0</v>
      </c>
      <c r="AK94" s="322">
        <f>+Enero!AK94+Febrero!AK94+'Marzo '!AK94+'Abril '!AK94+'Mayo '!AK94+Junio!AK94+Julio!AK94+Agosto!AK94+Septiembre!AK94+'Octubre '!AK94+Noviembre!AK94+'Diciembre '!AK94</f>
        <v>0</v>
      </c>
      <c r="AL94" s="322">
        <f>+Enero!AL94+Febrero!AL94+'Marzo '!AL94+'Abril '!AL94+'Mayo '!AL94+Junio!AL94+Julio!AL94+Agosto!AL94+Septiembre!AL94+'Octubre '!AL94+Noviembre!AL94+'Diciembre '!AL94</f>
        <v>0</v>
      </c>
      <c r="AM94" s="322">
        <f>+Enero!AM94+Febrero!AM94+'Marzo '!AM94+'Abril '!AM94+'Mayo '!AM94+Junio!AM94+Julio!AM94+Agosto!AM94+Septiembre!AM94+'Octubre '!AM94+Noviembre!AM94+'Diciembre '!AM94</f>
        <v>92</v>
      </c>
      <c r="AN94" s="322">
        <f>+Enero!AN94+Febrero!AN94+'Marzo '!AN94+'Abril '!AN94+'Mayo '!AN94+Junio!AN94+Julio!AN94+Agosto!AN94+Septiembre!AN94+'Octubre '!AN94+Noviembre!AN94+'Diciembre '!AN94</f>
        <v>149</v>
      </c>
      <c r="AO94" s="322">
        <f>+Enero!AO94+Febrero!AO94+'Marzo '!AO94+'Abril '!AO94+'Mayo '!AO94+Junio!AO94+Julio!AO94+Agosto!AO94+Septiembre!AO94+'Octubre '!AO94+Noviembre!AO94+'Diciembre '!AO94</f>
        <v>0</v>
      </c>
      <c r="AP94" s="322">
        <f>+Enero!AP94+Febrero!AP94+'Marzo '!AP94+'Abril '!AP94+'Mayo '!AP94+Junio!AP94+Julio!AP94+Agosto!AP94+Septiembre!AP94+'Octubre '!AP94+Noviembre!AP94+'Diciembre '!AP94</f>
        <v>0</v>
      </c>
      <c r="AQ94" s="322">
        <f>+Enero!AQ94+Febrero!AQ94+'Marzo '!AQ94+'Abril '!AQ94+'Mayo '!AQ94+Junio!AQ94+Julio!AQ94+Agosto!AQ94+Septiembre!AQ94+'Octubre '!AQ94+Noviembre!AQ94+'Diciembre '!AQ94</f>
        <v>0</v>
      </c>
      <c r="AR94" s="122" t="s">
        <v>97</v>
      </c>
      <c r="BX94" s="77"/>
      <c r="BY94" s="77"/>
      <c r="BZ94" s="77"/>
      <c r="CA94" s="77" t="str">
        <f t="shared" si="27"/>
        <v/>
      </c>
      <c r="CB94" s="77" t="str">
        <f t="shared" si="8"/>
        <v/>
      </c>
      <c r="CC94" s="77" t="str">
        <f t="shared" si="9"/>
        <v/>
      </c>
      <c r="CD94" s="77" t="str">
        <f t="shared" si="10"/>
        <v/>
      </c>
      <c r="CE94" s="77" t="str">
        <f t="shared" si="11"/>
        <v/>
      </c>
      <c r="CF94" s="77" t="str">
        <f t="shared" si="12"/>
        <v/>
      </c>
      <c r="CG94" s="77" t="str">
        <f t="shared" si="13"/>
        <v/>
      </c>
      <c r="CH94" s="77" t="str">
        <f t="shared" si="14"/>
        <v/>
      </c>
      <c r="CI94" s="77" t="str">
        <f t="shared" si="15"/>
        <v/>
      </c>
      <c r="CJ94" s="77" t="str">
        <f t="shared" si="16"/>
        <v/>
      </c>
      <c r="CK94" s="77" t="str">
        <f t="shared" si="17"/>
        <v/>
      </c>
      <c r="CL94" s="77" t="str">
        <f t="shared" si="18"/>
        <v/>
      </c>
      <c r="CM94" s="77" t="str">
        <f t="shared" si="19"/>
        <v/>
      </c>
      <c r="CN94" s="77" t="str">
        <f t="shared" si="20"/>
        <v/>
      </c>
      <c r="CO94" s="77" t="str">
        <f t="shared" si="21"/>
        <v/>
      </c>
      <c r="CP94" s="77" t="str">
        <f t="shared" si="22"/>
        <v/>
      </c>
      <c r="CQ94" s="77" t="str">
        <f t="shared" si="28"/>
        <v/>
      </c>
      <c r="CR94" s="77" t="str">
        <f t="shared" si="24"/>
        <v/>
      </c>
      <c r="CS94" s="77" t="str">
        <f>IF(AL94&lt;=AK94,""," Los exámenes Reactivos de 94 y mas años NO DEBEN ser mayor a los Exámenes Procesados de la misma edad.-")</f>
        <v/>
      </c>
      <c r="CT94" s="77" t="str">
        <f>IF(AL94&lt;=AK94,""," Los exámenes Reactivos de 94 y mas años NO DEBEN ser mayor a los Exámenes Procesados de la misma edad.-")</f>
        <v/>
      </c>
      <c r="CU94" s="77"/>
      <c r="CV94" s="77"/>
      <c r="CW94" s="77"/>
      <c r="CX94" s="77"/>
      <c r="CY94" s="77"/>
      <c r="CZ94" s="77"/>
      <c r="DA94" s="77"/>
      <c r="DB94" s="77"/>
      <c r="DC94" s="77"/>
    </row>
    <row r="95" spans="1:107" s="76" customFormat="1" x14ac:dyDescent="0.25">
      <c r="A95" s="35" t="s">
        <v>62</v>
      </c>
      <c r="B95" s="50"/>
      <c r="C95" s="51"/>
      <c r="D95" s="51"/>
      <c r="E95" s="51"/>
      <c r="F95" s="27"/>
      <c r="G95" s="27"/>
      <c r="H95" s="27"/>
      <c r="I95" s="2"/>
      <c r="J95" s="2"/>
      <c r="K95" s="2"/>
      <c r="L95" s="2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5"/>
      <c r="AM95" s="3"/>
      <c r="AN95" s="45"/>
      <c r="AO95" s="320"/>
      <c r="AP95" s="49"/>
      <c r="AQ95" s="49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  <c r="DC95" s="77"/>
    </row>
    <row r="96" spans="1:107" s="76" customFormat="1" ht="24.75" customHeight="1" x14ac:dyDescent="0.25">
      <c r="A96" s="373" t="s">
        <v>21</v>
      </c>
      <c r="B96" s="374"/>
      <c r="C96" s="379" t="s">
        <v>34</v>
      </c>
      <c r="D96" s="380"/>
      <c r="E96" s="367" t="s">
        <v>92</v>
      </c>
      <c r="F96" s="383"/>
      <c r="G96" s="383"/>
      <c r="H96" s="383"/>
      <c r="I96" s="383"/>
      <c r="J96" s="383"/>
      <c r="K96" s="383"/>
      <c r="L96" s="383"/>
      <c r="M96" s="383"/>
      <c r="N96" s="383"/>
      <c r="O96" s="383"/>
      <c r="P96" s="383"/>
      <c r="Q96" s="383"/>
      <c r="R96" s="383"/>
      <c r="S96" s="383"/>
      <c r="T96" s="383"/>
      <c r="U96" s="383"/>
      <c r="V96" s="383"/>
      <c r="W96" s="383"/>
      <c r="X96" s="383"/>
      <c r="Y96" s="383"/>
      <c r="Z96" s="383"/>
      <c r="AA96" s="383"/>
      <c r="AB96" s="383"/>
      <c r="AC96" s="383"/>
      <c r="AD96" s="383"/>
      <c r="AE96" s="383"/>
      <c r="AF96" s="383"/>
      <c r="AG96" s="383"/>
      <c r="AH96" s="383"/>
      <c r="AI96" s="383"/>
      <c r="AJ96" s="383"/>
      <c r="AK96" s="383"/>
      <c r="AL96" s="383"/>
      <c r="AM96" s="384" t="s">
        <v>93</v>
      </c>
      <c r="AN96" s="385"/>
      <c r="AO96" s="371" t="s">
        <v>94</v>
      </c>
      <c r="AP96" s="387" t="s">
        <v>95</v>
      </c>
      <c r="AQ96" s="387" t="s">
        <v>96</v>
      </c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  <c r="DC96" s="77"/>
    </row>
    <row r="97" spans="1:107" s="76" customFormat="1" x14ac:dyDescent="0.25">
      <c r="A97" s="375"/>
      <c r="B97" s="376"/>
      <c r="C97" s="381"/>
      <c r="D97" s="382"/>
      <c r="E97" s="367" t="s">
        <v>35</v>
      </c>
      <c r="F97" s="368"/>
      <c r="G97" s="367" t="s">
        <v>36</v>
      </c>
      <c r="H97" s="368"/>
      <c r="I97" s="367" t="s">
        <v>37</v>
      </c>
      <c r="J97" s="368"/>
      <c r="K97" s="367" t="s">
        <v>38</v>
      </c>
      <c r="L97" s="368"/>
      <c r="M97" s="367" t="s">
        <v>39</v>
      </c>
      <c r="N97" s="368"/>
      <c r="O97" s="367" t="s">
        <v>40</v>
      </c>
      <c r="P97" s="368"/>
      <c r="Q97" s="367" t="s">
        <v>41</v>
      </c>
      <c r="R97" s="368"/>
      <c r="S97" s="367" t="s">
        <v>42</v>
      </c>
      <c r="T97" s="368"/>
      <c r="U97" s="367" t="s">
        <v>43</v>
      </c>
      <c r="V97" s="368"/>
      <c r="W97" s="367" t="s">
        <v>44</v>
      </c>
      <c r="X97" s="368"/>
      <c r="Y97" s="367" t="s">
        <v>45</v>
      </c>
      <c r="Z97" s="368"/>
      <c r="AA97" s="367" t="s">
        <v>46</v>
      </c>
      <c r="AB97" s="368"/>
      <c r="AC97" s="367" t="s">
        <v>47</v>
      </c>
      <c r="AD97" s="368"/>
      <c r="AE97" s="367" t="s">
        <v>48</v>
      </c>
      <c r="AF97" s="368"/>
      <c r="AG97" s="367" t="s">
        <v>49</v>
      </c>
      <c r="AH97" s="368"/>
      <c r="AI97" s="367" t="s">
        <v>50</v>
      </c>
      <c r="AJ97" s="368"/>
      <c r="AK97" s="367" t="s">
        <v>51</v>
      </c>
      <c r="AL97" s="368"/>
      <c r="AM97" s="369" t="s">
        <v>6</v>
      </c>
      <c r="AN97" s="371" t="s">
        <v>7</v>
      </c>
      <c r="AO97" s="386"/>
      <c r="AP97" s="388"/>
      <c r="AQ97" s="388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  <c r="DC97" s="77"/>
    </row>
    <row r="98" spans="1:107" s="76" customFormat="1" x14ac:dyDescent="0.25">
      <c r="A98" s="377"/>
      <c r="B98" s="378"/>
      <c r="C98" s="59" t="s">
        <v>27</v>
      </c>
      <c r="D98" s="141" t="s">
        <v>28</v>
      </c>
      <c r="E98" s="64" t="s">
        <v>27</v>
      </c>
      <c r="F98" s="28" t="s">
        <v>28</v>
      </c>
      <c r="G98" s="64" t="s">
        <v>27</v>
      </c>
      <c r="H98" s="28" t="s">
        <v>28</v>
      </c>
      <c r="I98" s="64" t="s">
        <v>27</v>
      </c>
      <c r="J98" s="28" t="s">
        <v>28</v>
      </c>
      <c r="K98" s="64" t="s">
        <v>27</v>
      </c>
      <c r="L98" s="28" t="s">
        <v>28</v>
      </c>
      <c r="M98" s="64" t="s">
        <v>27</v>
      </c>
      <c r="N98" s="28" t="s">
        <v>28</v>
      </c>
      <c r="O98" s="64" t="s">
        <v>27</v>
      </c>
      <c r="P98" s="28" t="s">
        <v>28</v>
      </c>
      <c r="Q98" s="64" t="s">
        <v>27</v>
      </c>
      <c r="R98" s="28" t="s">
        <v>28</v>
      </c>
      <c r="S98" s="64" t="s">
        <v>27</v>
      </c>
      <c r="T98" s="28" t="s">
        <v>28</v>
      </c>
      <c r="U98" s="64" t="s">
        <v>27</v>
      </c>
      <c r="V98" s="28" t="s">
        <v>28</v>
      </c>
      <c r="W98" s="64" t="s">
        <v>27</v>
      </c>
      <c r="X98" s="28" t="s">
        <v>28</v>
      </c>
      <c r="Y98" s="64" t="s">
        <v>27</v>
      </c>
      <c r="Z98" s="28" t="s">
        <v>28</v>
      </c>
      <c r="AA98" s="64" t="s">
        <v>27</v>
      </c>
      <c r="AB98" s="28" t="s">
        <v>28</v>
      </c>
      <c r="AC98" s="64" t="s">
        <v>27</v>
      </c>
      <c r="AD98" s="28" t="s">
        <v>28</v>
      </c>
      <c r="AE98" s="64" t="s">
        <v>27</v>
      </c>
      <c r="AF98" s="28" t="s">
        <v>28</v>
      </c>
      <c r="AG98" s="64" t="s">
        <v>27</v>
      </c>
      <c r="AH98" s="28" t="s">
        <v>28</v>
      </c>
      <c r="AI98" s="64" t="s">
        <v>27</v>
      </c>
      <c r="AJ98" s="28" t="s">
        <v>28</v>
      </c>
      <c r="AK98" s="64" t="s">
        <v>27</v>
      </c>
      <c r="AL98" s="8" t="s">
        <v>28</v>
      </c>
      <c r="AM98" s="370"/>
      <c r="AN98" s="372"/>
      <c r="AO98" s="372"/>
      <c r="AP98" s="389"/>
      <c r="AQ98" s="389"/>
      <c r="BX98" s="77"/>
      <c r="BY98" s="77"/>
      <c r="BZ98" s="77"/>
      <c r="CA98" s="77"/>
      <c r="CB98" s="77"/>
      <c r="CC98" s="77"/>
      <c r="CD98" s="77"/>
      <c r="CE98" s="77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/>
      <c r="CQ98" s="77"/>
      <c r="CR98" s="77"/>
      <c r="CS98" s="77"/>
      <c r="CT98" s="77"/>
      <c r="CU98" s="77"/>
      <c r="CV98" s="77"/>
      <c r="CW98" s="77"/>
      <c r="CX98" s="77"/>
      <c r="CY98" s="77"/>
      <c r="CZ98" s="77"/>
      <c r="DA98" s="77"/>
      <c r="DB98" s="77"/>
      <c r="DC98" s="77"/>
    </row>
    <row r="99" spans="1:107" s="76" customFormat="1" x14ac:dyDescent="0.25">
      <c r="A99" s="353" t="s">
        <v>52</v>
      </c>
      <c r="B99" s="354"/>
      <c r="C99" s="119">
        <f t="shared" ref="C99:C110" si="29">SUM(E99+G99+I99+K99+M99+O99+Q99+S99+U99+W99+Y99+AA99+AC99+AE99+AG99+AI99+AK99)</f>
        <v>1753</v>
      </c>
      <c r="D99" s="120">
        <f t="shared" ref="D99:D110" si="30">SUM(F99+H99+J99+L99+N99+P99+R99+T99+V99+X99+Z99+AB99+AD99+AF99+AH99+AJ99+AL99)</f>
        <v>5</v>
      </c>
      <c r="E99" s="317">
        <f>Enero!E72+Febrero!E72+'Marzo '!E72+'Abril '!E72+'Mayo '!E72+Junio!E72+Julio!E72+Agosto!E72+Septiembre!E72+'Octubre '!E72+Noviembre!E72+'Diciembre '!E72</f>
        <v>0</v>
      </c>
      <c r="F99" s="317">
        <f>Enero!F72+Febrero!F72+'Marzo '!F72+'Abril '!F72+'Mayo '!F72+Junio!F72+Julio!F72+Agosto!F72+Septiembre!F72+'Octubre '!F72+Noviembre!F72+'Diciembre '!F72</f>
        <v>0</v>
      </c>
      <c r="G99" s="317">
        <f>Enero!G72+Febrero!G72+'Marzo '!G72+'Abril '!G72+'Mayo '!G72+Junio!G72+Julio!G72+Agosto!G72+Septiembre!G72+'Octubre '!G72+Noviembre!G72+'Diciembre '!G72</f>
        <v>0</v>
      </c>
      <c r="H99" s="317">
        <f>Enero!H72+Febrero!H72+'Marzo '!H72+'Abril '!H72+'Mayo '!H72+Junio!H72+Julio!H72+Agosto!H72+Septiembre!H72+'Octubre '!H72+Noviembre!H72+'Diciembre '!H72</f>
        <v>0</v>
      </c>
      <c r="I99" s="318">
        <f>Enero!I72+Febrero!I72+'Marzo '!I72+'Abril '!I72+'Mayo '!I72+Junio!I72+Julio!I72+Agosto!I72+Septiembre!I72+'Octubre '!I72+Noviembre!I72+'Diciembre '!I72</f>
        <v>8</v>
      </c>
      <c r="J99" s="318">
        <f>Enero!J72+Febrero!J72+'Marzo '!J72+'Abril '!J72+'Mayo '!J72+Junio!J72+Julio!J72+Agosto!J72+Septiembre!J72+'Octubre '!J72+Noviembre!J72+'Diciembre '!J72</f>
        <v>0</v>
      </c>
      <c r="K99" s="318">
        <f>Enero!K72+Febrero!K72+'Marzo '!K72+'Abril '!K72+'Mayo '!K72+Junio!K72+Julio!K72+Agosto!K72+Septiembre!K72+'Octubre '!K72+Noviembre!K72+'Diciembre '!K72</f>
        <v>210</v>
      </c>
      <c r="L99" s="318">
        <f>Enero!L72+Febrero!L72+'Marzo '!L72+'Abril '!L72+'Mayo '!L72+Junio!L72+Julio!L72+Agosto!L72+Septiembre!L72+'Octubre '!L72+Noviembre!L72+'Diciembre '!L72</f>
        <v>0</v>
      </c>
      <c r="M99" s="318">
        <f>Enero!M72+Febrero!M72+'Marzo '!M72+'Abril '!M72+'Mayo '!M72+Junio!M72+Julio!M72+Agosto!M72+Septiembre!M72+'Octubre '!M72+Noviembre!M72+'Diciembre '!M72</f>
        <v>432</v>
      </c>
      <c r="N99" s="318">
        <f>Enero!N72+Febrero!N72+'Marzo '!N72+'Abril '!N72+'Mayo '!N72+Junio!N72+Julio!N72+Agosto!N72+Septiembre!N72+'Octubre '!N72+Noviembre!N72+'Diciembre '!N72</f>
        <v>2</v>
      </c>
      <c r="O99" s="318">
        <f>Enero!O72+Febrero!O72+'Marzo '!O72+'Abril '!O72+'Mayo '!O72+Junio!O72+Julio!O72+Agosto!O72+Septiembre!O72+'Octubre '!O72+Noviembre!O72+'Diciembre '!O72</f>
        <v>472</v>
      </c>
      <c r="P99" s="318">
        <f>Enero!P72+Febrero!P72+'Marzo '!P72+'Abril '!P72+'Mayo '!P72+Junio!P72+Julio!P72+Agosto!P72+Septiembre!P72+'Octubre '!P72+Noviembre!P72+'Diciembre '!P72</f>
        <v>0</v>
      </c>
      <c r="Q99" s="318">
        <f>Enero!Q72+Febrero!Q72+'Marzo '!Q72+'Abril '!Q72+'Mayo '!Q72+Junio!Q72+Julio!Q72+Agosto!Q72+Septiembre!Q72+'Octubre '!Q72+Noviembre!Q72+'Diciembre '!Q72</f>
        <v>338</v>
      </c>
      <c r="R99" s="318">
        <f>Enero!R72+Febrero!R72+'Marzo '!R72+'Abril '!R72+'Mayo '!R72+Junio!R72+Julio!R72+Agosto!R72+Septiembre!R72+'Octubre '!R72+Noviembre!R72+'Diciembre '!R72</f>
        <v>2</v>
      </c>
      <c r="S99" s="318">
        <f>Enero!S72+Febrero!S72+'Marzo '!S72+'Abril '!S72+'Mayo '!S72+Junio!S72+Julio!S72+Agosto!S72+Septiembre!S72+'Octubre '!S72+Noviembre!S72+'Diciembre '!S72</f>
        <v>219</v>
      </c>
      <c r="T99" s="318">
        <f>Enero!T72+Febrero!T72+'Marzo '!T72+'Abril '!T72+'Mayo '!T72+Junio!T72+Julio!T72+Agosto!T72+Septiembre!T72+'Octubre '!T72+Noviembre!T72+'Diciembre '!T72</f>
        <v>1</v>
      </c>
      <c r="U99" s="318">
        <f>Enero!U72+Febrero!U72+'Marzo '!U72+'Abril '!U72+'Mayo '!U72+Junio!U72+Julio!U72+Agosto!U72+Septiembre!U72+'Octubre '!U72+Noviembre!U72+'Diciembre '!U72</f>
        <v>64</v>
      </c>
      <c r="V99" s="318">
        <f>Enero!V72+Febrero!V72+'Marzo '!V72+'Abril '!V72+'Mayo '!V72+Junio!V72+Julio!V72+Agosto!V72+Septiembre!V72+'Octubre '!V72+Noviembre!V72+'Diciembre '!V72</f>
        <v>0</v>
      </c>
      <c r="W99" s="318">
        <f>Enero!W72+Febrero!W72+'Marzo '!W72+'Abril '!W72+'Mayo '!W72+Junio!W72+Julio!W72+Agosto!W72+Septiembre!W72+'Octubre '!W72+Noviembre!W72+'Diciembre '!W72</f>
        <v>6</v>
      </c>
      <c r="X99" s="318">
        <f>Enero!X72+Febrero!X72+'Marzo '!X72+'Abril '!X72+'Mayo '!X72+Junio!X72+Julio!X72+Agosto!X72+Septiembre!X72+'Octubre '!X72+Noviembre!X72+'Diciembre '!X72</f>
        <v>0</v>
      </c>
      <c r="Y99" s="318">
        <f>Enero!Y72+Febrero!Y72+'Marzo '!Y72+'Abril '!Y72+'Mayo '!Y72+Junio!Y72+Julio!Y72+Agosto!Y72+Septiembre!Y72+'Octubre '!Y72+Noviembre!Y72+'Diciembre '!Y72</f>
        <v>3</v>
      </c>
      <c r="Z99" s="318">
        <f>Enero!Z72+Febrero!Z72+'Marzo '!Z72+'Abril '!Z72+'Mayo '!Z72+Junio!Z72+Julio!Z72+Agosto!Z72+Septiembre!Z72+'Octubre '!Z72+Noviembre!Z72+'Diciembre '!Z72</f>
        <v>0</v>
      </c>
      <c r="AA99" s="318">
        <f>Enero!AA72+Febrero!AA72+'Marzo '!AA72+'Abril '!AA72+'Mayo '!AA72+Junio!AA72+Julio!AA72+Agosto!AA72+Septiembre!AA72+'Octubre '!AA72+Noviembre!AA72+'Diciembre '!AA72</f>
        <v>1</v>
      </c>
      <c r="AB99" s="318">
        <f>Enero!AB72+Febrero!AB72+'Marzo '!AB72+'Abril '!AB72+'Mayo '!AB72+Junio!AB72+Julio!AB72+Agosto!AB72+Septiembre!AB72+'Octubre '!AB72+Noviembre!AB72+'Diciembre '!AB72</f>
        <v>0</v>
      </c>
      <c r="AC99" s="318">
        <f>Enero!AC72+Febrero!AC72+'Marzo '!AC72+'Abril '!AC72+'Mayo '!AC72+Junio!AC72+Julio!AC72+Agosto!AC72+Septiembre!AC72+'Octubre '!AC72+Noviembre!AC72+'Diciembre '!AC72</f>
        <v>0</v>
      </c>
      <c r="AD99" s="318">
        <f>Enero!AD72+Febrero!AD72+'Marzo '!AD72+'Abril '!AD72+'Mayo '!AD72+Junio!AD72+Julio!AD72+Agosto!AD72+Septiembre!AD72+'Octubre '!AD72+Noviembre!AD72+'Diciembre '!AD72</f>
        <v>0</v>
      </c>
      <c r="AE99" s="318">
        <f>Enero!AE72+Febrero!AE72+'Marzo '!AE72+'Abril '!AE72+'Mayo '!AE72+Junio!AE72+Julio!AE72+Agosto!AE72+Septiembre!AE72+'Octubre '!AE72+Noviembre!AE72+'Diciembre '!AE72</f>
        <v>0</v>
      </c>
      <c r="AF99" s="318">
        <f>Enero!AF72+Febrero!AF72+'Marzo '!AF72+'Abril '!AF72+'Mayo '!AF72+Junio!AF72+Julio!AF72+Agosto!AF72+Septiembre!AF72+'Octubre '!AF72+Noviembre!AF72+'Diciembre '!AF72</f>
        <v>0</v>
      </c>
      <c r="AG99" s="318">
        <f>Enero!AG72+Febrero!AG72+'Marzo '!AG72+'Abril '!AG72+'Mayo '!AG72+Junio!AG72+Julio!AG72+Agosto!AG72+Septiembre!AG72+'Octubre '!AG72+Noviembre!AG72+'Diciembre '!AG72</f>
        <v>0</v>
      </c>
      <c r="AH99" s="318">
        <f>Enero!AH72+Febrero!AH72+'Marzo '!AH72+'Abril '!AH72+'Mayo '!AH72+Junio!AH72+Julio!AH72+Agosto!AH72+Septiembre!AH72+'Octubre '!AH72+Noviembre!AH72+'Diciembre '!AH72</f>
        <v>0</v>
      </c>
      <c r="AI99" s="318">
        <f>Enero!AI72+Febrero!AI72+'Marzo '!AI72+'Abril '!AI72+'Mayo '!AI72+Junio!AI72+Julio!AI72+Agosto!AI72+Septiembre!AI72+'Octubre '!AI72+Noviembre!AI72+'Diciembre '!AI72</f>
        <v>0</v>
      </c>
      <c r="AJ99" s="318">
        <f>Enero!AJ72+Febrero!AJ72+'Marzo '!AJ72+'Abril '!AJ72+'Mayo '!AJ72+Junio!AJ72+Julio!AJ72+Agosto!AJ72+Septiembre!AJ72+'Octubre '!AJ72+Noviembre!AJ72+'Diciembre '!AJ72</f>
        <v>0</v>
      </c>
      <c r="AK99" s="319">
        <f>Enero!AK72+Febrero!AK72+'Marzo '!AK72+'Abril '!AK72+'Mayo '!AK72+Junio!AK72+Julio!AK72+Agosto!AK72+Septiembre!AK72+'Octubre '!AK72+Noviembre!AK72+'Diciembre '!AK72</f>
        <v>0</v>
      </c>
      <c r="AL99" s="319">
        <f>Enero!AL72+Febrero!AL72+'Marzo '!AL72+'Abril '!AL72+'Mayo '!AL72+Junio!AL72+Julio!AL72+Agosto!AL72+Septiembre!AL72+'Octubre '!AL72+Noviembre!AL72+'Diciembre '!AL72</f>
        <v>0</v>
      </c>
      <c r="AM99" s="319">
        <f>Enero!AM72+Febrero!AM72+'Marzo '!AM72+'Abril '!AM72+'Mayo '!AM72+Junio!AM72+Julio!AM72+Agosto!AM72+Septiembre!AM72+'Octubre '!AM72+Noviembre!AM72+'Diciembre '!AM72</f>
        <v>0</v>
      </c>
      <c r="AN99" s="318">
        <f>Enero!AN72+Febrero!AN72+'Marzo '!AN72+'Abril '!AN72+'Mayo '!AN72+Junio!AN72+Julio!AN72+Agosto!AN72+Septiembre!AN72+'Octubre '!AN72+Noviembre!AN72+'Diciembre '!AN72</f>
        <v>1753</v>
      </c>
      <c r="AO99" s="318">
        <f>Enero!AO72+Febrero!AO72+'Marzo '!AO72+'Abril '!AO72+'Mayo '!AO72+Junio!AO72+Julio!AO72+Agosto!AO72+Septiembre!AO72+'Octubre '!AO72+Noviembre!AO72+'Diciembre '!AO72</f>
        <v>0</v>
      </c>
      <c r="AP99" s="318">
        <f>Enero!AP72+Febrero!AP72+'Marzo '!AP72+'Abril '!AP72+'Mayo '!AP72+Junio!AP72+Julio!AP72+Agosto!AP72+Septiembre!AP72+'Octubre '!AP72+Noviembre!AP72+'Diciembre '!AP72</f>
        <v>0</v>
      </c>
      <c r="AQ99" s="318">
        <f>Enero!AQ72+Febrero!AQ72+'Marzo '!AQ72+'Abril '!AQ72+'Mayo '!AQ72+Junio!AQ72+Julio!AQ72+Agosto!AQ72+Septiembre!AQ72+'Octubre '!AQ72+Noviembre!AQ72+'Diciembre '!AQ72</f>
        <v>0</v>
      </c>
      <c r="AR99" s="122" t="s">
        <v>97</v>
      </c>
      <c r="BX99" s="77"/>
      <c r="BY99" s="77"/>
      <c r="BZ99" s="77"/>
      <c r="CA99" s="77" t="str">
        <f>IF(C99&lt;&gt;AN99," Total de exámenes Procesados NO es igual a total por sexo.-","")</f>
        <v/>
      </c>
      <c r="CB99" s="77" t="str">
        <f t="shared" ref="CB99:CB121" si="31">IF(F99&lt;=E99,""," Los exámenes Reactivos de 0 a 4 años NO DEBEN ser mayor a los Exámenes Procesados de la misma edad.-")</f>
        <v/>
      </c>
      <c r="CC99" s="77" t="str">
        <f t="shared" ref="CC99:CC121" si="32">IF(H99&lt;=G99,""," Los exámenes Reactivos de 5 a 9 años NO DEBEN ser mayor a los Exámenes Procesados de la misma edad.-")</f>
        <v/>
      </c>
      <c r="CD99" s="77" t="str">
        <f t="shared" ref="CD99:CD121" si="33">IF(J99&lt;=I99,""," Los exámenes Reactivos de 10 a 14 años NO DEBEN ser mayor a los Exámenes Procesados de la misma edad.-")</f>
        <v/>
      </c>
      <c r="CE99" s="77" t="str">
        <f t="shared" ref="CE99:CE121" si="34">IF(L99&lt;=K99,""," Los exámenes Reactivos de 15 a 19 años NO DEBEN ser mayor a los Exámenes Procesados de la misma edad.-")</f>
        <v/>
      </c>
      <c r="CF99" s="77" t="str">
        <f t="shared" ref="CF99:CF121" si="35">IF(N99&lt;=M99,""," Los exámenes Reactivos de 20 a 24 años NO DEBEN ser mayor a los Exámenes Procesados de la misma edad.-")</f>
        <v/>
      </c>
      <c r="CG99" s="77" t="str">
        <f t="shared" ref="CG99:CG121" si="36">IF(P99&lt;=O99,""," Los exámenes Reactivos de 25 a 29 años NO DEBEN ser mayor a los Exámenes Procesados de la misma edad.-")</f>
        <v/>
      </c>
      <c r="CH99" s="77" t="str">
        <f t="shared" ref="CH99:CH121" si="37">IF(R99&lt;=Q99,""," Los exámenes Reactivos de 30 a 34 años NO DEBEN ser mayor a los Exámenes Procesados de la misma edad.-")</f>
        <v/>
      </c>
      <c r="CI99" s="77" t="str">
        <f t="shared" ref="CI99:CI121" si="38">IF(T99&lt;=S99,""," Los exámenes Reactivos de 35 a 39 años NO DEBEN ser mayor a los Exámenes Procesados de la misma edad.-")</f>
        <v/>
      </c>
      <c r="CJ99" s="77" t="str">
        <f t="shared" ref="CJ99:CJ121" si="39">IF(V99&lt;=U99,""," Los exámenes Reactivos de 40 a 44 años NO DEBEN ser mayor a los Exámenes Procesados de la misma edad.-")</f>
        <v/>
      </c>
      <c r="CK99" s="77" t="str">
        <f t="shared" ref="CK99:CK121" si="40">IF(X99&lt;=W99,""," Los exámenes Reactivos de 45 a 49 años NO DEBEN ser mayor a los Exámenes Procesados de la misma edad.-")</f>
        <v/>
      </c>
      <c r="CL99" s="77" t="str">
        <f t="shared" ref="CL99:CL121" si="41">IF(Z99&lt;=Y99,""," Los exámenes Reactivos de 50 a 54 años NO DEBEN ser mayor a los Exámenes Procesados de la misma edad.-")</f>
        <v/>
      </c>
      <c r="CM99" s="77" t="str">
        <f t="shared" ref="CM99:CM121" si="42">IF(AB99&lt;=AA99,""," Los exámenes Reactivos de 55 a 59 años NO DEBEN ser mayor a los Exámenes Procesados de la misma edad.-")</f>
        <v/>
      </c>
      <c r="CN99" s="77" t="str">
        <f t="shared" ref="CN99:CN121" si="43">IF(AD99&lt;=AC99,""," Los exámenes Reactivos de 60 a 64 años NO DEBEN ser mayor a los Exámenes Procesados de la misma edad.-")</f>
        <v/>
      </c>
      <c r="CO99" s="77" t="str">
        <f t="shared" ref="CO99:CO121" si="44">IF(AF99&lt;=AE99,""," Los exámenes Reactivos de 65 a 69 años NO DEBEN ser mayor a los Exámenes Procesados de la misma edad.-")</f>
        <v/>
      </c>
      <c r="CP99" s="77" t="str">
        <f t="shared" ref="CP99:CP121" si="45">IF(AH99&lt;=AG99,""," Los exámenes Reactivos de 70 a 74 años NO DEBEN ser mayor a los Exámenes Procesados de la misma edad.-")</f>
        <v/>
      </c>
      <c r="CQ99" s="77" t="str">
        <f t="shared" ref="CQ99:CQ121" si="46">IF(AJ99&lt;=AI99,""," Los exámenes Reactivos de 75 a 79 años NO DEBEN ser mayor a los Exámenes Procesados de la misma edad.-")</f>
        <v/>
      </c>
      <c r="CR99" s="77" t="str">
        <f t="shared" ref="CR99:CR121" si="47">IF(AL99&lt;=AK99,""," Los exámenes Reactivos de 80 y mas años NO DEBEN ser mayor a los Exámenes Procesados de la misma edad.-")</f>
        <v/>
      </c>
      <c r="CS99" s="77"/>
      <c r="CT99" s="77"/>
      <c r="CU99" s="77"/>
      <c r="CV99" s="77"/>
      <c r="CW99" s="77"/>
      <c r="CX99" s="77"/>
      <c r="CY99" s="77"/>
      <c r="CZ99" s="77"/>
      <c r="DA99" s="77"/>
      <c r="DB99" s="77"/>
      <c r="DC99" s="77"/>
    </row>
    <row r="100" spans="1:107" s="76" customFormat="1" x14ac:dyDescent="0.25">
      <c r="A100" s="353" t="s">
        <v>53</v>
      </c>
      <c r="B100" s="354"/>
      <c r="C100" s="123">
        <f t="shared" si="29"/>
        <v>745</v>
      </c>
      <c r="D100" s="124">
        <f t="shared" si="30"/>
        <v>4</v>
      </c>
      <c r="E100" s="317">
        <f>Enero!E73+Febrero!E73+'Marzo '!E73+'Abril '!E73+'Mayo '!E73+Junio!E73+Julio!E73+Agosto!E73+Septiembre!E73+'Octubre '!E73+Noviembre!E73+'Diciembre '!E73</f>
        <v>0</v>
      </c>
      <c r="F100" s="317">
        <f>Enero!F73+Febrero!F73+'Marzo '!F73+'Abril '!F73+'Mayo '!F73+Junio!F73+Julio!F73+Agosto!F73+Septiembre!F73+'Octubre '!F73+Noviembre!F73+'Diciembre '!F73</f>
        <v>0</v>
      </c>
      <c r="G100" s="317">
        <f>Enero!G73+Febrero!G73+'Marzo '!G73+'Abril '!G73+'Mayo '!G73+Junio!G73+Julio!G73+Agosto!G73+Septiembre!G73+'Octubre '!G73+Noviembre!G73+'Diciembre '!G73</f>
        <v>0</v>
      </c>
      <c r="H100" s="317">
        <f>Enero!H73+Febrero!H73+'Marzo '!H73+'Abril '!H73+'Mayo '!H73+Junio!H73+Julio!H73+Agosto!H73+Septiembre!H73+'Octubre '!H73+Noviembre!H73+'Diciembre '!H73</f>
        <v>0</v>
      </c>
      <c r="I100" s="318">
        <f>Enero!I73+Febrero!I73+'Marzo '!I73+'Abril '!I73+'Mayo '!I73+Junio!I73+Julio!I73+Agosto!I73+Septiembre!I73+'Octubre '!I73+Noviembre!I73+'Diciembre '!I73</f>
        <v>1</v>
      </c>
      <c r="J100" s="318">
        <f>Enero!J73+Febrero!J73+'Marzo '!J73+'Abril '!J73+'Mayo '!J73+Junio!J73+Julio!J73+Agosto!J73+Septiembre!J73+'Octubre '!J73+Noviembre!J73+'Diciembre '!J73</f>
        <v>0</v>
      </c>
      <c r="K100" s="318">
        <f>Enero!K73+Febrero!K73+'Marzo '!K73+'Abril '!K73+'Mayo '!K73+Junio!K73+Julio!K73+Agosto!K73+Septiembre!K73+'Octubre '!K73+Noviembre!K73+'Diciembre '!K73</f>
        <v>77</v>
      </c>
      <c r="L100" s="318">
        <f>Enero!L73+Febrero!L73+'Marzo '!L73+'Abril '!L73+'Mayo '!L73+Junio!L73+Julio!L73+Agosto!L73+Septiembre!L73+'Octubre '!L73+Noviembre!L73+'Diciembre '!L73</f>
        <v>0</v>
      </c>
      <c r="M100" s="318">
        <f>Enero!M73+Febrero!M73+'Marzo '!M73+'Abril '!M73+'Mayo '!M73+Junio!M73+Julio!M73+Agosto!M73+Septiembre!M73+'Octubre '!M73+Noviembre!M73+'Diciembre '!M73</f>
        <v>174</v>
      </c>
      <c r="N100" s="318">
        <f>Enero!N73+Febrero!N73+'Marzo '!N73+'Abril '!N73+'Mayo '!N73+Junio!N73+Julio!N73+Agosto!N73+Septiembre!N73+'Octubre '!N73+Noviembre!N73+'Diciembre '!N73</f>
        <v>1</v>
      </c>
      <c r="O100" s="318">
        <f>Enero!O73+Febrero!O73+'Marzo '!O73+'Abril '!O73+'Mayo '!O73+Junio!O73+Julio!O73+Agosto!O73+Septiembre!O73+'Octubre '!O73+Noviembre!O73+'Diciembre '!O73</f>
        <v>195</v>
      </c>
      <c r="P100" s="318">
        <f>Enero!P73+Febrero!P73+'Marzo '!P73+'Abril '!P73+'Mayo '!P73+Junio!P73+Julio!P73+Agosto!P73+Septiembre!P73+'Octubre '!P73+Noviembre!P73+'Diciembre '!P73</f>
        <v>2</v>
      </c>
      <c r="Q100" s="318">
        <f>Enero!Q73+Febrero!Q73+'Marzo '!Q73+'Abril '!Q73+'Mayo '!Q73+Junio!Q73+Julio!Q73+Agosto!Q73+Septiembre!Q73+'Octubre '!Q73+Noviembre!Q73+'Diciembre '!Q73</f>
        <v>175</v>
      </c>
      <c r="R100" s="318">
        <f>Enero!R73+Febrero!R73+'Marzo '!R73+'Abril '!R73+'Mayo '!R73+Junio!R73+Julio!R73+Agosto!R73+Septiembre!R73+'Octubre '!R73+Noviembre!R73+'Diciembre '!R73</f>
        <v>1</v>
      </c>
      <c r="S100" s="318">
        <f>Enero!S73+Febrero!S73+'Marzo '!S73+'Abril '!S73+'Mayo '!S73+Junio!S73+Julio!S73+Agosto!S73+Septiembre!S73+'Octubre '!S73+Noviembre!S73+'Diciembre '!S73</f>
        <v>98</v>
      </c>
      <c r="T100" s="318">
        <f>Enero!T73+Febrero!T73+'Marzo '!T73+'Abril '!T73+'Mayo '!T73+Junio!T73+Julio!T73+Agosto!T73+Septiembre!T73+'Octubre '!T73+Noviembre!T73+'Diciembre '!T73</f>
        <v>0</v>
      </c>
      <c r="U100" s="318">
        <f>Enero!U73+Febrero!U73+'Marzo '!U73+'Abril '!U73+'Mayo '!U73+Junio!U73+Julio!U73+Agosto!U73+Septiembre!U73+'Octubre '!U73+Noviembre!U73+'Diciembre '!U73</f>
        <v>22</v>
      </c>
      <c r="V100" s="318">
        <f>Enero!V73+Febrero!V73+'Marzo '!V73+'Abril '!V73+'Mayo '!V73+Junio!V73+Julio!V73+Agosto!V73+Septiembre!V73+'Octubre '!V73+Noviembre!V73+'Diciembre '!V73</f>
        <v>0</v>
      </c>
      <c r="W100" s="318">
        <f>Enero!W73+Febrero!W73+'Marzo '!W73+'Abril '!W73+'Mayo '!W73+Junio!W73+Julio!W73+Agosto!W73+Septiembre!W73+'Octubre '!W73+Noviembre!W73+'Diciembre '!W73</f>
        <v>2</v>
      </c>
      <c r="X100" s="318">
        <f>Enero!X73+Febrero!X73+'Marzo '!X73+'Abril '!X73+'Mayo '!X73+Junio!X73+Julio!X73+Agosto!X73+Septiembre!X73+'Octubre '!X73+Noviembre!X73+'Diciembre '!X73</f>
        <v>0</v>
      </c>
      <c r="Y100" s="318">
        <f>Enero!Y73+Febrero!Y73+'Marzo '!Y73+'Abril '!Y73+'Mayo '!Y73+Junio!Y73+Julio!Y73+Agosto!Y73+Septiembre!Y73+'Octubre '!Y73+Noviembre!Y73+'Diciembre '!Y73</f>
        <v>0</v>
      </c>
      <c r="Z100" s="318">
        <f>Enero!Z73+Febrero!Z73+'Marzo '!Z73+'Abril '!Z73+'Mayo '!Z73+Junio!Z73+Julio!Z73+Agosto!Z73+Septiembre!Z73+'Octubre '!Z73+Noviembre!Z73+'Diciembre '!Z73</f>
        <v>0</v>
      </c>
      <c r="AA100" s="318">
        <f>Enero!AA73+Febrero!AA73+'Marzo '!AA73+'Abril '!AA73+'Mayo '!AA73+Junio!AA73+Julio!AA73+Agosto!AA73+Septiembre!AA73+'Octubre '!AA73+Noviembre!AA73+'Diciembre '!AA73</f>
        <v>1</v>
      </c>
      <c r="AB100" s="318">
        <f>Enero!AB73+Febrero!AB73+'Marzo '!AB73+'Abril '!AB73+'Mayo '!AB73+Junio!AB73+Julio!AB73+Agosto!AB73+Septiembre!AB73+'Octubre '!AB73+Noviembre!AB73+'Diciembre '!AB73</f>
        <v>0</v>
      </c>
      <c r="AC100" s="318">
        <f>Enero!AC73+Febrero!AC73+'Marzo '!AC73+'Abril '!AC73+'Mayo '!AC73+Junio!AC73+Julio!AC73+Agosto!AC73+Septiembre!AC73+'Octubre '!AC73+Noviembre!AC73+'Diciembre '!AC73</f>
        <v>0</v>
      </c>
      <c r="AD100" s="318">
        <f>Enero!AD73+Febrero!AD73+'Marzo '!AD73+'Abril '!AD73+'Mayo '!AD73+Junio!AD73+Julio!AD73+Agosto!AD73+Septiembre!AD73+'Octubre '!AD73+Noviembre!AD73+'Diciembre '!AD73</f>
        <v>0</v>
      </c>
      <c r="AE100" s="318">
        <f>Enero!AE73+Febrero!AE73+'Marzo '!AE73+'Abril '!AE73+'Mayo '!AE73+Junio!AE73+Julio!AE73+Agosto!AE73+Septiembre!AE73+'Octubre '!AE73+Noviembre!AE73+'Diciembre '!AE73</f>
        <v>0</v>
      </c>
      <c r="AF100" s="318">
        <f>Enero!AF73+Febrero!AF73+'Marzo '!AF73+'Abril '!AF73+'Mayo '!AF73+Junio!AF73+Julio!AF73+Agosto!AF73+Septiembre!AF73+'Octubre '!AF73+Noviembre!AF73+'Diciembre '!AF73</f>
        <v>0</v>
      </c>
      <c r="AG100" s="318">
        <f>Enero!AG73+Febrero!AG73+'Marzo '!AG73+'Abril '!AG73+'Mayo '!AG73+Junio!AG73+Julio!AG73+Agosto!AG73+Septiembre!AG73+'Octubre '!AG73+Noviembre!AG73+'Diciembre '!AG73</f>
        <v>0</v>
      </c>
      <c r="AH100" s="318">
        <f>Enero!AH73+Febrero!AH73+'Marzo '!AH73+'Abril '!AH73+'Mayo '!AH73+Junio!AH73+Julio!AH73+Agosto!AH73+Septiembre!AH73+'Octubre '!AH73+Noviembre!AH73+'Diciembre '!AH73</f>
        <v>0</v>
      </c>
      <c r="AI100" s="318">
        <f>Enero!AI73+Febrero!AI73+'Marzo '!AI73+'Abril '!AI73+'Mayo '!AI73+Junio!AI73+Julio!AI73+Agosto!AI73+Septiembre!AI73+'Octubre '!AI73+Noviembre!AI73+'Diciembre '!AI73</f>
        <v>0</v>
      </c>
      <c r="AJ100" s="318">
        <f>Enero!AJ73+Febrero!AJ73+'Marzo '!AJ73+'Abril '!AJ73+'Mayo '!AJ73+Junio!AJ73+Julio!AJ73+Agosto!AJ73+Septiembre!AJ73+'Octubre '!AJ73+Noviembre!AJ73+'Diciembre '!AJ73</f>
        <v>0</v>
      </c>
      <c r="AK100" s="319">
        <f>Enero!AK73+Febrero!AK73+'Marzo '!AK73+'Abril '!AK73+'Mayo '!AK73+Junio!AK73+Julio!AK73+Agosto!AK73+Septiembre!AK73+'Octubre '!AK73+Noviembre!AK73+'Diciembre '!AK73</f>
        <v>0</v>
      </c>
      <c r="AL100" s="319">
        <f>Enero!AL73+Febrero!AL73+'Marzo '!AL73+'Abril '!AL73+'Mayo '!AL73+Junio!AL73+Julio!AL73+Agosto!AL73+Septiembre!AL73+'Octubre '!AL73+Noviembre!AL73+'Diciembre '!AL73</f>
        <v>0</v>
      </c>
      <c r="AM100" s="319">
        <f>Enero!AM73+Febrero!AM73+'Marzo '!AM73+'Abril '!AM73+'Mayo '!AM73+Junio!AM73+Julio!AM73+Agosto!AM73+Septiembre!AM73+'Octubre '!AM73+Noviembre!AM73+'Diciembre '!AM73</f>
        <v>0</v>
      </c>
      <c r="AN100" s="318">
        <f>Enero!AN73+Febrero!AN73+'Marzo '!AN73+'Abril '!AN73+'Mayo '!AN73+Junio!AN73+Julio!AN73+Agosto!AN73+Septiembre!AN73+'Octubre '!AN73+Noviembre!AN73+'Diciembre '!AN73</f>
        <v>745</v>
      </c>
      <c r="AO100" s="318">
        <f>Enero!AO73+Febrero!AO73+'Marzo '!AO73+'Abril '!AO73+'Mayo '!AO73+Junio!AO73+Julio!AO73+Agosto!AO73+Septiembre!AO73+'Octubre '!AO73+Noviembre!AO73+'Diciembre '!AO73</f>
        <v>0</v>
      </c>
      <c r="AP100" s="318">
        <f>Enero!AP73+Febrero!AP73+'Marzo '!AP73+'Abril '!AP73+'Mayo '!AP73+Junio!AP73+Julio!AP73+Agosto!AP73+Septiembre!AP73+'Octubre '!AP73+Noviembre!AP73+'Diciembre '!AP73</f>
        <v>0</v>
      </c>
      <c r="AQ100" s="318">
        <f>Enero!AQ73+Febrero!AQ73+'Marzo '!AQ73+'Abril '!AQ73+'Mayo '!AQ73+Junio!AQ73+Julio!AQ73+Agosto!AQ73+Septiembre!AQ73+'Octubre '!AQ73+Noviembre!AQ73+'Diciembre '!AQ73</f>
        <v>0</v>
      </c>
      <c r="AR100" s="122" t="s">
        <v>97</v>
      </c>
      <c r="BX100" s="77"/>
      <c r="BY100" s="77"/>
      <c r="BZ100" s="77"/>
      <c r="CA100" s="77" t="str">
        <f>IF(C100&lt;&gt;AN100," Total de exámenes Procesados NO es igual a total por sexo.-","")</f>
        <v/>
      </c>
      <c r="CB100" s="77" t="str">
        <f t="shared" si="31"/>
        <v/>
      </c>
      <c r="CC100" s="77" t="str">
        <f t="shared" si="32"/>
        <v/>
      </c>
      <c r="CD100" s="77" t="str">
        <f t="shared" si="33"/>
        <v/>
      </c>
      <c r="CE100" s="77" t="str">
        <f t="shared" si="34"/>
        <v/>
      </c>
      <c r="CF100" s="77" t="str">
        <f t="shared" si="35"/>
        <v/>
      </c>
      <c r="CG100" s="77" t="str">
        <f t="shared" si="36"/>
        <v/>
      </c>
      <c r="CH100" s="77" t="str">
        <f t="shared" si="37"/>
        <v/>
      </c>
      <c r="CI100" s="77" t="str">
        <f t="shared" si="38"/>
        <v/>
      </c>
      <c r="CJ100" s="77" t="str">
        <f t="shared" si="39"/>
        <v/>
      </c>
      <c r="CK100" s="77" t="str">
        <f t="shared" si="40"/>
        <v/>
      </c>
      <c r="CL100" s="77" t="str">
        <f t="shared" si="41"/>
        <v/>
      </c>
      <c r="CM100" s="77" t="str">
        <f t="shared" si="42"/>
        <v/>
      </c>
      <c r="CN100" s="77" t="str">
        <f t="shared" si="43"/>
        <v/>
      </c>
      <c r="CO100" s="77" t="str">
        <f t="shared" si="44"/>
        <v/>
      </c>
      <c r="CP100" s="77" t="str">
        <f t="shared" si="45"/>
        <v/>
      </c>
      <c r="CQ100" s="77" t="str">
        <f t="shared" si="46"/>
        <v/>
      </c>
      <c r="CR100" s="77" t="str">
        <f t="shared" si="47"/>
        <v/>
      </c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</row>
    <row r="101" spans="1:107" s="76" customFormat="1" x14ac:dyDescent="0.25">
      <c r="A101" s="353" t="s">
        <v>54</v>
      </c>
      <c r="B101" s="354"/>
      <c r="C101" s="123">
        <f t="shared" si="29"/>
        <v>1</v>
      </c>
      <c r="D101" s="124">
        <f t="shared" si="30"/>
        <v>0</v>
      </c>
      <c r="E101" s="317">
        <f>Enero!E74+Febrero!E74+'Marzo '!E74+'Abril '!E74+'Mayo '!E74+Junio!E74+Julio!E74+Agosto!E74+Septiembre!E74+'Octubre '!E74+Noviembre!E74+'Diciembre '!E74</f>
        <v>0</v>
      </c>
      <c r="F101" s="317">
        <f>Enero!F74+Febrero!F74+'Marzo '!F74+'Abril '!F74+'Mayo '!F74+Junio!F74+Julio!F74+Agosto!F74+Septiembre!F74+'Octubre '!F74+Noviembre!F74+'Diciembre '!F74</f>
        <v>0</v>
      </c>
      <c r="G101" s="317">
        <f>Enero!G74+Febrero!G74+'Marzo '!G74+'Abril '!G74+'Mayo '!G74+Junio!G74+Julio!G74+Agosto!G74+Septiembre!G74+'Octubre '!G74+Noviembre!G74+'Diciembre '!G74</f>
        <v>0</v>
      </c>
      <c r="H101" s="317">
        <f>Enero!H74+Febrero!H74+'Marzo '!H74+'Abril '!H74+'Mayo '!H74+Junio!H74+Julio!H74+Agosto!H74+Septiembre!H74+'Octubre '!H74+Noviembre!H74+'Diciembre '!H74</f>
        <v>0</v>
      </c>
      <c r="I101" s="318">
        <f>Enero!I74+Febrero!I74+'Marzo '!I74+'Abril '!I74+'Mayo '!I74+Junio!I74+Julio!I74+Agosto!I74+Septiembre!I74+'Octubre '!I74+Noviembre!I74+'Diciembre '!I74</f>
        <v>0</v>
      </c>
      <c r="J101" s="318">
        <f>Enero!J74+Febrero!J74+'Marzo '!J74+'Abril '!J74+'Mayo '!J74+Junio!J74+Julio!J74+Agosto!J74+Septiembre!J74+'Octubre '!J74+Noviembre!J74+'Diciembre '!J74</f>
        <v>0</v>
      </c>
      <c r="K101" s="318">
        <f>Enero!K74+Febrero!K74+'Marzo '!K74+'Abril '!K74+'Mayo '!K74+Junio!K74+Julio!K74+Agosto!K74+Septiembre!K74+'Octubre '!K74+Noviembre!K74+'Diciembre '!K74</f>
        <v>0</v>
      </c>
      <c r="L101" s="318">
        <f>Enero!L74+Febrero!L74+'Marzo '!L74+'Abril '!L74+'Mayo '!L74+Junio!L74+Julio!L74+Agosto!L74+Septiembre!L74+'Octubre '!L74+Noviembre!L74+'Diciembre '!L74</f>
        <v>0</v>
      </c>
      <c r="M101" s="318">
        <f>Enero!M74+Febrero!M74+'Marzo '!M74+'Abril '!M74+'Mayo '!M74+Junio!M74+Julio!M74+Agosto!M74+Septiembre!M74+'Octubre '!M74+Noviembre!M74+'Diciembre '!M74</f>
        <v>0</v>
      </c>
      <c r="N101" s="318">
        <f>Enero!N74+Febrero!N74+'Marzo '!N74+'Abril '!N74+'Mayo '!N74+Junio!N74+Julio!N74+Agosto!N74+Septiembre!N74+'Octubre '!N74+Noviembre!N74+'Diciembre '!N74</f>
        <v>0</v>
      </c>
      <c r="O101" s="318">
        <f>Enero!O74+Febrero!O74+'Marzo '!O74+'Abril '!O74+'Mayo '!O74+Junio!O74+Julio!O74+Agosto!O74+Septiembre!O74+'Octubre '!O74+Noviembre!O74+'Diciembre '!O74</f>
        <v>0</v>
      </c>
      <c r="P101" s="318">
        <f>Enero!P74+Febrero!P74+'Marzo '!P74+'Abril '!P74+'Mayo '!P74+Junio!P74+Julio!P74+Agosto!P74+Septiembre!P74+'Octubre '!P74+Noviembre!P74+'Diciembre '!P74</f>
        <v>0</v>
      </c>
      <c r="Q101" s="318">
        <f>Enero!Q74+Febrero!Q74+'Marzo '!Q74+'Abril '!Q74+'Mayo '!Q74+Junio!Q74+Julio!Q74+Agosto!Q74+Septiembre!Q74+'Octubre '!Q74+Noviembre!Q74+'Diciembre '!Q74</f>
        <v>0</v>
      </c>
      <c r="R101" s="318">
        <f>Enero!R74+Febrero!R74+'Marzo '!R74+'Abril '!R74+'Mayo '!R74+Junio!R74+Julio!R74+Agosto!R74+Septiembre!R74+'Octubre '!R74+Noviembre!R74+'Diciembre '!R74</f>
        <v>0</v>
      </c>
      <c r="S101" s="318">
        <f>Enero!S74+Febrero!S74+'Marzo '!S74+'Abril '!S74+'Mayo '!S74+Junio!S74+Julio!S74+Agosto!S74+Septiembre!S74+'Octubre '!S74+Noviembre!S74+'Diciembre '!S74</f>
        <v>0</v>
      </c>
      <c r="T101" s="318">
        <f>Enero!T74+Febrero!T74+'Marzo '!T74+'Abril '!T74+'Mayo '!T74+Junio!T74+Julio!T74+Agosto!T74+Septiembre!T74+'Octubre '!T74+Noviembre!T74+'Diciembre '!T74</f>
        <v>0</v>
      </c>
      <c r="U101" s="318">
        <f>Enero!U74+Febrero!U74+'Marzo '!U74+'Abril '!U74+'Mayo '!U74+Junio!U74+Julio!U74+Agosto!U74+Septiembre!U74+'Octubre '!U74+Noviembre!U74+'Diciembre '!U74</f>
        <v>0</v>
      </c>
      <c r="V101" s="318">
        <f>Enero!V74+Febrero!V74+'Marzo '!V74+'Abril '!V74+'Mayo '!V74+Junio!V74+Julio!V74+Agosto!V74+Septiembre!V74+'Octubre '!V74+Noviembre!V74+'Diciembre '!V74</f>
        <v>0</v>
      </c>
      <c r="W101" s="318">
        <f>Enero!W74+Febrero!W74+'Marzo '!W74+'Abril '!W74+'Mayo '!W74+Junio!W74+Julio!W74+Agosto!W74+Septiembre!W74+'Octubre '!W74+Noviembre!W74+'Diciembre '!W74</f>
        <v>0</v>
      </c>
      <c r="X101" s="318">
        <f>Enero!X74+Febrero!X74+'Marzo '!X74+'Abril '!X74+'Mayo '!X74+Junio!X74+Julio!X74+Agosto!X74+Septiembre!X74+'Octubre '!X74+Noviembre!X74+'Diciembre '!X74</f>
        <v>0</v>
      </c>
      <c r="Y101" s="318">
        <f>Enero!Y74+Febrero!Y74+'Marzo '!Y74+'Abril '!Y74+'Mayo '!Y74+Junio!Y74+Julio!Y74+Agosto!Y74+Septiembre!Y74+'Octubre '!Y74+Noviembre!Y74+'Diciembre '!Y74</f>
        <v>0</v>
      </c>
      <c r="Z101" s="318">
        <f>Enero!Z74+Febrero!Z74+'Marzo '!Z74+'Abril '!Z74+'Mayo '!Z74+Junio!Z74+Julio!Z74+Agosto!Z74+Septiembre!Z74+'Octubre '!Z74+Noviembre!Z74+'Diciembre '!Z74</f>
        <v>0</v>
      </c>
      <c r="AA101" s="318">
        <f>Enero!AA74+Febrero!AA74+'Marzo '!AA74+'Abril '!AA74+'Mayo '!AA74+Junio!AA74+Julio!AA74+Agosto!AA74+Septiembre!AA74+'Octubre '!AA74+Noviembre!AA74+'Diciembre '!AA74</f>
        <v>1</v>
      </c>
      <c r="AB101" s="318">
        <f>Enero!AB74+Febrero!AB74+'Marzo '!AB74+'Abril '!AB74+'Mayo '!AB74+Junio!AB74+Julio!AB74+Agosto!AB74+Septiembre!AB74+'Octubre '!AB74+Noviembre!AB74+'Diciembre '!AB74</f>
        <v>0</v>
      </c>
      <c r="AC101" s="318">
        <f>Enero!AC74+Febrero!AC74+'Marzo '!AC74+'Abril '!AC74+'Mayo '!AC74+Junio!AC74+Julio!AC74+Agosto!AC74+Septiembre!AC74+'Octubre '!AC74+Noviembre!AC74+'Diciembre '!AC74</f>
        <v>0</v>
      </c>
      <c r="AD101" s="318">
        <f>Enero!AD74+Febrero!AD74+'Marzo '!AD74+'Abril '!AD74+'Mayo '!AD74+Junio!AD74+Julio!AD74+Agosto!AD74+Septiembre!AD74+'Octubre '!AD74+Noviembre!AD74+'Diciembre '!AD74</f>
        <v>0</v>
      </c>
      <c r="AE101" s="318">
        <f>Enero!AE74+Febrero!AE74+'Marzo '!AE74+'Abril '!AE74+'Mayo '!AE74+Junio!AE74+Julio!AE74+Agosto!AE74+Septiembre!AE74+'Octubre '!AE74+Noviembre!AE74+'Diciembre '!AE74</f>
        <v>0</v>
      </c>
      <c r="AF101" s="318">
        <f>Enero!AF74+Febrero!AF74+'Marzo '!AF74+'Abril '!AF74+'Mayo '!AF74+Junio!AF74+Julio!AF74+Agosto!AF74+Septiembre!AF74+'Octubre '!AF74+Noviembre!AF74+'Diciembre '!AF74</f>
        <v>0</v>
      </c>
      <c r="AG101" s="318">
        <f>Enero!AG74+Febrero!AG74+'Marzo '!AG74+'Abril '!AG74+'Mayo '!AG74+Junio!AG74+Julio!AG74+Agosto!AG74+Septiembre!AG74+'Octubre '!AG74+Noviembre!AG74+'Diciembre '!AG74</f>
        <v>0</v>
      </c>
      <c r="AH101" s="318">
        <f>Enero!AH74+Febrero!AH74+'Marzo '!AH74+'Abril '!AH74+'Mayo '!AH74+Junio!AH74+Julio!AH74+Agosto!AH74+Septiembre!AH74+'Octubre '!AH74+Noviembre!AH74+'Diciembre '!AH74</f>
        <v>0</v>
      </c>
      <c r="AI101" s="318">
        <f>Enero!AI74+Febrero!AI74+'Marzo '!AI74+'Abril '!AI74+'Mayo '!AI74+Junio!AI74+Julio!AI74+Agosto!AI74+Septiembre!AI74+'Octubre '!AI74+Noviembre!AI74+'Diciembre '!AI74</f>
        <v>0</v>
      </c>
      <c r="AJ101" s="318">
        <f>Enero!AJ74+Febrero!AJ74+'Marzo '!AJ74+'Abril '!AJ74+'Mayo '!AJ74+Junio!AJ74+Julio!AJ74+Agosto!AJ74+Septiembre!AJ74+'Octubre '!AJ74+Noviembre!AJ74+'Diciembre '!AJ74</f>
        <v>0</v>
      </c>
      <c r="AK101" s="319">
        <f>Enero!AK74+Febrero!AK74+'Marzo '!AK74+'Abril '!AK74+'Mayo '!AK74+Junio!AK74+Julio!AK74+Agosto!AK74+Septiembre!AK74+'Octubre '!AK74+Noviembre!AK74+'Diciembre '!AK74</f>
        <v>0</v>
      </c>
      <c r="AL101" s="319">
        <f>Enero!AL74+Febrero!AL74+'Marzo '!AL74+'Abril '!AL74+'Mayo '!AL74+Junio!AL74+Julio!AL74+Agosto!AL74+Septiembre!AL74+'Octubre '!AL74+Noviembre!AL74+'Diciembre '!AL74</f>
        <v>0</v>
      </c>
      <c r="AM101" s="319">
        <f>Enero!AM74+Febrero!AM74+'Marzo '!AM74+'Abril '!AM74+'Mayo '!AM74+Junio!AM74+Julio!AM74+Agosto!AM74+Septiembre!AM74+'Octubre '!AM74+Noviembre!AM74+'Diciembre '!AM74</f>
        <v>0</v>
      </c>
      <c r="AN101" s="318">
        <f>Enero!AN74+Febrero!AN74+'Marzo '!AN74+'Abril '!AN74+'Mayo '!AN74+Junio!AN74+Julio!AN74+Agosto!AN74+Septiembre!AN74+'Octubre '!AN74+Noviembre!AN74+'Diciembre '!AN74</f>
        <v>1</v>
      </c>
      <c r="AO101" s="318">
        <f>Enero!AO74+Febrero!AO74+'Marzo '!AO74+'Abril '!AO74+'Mayo '!AO74+Junio!AO74+Julio!AO74+Agosto!AO74+Septiembre!AO74+'Octubre '!AO74+Noviembre!AO74+'Diciembre '!AO74</f>
        <v>0</v>
      </c>
      <c r="AP101" s="318">
        <f>Enero!AP74+Febrero!AP74+'Marzo '!AP74+'Abril '!AP74+'Mayo '!AP74+Junio!AP74+Julio!AP74+Agosto!AP74+Septiembre!AP74+'Octubre '!AP74+Noviembre!AP74+'Diciembre '!AP74</f>
        <v>0</v>
      </c>
      <c r="AQ101" s="318">
        <f>Enero!AQ74+Febrero!AQ74+'Marzo '!AQ74+'Abril '!AQ74+'Mayo '!AQ74+Junio!AQ74+Julio!AQ74+Agosto!AQ74+Septiembre!AQ74+'Octubre '!AQ74+Noviembre!AQ74+'Diciembre '!AQ74</f>
        <v>0</v>
      </c>
      <c r="AR101" s="122" t="s">
        <v>97</v>
      </c>
      <c r="BX101" s="77"/>
      <c r="BY101" s="77"/>
      <c r="BZ101" s="77"/>
      <c r="CA101" s="77" t="str">
        <f>IF(C101&lt;&gt;AN101," Total de exámenes Procesados NO es igual a total por sexo.-","")</f>
        <v/>
      </c>
      <c r="CB101" s="77" t="str">
        <f t="shared" si="31"/>
        <v/>
      </c>
      <c r="CC101" s="77" t="str">
        <f t="shared" si="32"/>
        <v/>
      </c>
      <c r="CD101" s="77" t="str">
        <f t="shared" si="33"/>
        <v/>
      </c>
      <c r="CE101" s="77" t="str">
        <f t="shared" si="34"/>
        <v/>
      </c>
      <c r="CF101" s="77" t="str">
        <f t="shared" si="35"/>
        <v/>
      </c>
      <c r="CG101" s="77" t="str">
        <f t="shared" si="36"/>
        <v/>
      </c>
      <c r="CH101" s="77" t="str">
        <f t="shared" si="37"/>
        <v/>
      </c>
      <c r="CI101" s="77" t="str">
        <f t="shared" si="38"/>
        <v/>
      </c>
      <c r="CJ101" s="77" t="str">
        <f t="shared" si="39"/>
        <v/>
      </c>
      <c r="CK101" s="77" t="str">
        <f t="shared" si="40"/>
        <v/>
      </c>
      <c r="CL101" s="77" t="str">
        <f t="shared" si="41"/>
        <v/>
      </c>
      <c r="CM101" s="77" t="str">
        <f t="shared" si="42"/>
        <v/>
      </c>
      <c r="CN101" s="77" t="str">
        <f t="shared" si="43"/>
        <v/>
      </c>
      <c r="CO101" s="77" t="str">
        <f t="shared" si="44"/>
        <v/>
      </c>
      <c r="CP101" s="77" t="str">
        <f t="shared" si="45"/>
        <v/>
      </c>
      <c r="CQ101" s="77" t="str">
        <f t="shared" si="46"/>
        <v/>
      </c>
      <c r="CR101" s="77" t="str">
        <f t="shared" si="47"/>
        <v/>
      </c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  <c r="DC101" s="77"/>
    </row>
    <row r="102" spans="1:107" s="76" customFormat="1" x14ac:dyDescent="0.25">
      <c r="A102" s="353" t="s">
        <v>14</v>
      </c>
      <c r="B102" s="354"/>
      <c r="C102" s="123">
        <f t="shared" si="29"/>
        <v>25</v>
      </c>
      <c r="D102" s="126">
        <f t="shared" si="30"/>
        <v>0</v>
      </c>
      <c r="E102" s="317">
        <f>Enero!E75+Febrero!E75+'Marzo '!E75+'Abril '!E75+'Mayo '!E75+Junio!E75+Julio!E75+Agosto!E75+Septiembre!E75+'Octubre '!E75+Noviembre!E75+'Diciembre '!E75</f>
        <v>0</v>
      </c>
      <c r="F102" s="317">
        <f>Enero!F75+Febrero!F75+'Marzo '!F75+'Abril '!F75+'Mayo '!F75+Junio!F75+Julio!F75+Agosto!F75+Septiembre!F75+'Octubre '!F75+Noviembre!F75+'Diciembre '!F75</f>
        <v>0</v>
      </c>
      <c r="G102" s="317">
        <f>Enero!G75+Febrero!G75+'Marzo '!G75+'Abril '!G75+'Mayo '!G75+Junio!G75+Julio!G75+Agosto!G75+Septiembre!G75+'Octubre '!G75+Noviembre!G75+'Diciembre '!G75</f>
        <v>0</v>
      </c>
      <c r="H102" s="317">
        <f>Enero!H75+Febrero!H75+'Marzo '!H75+'Abril '!H75+'Mayo '!H75+Junio!H75+Julio!H75+Agosto!H75+Septiembre!H75+'Octubre '!H75+Noviembre!H75+'Diciembre '!H75</f>
        <v>0</v>
      </c>
      <c r="I102" s="317">
        <f>Enero!I75+Febrero!I75+'Marzo '!I75+'Abril '!I75+'Mayo '!I75+Junio!I75+Julio!I75+Agosto!I75+Septiembre!I75+'Octubre '!I75+Noviembre!I75+'Diciembre '!I75</f>
        <v>0</v>
      </c>
      <c r="J102" s="317">
        <f>Enero!J75+Febrero!J75+'Marzo '!J75+'Abril '!J75+'Mayo '!J75+Junio!J75+Julio!J75+Agosto!J75+Septiembre!J75+'Octubre '!J75+Noviembre!J75+'Diciembre '!J75</f>
        <v>0</v>
      </c>
      <c r="K102" s="318">
        <f>Enero!K75+Febrero!K75+'Marzo '!K75+'Abril '!K75+'Mayo '!K75+Junio!K75+Julio!K75+Agosto!K75+Septiembre!K75+'Octubre '!K75+Noviembre!K75+'Diciembre '!K75</f>
        <v>1</v>
      </c>
      <c r="L102" s="318">
        <f>Enero!L75+Febrero!L75+'Marzo '!L75+'Abril '!L75+'Mayo '!L75+Junio!L75+Julio!L75+Agosto!L75+Septiembre!L75+'Octubre '!L75+Noviembre!L75+'Diciembre '!L75</f>
        <v>0</v>
      </c>
      <c r="M102" s="318">
        <f>Enero!M75+Febrero!M75+'Marzo '!M75+'Abril '!M75+'Mayo '!M75+Junio!M75+Julio!M75+Agosto!M75+Septiembre!M75+'Octubre '!M75+Noviembre!M75+'Diciembre '!M75</f>
        <v>3</v>
      </c>
      <c r="N102" s="318">
        <f>Enero!N75+Febrero!N75+'Marzo '!N75+'Abril '!N75+'Mayo '!N75+Junio!N75+Julio!N75+Agosto!N75+Septiembre!N75+'Octubre '!N75+Noviembre!N75+'Diciembre '!N75</f>
        <v>0</v>
      </c>
      <c r="O102" s="318">
        <f>Enero!O75+Febrero!O75+'Marzo '!O75+'Abril '!O75+'Mayo '!O75+Junio!O75+Julio!O75+Agosto!O75+Septiembre!O75+'Octubre '!O75+Noviembre!O75+'Diciembre '!O75</f>
        <v>5</v>
      </c>
      <c r="P102" s="318">
        <f>Enero!P75+Febrero!P75+'Marzo '!P75+'Abril '!P75+'Mayo '!P75+Junio!P75+Julio!P75+Agosto!P75+Septiembre!P75+'Octubre '!P75+Noviembre!P75+'Diciembre '!P75</f>
        <v>0</v>
      </c>
      <c r="Q102" s="318">
        <f>Enero!Q75+Febrero!Q75+'Marzo '!Q75+'Abril '!Q75+'Mayo '!Q75+Junio!Q75+Julio!Q75+Agosto!Q75+Septiembre!Q75+'Octubre '!Q75+Noviembre!Q75+'Diciembre '!Q75</f>
        <v>5</v>
      </c>
      <c r="R102" s="318">
        <f>Enero!R75+Febrero!R75+'Marzo '!R75+'Abril '!R75+'Mayo '!R75+Junio!R75+Julio!R75+Agosto!R75+Septiembre!R75+'Octubre '!R75+Noviembre!R75+'Diciembre '!R75</f>
        <v>0</v>
      </c>
      <c r="S102" s="318">
        <f>Enero!S75+Febrero!S75+'Marzo '!S75+'Abril '!S75+'Mayo '!S75+Junio!S75+Julio!S75+Agosto!S75+Septiembre!S75+'Octubre '!S75+Noviembre!S75+'Diciembre '!S75</f>
        <v>5</v>
      </c>
      <c r="T102" s="318">
        <f>Enero!T75+Febrero!T75+'Marzo '!T75+'Abril '!T75+'Mayo '!T75+Junio!T75+Julio!T75+Agosto!T75+Septiembre!T75+'Octubre '!T75+Noviembre!T75+'Diciembre '!T75</f>
        <v>0</v>
      </c>
      <c r="U102" s="318">
        <f>Enero!U75+Febrero!U75+'Marzo '!U75+'Abril '!U75+'Mayo '!U75+Junio!U75+Julio!U75+Agosto!U75+Septiembre!U75+'Octubre '!U75+Noviembre!U75+'Diciembre '!U75</f>
        <v>0</v>
      </c>
      <c r="V102" s="318">
        <f>Enero!V75+Febrero!V75+'Marzo '!V75+'Abril '!V75+'Mayo '!V75+Junio!V75+Julio!V75+Agosto!V75+Septiembre!V75+'Octubre '!V75+Noviembre!V75+'Diciembre '!V75</f>
        <v>0</v>
      </c>
      <c r="W102" s="318">
        <f>Enero!W75+Febrero!W75+'Marzo '!W75+'Abril '!W75+'Mayo '!W75+Junio!W75+Julio!W75+Agosto!W75+Septiembre!W75+'Octubre '!W75+Noviembre!W75+'Diciembre '!W75</f>
        <v>3</v>
      </c>
      <c r="X102" s="318">
        <f>Enero!X75+Febrero!X75+'Marzo '!X75+'Abril '!X75+'Mayo '!X75+Junio!X75+Julio!X75+Agosto!X75+Septiembre!X75+'Octubre '!X75+Noviembre!X75+'Diciembre '!X75</f>
        <v>0</v>
      </c>
      <c r="Y102" s="318">
        <f>Enero!Y75+Febrero!Y75+'Marzo '!Y75+'Abril '!Y75+'Mayo '!Y75+Junio!Y75+Julio!Y75+Agosto!Y75+Septiembre!Y75+'Octubre '!Y75+Noviembre!Y75+'Diciembre '!Y75</f>
        <v>3</v>
      </c>
      <c r="Z102" s="318">
        <f>Enero!Z75+Febrero!Z75+'Marzo '!Z75+'Abril '!Z75+'Mayo '!Z75+Junio!Z75+Julio!Z75+Agosto!Z75+Septiembre!Z75+'Octubre '!Z75+Noviembre!Z75+'Diciembre '!Z75</f>
        <v>0</v>
      </c>
      <c r="AA102" s="318">
        <f>Enero!AA75+Febrero!AA75+'Marzo '!AA75+'Abril '!AA75+'Mayo '!AA75+Junio!AA75+Julio!AA75+Agosto!AA75+Septiembre!AA75+'Octubre '!AA75+Noviembre!AA75+'Diciembre '!AA75</f>
        <v>0</v>
      </c>
      <c r="AB102" s="318">
        <f>Enero!AB75+Febrero!AB75+'Marzo '!AB75+'Abril '!AB75+'Mayo '!AB75+Junio!AB75+Julio!AB75+Agosto!AB75+Septiembre!AB75+'Octubre '!AB75+Noviembre!AB75+'Diciembre '!AB75</f>
        <v>0</v>
      </c>
      <c r="AC102" s="318">
        <f>Enero!AC75+Febrero!AC75+'Marzo '!AC75+'Abril '!AC75+'Mayo '!AC75+Junio!AC75+Julio!AC75+Agosto!AC75+Septiembre!AC75+'Octubre '!AC75+Noviembre!AC75+'Diciembre '!AC75</f>
        <v>0</v>
      </c>
      <c r="AD102" s="318">
        <f>Enero!AD75+Febrero!AD75+'Marzo '!AD75+'Abril '!AD75+'Mayo '!AD75+Junio!AD75+Julio!AD75+Agosto!AD75+Septiembre!AD75+'Octubre '!AD75+Noviembre!AD75+'Diciembre '!AD75</f>
        <v>0</v>
      </c>
      <c r="AE102" s="318">
        <f>Enero!AE75+Febrero!AE75+'Marzo '!AE75+'Abril '!AE75+'Mayo '!AE75+Junio!AE75+Julio!AE75+Agosto!AE75+Septiembre!AE75+'Octubre '!AE75+Noviembre!AE75+'Diciembre '!AE75</f>
        <v>0</v>
      </c>
      <c r="AF102" s="318">
        <f>Enero!AF75+Febrero!AF75+'Marzo '!AF75+'Abril '!AF75+'Mayo '!AF75+Junio!AF75+Julio!AF75+Agosto!AF75+Septiembre!AF75+'Octubre '!AF75+Noviembre!AF75+'Diciembre '!AF75</f>
        <v>0</v>
      </c>
      <c r="AG102" s="318">
        <f>Enero!AG75+Febrero!AG75+'Marzo '!AG75+'Abril '!AG75+'Mayo '!AG75+Junio!AG75+Julio!AG75+Agosto!AG75+Septiembre!AG75+'Octubre '!AG75+Noviembre!AG75+'Diciembre '!AG75</f>
        <v>0</v>
      </c>
      <c r="AH102" s="318">
        <f>Enero!AH75+Febrero!AH75+'Marzo '!AH75+'Abril '!AH75+'Mayo '!AH75+Junio!AH75+Julio!AH75+Agosto!AH75+Septiembre!AH75+'Octubre '!AH75+Noviembre!AH75+'Diciembre '!AH75</f>
        <v>0</v>
      </c>
      <c r="AI102" s="318">
        <f>Enero!AI75+Febrero!AI75+'Marzo '!AI75+'Abril '!AI75+'Mayo '!AI75+Junio!AI75+Julio!AI75+Agosto!AI75+Septiembre!AI75+'Octubre '!AI75+Noviembre!AI75+'Diciembre '!AI75</f>
        <v>0</v>
      </c>
      <c r="AJ102" s="318">
        <f>Enero!AJ75+Febrero!AJ75+'Marzo '!AJ75+'Abril '!AJ75+'Mayo '!AJ75+Junio!AJ75+Julio!AJ75+Agosto!AJ75+Septiembre!AJ75+'Octubre '!AJ75+Noviembre!AJ75+'Diciembre '!AJ75</f>
        <v>0</v>
      </c>
      <c r="AK102" s="318">
        <f>Enero!AK75+Febrero!AK75+'Marzo '!AK75+'Abril '!AK75+'Mayo '!AK75+Junio!AK75+Julio!AK75+Agosto!AK75+Septiembre!AK75+'Octubre '!AK75+Noviembre!AK75+'Diciembre '!AK75</f>
        <v>0</v>
      </c>
      <c r="AL102" s="318">
        <f>Enero!AL75+Febrero!AL75+'Marzo '!AL75+'Abril '!AL75+'Mayo '!AL75+Junio!AL75+Julio!AL75+Agosto!AL75+Septiembre!AL75+'Octubre '!AL75+Noviembre!AL75+'Diciembre '!AL75</f>
        <v>0</v>
      </c>
      <c r="AM102" s="318">
        <f>Enero!AM75+Febrero!AM75+'Marzo '!AM75+'Abril '!AM75+'Mayo '!AM75+Junio!AM75+Julio!AM75+Agosto!AM75+Septiembre!AM75+'Octubre '!AM75+Noviembre!AM75+'Diciembre '!AM75</f>
        <v>4</v>
      </c>
      <c r="AN102" s="318">
        <f>Enero!AN75+Febrero!AN75+'Marzo '!AN75+'Abril '!AN75+'Mayo '!AN75+Junio!AN75+Julio!AN75+Agosto!AN75+Septiembre!AN75+'Octubre '!AN75+Noviembre!AN75+'Diciembre '!AN75</f>
        <v>21</v>
      </c>
      <c r="AO102" s="318">
        <f>Enero!AO75+Febrero!AO75+'Marzo '!AO75+'Abril '!AO75+'Mayo '!AO75+Junio!AO75+Julio!AO75+Agosto!AO75+Septiembre!AO75+'Octubre '!AO75+Noviembre!AO75+'Diciembre '!AO75</f>
        <v>0</v>
      </c>
      <c r="AP102" s="318">
        <f>Enero!AP75+Febrero!AP75+'Marzo '!AP75+'Abril '!AP75+'Mayo '!AP75+Junio!AP75+Julio!AP75+Agosto!AP75+Septiembre!AP75+'Octubre '!AP75+Noviembre!AP75+'Diciembre '!AP75</f>
        <v>0</v>
      </c>
      <c r="AQ102" s="318">
        <f>Enero!AQ75+Febrero!AQ75+'Marzo '!AQ75+'Abril '!AQ75+'Mayo '!AQ75+Junio!AQ75+Julio!AQ75+Agosto!AQ75+Septiembre!AQ75+'Octubre '!AQ75+Noviembre!AQ75+'Diciembre '!AQ75</f>
        <v>0</v>
      </c>
      <c r="AR102" s="122" t="s">
        <v>97</v>
      </c>
      <c r="BX102" s="77"/>
      <c r="BY102" s="77"/>
      <c r="BZ102" s="77"/>
      <c r="CA102" s="77" t="str">
        <f t="shared" ref="CA102:CA110" si="48">IF(C102&lt;&gt;SUM(AM102:AN102)," Total de exámenes Procesados NO es igual a total por sexo.-","")</f>
        <v/>
      </c>
      <c r="CB102" s="77" t="str">
        <f t="shared" si="31"/>
        <v/>
      </c>
      <c r="CC102" s="77" t="str">
        <f t="shared" si="32"/>
        <v/>
      </c>
      <c r="CD102" s="77" t="str">
        <f t="shared" si="33"/>
        <v/>
      </c>
      <c r="CE102" s="77" t="str">
        <f t="shared" si="34"/>
        <v/>
      </c>
      <c r="CF102" s="77" t="str">
        <f t="shared" si="35"/>
        <v/>
      </c>
      <c r="CG102" s="77" t="str">
        <f t="shared" si="36"/>
        <v/>
      </c>
      <c r="CH102" s="77" t="str">
        <f t="shared" si="37"/>
        <v/>
      </c>
      <c r="CI102" s="77" t="str">
        <f t="shared" si="38"/>
        <v/>
      </c>
      <c r="CJ102" s="77" t="str">
        <f t="shared" si="39"/>
        <v/>
      </c>
      <c r="CK102" s="77" t="str">
        <f t="shared" si="40"/>
        <v/>
      </c>
      <c r="CL102" s="77" t="str">
        <f t="shared" si="41"/>
        <v/>
      </c>
      <c r="CM102" s="77" t="str">
        <f t="shared" si="42"/>
        <v/>
      </c>
      <c r="CN102" s="77" t="str">
        <f t="shared" si="43"/>
        <v/>
      </c>
      <c r="CO102" s="77" t="str">
        <f t="shared" si="44"/>
        <v/>
      </c>
      <c r="CP102" s="77" t="str">
        <f t="shared" si="45"/>
        <v/>
      </c>
      <c r="CQ102" s="77" t="str">
        <f t="shared" si="46"/>
        <v/>
      </c>
      <c r="CR102" s="77" t="str">
        <f t="shared" si="47"/>
        <v/>
      </c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  <c r="DC102" s="77"/>
    </row>
    <row r="103" spans="1:107" s="76" customFormat="1" x14ac:dyDescent="0.25">
      <c r="A103" s="353" t="s">
        <v>19</v>
      </c>
      <c r="B103" s="354"/>
      <c r="C103" s="127">
        <f t="shared" si="29"/>
        <v>10</v>
      </c>
      <c r="D103" s="126">
        <f t="shared" si="30"/>
        <v>1</v>
      </c>
      <c r="E103" s="318">
        <f>Enero!E76+Febrero!E76+'Marzo '!E76+'Abril '!E76+'Mayo '!E76+Junio!E76+Julio!E76+Agosto!E76+Septiembre!E76+'Octubre '!E76+Noviembre!E76+'Diciembre '!E76</f>
        <v>0</v>
      </c>
      <c r="F103" s="318">
        <f>Enero!F76+Febrero!F76+'Marzo '!F76+'Abril '!F76+'Mayo '!F76+Junio!F76+Julio!F76+Agosto!F76+Septiembre!F76+'Octubre '!F76+Noviembre!F76+'Diciembre '!F76</f>
        <v>0</v>
      </c>
      <c r="G103" s="318">
        <f>Enero!G76+Febrero!G76+'Marzo '!G76+'Abril '!G76+'Mayo '!G76+Junio!G76+Julio!G76+Agosto!G76+Septiembre!G76+'Octubre '!G76+Noviembre!G76+'Diciembre '!G76</f>
        <v>0</v>
      </c>
      <c r="H103" s="318">
        <f>Enero!H76+Febrero!H76+'Marzo '!H76+'Abril '!H76+'Mayo '!H76+Junio!H76+Julio!H76+Agosto!H76+Septiembre!H76+'Octubre '!H76+Noviembre!H76+'Diciembre '!H76</f>
        <v>0</v>
      </c>
      <c r="I103" s="318">
        <f>Enero!I76+Febrero!I76+'Marzo '!I76+'Abril '!I76+'Mayo '!I76+Junio!I76+Julio!I76+Agosto!I76+Septiembre!I76+'Octubre '!I76+Noviembre!I76+'Diciembre '!I76</f>
        <v>0</v>
      </c>
      <c r="J103" s="318">
        <f>Enero!J76+Febrero!J76+'Marzo '!J76+'Abril '!J76+'Mayo '!J76+Junio!J76+Julio!J76+Agosto!J76+Septiembre!J76+'Octubre '!J76+Noviembre!J76+'Diciembre '!J76</f>
        <v>0</v>
      </c>
      <c r="K103" s="318">
        <f>Enero!K76+Febrero!K76+'Marzo '!K76+'Abril '!K76+'Mayo '!K76+Junio!K76+Julio!K76+Agosto!K76+Septiembre!K76+'Octubre '!K76+Noviembre!K76+'Diciembre '!K76</f>
        <v>0</v>
      </c>
      <c r="L103" s="318">
        <f>Enero!L76+Febrero!L76+'Marzo '!L76+'Abril '!L76+'Mayo '!L76+Junio!L76+Julio!L76+Agosto!L76+Septiembre!L76+'Octubre '!L76+Noviembre!L76+'Diciembre '!L76</f>
        <v>0</v>
      </c>
      <c r="M103" s="318">
        <f>Enero!M76+Febrero!M76+'Marzo '!M76+'Abril '!M76+'Mayo '!M76+Junio!M76+Julio!M76+Agosto!M76+Septiembre!M76+'Octubre '!M76+Noviembre!M76+'Diciembre '!M76</f>
        <v>0</v>
      </c>
      <c r="N103" s="318">
        <f>Enero!N76+Febrero!N76+'Marzo '!N76+'Abril '!N76+'Mayo '!N76+Junio!N76+Julio!N76+Agosto!N76+Septiembre!N76+'Octubre '!N76+Noviembre!N76+'Diciembre '!N76</f>
        <v>0</v>
      </c>
      <c r="O103" s="318">
        <f>Enero!O76+Febrero!O76+'Marzo '!O76+'Abril '!O76+'Mayo '!O76+Junio!O76+Julio!O76+Agosto!O76+Septiembre!O76+'Octubre '!O76+Noviembre!O76+'Diciembre '!O76</f>
        <v>1</v>
      </c>
      <c r="P103" s="318">
        <f>Enero!P76+Febrero!P76+'Marzo '!P76+'Abril '!P76+'Mayo '!P76+Junio!P76+Julio!P76+Agosto!P76+Septiembre!P76+'Octubre '!P76+Noviembre!P76+'Diciembre '!P76</f>
        <v>0</v>
      </c>
      <c r="Q103" s="318">
        <f>Enero!Q76+Febrero!Q76+'Marzo '!Q76+'Abril '!Q76+'Mayo '!Q76+Junio!Q76+Julio!Q76+Agosto!Q76+Septiembre!Q76+'Octubre '!Q76+Noviembre!Q76+'Diciembre '!Q76</f>
        <v>0</v>
      </c>
      <c r="R103" s="318">
        <f>Enero!R76+Febrero!R76+'Marzo '!R76+'Abril '!R76+'Mayo '!R76+Junio!R76+Julio!R76+Agosto!R76+Septiembre!R76+'Octubre '!R76+Noviembre!R76+'Diciembre '!R76</f>
        <v>0</v>
      </c>
      <c r="S103" s="318">
        <f>Enero!S76+Febrero!S76+'Marzo '!S76+'Abril '!S76+'Mayo '!S76+Junio!S76+Julio!S76+Agosto!S76+Septiembre!S76+'Octubre '!S76+Noviembre!S76+'Diciembre '!S76</f>
        <v>0</v>
      </c>
      <c r="T103" s="318">
        <f>Enero!T76+Febrero!T76+'Marzo '!T76+'Abril '!T76+'Mayo '!T76+Junio!T76+Julio!T76+Agosto!T76+Septiembre!T76+'Octubre '!T76+Noviembre!T76+'Diciembre '!T76</f>
        <v>0</v>
      </c>
      <c r="U103" s="318">
        <f>Enero!U76+Febrero!U76+'Marzo '!U76+'Abril '!U76+'Mayo '!U76+Junio!U76+Julio!U76+Agosto!U76+Septiembre!U76+'Octubre '!U76+Noviembre!U76+'Diciembre '!U76</f>
        <v>4</v>
      </c>
      <c r="V103" s="318">
        <f>Enero!V76+Febrero!V76+'Marzo '!V76+'Abril '!V76+'Mayo '!V76+Junio!V76+Julio!V76+Agosto!V76+Septiembre!V76+'Octubre '!V76+Noviembre!V76+'Diciembre '!V76</f>
        <v>0</v>
      </c>
      <c r="W103" s="318">
        <f>Enero!W76+Febrero!W76+'Marzo '!W76+'Abril '!W76+'Mayo '!W76+Junio!W76+Julio!W76+Agosto!W76+Septiembre!W76+'Octubre '!W76+Noviembre!W76+'Diciembre '!W76</f>
        <v>0</v>
      </c>
      <c r="X103" s="318">
        <f>Enero!X76+Febrero!X76+'Marzo '!X76+'Abril '!X76+'Mayo '!X76+Junio!X76+Julio!X76+Agosto!X76+Septiembre!X76+'Octubre '!X76+Noviembre!X76+'Diciembre '!X76</f>
        <v>0</v>
      </c>
      <c r="Y103" s="318">
        <f>Enero!Y76+Febrero!Y76+'Marzo '!Y76+'Abril '!Y76+'Mayo '!Y76+Junio!Y76+Julio!Y76+Agosto!Y76+Septiembre!Y76+'Octubre '!Y76+Noviembre!Y76+'Diciembre '!Y76</f>
        <v>0</v>
      </c>
      <c r="Z103" s="318">
        <f>Enero!Z76+Febrero!Z76+'Marzo '!Z76+'Abril '!Z76+'Mayo '!Z76+Junio!Z76+Julio!Z76+Agosto!Z76+Septiembre!Z76+'Octubre '!Z76+Noviembre!Z76+'Diciembre '!Z76</f>
        <v>0</v>
      </c>
      <c r="AA103" s="318">
        <f>Enero!AA76+Febrero!AA76+'Marzo '!AA76+'Abril '!AA76+'Mayo '!AA76+Junio!AA76+Julio!AA76+Agosto!AA76+Septiembre!AA76+'Octubre '!AA76+Noviembre!AA76+'Diciembre '!AA76</f>
        <v>0</v>
      </c>
      <c r="AB103" s="318">
        <f>Enero!AB76+Febrero!AB76+'Marzo '!AB76+'Abril '!AB76+'Mayo '!AB76+Junio!AB76+Julio!AB76+Agosto!AB76+Septiembre!AB76+'Octubre '!AB76+Noviembre!AB76+'Diciembre '!AB76</f>
        <v>0</v>
      </c>
      <c r="AC103" s="318">
        <f>Enero!AC76+Febrero!AC76+'Marzo '!AC76+'Abril '!AC76+'Mayo '!AC76+Junio!AC76+Julio!AC76+Agosto!AC76+Septiembre!AC76+'Octubre '!AC76+Noviembre!AC76+'Diciembre '!AC76</f>
        <v>3</v>
      </c>
      <c r="AD103" s="318">
        <f>Enero!AD76+Febrero!AD76+'Marzo '!AD76+'Abril '!AD76+'Mayo '!AD76+Junio!AD76+Julio!AD76+Agosto!AD76+Septiembre!AD76+'Octubre '!AD76+Noviembre!AD76+'Diciembre '!AD76</f>
        <v>1</v>
      </c>
      <c r="AE103" s="318">
        <f>Enero!AE76+Febrero!AE76+'Marzo '!AE76+'Abril '!AE76+'Mayo '!AE76+Junio!AE76+Julio!AE76+Agosto!AE76+Septiembre!AE76+'Octubre '!AE76+Noviembre!AE76+'Diciembre '!AE76</f>
        <v>1</v>
      </c>
      <c r="AF103" s="318">
        <f>Enero!AF76+Febrero!AF76+'Marzo '!AF76+'Abril '!AF76+'Mayo '!AF76+Junio!AF76+Julio!AF76+Agosto!AF76+Septiembre!AF76+'Octubre '!AF76+Noviembre!AF76+'Diciembre '!AF76</f>
        <v>0</v>
      </c>
      <c r="AG103" s="318">
        <f>Enero!AG76+Febrero!AG76+'Marzo '!AG76+'Abril '!AG76+'Mayo '!AG76+Junio!AG76+Julio!AG76+Agosto!AG76+Septiembre!AG76+'Octubre '!AG76+Noviembre!AG76+'Diciembre '!AG76</f>
        <v>1</v>
      </c>
      <c r="AH103" s="318">
        <f>Enero!AH76+Febrero!AH76+'Marzo '!AH76+'Abril '!AH76+'Mayo '!AH76+Junio!AH76+Julio!AH76+Agosto!AH76+Septiembre!AH76+'Octubre '!AH76+Noviembre!AH76+'Diciembre '!AH76</f>
        <v>0</v>
      </c>
      <c r="AI103" s="318">
        <f>Enero!AI76+Febrero!AI76+'Marzo '!AI76+'Abril '!AI76+'Mayo '!AI76+Junio!AI76+Julio!AI76+Agosto!AI76+Septiembre!AI76+'Octubre '!AI76+Noviembre!AI76+'Diciembre '!AI76</f>
        <v>0</v>
      </c>
      <c r="AJ103" s="318">
        <f>Enero!AJ76+Febrero!AJ76+'Marzo '!AJ76+'Abril '!AJ76+'Mayo '!AJ76+Junio!AJ76+Julio!AJ76+Agosto!AJ76+Septiembre!AJ76+'Octubre '!AJ76+Noviembre!AJ76+'Diciembre '!AJ76</f>
        <v>0</v>
      </c>
      <c r="AK103" s="318">
        <f>Enero!AK76+Febrero!AK76+'Marzo '!AK76+'Abril '!AK76+'Mayo '!AK76+Junio!AK76+Julio!AK76+Agosto!AK76+Septiembre!AK76+'Octubre '!AK76+Noviembre!AK76+'Diciembre '!AK76</f>
        <v>0</v>
      </c>
      <c r="AL103" s="318">
        <f>Enero!AL76+Febrero!AL76+'Marzo '!AL76+'Abril '!AL76+'Mayo '!AL76+Junio!AL76+Julio!AL76+Agosto!AL76+Septiembre!AL76+'Octubre '!AL76+Noviembre!AL76+'Diciembre '!AL76</f>
        <v>0</v>
      </c>
      <c r="AM103" s="318">
        <f>Enero!AM76+Febrero!AM76+'Marzo '!AM76+'Abril '!AM76+'Mayo '!AM76+Junio!AM76+Julio!AM76+Agosto!AM76+Septiembre!AM76+'Octubre '!AM76+Noviembre!AM76+'Diciembre '!AM76</f>
        <v>9</v>
      </c>
      <c r="AN103" s="318">
        <f>Enero!AN76+Febrero!AN76+'Marzo '!AN76+'Abril '!AN76+'Mayo '!AN76+Junio!AN76+Julio!AN76+Agosto!AN76+Septiembre!AN76+'Octubre '!AN76+Noviembre!AN76+'Diciembre '!AN76</f>
        <v>1</v>
      </c>
      <c r="AO103" s="318">
        <f>Enero!AO76+Febrero!AO76+'Marzo '!AO76+'Abril '!AO76+'Mayo '!AO76+Junio!AO76+Julio!AO76+Agosto!AO76+Septiembre!AO76+'Octubre '!AO76+Noviembre!AO76+'Diciembre '!AO76</f>
        <v>0</v>
      </c>
      <c r="AP103" s="318">
        <f>Enero!AP76+Febrero!AP76+'Marzo '!AP76+'Abril '!AP76+'Mayo '!AP76+Junio!AP76+Julio!AP76+Agosto!AP76+Septiembre!AP76+'Octubre '!AP76+Noviembre!AP76+'Diciembre '!AP76</f>
        <v>0</v>
      </c>
      <c r="AQ103" s="318">
        <f>Enero!AQ76+Febrero!AQ76+'Marzo '!AQ76+'Abril '!AQ76+'Mayo '!AQ76+Junio!AQ76+Julio!AQ76+Agosto!AQ76+Septiembre!AQ76+'Octubre '!AQ76+Noviembre!AQ76+'Diciembre '!AQ76</f>
        <v>0</v>
      </c>
      <c r="AR103" s="122" t="s">
        <v>97</v>
      </c>
      <c r="BX103" s="77"/>
      <c r="BY103" s="77"/>
      <c r="BZ103" s="77"/>
      <c r="CA103" s="77" t="str">
        <f t="shared" si="48"/>
        <v/>
      </c>
      <c r="CB103" s="77" t="str">
        <f t="shared" si="31"/>
        <v/>
      </c>
      <c r="CC103" s="77" t="str">
        <f t="shared" si="32"/>
        <v/>
      </c>
      <c r="CD103" s="77" t="str">
        <f t="shared" si="33"/>
        <v/>
      </c>
      <c r="CE103" s="77" t="str">
        <f t="shared" si="34"/>
        <v/>
      </c>
      <c r="CF103" s="77" t="str">
        <f t="shared" si="35"/>
        <v/>
      </c>
      <c r="CG103" s="77" t="str">
        <f t="shared" si="36"/>
        <v/>
      </c>
      <c r="CH103" s="77" t="str">
        <f t="shared" si="37"/>
        <v/>
      </c>
      <c r="CI103" s="77" t="str">
        <f t="shared" si="38"/>
        <v/>
      </c>
      <c r="CJ103" s="77" t="str">
        <f t="shared" si="39"/>
        <v/>
      </c>
      <c r="CK103" s="77" t="str">
        <f t="shared" si="40"/>
        <v/>
      </c>
      <c r="CL103" s="77" t="str">
        <f t="shared" si="41"/>
        <v/>
      </c>
      <c r="CM103" s="77" t="str">
        <f t="shared" si="42"/>
        <v/>
      </c>
      <c r="CN103" s="77" t="str">
        <f t="shared" si="43"/>
        <v/>
      </c>
      <c r="CO103" s="77" t="str">
        <f t="shared" si="44"/>
        <v/>
      </c>
      <c r="CP103" s="77" t="str">
        <f t="shared" si="45"/>
        <v/>
      </c>
      <c r="CQ103" s="77" t="str">
        <f t="shared" si="46"/>
        <v/>
      </c>
      <c r="CR103" s="77" t="str">
        <f t="shared" si="47"/>
        <v/>
      </c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  <c r="DC103" s="77"/>
    </row>
    <row r="104" spans="1:107" s="76" customFormat="1" x14ac:dyDescent="0.25">
      <c r="A104" s="353" t="s">
        <v>55</v>
      </c>
      <c r="B104" s="354"/>
      <c r="C104" s="123">
        <f t="shared" si="29"/>
        <v>174</v>
      </c>
      <c r="D104" s="124">
        <f t="shared" si="30"/>
        <v>3</v>
      </c>
      <c r="E104" s="319">
        <f>Enero!E77+Febrero!E77+'Marzo '!E77+'Abril '!E77+'Mayo '!E77+Junio!E77+Julio!E77+Agosto!E77+Septiembre!E77+'Octubre '!E77+Noviembre!E77+'Diciembre '!E77</f>
        <v>0</v>
      </c>
      <c r="F104" s="319">
        <f>Enero!F77+Febrero!F77+'Marzo '!F77+'Abril '!F77+'Mayo '!F77+Junio!F77+Julio!F77+Agosto!F77+Septiembre!F77+'Octubre '!F77+Noviembre!F77+'Diciembre '!F77</f>
        <v>0</v>
      </c>
      <c r="G104" s="319">
        <f>Enero!G77+Febrero!G77+'Marzo '!G77+'Abril '!G77+'Mayo '!G77+Junio!G77+Julio!G77+Agosto!G77+Septiembre!G77+'Octubre '!G77+Noviembre!G77+'Diciembre '!G77</f>
        <v>0</v>
      </c>
      <c r="H104" s="319">
        <f>Enero!H77+Febrero!H77+'Marzo '!H77+'Abril '!H77+'Mayo '!H77+Junio!H77+Julio!H77+Agosto!H77+Septiembre!H77+'Octubre '!H77+Noviembre!H77+'Diciembre '!H77</f>
        <v>0</v>
      </c>
      <c r="I104" s="318">
        <f>Enero!I77+Febrero!I77+'Marzo '!I77+'Abril '!I77+'Mayo '!I77+Junio!I77+Julio!I77+Agosto!I77+Septiembre!I77+'Octubre '!I77+Noviembre!I77+'Diciembre '!I77</f>
        <v>3</v>
      </c>
      <c r="J104" s="318">
        <f>Enero!J77+Febrero!J77+'Marzo '!J77+'Abril '!J77+'Mayo '!J77+Junio!J77+Julio!J77+Agosto!J77+Septiembre!J77+'Octubre '!J77+Noviembre!J77+'Diciembre '!J77</f>
        <v>0</v>
      </c>
      <c r="K104" s="318">
        <f>Enero!K77+Febrero!K77+'Marzo '!K77+'Abril '!K77+'Mayo '!K77+Junio!K77+Julio!K77+Agosto!K77+Septiembre!K77+'Octubre '!K77+Noviembre!K77+'Diciembre '!K77</f>
        <v>13</v>
      </c>
      <c r="L104" s="318">
        <f>Enero!L77+Febrero!L77+'Marzo '!L77+'Abril '!L77+'Mayo '!L77+Junio!L77+Julio!L77+Agosto!L77+Septiembre!L77+'Octubre '!L77+Noviembre!L77+'Diciembre '!L77</f>
        <v>0</v>
      </c>
      <c r="M104" s="318">
        <f>Enero!M77+Febrero!M77+'Marzo '!M77+'Abril '!M77+'Mayo '!M77+Junio!M77+Julio!M77+Agosto!M77+Septiembre!M77+'Octubre '!M77+Noviembre!M77+'Diciembre '!M77</f>
        <v>28</v>
      </c>
      <c r="N104" s="318">
        <f>Enero!N77+Febrero!N77+'Marzo '!N77+'Abril '!N77+'Mayo '!N77+Junio!N77+Julio!N77+Agosto!N77+Septiembre!N77+'Octubre '!N77+Noviembre!N77+'Diciembre '!N77</f>
        <v>2</v>
      </c>
      <c r="O104" s="318">
        <f>Enero!O77+Febrero!O77+'Marzo '!O77+'Abril '!O77+'Mayo '!O77+Junio!O77+Julio!O77+Agosto!O77+Septiembre!O77+'Octubre '!O77+Noviembre!O77+'Diciembre '!O77</f>
        <v>40</v>
      </c>
      <c r="P104" s="318">
        <f>Enero!P77+Febrero!P77+'Marzo '!P77+'Abril '!P77+'Mayo '!P77+Junio!P77+Julio!P77+Agosto!P77+Septiembre!P77+'Octubre '!P77+Noviembre!P77+'Diciembre '!P77</f>
        <v>0</v>
      </c>
      <c r="Q104" s="318">
        <f>Enero!Q77+Febrero!Q77+'Marzo '!Q77+'Abril '!Q77+'Mayo '!Q77+Junio!Q77+Julio!Q77+Agosto!Q77+Septiembre!Q77+'Octubre '!Q77+Noviembre!Q77+'Diciembre '!Q77</f>
        <v>19</v>
      </c>
      <c r="R104" s="318">
        <f>Enero!R77+Febrero!R77+'Marzo '!R77+'Abril '!R77+'Mayo '!R77+Junio!R77+Julio!R77+Agosto!R77+Septiembre!R77+'Octubre '!R77+Noviembre!R77+'Diciembre '!R77</f>
        <v>1</v>
      </c>
      <c r="S104" s="318">
        <f>Enero!S77+Febrero!S77+'Marzo '!S77+'Abril '!S77+'Mayo '!S77+Junio!S77+Julio!S77+Agosto!S77+Septiembre!S77+'Octubre '!S77+Noviembre!S77+'Diciembre '!S77</f>
        <v>25</v>
      </c>
      <c r="T104" s="318">
        <f>Enero!T77+Febrero!T77+'Marzo '!T77+'Abril '!T77+'Mayo '!T77+Junio!T77+Julio!T77+Agosto!T77+Septiembre!T77+'Octubre '!T77+Noviembre!T77+'Diciembre '!T77</f>
        <v>0</v>
      </c>
      <c r="U104" s="318">
        <f>Enero!U77+Febrero!U77+'Marzo '!U77+'Abril '!U77+'Mayo '!U77+Junio!U77+Julio!U77+Agosto!U77+Septiembre!U77+'Octubre '!U77+Noviembre!U77+'Diciembre '!U77</f>
        <v>17</v>
      </c>
      <c r="V104" s="318">
        <f>Enero!V77+Febrero!V77+'Marzo '!V77+'Abril '!V77+'Mayo '!V77+Junio!V77+Julio!V77+Agosto!V77+Septiembre!V77+'Octubre '!V77+Noviembre!V77+'Diciembre '!V77</f>
        <v>0</v>
      </c>
      <c r="W104" s="318">
        <f>Enero!W77+Febrero!W77+'Marzo '!W77+'Abril '!W77+'Mayo '!W77+Junio!W77+Julio!W77+Agosto!W77+Septiembre!W77+'Octubre '!W77+Noviembre!W77+'Diciembre '!W77</f>
        <v>11</v>
      </c>
      <c r="X104" s="318">
        <f>Enero!X77+Febrero!X77+'Marzo '!X77+'Abril '!X77+'Mayo '!X77+Junio!X77+Julio!X77+Agosto!X77+Septiembre!X77+'Octubre '!X77+Noviembre!X77+'Diciembre '!X77</f>
        <v>0</v>
      </c>
      <c r="Y104" s="318">
        <f>Enero!Y77+Febrero!Y77+'Marzo '!Y77+'Abril '!Y77+'Mayo '!Y77+Junio!Y77+Julio!Y77+Agosto!Y77+Septiembre!Y77+'Octubre '!Y77+Noviembre!Y77+'Diciembre '!Y77</f>
        <v>13</v>
      </c>
      <c r="Z104" s="318">
        <f>Enero!Z77+Febrero!Z77+'Marzo '!Z77+'Abril '!Z77+'Mayo '!Z77+Junio!Z77+Julio!Z77+Agosto!Z77+Septiembre!Z77+'Octubre '!Z77+Noviembre!Z77+'Diciembre '!Z77</f>
        <v>0</v>
      </c>
      <c r="AA104" s="318">
        <f>Enero!AA77+Febrero!AA77+'Marzo '!AA77+'Abril '!AA77+'Mayo '!AA77+Junio!AA77+Julio!AA77+Agosto!AA77+Septiembre!AA77+'Octubre '!AA77+Noviembre!AA77+'Diciembre '!AA77</f>
        <v>1</v>
      </c>
      <c r="AB104" s="318">
        <f>Enero!AB77+Febrero!AB77+'Marzo '!AB77+'Abril '!AB77+'Mayo '!AB77+Junio!AB77+Julio!AB77+Agosto!AB77+Septiembre!AB77+'Octubre '!AB77+Noviembre!AB77+'Diciembre '!AB77</f>
        <v>0</v>
      </c>
      <c r="AC104" s="318">
        <f>Enero!AC77+Febrero!AC77+'Marzo '!AC77+'Abril '!AC77+'Mayo '!AC77+Junio!AC77+Julio!AC77+Agosto!AC77+Septiembre!AC77+'Octubre '!AC77+Noviembre!AC77+'Diciembre '!AC77</f>
        <v>1</v>
      </c>
      <c r="AD104" s="318">
        <f>Enero!AD77+Febrero!AD77+'Marzo '!AD77+'Abril '!AD77+'Mayo '!AD77+Junio!AD77+Julio!AD77+Agosto!AD77+Septiembre!AD77+'Octubre '!AD77+Noviembre!AD77+'Diciembre '!AD77</f>
        <v>0</v>
      </c>
      <c r="AE104" s="318">
        <f>Enero!AE77+Febrero!AE77+'Marzo '!AE77+'Abril '!AE77+'Mayo '!AE77+Junio!AE77+Julio!AE77+Agosto!AE77+Septiembre!AE77+'Octubre '!AE77+Noviembre!AE77+'Diciembre '!AE77</f>
        <v>2</v>
      </c>
      <c r="AF104" s="318">
        <f>Enero!AF77+Febrero!AF77+'Marzo '!AF77+'Abril '!AF77+'Mayo '!AF77+Junio!AF77+Julio!AF77+Agosto!AF77+Septiembre!AF77+'Octubre '!AF77+Noviembre!AF77+'Diciembre '!AF77</f>
        <v>0</v>
      </c>
      <c r="AG104" s="318">
        <f>Enero!AG77+Febrero!AG77+'Marzo '!AG77+'Abril '!AG77+'Mayo '!AG77+Junio!AG77+Julio!AG77+Agosto!AG77+Septiembre!AG77+'Octubre '!AG77+Noviembre!AG77+'Diciembre '!AG77</f>
        <v>1</v>
      </c>
      <c r="AH104" s="318">
        <f>Enero!AH77+Febrero!AH77+'Marzo '!AH77+'Abril '!AH77+'Mayo '!AH77+Junio!AH77+Julio!AH77+Agosto!AH77+Septiembre!AH77+'Octubre '!AH77+Noviembre!AH77+'Diciembre '!AH77</f>
        <v>0</v>
      </c>
      <c r="AI104" s="318">
        <f>Enero!AI77+Febrero!AI77+'Marzo '!AI77+'Abril '!AI77+'Mayo '!AI77+Junio!AI77+Julio!AI77+Agosto!AI77+Septiembre!AI77+'Octubre '!AI77+Noviembre!AI77+'Diciembre '!AI77</f>
        <v>0</v>
      </c>
      <c r="AJ104" s="318">
        <f>Enero!AJ77+Febrero!AJ77+'Marzo '!AJ77+'Abril '!AJ77+'Mayo '!AJ77+Junio!AJ77+Julio!AJ77+Agosto!AJ77+Septiembre!AJ77+'Octubre '!AJ77+Noviembre!AJ77+'Diciembre '!AJ77</f>
        <v>0</v>
      </c>
      <c r="AK104" s="318">
        <f>Enero!AK77+Febrero!AK77+'Marzo '!AK77+'Abril '!AK77+'Mayo '!AK77+Junio!AK77+Julio!AK77+Agosto!AK77+Septiembre!AK77+'Octubre '!AK77+Noviembre!AK77+'Diciembre '!AK77</f>
        <v>0</v>
      </c>
      <c r="AL104" s="318">
        <f>Enero!AL77+Febrero!AL77+'Marzo '!AL77+'Abril '!AL77+'Mayo '!AL77+Junio!AL77+Julio!AL77+Agosto!AL77+Septiembre!AL77+'Octubre '!AL77+Noviembre!AL77+'Diciembre '!AL77</f>
        <v>0</v>
      </c>
      <c r="AM104" s="318">
        <f>Enero!AM77+Febrero!AM77+'Marzo '!AM77+'Abril '!AM77+'Mayo '!AM77+Junio!AM77+Julio!AM77+Agosto!AM77+Septiembre!AM77+'Octubre '!AM77+Noviembre!AM77+'Diciembre '!AM77</f>
        <v>112</v>
      </c>
      <c r="AN104" s="318">
        <f>Enero!AN77+Febrero!AN77+'Marzo '!AN77+'Abril '!AN77+'Mayo '!AN77+Junio!AN77+Julio!AN77+Agosto!AN77+Septiembre!AN77+'Octubre '!AN77+Noviembre!AN77+'Diciembre '!AN77</f>
        <v>62</v>
      </c>
      <c r="AO104" s="318">
        <f>Enero!AO77+Febrero!AO77+'Marzo '!AO77+'Abril '!AO77+'Mayo '!AO77+Junio!AO77+Julio!AO77+Agosto!AO77+Septiembre!AO77+'Octubre '!AO77+Noviembre!AO77+'Diciembre '!AO77</f>
        <v>0</v>
      </c>
      <c r="AP104" s="318">
        <f>Enero!AP77+Febrero!AP77+'Marzo '!AP77+'Abril '!AP77+'Mayo '!AP77+Junio!AP77+Julio!AP77+Agosto!AP77+Septiembre!AP77+'Octubre '!AP77+Noviembre!AP77+'Diciembre '!AP77</f>
        <v>0</v>
      </c>
      <c r="AQ104" s="318">
        <f>Enero!AQ77+Febrero!AQ77+'Marzo '!AQ77+'Abril '!AQ77+'Mayo '!AQ77+Junio!AQ77+Julio!AQ77+Agosto!AQ77+Septiembre!AQ77+'Octubre '!AQ77+Noviembre!AQ77+'Diciembre '!AQ77</f>
        <v>0</v>
      </c>
      <c r="AR104" s="122" t="s">
        <v>97</v>
      </c>
      <c r="BX104" s="77"/>
      <c r="BY104" s="77"/>
      <c r="BZ104" s="77"/>
      <c r="CA104" s="77" t="str">
        <f t="shared" si="48"/>
        <v/>
      </c>
      <c r="CB104" s="77" t="str">
        <f t="shared" si="31"/>
        <v/>
      </c>
      <c r="CC104" s="77" t="str">
        <f t="shared" si="32"/>
        <v/>
      </c>
      <c r="CD104" s="77" t="str">
        <f t="shared" si="33"/>
        <v/>
      </c>
      <c r="CE104" s="77" t="str">
        <f t="shared" si="34"/>
        <v/>
      </c>
      <c r="CF104" s="77" t="str">
        <f t="shared" si="35"/>
        <v/>
      </c>
      <c r="CG104" s="77" t="str">
        <f t="shared" si="36"/>
        <v/>
      </c>
      <c r="CH104" s="77" t="str">
        <f t="shared" si="37"/>
        <v/>
      </c>
      <c r="CI104" s="77" t="str">
        <f t="shared" si="38"/>
        <v/>
      </c>
      <c r="CJ104" s="77" t="str">
        <f t="shared" si="39"/>
        <v/>
      </c>
      <c r="CK104" s="77" t="str">
        <f t="shared" si="40"/>
        <v/>
      </c>
      <c r="CL104" s="77" t="str">
        <f t="shared" si="41"/>
        <v/>
      </c>
      <c r="CM104" s="77" t="str">
        <f t="shared" si="42"/>
        <v/>
      </c>
      <c r="CN104" s="77" t="str">
        <f t="shared" si="43"/>
        <v/>
      </c>
      <c r="CO104" s="77" t="str">
        <f t="shared" si="44"/>
        <v/>
      </c>
      <c r="CP104" s="77" t="str">
        <f t="shared" si="45"/>
        <v/>
      </c>
      <c r="CQ104" s="77" t="str">
        <f t="shared" si="46"/>
        <v/>
      </c>
      <c r="CR104" s="77" t="str">
        <f t="shared" si="47"/>
        <v/>
      </c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  <c r="DC104" s="77"/>
    </row>
    <row r="105" spans="1:107" s="76" customFormat="1" ht="26.25" customHeight="1" x14ac:dyDescent="0.25">
      <c r="A105" s="358" t="s">
        <v>56</v>
      </c>
      <c r="B105" s="359"/>
      <c r="C105" s="123">
        <f t="shared" si="29"/>
        <v>125</v>
      </c>
      <c r="D105" s="124">
        <f t="shared" si="30"/>
        <v>0</v>
      </c>
      <c r="E105" s="319">
        <f>Enero!E78+Febrero!E78+'Marzo '!E78+'Abril '!E78+'Mayo '!E78+Junio!E78+Julio!E78+Agosto!E78+Septiembre!E78+'Octubre '!E78+Noviembre!E78+'Diciembre '!E78</f>
        <v>0</v>
      </c>
      <c r="F105" s="319">
        <f>Enero!F78+Febrero!F78+'Marzo '!F78+'Abril '!F78+'Mayo '!F78+Junio!F78+Julio!F78+Agosto!F78+Septiembre!F78+'Octubre '!F78+Noviembre!F78+'Diciembre '!F78</f>
        <v>0</v>
      </c>
      <c r="G105" s="319">
        <f>Enero!G78+Febrero!G78+'Marzo '!G78+'Abril '!G78+'Mayo '!G78+Junio!G78+Julio!G78+Agosto!G78+Septiembre!G78+'Octubre '!G78+Noviembre!G78+'Diciembre '!G78</f>
        <v>0</v>
      </c>
      <c r="H105" s="319">
        <f>Enero!H78+Febrero!H78+'Marzo '!H78+'Abril '!H78+'Mayo '!H78+Junio!H78+Julio!H78+Agosto!H78+Septiembre!H78+'Octubre '!H78+Noviembre!H78+'Diciembre '!H78</f>
        <v>0</v>
      </c>
      <c r="I105" s="318">
        <f>Enero!I78+Febrero!I78+'Marzo '!I78+'Abril '!I78+'Mayo '!I78+Junio!I78+Julio!I78+Agosto!I78+Septiembre!I78+'Octubre '!I78+Noviembre!I78+'Diciembre '!I78</f>
        <v>0</v>
      </c>
      <c r="J105" s="318">
        <f>Enero!J78+Febrero!J78+'Marzo '!J78+'Abril '!J78+'Mayo '!J78+Junio!J78+Julio!J78+Agosto!J78+Septiembre!J78+'Octubre '!J78+Noviembre!J78+'Diciembre '!J78</f>
        <v>0</v>
      </c>
      <c r="K105" s="318">
        <f>Enero!K78+Febrero!K78+'Marzo '!K78+'Abril '!K78+'Mayo '!K78+Junio!K78+Julio!K78+Agosto!K78+Septiembre!K78+'Octubre '!K78+Noviembre!K78+'Diciembre '!K78</f>
        <v>14</v>
      </c>
      <c r="L105" s="318">
        <f>Enero!L78+Febrero!L78+'Marzo '!L78+'Abril '!L78+'Mayo '!L78+Junio!L78+Julio!L78+Agosto!L78+Septiembre!L78+'Octubre '!L78+Noviembre!L78+'Diciembre '!L78</f>
        <v>0</v>
      </c>
      <c r="M105" s="318">
        <f>Enero!M78+Febrero!M78+'Marzo '!M78+'Abril '!M78+'Mayo '!M78+Junio!M78+Julio!M78+Agosto!M78+Septiembre!M78+'Octubre '!M78+Noviembre!M78+'Diciembre '!M78</f>
        <v>26</v>
      </c>
      <c r="N105" s="318">
        <f>Enero!N78+Febrero!N78+'Marzo '!N78+'Abril '!N78+'Mayo '!N78+Junio!N78+Julio!N78+Agosto!N78+Septiembre!N78+'Octubre '!N78+Noviembre!N78+'Diciembre '!N78</f>
        <v>0</v>
      </c>
      <c r="O105" s="318">
        <f>Enero!O78+Febrero!O78+'Marzo '!O78+'Abril '!O78+'Mayo '!O78+Junio!O78+Julio!O78+Agosto!O78+Septiembre!O78+'Octubre '!O78+Noviembre!O78+'Diciembre '!O78</f>
        <v>24</v>
      </c>
      <c r="P105" s="318">
        <f>Enero!P78+Febrero!P78+'Marzo '!P78+'Abril '!P78+'Mayo '!P78+Junio!P78+Julio!P78+Agosto!P78+Septiembre!P78+'Octubre '!P78+Noviembre!P78+'Diciembre '!P78</f>
        <v>0</v>
      </c>
      <c r="Q105" s="318">
        <f>Enero!Q78+Febrero!Q78+'Marzo '!Q78+'Abril '!Q78+'Mayo '!Q78+Junio!Q78+Julio!Q78+Agosto!Q78+Septiembre!Q78+'Octubre '!Q78+Noviembre!Q78+'Diciembre '!Q78</f>
        <v>15</v>
      </c>
      <c r="R105" s="318">
        <f>Enero!R78+Febrero!R78+'Marzo '!R78+'Abril '!R78+'Mayo '!R78+Junio!R78+Julio!R78+Agosto!R78+Septiembre!R78+'Octubre '!R78+Noviembre!R78+'Diciembre '!R78</f>
        <v>0</v>
      </c>
      <c r="S105" s="318">
        <f>Enero!S78+Febrero!S78+'Marzo '!S78+'Abril '!S78+'Mayo '!S78+Junio!S78+Julio!S78+Agosto!S78+Septiembre!S78+'Octubre '!S78+Noviembre!S78+'Diciembre '!S78</f>
        <v>9</v>
      </c>
      <c r="T105" s="318">
        <f>Enero!T78+Febrero!T78+'Marzo '!T78+'Abril '!T78+'Mayo '!T78+Junio!T78+Julio!T78+Agosto!T78+Septiembre!T78+'Octubre '!T78+Noviembre!T78+'Diciembre '!T78</f>
        <v>0</v>
      </c>
      <c r="U105" s="318">
        <f>Enero!U78+Febrero!U78+'Marzo '!U78+'Abril '!U78+'Mayo '!U78+Junio!U78+Julio!U78+Agosto!U78+Septiembre!U78+'Octubre '!U78+Noviembre!U78+'Diciembre '!U78</f>
        <v>14</v>
      </c>
      <c r="V105" s="318">
        <f>Enero!V78+Febrero!V78+'Marzo '!V78+'Abril '!V78+'Mayo '!V78+Junio!V78+Julio!V78+Agosto!V78+Septiembre!V78+'Octubre '!V78+Noviembre!V78+'Diciembre '!V78</f>
        <v>0</v>
      </c>
      <c r="W105" s="318">
        <f>Enero!W78+Febrero!W78+'Marzo '!W78+'Abril '!W78+'Mayo '!W78+Junio!W78+Julio!W78+Agosto!W78+Septiembre!W78+'Octubre '!W78+Noviembre!W78+'Diciembre '!W78</f>
        <v>11</v>
      </c>
      <c r="X105" s="318">
        <f>Enero!X78+Febrero!X78+'Marzo '!X78+'Abril '!X78+'Mayo '!X78+Junio!X78+Julio!X78+Agosto!X78+Septiembre!X78+'Octubre '!X78+Noviembre!X78+'Diciembre '!X78</f>
        <v>0</v>
      </c>
      <c r="Y105" s="318">
        <f>Enero!Y78+Febrero!Y78+'Marzo '!Y78+'Abril '!Y78+'Mayo '!Y78+Junio!Y78+Julio!Y78+Agosto!Y78+Septiembre!Y78+'Octubre '!Y78+Noviembre!Y78+'Diciembre '!Y78</f>
        <v>6</v>
      </c>
      <c r="Z105" s="318">
        <f>Enero!Z78+Febrero!Z78+'Marzo '!Z78+'Abril '!Z78+'Mayo '!Z78+Junio!Z78+Julio!Z78+Agosto!Z78+Septiembre!Z78+'Octubre '!Z78+Noviembre!Z78+'Diciembre '!Z78</f>
        <v>0</v>
      </c>
      <c r="AA105" s="318">
        <f>Enero!AA78+Febrero!AA78+'Marzo '!AA78+'Abril '!AA78+'Mayo '!AA78+Junio!AA78+Julio!AA78+Agosto!AA78+Septiembre!AA78+'Octubre '!AA78+Noviembre!AA78+'Diciembre '!AA78</f>
        <v>4</v>
      </c>
      <c r="AB105" s="318">
        <f>Enero!AB78+Febrero!AB78+'Marzo '!AB78+'Abril '!AB78+'Mayo '!AB78+Junio!AB78+Julio!AB78+Agosto!AB78+Septiembre!AB78+'Octubre '!AB78+Noviembre!AB78+'Diciembre '!AB78</f>
        <v>0</v>
      </c>
      <c r="AC105" s="318">
        <f>Enero!AC78+Febrero!AC78+'Marzo '!AC78+'Abril '!AC78+'Mayo '!AC78+Junio!AC78+Julio!AC78+Agosto!AC78+Septiembre!AC78+'Octubre '!AC78+Noviembre!AC78+'Diciembre '!AC78</f>
        <v>0</v>
      </c>
      <c r="AD105" s="318">
        <f>Enero!AD78+Febrero!AD78+'Marzo '!AD78+'Abril '!AD78+'Mayo '!AD78+Junio!AD78+Julio!AD78+Agosto!AD78+Septiembre!AD78+'Octubre '!AD78+Noviembre!AD78+'Diciembre '!AD78</f>
        <v>0</v>
      </c>
      <c r="AE105" s="318">
        <f>Enero!AE78+Febrero!AE78+'Marzo '!AE78+'Abril '!AE78+'Mayo '!AE78+Junio!AE78+Julio!AE78+Agosto!AE78+Septiembre!AE78+'Octubre '!AE78+Noviembre!AE78+'Diciembre '!AE78</f>
        <v>1</v>
      </c>
      <c r="AF105" s="318">
        <f>Enero!AF78+Febrero!AF78+'Marzo '!AF78+'Abril '!AF78+'Mayo '!AF78+Junio!AF78+Julio!AF78+Agosto!AF78+Septiembre!AF78+'Octubre '!AF78+Noviembre!AF78+'Diciembre '!AF78</f>
        <v>0</v>
      </c>
      <c r="AG105" s="318">
        <f>Enero!AG78+Febrero!AG78+'Marzo '!AG78+'Abril '!AG78+'Mayo '!AG78+Junio!AG78+Julio!AG78+Agosto!AG78+Septiembre!AG78+'Octubre '!AG78+Noviembre!AG78+'Diciembre '!AG78</f>
        <v>1</v>
      </c>
      <c r="AH105" s="318">
        <f>Enero!AH78+Febrero!AH78+'Marzo '!AH78+'Abril '!AH78+'Mayo '!AH78+Junio!AH78+Julio!AH78+Agosto!AH78+Septiembre!AH78+'Octubre '!AH78+Noviembre!AH78+'Diciembre '!AH78</f>
        <v>0</v>
      </c>
      <c r="AI105" s="318">
        <f>Enero!AI78+Febrero!AI78+'Marzo '!AI78+'Abril '!AI78+'Mayo '!AI78+Junio!AI78+Julio!AI78+Agosto!AI78+Septiembre!AI78+'Octubre '!AI78+Noviembre!AI78+'Diciembre '!AI78</f>
        <v>0</v>
      </c>
      <c r="AJ105" s="318">
        <f>Enero!AJ78+Febrero!AJ78+'Marzo '!AJ78+'Abril '!AJ78+'Mayo '!AJ78+Junio!AJ78+Julio!AJ78+Agosto!AJ78+Septiembre!AJ78+'Octubre '!AJ78+Noviembre!AJ78+'Diciembre '!AJ78</f>
        <v>0</v>
      </c>
      <c r="AK105" s="318">
        <f>Enero!AK78+Febrero!AK78+'Marzo '!AK78+'Abril '!AK78+'Mayo '!AK78+Junio!AK78+Julio!AK78+Agosto!AK78+Septiembre!AK78+'Octubre '!AK78+Noviembre!AK78+'Diciembre '!AK78</f>
        <v>0</v>
      </c>
      <c r="AL105" s="318">
        <f>Enero!AL78+Febrero!AL78+'Marzo '!AL78+'Abril '!AL78+'Mayo '!AL78+Junio!AL78+Julio!AL78+Agosto!AL78+Septiembre!AL78+'Octubre '!AL78+Noviembre!AL78+'Diciembre '!AL78</f>
        <v>0</v>
      </c>
      <c r="AM105" s="318">
        <f>Enero!AM78+Febrero!AM78+'Marzo '!AM78+'Abril '!AM78+'Mayo '!AM78+Junio!AM78+Julio!AM78+Agosto!AM78+Septiembre!AM78+'Octubre '!AM78+Noviembre!AM78+'Diciembre '!AM78</f>
        <v>0</v>
      </c>
      <c r="AN105" s="318">
        <f>Enero!AN78+Febrero!AN78+'Marzo '!AN78+'Abril '!AN78+'Mayo '!AN78+Junio!AN78+Julio!AN78+Agosto!AN78+Septiembre!AN78+'Octubre '!AN78+Noviembre!AN78+'Diciembre '!AN78</f>
        <v>125</v>
      </c>
      <c r="AO105" s="318">
        <f>Enero!AO78+Febrero!AO78+'Marzo '!AO78+'Abril '!AO78+'Mayo '!AO78+Junio!AO78+Julio!AO78+Agosto!AO78+Septiembre!AO78+'Octubre '!AO78+Noviembre!AO78+'Diciembre '!AO78</f>
        <v>0</v>
      </c>
      <c r="AP105" s="318">
        <f>Enero!AP78+Febrero!AP78+'Marzo '!AP78+'Abril '!AP78+'Mayo '!AP78+Junio!AP78+Julio!AP78+Agosto!AP78+Septiembre!AP78+'Octubre '!AP78+Noviembre!AP78+'Diciembre '!AP78</f>
        <v>0</v>
      </c>
      <c r="AQ105" s="318">
        <f>Enero!AQ78+Febrero!AQ78+'Marzo '!AQ78+'Abril '!AQ78+'Mayo '!AQ78+Junio!AQ78+Julio!AQ78+Agosto!AQ78+Septiembre!AQ78+'Octubre '!AQ78+Noviembre!AQ78+'Diciembre '!AQ78</f>
        <v>0</v>
      </c>
      <c r="AR105" s="122" t="s">
        <v>97</v>
      </c>
      <c r="BX105" s="77"/>
      <c r="BY105" s="77"/>
      <c r="BZ105" s="77"/>
      <c r="CA105" s="77" t="str">
        <f t="shared" si="48"/>
        <v/>
      </c>
      <c r="CB105" s="77" t="str">
        <f t="shared" si="31"/>
        <v/>
      </c>
      <c r="CC105" s="77" t="str">
        <f t="shared" si="32"/>
        <v/>
      </c>
      <c r="CD105" s="77" t="str">
        <f t="shared" si="33"/>
        <v/>
      </c>
      <c r="CE105" s="77" t="str">
        <f t="shared" si="34"/>
        <v/>
      </c>
      <c r="CF105" s="77" t="str">
        <f t="shared" si="35"/>
        <v/>
      </c>
      <c r="CG105" s="77" t="str">
        <f t="shared" si="36"/>
        <v/>
      </c>
      <c r="CH105" s="77" t="str">
        <f t="shared" si="37"/>
        <v/>
      </c>
      <c r="CI105" s="77" t="str">
        <f t="shared" si="38"/>
        <v/>
      </c>
      <c r="CJ105" s="77" t="str">
        <f t="shared" si="39"/>
        <v/>
      </c>
      <c r="CK105" s="77" t="str">
        <f t="shared" si="40"/>
        <v/>
      </c>
      <c r="CL105" s="77" t="str">
        <f t="shared" si="41"/>
        <v/>
      </c>
      <c r="CM105" s="77" t="str">
        <f t="shared" si="42"/>
        <v/>
      </c>
      <c r="CN105" s="77" t="str">
        <f t="shared" si="43"/>
        <v/>
      </c>
      <c r="CO105" s="77" t="str">
        <f t="shared" si="44"/>
        <v/>
      </c>
      <c r="CP105" s="77" t="str">
        <f t="shared" si="45"/>
        <v/>
      </c>
      <c r="CQ105" s="77" t="str">
        <f t="shared" si="46"/>
        <v/>
      </c>
      <c r="CR105" s="77" t="str">
        <f t="shared" si="47"/>
        <v/>
      </c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  <c r="DC105" s="77"/>
    </row>
    <row r="106" spans="1:107" s="76" customFormat="1" x14ac:dyDescent="0.25">
      <c r="A106" s="353" t="s">
        <v>17</v>
      </c>
      <c r="B106" s="354"/>
      <c r="C106" s="127">
        <f t="shared" si="29"/>
        <v>23</v>
      </c>
      <c r="D106" s="126">
        <f t="shared" si="30"/>
        <v>1</v>
      </c>
      <c r="E106" s="318">
        <f>Enero!E79+Febrero!E79+'Marzo '!E79+'Abril '!E79+'Mayo '!E79+Junio!E79+Julio!E79+Agosto!E79+Septiembre!E79+'Octubre '!E79+Noviembre!E79+'Diciembre '!E79</f>
        <v>0</v>
      </c>
      <c r="F106" s="318">
        <f>Enero!F79+Febrero!F79+'Marzo '!F79+'Abril '!F79+'Mayo '!F79+Junio!F79+Julio!F79+Agosto!F79+Septiembre!F79+'Octubre '!F79+Noviembre!F79+'Diciembre '!F79</f>
        <v>0</v>
      </c>
      <c r="G106" s="318">
        <f>Enero!G79+Febrero!G79+'Marzo '!G79+'Abril '!G79+'Mayo '!G79+Junio!G79+Julio!G79+Agosto!G79+Septiembre!G79+'Octubre '!G79+Noviembre!G79+'Diciembre '!G79</f>
        <v>0</v>
      </c>
      <c r="H106" s="318">
        <f>Enero!H79+Febrero!H79+'Marzo '!H79+'Abril '!H79+'Mayo '!H79+Junio!H79+Julio!H79+Agosto!H79+Septiembre!H79+'Octubre '!H79+Noviembre!H79+'Diciembre '!H79</f>
        <v>0</v>
      </c>
      <c r="I106" s="318">
        <f>Enero!I79+Febrero!I79+'Marzo '!I79+'Abril '!I79+'Mayo '!I79+Junio!I79+Julio!I79+Agosto!I79+Septiembre!I79+'Octubre '!I79+Noviembre!I79+'Diciembre '!I79</f>
        <v>0</v>
      </c>
      <c r="J106" s="318">
        <f>Enero!J79+Febrero!J79+'Marzo '!J79+'Abril '!J79+'Mayo '!J79+Junio!J79+Julio!J79+Agosto!J79+Septiembre!J79+'Octubre '!J79+Noviembre!J79+'Diciembre '!J79</f>
        <v>0</v>
      </c>
      <c r="K106" s="318">
        <f>Enero!K79+Febrero!K79+'Marzo '!K79+'Abril '!K79+'Mayo '!K79+Junio!K79+Julio!K79+Agosto!K79+Septiembre!K79+'Octubre '!K79+Noviembre!K79+'Diciembre '!K79</f>
        <v>2</v>
      </c>
      <c r="L106" s="318">
        <f>Enero!L79+Febrero!L79+'Marzo '!L79+'Abril '!L79+'Mayo '!L79+Junio!L79+Julio!L79+Agosto!L79+Septiembre!L79+'Octubre '!L79+Noviembre!L79+'Diciembre '!L79</f>
        <v>0</v>
      </c>
      <c r="M106" s="318">
        <f>Enero!M79+Febrero!M79+'Marzo '!M79+'Abril '!M79+'Mayo '!M79+Junio!M79+Julio!M79+Agosto!M79+Septiembre!M79+'Octubre '!M79+Noviembre!M79+'Diciembre '!M79</f>
        <v>5</v>
      </c>
      <c r="N106" s="318">
        <f>Enero!N79+Febrero!N79+'Marzo '!N79+'Abril '!N79+'Mayo '!N79+Junio!N79+Julio!N79+Agosto!N79+Septiembre!N79+'Octubre '!N79+Noviembre!N79+'Diciembre '!N79</f>
        <v>0</v>
      </c>
      <c r="O106" s="318">
        <f>Enero!O79+Febrero!O79+'Marzo '!O79+'Abril '!O79+'Mayo '!O79+Junio!O79+Julio!O79+Agosto!O79+Septiembre!O79+'Octubre '!O79+Noviembre!O79+'Diciembre '!O79</f>
        <v>3</v>
      </c>
      <c r="P106" s="318">
        <f>Enero!P79+Febrero!P79+'Marzo '!P79+'Abril '!P79+'Mayo '!P79+Junio!P79+Julio!P79+Agosto!P79+Septiembre!P79+'Octubre '!P79+Noviembre!P79+'Diciembre '!P79</f>
        <v>0</v>
      </c>
      <c r="Q106" s="318">
        <f>Enero!Q79+Febrero!Q79+'Marzo '!Q79+'Abril '!Q79+'Mayo '!Q79+Junio!Q79+Julio!Q79+Agosto!Q79+Septiembre!Q79+'Octubre '!Q79+Noviembre!Q79+'Diciembre '!Q79</f>
        <v>3</v>
      </c>
      <c r="R106" s="318">
        <f>Enero!R79+Febrero!R79+'Marzo '!R79+'Abril '!R79+'Mayo '!R79+Junio!R79+Julio!R79+Agosto!R79+Septiembre!R79+'Octubre '!R79+Noviembre!R79+'Diciembre '!R79</f>
        <v>0</v>
      </c>
      <c r="S106" s="318">
        <f>Enero!S79+Febrero!S79+'Marzo '!S79+'Abril '!S79+'Mayo '!S79+Junio!S79+Julio!S79+Agosto!S79+Septiembre!S79+'Octubre '!S79+Noviembre!S79+'Diciembre '!S79</f>
        <v>4</v>
      </c>
      <c r="T106" s="318">
        <f>Enero!T79+Febrero!T79+'Marzo '!T79+'Abril '!T79+'Mayo '!T79+Junio!T79+Julio!T79+Agosto!T79+Septiembre!T79+'Octubre '!T79+Noviembre!T79+'Diciembre '!T79</f>
        <v>0</v>
      </c>
      <c r="U106" s="318">
        <f>Enero!U79+Febrero!U79+'Marzo '!U79+'Abril '!U79+'Mayo '!U79+Junio!U79+Julio!U79+Agosto!U79+Septiembre!U79+'Octubre '!U79+Noviembre!U79+'Diciembre '!U79</f>
        <v>1</v>
      </c>
      <c r="V106" s="318">
        <f>Enero!V79+Febrero!V79+'Marzo '!V79+'Abril '!V79+'Mayo '!V79+Junio!V79+Julio!V79+Agosto!V79+Septiembre!V79+'Octubre '!V79+Noviembre!V79+'Diciembre '!V79</f>
        <v>0</v>
      </c>
      <c r="W106" s="318">
        <f>Enero!W79+Febrero!W79+'Marzo '!W79+'Abril '!W79+'Mayo '!W79+Junio!W79+Julio!W79+Agosto!W79+Septiembre!W79+'Octubre '!W79+Noviembre!W79+'Diciembre '!W79</f>
        <v>4</v>
      </c>
      <c r="X106" s="318">
        <f>Enero!X79+Febrero!X79+'Marzo '!X79+'Abril '!X79+'Mayo '!X79+Junio!X79+Julio!X79+Agosto!X79+Septiembre!X79+'Octubre '!X79+Noviembre!X79+'Diciembre '!X79</f>
        <v>0</v>
      </c>
      <c r="Y106" s="318">
        <f>Enero!Y79+Febrero!Y79+'Marzo '!Y79+'Abril '!Y79+'Mayo '!Y79+Junio!Y79+Julio!Y79+Agosto!Y79+Septiembre!Y79+'Octubre '!Y79+Noviembre!Y79+'Diciembre '!Y79</f>
        <v>1</v>
      </c>
      <c r="Z106" s="318">
        <f>Enero!Z79+Febrero!Z79+'Marzo '!Z79+'Abril '!Z79+'Mayo '!Z79+Junio!Z79+Julio!Z79+Agosto!Z79+Septiembre!Z79+'Octubre '!Z79+Noviembre!Z79+'Diciembre '!Z79</f>
        <v>1</v>
      </c>
      <c r="AA106" s="318">
        <f>Enero!AA79+Febrero!AA79+'Marzo '!AA79+'Abril '!AA79+'Mayo '!AA79+Junio!AA79+Julio!AA79+Agosto!AA79+Septiembre!AA79+'Octubre '!AA79+Noviembre!AA79+'Diciembre '!AA79</f>
        <v>0</v>
      </c>
      <c r="AB106" s="318">
        <f>Enero!AB79+Febrero!AB79+'Marzo '!AB79+'Abril '!AB79+'Mayo '!AB79+Junio!AB79+Julio!AB79+Agosto!AB79+Septiembre!AB79+'Octubre '!AB79+Noviembre!AB79+'Diciembre '!AB79</f>
        <v>0</v>
      </c>
      <c r="AC106" s="318">
        <f>Enero!AC79+Febrero!AC79+'Marzo '!AC79+'Abril '!AC79+'Mayo '!AC79+Junio!AC79+Julio!AC79+Agosto!AC79+Septiembre!AC79+'Octubre '!AC79+Noviembre!AC79+'Diciembre '!AC79</f>
        <v>0</v>
      </c>
      <c r="AD106" s="318">
        <f>Enero!AD79+Febrero!AD79+'Marzo '!AD79+'Abril '!AD79+'Mayo '!AD79+Junio!AD79+Julio!AD79+Agosto!AD79+Septiembre!AD79+'Octubre '!AD79+Noviembre!AD79+'Diciembre '!AD79</f>
        <v>0</v>
      </c>
      <c r="AE106" s="318">
        <f>Enero!AE79+Febrero!AE79+'Marzo '!AE79+'Abril '!AE79+'Mayo '!AE79+Junio!AE79+Julio!AE79+Agosto!AE79+Septiembre!AE79+'Octubre '!AE79+Noviembre!AE79+'Diciembre '!AE79</f>
        <v>0</v>
      </c>
      <c r="AF106" s="318">
        <f>Enero!AF79+Febrero!AF79+'Marzo '!AF79+'Abril '!AF79+'Mayo '!AF79+Junio!AF79+Julio!AF79+Agosto!AF79+Septiembre!AF79+'Octubre '!AF79+Noviembre!AF79+'Diciembre '!AF79</f>
        <v>0</v>
      </c>
      <c r="AG106" s="318">
        <f>Enero!AG79+Febrero!AG79+'Marzo '!AG79+'Abril '!AG79+'Mayo '!AG79+Junio!AG79+Julio!AG79+Agosto!AG79+Septiembre!AG79+'Octubre '!AG79+Noviembre!AG79+'Diciembre '!AG79</f>
        <v>0</v>
      </c>
      <c r="AH106" s="318">
        <f>Enero!AH79+Febrero!AH79+'Marzo '!AH79+'Abril '!AH79+'Mayo '!AH79+Junio!AH79+Julio!AH79+Agosto!AH79+Septiembre!AH79+'Octubre '!AH79+Noviembre!AH79+'Diciembre '!AH79</f>
        <v>0</v>
      </c>
      <c r="AI106" s="318">
        <f>Enero!AI79+Febrero!AI79+'Marzo '!AI79+'Abril '!AI79+'Mayo '!AI79+Junio!AI79+Julio!AI79+Agosto!AI79+Septiembre!AI79+'Octubre '!AI79+Noviembre!AI79+'Diciembre '!AI79</f>
        <v>0</v>
      </c>
      <c r="AJ106" s="318">
        <f>Enero!AJ79+Febrero!AJ79+'Marzo '!AJ79+'Abril '!AJ79+'Mayo '!AJ79+Junio!AJ79+Julio!AJ79+Agosto!AJ79+Septiembre!AJ79+'Octubre '!AJ79+Noviembre!AJ79+'Diciembre '!AJ79</f>
        <v>0</v>
      </c>
      <c r="AK106" s="318">
        <f>Enero!AK79+Febrero!AK79+'Marzo '!AK79+'Abril '!AK79+'Mayo '!AK79+Junio!AK79+Julio!AK79+Agosto!AK79+Septiembre!AK79+'Octubre '!AK79+Noviembre!AK79+'Diciembre '!AK79</f>
        <v>0</v>
      </c>
      <c r="AL106" s="318">
        <f>Enero!AL79+Febrero!AL79+'Marzo '!AL79+'Abril '!AL79+'Mayo '!AL79+Junio!AL79+Julio!AL79+Agosto!AL79+Septiembre!AL79+'Octubre '!AL79+Noviembre!AL79+'Diciembre '!AL79</f>
        <v>0</v>
      </c>
      <c r="AM106" s="318">
        <f>Enero!AM79+Febrero!AM79+'Marzo '!AM79+'Abril '!AM79+'Mayo '!AM79+Junio!AM79+Julio!AM79+Agosto!AM79+Septiembre!AM79+'Octubre '!AM79+Noviembre!AM79+'Diciembre '!AM79</f>
        <v>14</v>
      </c>
      <c r="AN106" s="318">
        <f>Enero!AN79+Febrero!AN79+'Marzo '!AN79+'Abril '!AN79+'Mayo '!AN79+Junio!AN79+Julio!AN79+Agosto!AN79+Septiembre!AN79+'Octubre '!AN79+Noviembre!AN79+'Diciembre '!AN79</f>
        <v>9</v>
      </c>
      <c r="AO106" s="318">
        <f>Enero!AO79+Febrero!AO79+'Marzo '!AO79+'Abril '!AO79+'Mayo '!AO79+Junio!AO79+Julio!AO79+Agosto!AO79+Septiembre!AO79+'Octubre '!AO79+Noviembre!AO79+'Diciembre '!AO79</f>
        <v>0</v>
      </c>
      <c r="AP106" s="318">
        <f>Enero!AP79+Febrero!AP79+'Marzo '!AP79+'Abril '!AP79+'Mayo '!AP79+Junio!AP79+Julio!AP79+Agosto!AP79+Septiembre!AP79+'Octubre '!AP79+Noviembre!AP79+'Diciembre '!AP79</f>
        <v>0</v>
      </c>
      <c r="AQ106" s="318">
        <f>Enero!AQ79+Febrero!AQ79+'Marzo '!AQ79+'Abril '!AQ79+'Mayo '!AQ79+Junio!AQ79+Julio!AQ79+Agosto!AQ79+Septiembre!AQ79+'Octubre '!AQ79+Noviembre!AQ79+'Diciembre '!AQ79</f>
        <v>0</v>
      </c>
      <c r="AR106" s="122" t="s">
        <v>97</v>
      </c>
      <c r="BX106" s="77"/>
      <c r="BY106" s="77"/>
      <c r="BZ106" s="77"/>
      <c r="CA106" s="77" t="str">
        <f t="shared" si="48"/>
        <v/>
      </c>
      <c r="CB106" s="77" t="str">
        <f t="shared" si="31"/>
        <v/>
      </c>
      <c r="CC106" s="77" t="str">
        <f t="shared" si="32"/>
        <v/>
      </c>
      <c r="CD106" s="77" t="str">
        <f t="shared" si="33"/>
        <v/>
      </c>
      <c r="CE106" s="77" t="str">
        <f t="shared" si="34"/>
        <v/>
      </c>
      <c r="CF106" s="77" t="str">
        <f t="shared" si="35"/>
        <v/>
      </c>
      <c r="CG106" s="77" t="str">
        <f t="shared" si="36"/>
        <v/>
      </c>
      <c r="CH106" s="77" t="str">
        <f t="shared" si="37"/>
        <v/>
      </c>
      <c r="CI106" s="77" t="str">
        <f t="shared" si="38"/>
        <v/>
      </c>
      <c r="CJ106" s="77" t="str">
        <f t="shared" si="39"/>
        <v/>
      </c>
      <c r="CK106" s="77" t="str">
        <f t="shared" si="40"/>
        <v/>
      </c>
      <c r="CL106" s="77" t="str">
        <f t="shared" si="41"/>
        <v/>
      </c>
      <c r="CM106" s="77" t="str">
        <f t="shared" si="42"/>
        <v/>
      </c>
      <c r="CN106" s="77" t="str">
        <f t="shared" si="43"/>
        <v/>
      </c>
      <c r="CO106" s="77" t="str">
        <f t="shared" si="44"/>
        <v/>
      </c>
      <c r="CP106" s="77" t="str">
        <f t="shared" si="45"/>
        <v/>
      </c>
      <c r="CQ106" s="77" t="str">
        <f t="shared" si="46"/>
        <v/>
      </c>
      <c r="CR106" s="77" t="str">
        <f t="shared" si="47"/>
        <v/>
      </c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</row>
    <row r="107" spans="1:107" s="76" customFormat="1" x14ac:dyDescent="0.25">
      <c r="A107" s="360" t="s">
        <v>57</v>
      </c>
      <c r="B107" s="361"/>
      <c r="C107" s="128">
        <f t="shared" si="29"/>
        <v>44</v>
      </c>
      <c r="D107" s="129">
        <f t="shared" si="30"/>
        <v>2</v>
      </c>
      <c r="E107" s="319">
        <f>Enero!E80+Febrero!E80+'Marzo '!E80+'Abril '!E80+'Mayo '!E80+Junio!E80+Julio!E80+Agosto!E80+Septiembre!E80+'Octubre '!E80+Noviembre!E80+'Diciembre '!E80</f>
        <v>0</v>
      </c>
      <c r="F107" s="319">
        <f>Enero!F80+Febrero!F80+'Marzo '!F80+'Abril '!F80+'Mayo '!F80+Junio!F80+Julio!F80+Agosto!F80+Septiembre!F80+'Octubre '!F80+Noviembre!F80+'Diciembre '!F80</f>
        <v>0</v>
      </c>
      <c r="G107" s="319">
        <f>Enero!G80+Febrero!G80+'Marzo '!G80+'Abril '!G80+'Mayo '!G80+Junio!G80+Julio!G80+Agosto!G80+Septiembre!G80+'Octubre '!G80+Noviembre!G80+'Diciembre '!G80</f>
        <v>0</v>
      </c>
      <c r="H107" s="319">
        <f>Enero!H80+Febrero!H80+'Marzo '!H80+'Abril '!H80+'Mayo '!H80+Junio!H80+Julio!H80+Agosto!H80+Septiembre!H80+'Octubre '!H80+Noviembre!H80+'Diciembre '!H80</f>
        <v>0</v>
      </c>
      <c r="I107" s="319">
        <f>Enero!I80+Febrero!I80+'Marzo '!I80+'Abril '!I80+'Mayo '!I80+Junio!I80+Julio!I80+Agosto!I80+Septiembre!I80+'Octubre '!I80+Noviembre!I80+'Diciembre '!I80</f>
        <v>0</v>
      </c>
      <c r="J107" s="319">
        <f>Enero!J80+Febrero!J80+'Marzo '!J80+'Abril '!J80+'Mayo '!J80+Junio!J80+Julio!J80+Agosto!J80+Septiembre!J80+'Octubre '!J80+Noviembre!J80+'Diciembre '!J80</f>
        <v>0</v>
      </c>
      <c r="K107" s="318">
        <f>Enero!K80+Febrero!K80+'Marzo '!K80+'Abril '!K80+'Mayo '!K80+Junio!K80+Julio!K80+Agosto!K80+Septiembre!K80+'Octubre '!K80+Noviembre!K80+'Diciembre '!K80</f>
        <v>3</v>
      </c>
      <c r="L107" s="318">
        <f>Enero!L80+Febrero!L80+'Marzo '!L80+'Abril '!L80+'Mayo '!L80+Junio!L80+Julio!L80+Agosto!L80+Septiembre!L80+'Octubre '!L80+Noviembre!L80+'Diciembre '!L80</f>
        <v>0</v>
      </c>
      <c r="M107" s="318">
        <f>Enero!M80+Febrero!M80+'Marzo '!M80+'Abril '!M80+'Mayo '!M80+Junio!M80+Julio!M80+Agosto!M80+Septiembre!M80+'Octubre '!M80+Noviembre!M80+'Diciembre '!M80</f>
        <v>9</v>
      </c>
      <c r="N107" s="318">
        <f>Enero!N80+Febrero!N80+'Marzo '!N80+'Abril '!N80+'Mayo '!N80+Junio!N80+Julio!N80+Agosto!N80+Septiembre!N80+'Octubre '!N80+Noviembre!N80+'Diciembre '!N80</f>
        <v>0</v>
      </c>
      <c r="O107" s="318">
        <f>Enero!O80+Febrero!O80+'Marzo '!O80+'Abril '!O80+'Mayo '!O80+Junio!O80+Julio!O80+Agosto!O80+Septiembre!O80+'Octubre '!O80+Noviembre!O80+'Diciembre '!O80</f>
        <v>6</v>
      </c>
      <c r="P107" s="318">
        <f>Enero!P80+Febrero!P80+'Marzo '!P80+'Abril '!P80+'Mayo '!P80+Junio!P80+Julio!P80+Agosto!P80+Septiembre!P80+'Octubre '!P80+Noviembre!P80+'Diciembre '!P80</f>
        <v>1</v>
      </c>
      <c r="Q107" s="318">
        <f>Enero!Q80+Febrero!Q80+'Marzo '!Q80+'Abril '!Q80+'Mayo '!Q80+Junio!Q80+Julio!Q80+Agosto!Q80+Septiembre!Q80+'Octubre '!Q80+Noviembre!Q80+'Diciembre '!Q80</f>
        <v>2</v>
      </c>
      <c r="R107" s="318">
        <f>Enero!R80+Febrero!R80+'Marzo '!R80+'Abril '!R80+'Mayo '!R80+Junio!R80+Julio!R80+Agosto!R80+Septiembre!R80+'Octubre '!R80+Noviembre!R80+'Diciembre '!R80</f>
        <v>0</v>
      </c>
      <c r="S107" s="318">
        <f>Enero!S80+Febrero!S80+'Marzo '!S80+'Abril '!S80+'Mayo '!S80+Junio!S80+Julio!S80+Agosto!S80+Septiembre!S80+'Octubre '!S80+Noviembre!S80+'Diciembre '!S80</f>
        <v>2</v>
      </c>
      <c r="T107" s="318">
        <f>Enero!T80+Febrero!T80+'Marzo '!T80+'Abril '!T80+'Mayo '!T80+Junio!T80+Julio!T80+Agosto!T80+Septiembre!T80+'Octubre '!T80+Noviembre!T80+'Diciembre '!T80</f>
        <v>0</v>
      </c>
      <c r="U107" s="318">
        <f>Enero!U80+Febrero!U80+'Marzo '!U80+'Abril '!U80+'Mayo '!U80+Junio!U80+Julio!U80+Agosto!U80+Septiembre!U80+'Octubre '!U80+Noviembre!U80+'Diciembre '!U80</f>
        <v>2</v>
      </c>
      <c r="V107" s="318">
        <f>Enero!V80+Febrero!V80+'Marzo '!V80+'Abril '!V80+'Mayo '!V80+Junio!V80+Julio!V80+Agosto!V80+Septiembre!V80+'Octubre '!V80+Noviembre!V80+'Diciembre '!V80</f>
        <v>0</v>
      </c>
      <c r="W107" s="318">
        <f>Enero!W80+Febrero!W80+'Marzo '!W80+'Abril '!W80+'Mayo '!W80+Junio!W80+Julio!W80+Agosto!W80+Septiembre!W80+'Octubre '!W80+Noviembre!W80+'Diciembre '!W80</f>
        <v>4</v>
      </c>
      <c r="X107" s="318">
        <f>Enero!X80+Febrero!X80+'Marzo '!X80+'Abril '!X80+'Mayo '!X80+Junio!X80+Julio!X80+Agosto!X80+Septiembre!X80+'Octubre '!X80+Noviembre!X80+'Diciembre '!X80</f>
        <v>0</v>
      </c>
      <c r="Y107" s="318">
        <f>Enero!Y80+Febrero!Y80+'Marzo '!Y80+'Abril '!Y80+'Mayo '!Y80+Junio!Y80+Julio!Y80+Agosto!Y80+Septiembre!Y80+'Octubre '!Y80+Noviembre!Y80+'Diciembre '!Y80</f>
        <v>4</v>
      </c>
      <c r="Z107" s="318">
        <f>Enero!Z80+Febrero!Z80+'Marzo '!Z80+'Abril '!Z80+'Mayo '!Z80+Junio!Z80+Julio!Z80+Agosto!Z80+Septiembre!Z80+'Octubre '!Z80+Noviembre!Z80+'Diciembre '!Z80</f>
        <v>1</v>
      </c>
      <c r="AA107" s="318">
        <f>Enero!AA80+Febrero!AA80+'Marzo '!AA80+'Abril '!AA80+'Mayo '!AA80+Junio!AA80+Julio!AA80+Agosto!AA80+Septiembre!AA80+'Octubre '!AA80+Noviembre!AA80+'Diciembre '!AA80</f>
        <v>1</v>
      </c>
      <c r="AB107" s="318">
        <f>Enero!AB80+Febrero!AB80+'Marzo '!AB80+'Abril '!AB80+'Mayo '!AB80+Junio!AB80+Julio!AB80+Agosto!AB80+Septiembre!AB80+'Octubre '!AB80+Noviembre!AB80+'Diciembre '!AB80</f>
        <v>0</v>
      </c>
      <c r="AC107" s="318">
        <f>Enero!AC80+Febrero!AC80+'Marzo '!AC80+'Abril '!AC80+'Mayo '!AC80+Junio!AC80+Julio!AC80+Agosto!AC80+Septiembre!AC80+'Octubre '!AC80+Noviembre!AC80+'Diciembre '!AC80</f>
        <v>3</v>
      </c>
      <c r="AD107" s="318">
        <f>Enero!AD80+Febrero!AD80+'Marzo '!AD80+'Abril '!AD80+'Mayo '!AD80+Junio!AD80+Julio!AD80+Agosto!AD80+Septiembre!AD80+'Octubre '!AD80+Noviembre!AD80+'Diciembre '!AD80</f>
        <v>0</v>
      </c>
      <c r="AE107" s="318">
        <f>Enero!AE80+Febrero!AE80+'Marzo '!AE80+'Abril '!AE80+'Mayo '!AE80+Junio!AE80+Julio!AE80+Agosto!AE80+Septiembre!AE80+'Octubre '!AE80+Noviembre!AE80+'Diciembre '!AE80</f>
        <v>5</v>
      </c>
      <c r="AF107" s="318">
        <f>Enero!AF80+Febrero!AF80+'Marzo '!AF80+'Abril '!AF80+'Mayo '!AF80+Junio!AF80+Julio!AF80+Agosto!AF80+Septiembre!AF80+'Octubre '!AF80+Noviembre!AF80+'Diciembre '!AF80</f>
        <v>0</v>
      </c>
      <c r="AG107" s="318">
        <f>Enero!AG80+Febrero!AG80+'Marzo '!AG80+'Abril '!AG80+'Mayo '!AG80+Junio!AG80+Julio!AG80+Agosto!AG80+Septiembre!AG80+'Octubre '!AG80+Noviembre!AG80+'Diciembre '!AG80</f>
        <v>1</v>
      </c>
      <c r="AH107" s="318">
        <f>Enero!AH80+Febrero!AH80+'Marzo '!AH80+'Abril '!AH80+'Mayo '!AH80+Junio!AH80+Julio!AH80+Agosto!AH80+Septiembre!AH80+'Octubre '!AH80+Noviembre!AH80+'Diciembre '!AH80</f>
        <v>0</v>
      </c>
      <c r="AI107" s="318">
        <f>Enero!AI80+Febrero!AI80+'Marzo '!AI80+'Abril '!AI80+'Mayo '!AI80+Junio!AI80+Julio!AI80+Agosto!AI80+Septiembre!AI80+'Octubre '!AI80+Noviembre!AI80+'Diciembre '!AI80</f>
        <v>1</v>
      </c>
      <c r="AJ107" s="318">
        <f>Enero!AJ80+Febrero!AJ80+'Marzo '!AJ80+'Abril '!AJ80+'Mayo '!AJ80+Junio!AJ80+Julio!AJ80+Agosto!AJ80+Septiembre!AJ80+'Octubre '!AJ80+Noviembre!AJ80+'Diciembre '!AJ80</f>
        <v>0</v>
      </c>
      <c r="AK107" s="318">
        <f>Enero!AK80+Febrero!AK80+'Marzo '!AK80+'Abril '!AK80+'Mayo '!AK80+Junio!AK80+Julio!AK80+Agosto!AK80+Septiembre!AK80+'Octubre '!AK80+Noviembre!AK80+'Diciembre '!AK80</f>
        <v>1</v>
      </c>
      <c r="AL107" s="318">
        <f>Enero!AL80+Febrero!AL80+'Marzo '!AL80+'Abril '!AL80+'Mayo '!AL80+Junio!AL80+Julio!AL80+Agosto!AL80+Septiembre!AL80+'Octubre '!AL80+Noviembre!AL80+'Diciembre '!AL80</f>
        <v>0</v>
      </c>
      <c r="AM107" s="318">
        <f>Enero!AM80+Febrero!AM80+'Marzo '!AM80+'Abril '!AM80+'Mayo '!AM80+Junio!AM80+Julio!AM80+Agosto!AM80+Septiembre!AM80+'Octubre '!AM80+Noviembre!AM80+'Diciembre '!AM80</f>
        <v>24</v>
      </c>
      <c r="AN107" s="318">
        <f>Enero!AN80+Febrero!AN80+'Marzo '!AN80+'Abril '!AN80+'Mayo '!AN80+Junio!AN80+Julio!AN80+Agosto!AN80+Septiembre!AN80+'Octubre '!AN80+Noviembre!AN80+'Diciembre '!AN80</f>
        <v>20</v>
      </c>
      <c r="AO107" s="318">
        <f>Enero!AO80+Febrero!AO80+'Marzo '!AO80+'Abril '!AO80+'Mayo '!AO80+Junio!AO80+Julio!AO80+Agosto!AO80+Septiembre!AO80+'Octubre '!AO80+Noviembre!AO80+'Diciembre '!AO80</f>
        <v>0</v>
      </c>
      <c r="AP107" s="318">
        <f>Enero!AP80+Febrero!AP80+'Marzo '!AP80+'Abril '!AP80+'Mayo '!AP80+Junio!AP80+Julio!AP80+Agosto!AP80+Septiembre!AP80+'Octubre '!AP80+Noviembre!AP80+'Diciembre '!AP80</f>
        <v>0</v>
      </c>
      <c r="AQ107" s="318">
        <f>Enero!AQ80+Febrero!AQ80+'Marzo '!AQ80+'Abril '!AQ80+'Mayo '!AQ80+Junio!AQ80+Julio!AQ80+Agosto!AQ80+Septiembre!AQ80+'Octubre '!AQ80+Noviembre!AQ80+'Diciembre '!AQ80</f>
        <v>0</v>
      </c>
      <c r="AR107" s="122" t="s">
        <v>97</v>
      </c>
      <c r="BX107" s="77"/>
      <c r="BY107" s="77"/>
      <c r="BZ107" s="77"/>
      <c r="CA107" s="77" t="str">
        <f t="shared" si="48"/>
        <v/>
      </c>
      <c r="CB107" s="77" t="str">
        <f t="shared" si="31"/>
        <v/>
      </c>
      <c r="CC107" s="77" t="str">
        <f t="shared" si="32"/>
        <v/>
      </c>
      <c r="CD107" s="77" t="str">
        <f t="shared" si="33"/>
        <v/>
      </c>
      <c r="CE107" s="77" t="str">
        <f t="shared" si="34"/>
        <v/>
      </c>
      <c r="CF107" s="77" t="str">
        <f t="shared" si="35"/>
        <v/>
      </c>
      <c r="CG107" s="77" t="str">
        <f t="shared" si="36"/>
        <v/>
      </c>
      <c r="CH107" s="77" t="str">
        <f t="shared" si="37"/>
        <v/>
      </c>
      <c r="CI107" s="77" t="str">
        <f t="shared" si="38"/>
        <v/>
      </c>
      <c r="CJ107" s="77" t="str">
        <f t="shared" si="39"/>
        <v/>
      </c>
      <c r="CK107" s="77" t="str">
        <f t="shared" si="40"/>
        <v/>
      </c>
      <c r="CL107" s="77" t="str">
        <f t="shared" si="41"/>
        <v/>
      </c>
      <c r="CM107" s="77" t="str">
        <f t="shared" si="42"/>
        <v/>
      </c>
      <c r="CN107" s="77" t="str">
        <f t="shared" si="43"/>
        <v/>
      </c>
      <c r="CO107" s="77" t="str">
        <f t="shared" si="44"/>
        <v/>
      </c>
      <c r="CP107" s="77" t="str">
        <f t="shared" si="45"/>
        <v/>
      </c>
      <c r="CQ107" s="77" t="str">
        <f t="shared" si="46"/>
        <v/>
      </c>
      <c r="CR107" s="77" t="str">
        <f t="shared" si="47"/>
        <v/>
      </c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  <c r="DC107" s="77"/>
    </row>
    <row r="108" spans="1:107" s="76" customFormat="1" x14ac:dyDescent="0.25">
      <c r="A108" s="362" t="s">
        <v>18</v>
      </c>
      <c r="B108" s="130" t="s">
        <v>88</v>
      </c>
      <c r="C108" s="119">
        <f t="shared" si="29"/>
        <v>0</v>
      </c>
      <c r="D108" s="120">
        <f t="shared" si="30"/>
        <v>0</v>
      </c>
      <c r="E108" s="319">
        <f>Enero!E81+Febrero!E81+'Marzo '!E81+'Abril '!E81+'Mayo '!E81+Junio!E81+Julio!E81+Agosto!E81+Septiembre!E81+'Octubre '!E81+Noviembre!E81+'Diciembre '!E81</f>
        <v>0</v>
      </c>
      <c r="F108" s="319">
        <f>Enero!F81+Febrero!F81+'Marzo '!F81+'Abril '!F81+'Mayo '!F81+Junio!F81+Julio!F81+Agosto!F81+Septiembre!F81+'Octubre '!F81+Noviembre!F81+'Diciembre '!F81</f>
        <v>0</v>
      </c>
      <c r="G108" s="319">
        <f>Enero!G81+Febrero!G81+'Marzo '!G81+'Abril '!G81+'Mayo '!G81+Junio!G81+Julio!G81+Agosto!G81+Septiembre!G81+'Octubre '!G81+Noviembre!G81+'Diciembre '!G81</f>
        <v>0</v>
      </c>
      <c r="H108" s="319">
        <f>Enero!H81+Febrero!H81+'Marzo '!H81+'Abril '!H81+'Mayo '!H81+Junio!H81+Julio!H81+Agosto!H81+Septiembre!H81+'Octubre '!H81+Noviembre!H81+'Diciembre '!H81</f>
        <v>0</v>
      </c>
      <c r="I108" s="319">
        <f>Enero!I81+Febrero!I81+'Marzo '!I81+'Abril '!I81+'Mayo '!I81+Junio!I81+Julio!I81+Agosto!I81+Septiembre!I81+'Octubre '!I81+Noviembre!I81+'Diciembre '!I81</f>
        <v>0</v>
      </c>
      <c r="J108" s="319">
        <f>Enero!J81+Febrero!J81+'Marzo '!J81+'Abril '!J81+'Mayo '!J81+Junio!J81+Julio!J81+Agosto!J81+Septiembre!J81+'Octubre '!J81+Noviembre!J81+'Diciembre '!J81</f>
        <v>0</v>
      </c>
      <c r="K108" s="318">
        <f>Enero!K81+Febrero!K81+'Marzo '!K81+'Abril '!K81+'Mayo '!K81+Junio!K81+Julio!K81+Agosto!K81+Septiembre!K81+'Octubre '!K81+Noviembre!K81+'Diciembre '!K81</f>
        <v>0</v>
      </c>
      <c r="L108" s="318">
        <f>Enero!L81+Febrero!L81+'Marzo '!L81+'Abril '!L81+'Mayo '!L81+Junio!L81+Julio!L81+Agosto!L81+Septiembre!L81+'Octubre '!L81+Noviembre!L81+'Diciembre '!L81</f>
        <v>0</v>
      </c>
      <c r="M108" s="318">
        <f>Enero!M81+Febrero!M81+'Marzo '!M81+'Abril '!M81+'Mayo '!M81+Junio!M81+Julio!M81+Agosto!M81+Septiembre!M81+'Octubre '!M81+Noviembre!M81+'Diciembre '!M81</f>
        <v>0</v>
      </c>
      <c r="N108" s="318">
        <f>Enero!N81+Febrero!N81+'Marzo '!N81+'Abril '!N81+'Mayo '!N81+Junio!N81+Julio!N81+Agosto!N81+Septiembre!N81+'Octubre '!N81+Noviembre!N81+'Diciembre '!N81</f>
        <v>0</v>
      </c>
      <c r="O108" s="318">
        <f>Enero!O81+Febrero!O81+'Marzo '!O81+'Abril '!O81+'Mayo '!O81+Junio!O81+Julio!O81+Agosto!O81+Septiembre!O81+'Octubre '!O81+Noviembre!O81+'Diciembre '!O81</f>
        <v>0</v>
      </c>
      <c r="P108" s="318">
        <f>Enero!P81+Febrero!P81+'Marzo '!P81+'Abril '!P81+'Mayo '!P81+Junio!P81+Julio!P81+Agosto!P81+Septiembre!P81+'Octubre '!P81+Noviembre!P81+'Diciembre '!P81</f>
        <v>0</v>
      </c>
      <c r="Q108" s="318">
        <f>Enero!Q81+Febrero!Q81+'Marzo '!Q81+'Abril '!Q81+'Mayo '!Q81+Junio!Q81+Julio!Q81+Agosto!Q81+Septiembre!Q81+'Octubre '!Q81+Noviembre!Q81+'Diciembre '!Q81</f>
        <v>0</v>
      </c>
      <c r="R108" s="318">
        <f>Enero!R81+Febrero!R81+'Marzo '!R81+'Abril '!R81+'Mayo '!R81+Junio!R81+Julio!R81+Agosto!R81+Septiembre!R81+'Octubre '!R81+Noviembre!R81+'Diciembre '!R81</f>
        <v>0</v>
      </c>
      <c r="S108" s="318">
        <f>Enero!S81+Febrero!S81+'Marzo '!S81+'Abril '!S81+'Mayo '!S81+Junio!S81+Julio!S81+Agosto!S81+Septiembre!S81+'Octubre '!S81+Noviembre!S81+'Diciembre '!S81</f>
        <v>0</v>
      </c>
      <c r="T108" s="318">
        <f>Enero!T81+Febrero!T81+'Marzo '!T81+'Abril '!T81+'Mayo '!T81+Junio!T81+Julio!T81+Agosto!T81+Septiembre!T81+'Octubre '!T81+Noviembre!T81+'Diciembre '!T81</f>
        <v>0</v>
      </c>
      <c r="U108" s="318">
        <f>Enero!U81+Febrero!U81+'Marzo '!U81+'Abril '!U81+'Mayo '!U81+Junio!U81+Julio!U81+Agosto!U81+Septiembre!U81+'Octubre '!U81+Noviembre!U81+'Diciembre '!U81</f>
        <v>0</v>
      </c>
      <c r="V108" s="318">
        <f>Enero!V81+Febrero!V81+'Marzo '!V81+'Abril '!V81+'Mayo '!V81+Junio!V81+Julio!V81+Agosto!V81+Septiembre!V81+'Octubre '!V81+Noviembre!V81+'Diciembre '!V81</f>
        <v>0</v>
      </c>
      <c r="W108" s="318">
        <f>Enero!W81+Febrero!W81+'Marzo '!W81+'Abril '!W81+'Mayo '!W81+Junio!W81+Julio!W81+Agosto!W81+Septiembre!W81+'Octubre '!W81+Noviembre!W81+'Diciembre '!W81</f>
        <v>0</v>
      </c>
      <c r="X108" s="318">
        <f>Enero!X81+Febrero!X81+'Marzo '!X81+'Abril '!X81+'Mayo '!X81+Junio!X81+Julio!X81+Agosto!X81+Septiembre!X81+'Octubre '!X81+Noviembre!X81+'Diciembre '!X81</f>
        <v>0</v>
      </c>
      <c r="Y108" s="318">
        <f>Enero!Y81+Febrero!Y81+'Marzo '!Y81+'Abril '!Y81+'Mayo '!Y81+Junio!Y81+Julio!Y81+Agosto!Y81+Septiembre!Y81+'Octubre '!Y81+Noviembre!Y81+'Diciembre '!Y81</f>
        <v>0</v>
      </c>
      <c r="Z108" s="318">
        <f>Enero!Z81+Febrero!Z81+'Marzo '!Z81+'Abril '!Z81+'Mayo '!Z81+Junio!Z81+Julio!Z81+Agosto!Z81+Septiembre!Z81+'Octubre '!Z81+Noviembre!Z81+'Diciembre '!Z81</f>
        <v>0</v>
      </c>
      <c r="AA108" s="318">
        <f>Enero!AA81+Febrero!AA81+'Marzo '!AA81+'Abril '!AA81+'Mayo '!AA81+Junio!AA81+Julio!AA81+Agosto!AA81+Septiembre!AA81+'Octubre '!AA81+Noviembre!AA81+'Diciembre '!AA81</f>
        <v>0</v>
      </c>
      <c r="AB108" s="318">
        <f>Enero!AB81+Febrero!AB81+'Marzo '!AB81+'Abril '!AB81+'Mayo '!AB81+Junio!AB81+Julio!AB81+Agosto!AB81+Septiembre!AB81+'Octubre '!AB81+Noviembre!AB81+'Diciembre '!AB81</f>
        <v>0</v>
      </c>
      <c r="AC108" s="318">
        <f>Enero!AC81+Febrero!AC81+'Marzo '!AC81+'Abril '!AC81+'Mayo '!AC81+Junio!AC81+Julio!AC81+Agosto!AC81+Septiembre!AC81+'Octubre '!AC81+Noviembre!AC81+'Diciembre '!AC81</f>
        <v>0</v>
      </c>
      <c r="AD108" s="318">
        <f>Enero!AD81+Febrero!AD81+'Marzo '!AD81+'Abril '!AD81+'Mayo '!AD81+Junio!AD81+Julio!AD81+Agosto!AD81+Septiembre!AD81+'Octubre '!AD81+Noviembre!AD81+'Diciembre '!AD81</f>
        <v>0</v>
      </c>
      <c r="AE108" s="318">
        <f>Enero!AE81+Febrero!AE81+'Marzo '!AE81+'Abril '!AE81+'Mayo '!AE81+Junio!AE81+Julio!AE81+Agosto!AE81+Septiembre!AE81+'Octubre '!AE81+Noviembre!AE81+'Diciembre '!AE81</f>
        <v>0</v>
      </c>
      <c r="AF108" s="318">
        <f>Enero!AF81+Febrero!AF81+'Marzo '!AF81+'Abril '!AF81+'Mayo '!AF81+Junio!AF81+Julio!AF81+Agosto!AF81+Septiembre!AF81+'Octubre '!AF81+Noviembre!AF81+'Diciembre '!AF81</f>
        <v>0</v>
      </c>
      <c r="AG108" s="318">
        <f>Enero!AG81+Febrero!AG81+'Marzo '!AG81+'Abril '!AG81+'Mayo '!AG81+Junio!AG81+Julio!AG81+Agosto!AG81+Septiembre!AG81+'Octubre '!AG81+Noviembre!AG81+'Diciembre '!AG81</f>
        <v>0</v>
      </c>
      <c r="AH108" s="318">
        <f>Enero!AH81+Febrero!AH81+'Marzo '!AH81+'Abril '!AH81+'Mayo '!AH81+Junio!AH81+Julio!AH81+Agosto!AH81+Septiembre!AH81+'Octubre '!AH81+Noviembre!AH81+'Diciembre '!AH81</f>
        <v>0</v>
      </c>
      <c r="AI108" s="318">
        <f>Enero!AI81+Febrero!AI81+'Marzo '!AI81+'Abril '!AI81+'Mayo '!AI81+Junio!AI81+Julio!AI81+Agosto!AI81+Septiembre!AI81+'Octubre '!AI81+Noviembre!AI81+'Diciembre '!AI81</f>
        <v>0</v>
      </c>
      <c r="AJ108" s="318">
        <f>Enero!AJ81+Febrero!AJ81+'Marzo '!AJ81+'Abril '!AJ81+'Mayo '!AJ81+Junio!AJ81+Julio!AJ81+Agosto!AJ81+Septiembre!AJ81+'Octubre '!AJ81+Noviembre!AJ81+'Diciembre '!AJ81</f>
        <v>0</v>
      </c>
      <c r="AK108" s="318">
        <f>Enero!AK81+Febrero!AK81+'Marzo '!AK81+'Abril '!AK81+'Mayo '!AK81+Junio!AK81+Julio!AK81+Agosto!AK81+Septiembre!AK81+'Octubre '!AK81+Noviembre!AK81+'Diciembre '!AK81</f>
        <v>0</v>
      </c>
      <c r="AL108" s="318">
        <f>Enero!AL81+Febrero!AL81+'Marzo '!AL81+'Abril '!AL81+'Mayo '!AL81+Junio!AL81+Julio!AL81+Agosto!AL81+Septiembre!AL81+'Octubre '!AL81+Noviembre!AL81+'Diciembre '!AL81</f>
        <v>0</v>
      </c>
      <c r="AM108" s="318">
        <f>Enero!AM81+Febrero!AM81+'Marzo '!AM81+'Abril '!AM81+'Mayo '!AM81+Junio!AM81+Julio!AM81+Agosto!AM81+Septiembre!AM81+'Octubre '!AM81+Noviembre!AM81+'Diciembre '!AM81</f>
        <v>0</v>
      </c>
      <c r="AN108" s="318">
        <f>Enero!AN81+Febrero!AN81+'Marzo '!AN81+'Abril '!AN81+'Mayo '!AN81+Junio!AN81+Julio!AN81+Agosto!AN81+Septiembre!AN81+'Octubre '!AN81+Noviembre!AN81+'Diciembre '!AN81</f>
        <v>0</v>
      </c>
      <c r="AO108" s="318">
        <f>Enero!AO81+Febrero!AO81+'Marzo '!AO81+'Abril '!AO81+'Mayo '!AO81+Junio!AO81+Julio!AO81+Agosto!AO81+Septiembre!AO81+'Octubre '!AO81+Noviembre!AO81+'Diciembre '!AO81</f>
        <v>0</v>
      </c>
      <c r="AP108" s="318">
        <f>Enero!AP81+Febrero!AP81+'Marzo '!AP81+'Abril '!AP81+'Mayo '!AP81+Junio!AP81+Julio!AP81+Agosto!AP81+Septiembre!AP81+'Octubre '!AP81+Noviembre!AP81+'Diciembre '!AP81</f>
        <v>0</v>
      </c>
      <c r="AQ108" s="318">
        <f>Enero!AQ81+Febrero!AQ81+'Marzo '!AQ81+'Abril '!AQ81+'Mayo '!AQ81+Junio!AQ81+Julio!AQ81+Agosto!AQ81+Septiembre!AQ81+'Octubre '!AQ81+Noviembre!AQ81+'Diciembre '!AQ81</f>
        <v>0</v>
      </c>
      <c r="AR108" s="122" t="s">
        <v>97</v>
      </c>
      <c r="BX108" s="77"/>
      <c r="BY108" s="77"/>
      <c r="BZ108" s="77"/>
      <c r="CA108" s="77" t="str">
        <f t="shared" si="48"/>
        <v/>
      </c>
      <c r="CB108" s="77" t="str">
        <f t="shared" si="31"/>
        <v/>
      </c>
      <c r="CC108" s="77" t="str">
        <f t="shared" si="32"/>
        <v/>
      </c>
      <c r="CD108" s="77" t="str">
        <f t="shared" si="33"/>
        <v/>
      </c>
      <c r="CE108" s="77" t="str">
        <f t="shared" si="34"/>
        <v/>
      </c>
      <c r="CF108" s="77" t="str">
        <f t="shared" si="35"/>
        <v/>
      </c>
      <c r="CG108" s="77" t="str">
        <f t="shared" si="36"/>
        <v/>
      </c>
      <c r="CH108" s="77" t="str">
        <f t="shared" si="37"/>
        <v/>
      </c>
      <c r="CI108" s="77" t="str">
        <f t="shared" si="38"/>
        <v/>
      </c>
      <c r="CJ108" s="77" t="str">
        <f t="shared" si="39"/>
        <v/>
      </c>
      <c r="CK108" s="77" t="str">
        <f t="shared" si="40"/>
        <v/>
      </c>
      <c r="CL108" s="77" t="str">
        <f t="shared" si="41"/>
        <v/>
      </c>
      <c r="CM108" s="77" t="str">
        <f t="shared" si="42"/>
        <v/>
      </c>
      <c r="CN108" s="77" t="str">
        <f t="shared" si="43"/>
        <v/>
      </c>
      <c r="CO108" s="77" t="str">
        <f t="shared" si="44"/>
        <v/>
      </c>
      <c r="CP108" s="77" t="str">
        <f t="shared" si="45"/>
        <v/>
      </c>
      <c r="CQ108" s="77" t="str">
        <f t="shared" si="46"/>
        <v/>
      </c>
      <c r="CR108" s="77" t="str">
        <f t="shared" si="47"/>
        <v/>
      </c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  <c r="DC108" s="77"/>
    </row>
    <row r="109" spans="1:107" s="76" customFormat="1" ht="21" x14ac:dyDescent="0.25">
      <c r="A109" s="363"/>
      <c r="B109" s="132" t="s">
        <v>89</v>
      </c>
      <c r="C109" s="123">
        <f t="shared" si="29"/>
        <v>0</v>
      </c>
      <c r="D109" s="124">
        <f t="shared" si="30"/>
        <v>0</v>
      </c>
      <c r="E109" s="318">
        <f>Enero!E82+Febrero!E82+'Marzo '!E82+'Abril '!E82+'Mayo '!E82+Junio!E82+Julio!E82+Agosto!E82+Septiembre!E82+'Octubre '!E82+Noviembre!E82+'Diciembre '!E82</f>
        <v>0</v>
      </c>
      <c r="F109" s="318">
        <f>Enero!F82+Febrero!F82+'Marzo '!F82+'Abril '!F82+'Mayo '!F82+Junio!F82+Julio!F82+Agosto!F82+Septiembre!F82+'Octubre '!F82+Noviembre!F82+'Diciembre '!F82</f>
        <v>0</v>
      </c>
      <c r="G109" s="318">
        <f>Enero!G82+Febrero!G82+'Marzo '!G82+'Abril '!G82+'Mayo '!G82+Junio!G82+Julio!G82+Agosto!G82+Septiembre!G82+'Octubre '!G82+Noviembre!G82+'Diciembre '!G82</f>
        <v>0</v>
      </c>
      <c r="H109" s="318">
        <f>Enero!H82+Febrero!H82+'Marzo '!H82+'Abril '!H82+'Mayo '!H82+Junio!H82+Julio!H82+Agosto!H82+Septiembre!H82+'Octubre '!H82+Noviembre!H82+'Diciembre '!H82</f>
        <v>0</v>
      </c>
      <c r="I109" s="318">
        <f>Enero!I82+Febrero!I82+'Marzo '!I82+'Abril '!I82+'Mayo '!I82+Junio!I82+Julio!I82+Agosto!I82+Septiembre!I82+'Octubre '!I82+Noviembre!I82+'Diciembre '!I82</f>
        <v>0</v>
      </c>
      <c r="J109" s="318">
        <f>Enero!J82+Febrero!J82+'Marzo '!J82+'Abril '!J82+'Mayo '!J82+Junio!J82+Julio!J82+Agosto!J82+Septiembre!J82+'Octubre '!J82+Noviembre!J82+'Diciembre '!J82</f>
        <v>0</v>
      </c>
      <c r="K109" s="318">
        <f>Enero!K82+Febrero!K82+'Marzo '!K82+'Abril '!K82+'Mayo '!K82+Junio!K82+Julio!K82+Agosto!K82+Septiembre!K82+'Octubre '!K82+Noviembre!K82+'Diciembre '!K82</f>
        <v>0</v>
      </c>
      <c r="L109" s="318">
        <f>Enero!L82+Febrero!L82+'Marzo '!L82+'Abril '!L82+'Mayo '!L82+Junio!L82+Julio!L82+Agosto!L82+Septiembre!L82+'Octubre '!L82+Noviembre!L82+'Diciembre '!L82</f>
        <v>0</v>
      </c>
      <c r="M109" s="318">
        <f>Enero!M82+Febrero!M82+'Marzo '!M82+'Abril '!M82+'Mayo '!M82+Junio!M82+Julio!M82+Agosto!M82+Septiembre!M82+'Octubre '!M82+Noviembre!M82+'Diciembre '!M82</f>
        <v>0</v>
      </c>
      <c r="N109" s="318">
        <f>Enero!N82+Febrero!N82+'Marzo '!N82+'Abril '!N82+'Mayo '!N82+Junio!N82+Julio!N82+Agosto!N82+Septiembre!N82+'Octubre '!N82+Noviembre!N82+'Diciembre '!N82</f>
        <v>0</v>
      </c>
      <c r="O109" s="318">
        <f>Enero!O82+Febrero!O82+'Marzo '!O82+'Abril '!O82+'Mayo '!O82+Junio!O82+Julio!O82+Agosto!O82+Septiembre!O82+'Octubre '!O82+Noviembre!O82+'Diciembre '!O82</f>
        <v>0</v>
      </c>
      <c r="P109" s="318">
        <f>Enero!P82+Febrero!P82+'Marzo '!P82+'Abril '!P82+'Mayo '!P82+Junio!P82+Julio!P82+Agosto!P82+Septiembre!P82+'Octubre '!P82+Noviembre!P82+'Diciembre '!P82</f>
        <v>0</v>
      </c>
      <c r="Q109" s="318">
        <f>Enero!Q82+Febrero!Q82+'Marzo '!Q82+'Abril '!Q82+'Mayo '!Q82+Junio!Q82+Julio!Q82+Agosto!Q82+Septiembre!Q82+'Octubre '!Q82+Noviembre!Q82+'Diciembre '!Q82</f>
        <v>0</v>
      </c>
      <c r="R109" s="318">
        <f>Enero!R82+Febrero!R82+'Marzo '!R82+'Abril '!R82+'Mayo '!R82+Junio!R82+Julio!R82+Agosto!R82+Septiembre!R82+'Octubre '!R82+Noviembre!R82+'Diciembre '!R82</f>
        <v>0</v>
      </c>
      <c r="S109" s="318">
        <f>Enero!S82+Febrero!S82+'Marzo '!S82+'Abril '!S82+'Mayo '!S82+Junio!S82+Julio!S82+Agosto!S82+Septiembre!S82+'Octubre '!S82+Noviembre!S82+'Diciembre '!S82</f>
        <v>0</v>
      </c>
      <c r="T109" s="318">
        <f>Enero!T82+Febrero!T82+'Marzo '!T82+'Abril '!T82+'Mayo '!T82+Junio!T82+Julio!T82+Agosto!T82+Septiembre!T82+'Octubre '!T82+Noviembre!T82+'Diciembre '!T82</f>
        <v>0</v>
      </c>
      <c r="U109" s="318">
        <f>Enero!U82+Febrero!U82+'Marzo '!U82+'Abril '!U82+'Mayo '!U82+Junio!U82+Julio!U82+Agosto!U82+Septiembre!U82+'Octubre '!U82+Noviembre!U82+'Diciembre '!U82</f>
        <v>0</v>
      </c>
      <c r="V109" s="318">
        <f>Enero!V82+Febrero!V82+'Marzo '!V82+'Abril '!V82+'Mayo '!V82+Junio!V82+Julio!V82+Agosto!V82+Septiembre!V82+'Octubre '!V82+Noviembre!V82+'Diciembre '!V82</f>
        <v>0</v>
      </c>
      <c r="W109" s="318">
        <f>Enero!W82+Febrero!W82+'Marzo '!W82+'Abril '!W82+'Mayo '!W82+Junio!W82+Julio!W82+Agosto!W82+Septiembre!W82+'Octubre '!W82+Noviembre!W82+'Diciembre '!W82</f>
        <v>0</v>
      </c>
      <c r="X109" s="318">
        <f>Enero!X82+Febrero!X82+'Marzo '!X82+'Abril '!X82+'Mayo '!X82+Junio!X82+Julio!X82+Agosto!X82+Septiembre!X82+'Octubre '!X82+Noviembre!X82+'Diciembre '!X82</f>
        <v>0</v>
      </c>
      <c r="Y109" s="318">
        <f>Enero!Y82+Febrero!Y82+'Marzo '!Y82+'Abril '!Y82+'Mayo '!Y82+Junio!Y82+Julio!Y82+Agosto!Y82+Septiembre!Y82+'Octubre '!Y82+Noviembre!Y82+'Diciembre '!Y82</f>
        <v>0</v>
      </c>
      <c r="Z109" s="318">
        <f>Enero!Z82+Febrero!Z82+'Marzo '!Z82+'Abril '!Z82+'Mayo '!Z82+Junio!Z82+Julio!Z82+Agosto!Z82+Septiembre!Z82+'Octubre '!Z82+Noviembre!Z82+'Diciembre '!Z82</f>
        <v>0</v>
      </c>
      <c r="AA109" s="318">
        <f>Enero!AA82+Febrero!AA82+'Marzo '!AA82+'Abril '!AA82+'Mayo '!AA82+Junio!AA82+Julio!AA82+Agosto!AA82+Septiembre!AA82+'Octubre '!AA82+Noviembre!AA82+'Diciembre '!AA82</f>
        <v>0</v>
      </c>
      <c r="AB109" s="318">
        <f>Enero!AB82+Febrero!AB82+'Marzo '!AB82+'Abril '!AB82+'Mayo '!AB82+Junio!AB82+Julio!AB82+Agosto!AB82+Septiembre!AB82+'Octubre '!AB82+Noviembre!AB82+'Diciembre '!AB82</f>
        <v>0</v>
      </c>
      <c r="AC109" s="318">
        <f>Enero!AC82+Febrero!AC82+'Marzo '!AC82+'Abril '!AC82+'Mayo '!AC82+Junio!AC82+Julio!AC82+Agosto!AC82+Septiembre!AC82+'Octubre '!AC82+Noviembre!AC82+'Diciembre '!AC82</f>
        <v>0</v>
      </c>
      <c r="AD109" s="318">
        <f>Enero!AD82+Febrero!AD82+'Marzo '!AD82+'Abril '!AD82+'Mayo '!AD82+Junio!AD82+Julio!AD82+Agosto!AD82+Septiembre!AD82+'Octubre '!AD82+Noviembre!AD82+'Diciembre '!AD82</f>
        <v>0</v>
      </c>
      <c r="AE109" s="318">
        <f>Enero!AE82+Febrero!AE82+'Marzo '!AE82+'Abril '!AE82+'Mayo '!AE82+Junio!AE82+Julio!AE82+Agosto!AE82+Septiembre!AE82+'Octubre '!AE82+Noviembre!AE82+'Diciembre '!AE82</f>
        <v>0</v>
      </c>
      <c r="AF109" s="318">
        <f>Enero!AF82+Febrero!AF82+'Marzo '!AF82+'Abril '!AF82+'Mayo '!AF82+Junio!AF82+Julio!AF82+Agosto!AF82+Septiembre!AF82+'Octubre '!AF82+Noviembre!AF82+'Diciembre '!AF82</f>
        <v>0</v>
      </c>
      <c r="AG109" s="318">
        <f>Enero!AG82+Febrero!AG82+'Marzo '!AG82+'Abril '!AG82+'Mayo '!AG82+Junio!AG82+Julio!AG82+Agosto!AG82+Septiembre!AG82+'Octubre '!AG82+Noviembre!AG82+'Diciembre '!AG82</f>
        <v>0</v>
      </c>
      <c r="AH109" s="318">
        <f>Enero!AH82+Febrero!AH82+'Marzo '!AH82+'Abril '!AH82+'Mayo '!AH82+Junio!AH82+Julio!AH82+Agosto!AH82+Septiembre!AH82+'Octubre '!AH82+Noviembre!AH82+'Diciembre '!AH82</f>
        <v>0</v>
      </c>
      <c r="AI109" s="318">
        <f>Enero!AI82+Febrero!AI82+'Marzo '!AI82+'Abril '!AI82+'Mayo '!AI82+Junio!AI82+Julio!AI82+Agosto!AI82+Septiembre!AI82+'Octubre '!AI82+Noviembre!AI82+'Diciembre '!AI82</f>
        <v>0</v>
      </c>
      <c r="AJ109" s="318">
        <f>Enero!AJ82+Febrero!AJ82+'Marzo '!AJ82+'Abril '!AJ82+'Mayo '!AJ82+Junio!AJ82+Julio!AJ82+Agosto!AJ82+Septiembre!AJ82+'Octubre '!AJ82+Noviembre!AJ82+'Diciembre '!AJ82</f>
        <v>0</v>
      </c>
      <c r="AK109" s="318">
        <f>Enero!AK82+Febrero!AK82+'Marzo '!AK82+'Abril '!AK82+'Mayo '!AK82+Junio!AK82+Julio!AK82+Agosto!AK82+Septiembre!AK82+'Octubre '!AK82+Noviembre!AK82+'Diciembre '!AK82</f>
        <v>0</v>
      </c>
      <c r="AL109" s="318">
        <f>Enero!AL82+Febrero!AL82+'Marzo '!AL82+'Abril '!AL82+'Mayo '!AL82+Junio!AL82+Julio!AL82+Agosto!AL82+Septiembre!AL82+'Octubre '!AL82+Noviembre!AL82+'Diciembre '!AL82</f>
        <v>0</v>
      </c>
      <c r="AM109" s="318">
        <f>Enero!AM82+Febrero!AM82+'Marzo '!AM82+'Abril '!AM82+'Mayo '!AM82+Junio!AM82+Julio!AM82+Agosto!AM82+Septiembre!AM82+'Octubre '!AM82+Noviembre!AM82+'Diciembre '!AM82</f>
        <v>0</v>
      </c>
      <c r="AN109" s="318">
        <f>Enero!AN82+Febrero!AN82+'Marzo '!AN82+'Abril '!AN82+'Mayo '!AN82+Junio!AN82+Julio!AN82+Agosto!AN82+Septiembre!AN82+'Octubre '!AN82+Noviembre!AN82+'Diciembre '!AN82</f>
        <v>0</v>
      </c>
      <c r="AO109" s="318">
        <f>Enero!AO82+Febrero!AO82+'Marzo '!AO82+'Abril '!AO82+'Mayo '!AO82+Junio!AO82+Julio!AO82+Agosto!AO82+Septiembre!AO82+'Octubre '!AO82+Noviembre!AO82+'Diciembre '!AO82</f>
        <v>0</v>
      </c>
      <c r="AP109" s="318">
        <f>Enero!AP82+Febrero!AP82+'Marzo '!AP82+'Abril '!AP82+'Mayo '!AP82+Junio!AP82+Julio!AP82+Agosto!AP82+Septiembre!AP82+'Octubre '!AP82+Noviembre!AP82+'Diciembre '!AP82</f>
        <v>0</v>
      </c>
      <c r="AQ109" s="318">
        <f>Enero!AQ82+Febrero!AQ82+'Marzo '!AQ82+'Abril '!AQ82+'Mayo '!AQ82+Junio!AQ82+Julio!AQ82+Agosto!AQ82+Septiembre!AQ82+'Octubre '!AQ82+Noviembre!AQ82+'Diciembre '!AQ82</f>
        <v>0</v>
      </c>
      <c r="AR109" s="122" t="s">
        <v>97</v>
      </c>
      <c r="BX109" s="77"/>
      <c r="BY109" s="77"/>
      <c r="BZ109" s="77"/>
      <c r="CA109" s="77" t="str">
        <f t="shared" si="48"/>
        <v/>
      </c>
      <c r="CB109" s="77" t="str">
        <f t="shared" si="31"/>
        <v/>
      </c>
      <c r="CC109" s="77" t="str">
        <f t="shared" si="32"/>
        <v/>
      </c>
      <c r="CD109" s="77" t="str">
        <f t="shared" si="33"/>
        <v/>
      </c>
      <c r="CE109" s="77" t="str">
        <f t="shared" si="34"/>
        <v/>
      </c>
      <c r="CF109" s="77" t="str">
        <f t="shared" si="35"/>
        <v/>
      </c>
      <c r="CG109" s="77" t="str">
        <f t="shared" si="36"/>
        <v/>
      </c>
      <c r="CH109" s="77" t="str">
        <f t="shared" si="37"/>
        <v/>
      </c>
      <c r="CI109" s="77" t="str">
        <f t="shared" si="38"/>
        <v/>
      </c>
      <c r="CJ109" s="77" t="str">
        <f t="shared" si="39"/>
        <v/>
      </c>
      <c r="CK109" s="77" t="str">
        <f t="shared" si="40"/>
        <v/>
      </c>
      <c r="CL109" s="77" t="str">
        <f t="shared" si="41"/>
        <v/>
      </c>
      <c r="CM109" s="77" t="str">
        <f t="shared" si="42"/>
        <v/>
      </c>
      <c r="CN109" s="77" t="str">
        <f t="shared" si="43"/>
        <v/>
      </c>
      <c r="CO109" s="77" t="str">
        <f t="shared" si="44"/>
        <v/>
      </c>
      <c r="CP109" s="77" t="str">
        <f t="shared" si="45"/>
        <v/>
      </c>
      <c r="CQ109" s="77" t="str">
        <f t="shared" si="46"/>
        <v/>
      </c>
      <c r="CR109" s="77" t="str">
        <f t="shared" si="47"/>
        <v/>
      </c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  <c r="DC109" s="77"/>
    </row>
    <row r="110" spans="1:107" s="76" customFormat="1" ht="21" x14ac:dyDescent="0.25">
      <c r="A110" s="364"/>
      <c r="B110" s="118" t="s">
        <v>105</v>
      </c>
      <c r="C110" s="133">
        <f t="shared" si="29"/>
        <v>0</v>
      </c>
      <c r="D110" s="134">
        <f t="shared" si="30"/>
        <v>0</v>
      </c>
      <c r="E110" s="318">
        <f>Enero!E83+Febrero!E83+'Marzo '!E83+'Abril '!E83+'Mayo '!E83+Junio!E83+Julio!E83+Agosto!E83+Septiembre!E83+'Octubre '!E83+Noviembre!E83+'Diciembre '!E83</f>
        <v>0</v>
      </c>
      <c r="F110" s="318">
        <f>Enero!F83+Febrero!F83+'Marzo '!F83+'Abril '!F83+'Mayo '!F83+Junio!F83+Julio!F83+Agosto!F83+Septiembre!F83+'Octubre '!F83+Noviembre!F83+'Diciembre '!F83</f>
        <v>0</v>
      </c>
      <c r="G110" s="318">
        <f>Enero!G83+Febrero!G83+'Marzo '!G83+'Abril '!G83+'Mayo '!G83+Junio!G83+Julio!G83+Agosto!G83+Septiembre!G83+'Octubre '!G83+Noviembre!G83+'Diciembre '!G83</f>
        <v>0</v>
      </c>
      <c r="H110" s="318">
        <f>Enero!H83+Febrero!H83+'Marzo '!H83+'Abril '!H83+'Mayo '!H83+Junio!H83+Julio!H83+Agosto!H83+Septiembre!H83+'Octubre '!H83+Noviembre!H83+'Diciembre '!H83</f>
        <v>0</v>
      </c>
      <c r="I110" s="318">
        <f>Enero!I83+Febrero!I83+'Marzo '!I83+'Abril '!I83+'Mayo '!I83+Junio!I83+Julio!I83+Agosto!I83+Septiembre!I83+'Octubre '!I83+Noviembre!I83+'Diciembre '!I83</f>
        <v>0</v>
      </c>
      <c r="J110" s="318">
        <f>Enero!J83+Febrero!J83+'Marzo '!J83+'Abril '!J83+'Mayo '!J83+Junio!J83+Julio!J83+Agosto!J83+Septiembre!J83+'Octubre '!J83+Noviembre!J83+'Diciembre '!J83</f>
        <v>0</v>
      </c>
      <c r="K110" s="318">
        <f>Enero!K83+Febrero!K83+'Marzo '!K83+'Abril '!K83+'Mayo '!K83+Junio!K83+Julio!K83+Agosto!K83+Septiembre!K83+'Octubre '!K83+Noviembre!K83+'Diciembre '!K83</f>
        <v>0</v>
      </c>
      <c r="L110" s="318">
        <f>Enero!L83+Febrero!L83+'Marzo '!L83+'Abril '!L83+'Mayo '!L83+Junio!L83+Julio!L83+Agosto!L83+Septiembre!L83+'Octubre '!L83+Noviembre!L83+'Diciembre '!L83</f>
        <v>0</v>
      </c>
      <c r="M110" s="318">
        <f>Enero!M83+Febrero!M83+'Marzo '!M83+'Abril '!M83+'Mayo '!M83+Junio!M83+Julio!M83+Agosto!M83+Septiembre!M83+'Octubre '!M83+Noviembre!M83+'Diciembre '!M83</f>
        <v>0</v>
      </c>
      <c r="N110" s="318">
        <f>Enero!N83+Febrero!N83+'Marzo '!N83+'Abril '!N83+'Mayo '!N83+Junio!N83+Julio!N83+Agosto!N83+Septiembre!N83+'Octubre '!N83+Noviembre!N83+'Diciembre '!N83</f>
        <v>0</v>
      </c>
      <c r="O110" s="318">
        <f>Enero!O83+Febrero!O83+'Marzo '!O83+'Abril '!O83+'Mayo '!O83+Junio!O83+Julio!O83+Agosto!O83+Septiembre!O83+'Octubre '!O83+Noviembre!O83+'Diciembre '!O83</f>
        <v>0</v>
      </c>
      <c r="P110" s="318">
        <f>Enero!P83+Febrero!P83+'Marzo '!P83+'Abril '!P83+'Mayo '!P83+Junio!P83+Julio!P83+Agosto!P83+Septiembre!P83+'Octubre '!P83+Noviembre!P83+'Diciembre '!P83</f>
        <v>0</v>
      </c>
      <c r="Q110" s="318">
        <f>Enero!Q83+Febrero!Q83+'Marzo '!Q83+'Abril '!Q83+'Mayo '!Q83+Junio!Q83+Julio!Q83+Agosto!Q83+Septiembre!Q83+'Octubre '!Q83+Noviembre!Q83+'Diciembre '!Q83</f>
        <v>0</v>
      </c>
      <c r="R110" s="318">
        <f>Enero!R83+Febrero!R83+'Marzo '!R83+'Abril '!R83+'Mayo '!R83+Junio!R83+Julio!R83+Agosto!R83+Septiembre!R83+'Octubre '!R83+Noviembre!R83+'Diciembre '!R83</f>
        <v>0</v>
      </c>
      <c r="S110" s="318">
        <f>Enero!S83+Febrero!S83+'Marzo '!S83+'Abril '!S83+'Mayo '!S83+Junio!S83+Julio!S83+Agosto!S83+Septiembre!S83+'Octubre '!S83+Noviembre!S83+'Diciembre '!S83</f>
        <v>0</v>
      </c>
      <c r="T110" s="318">
        <f>Enero!T83+Febrero!T83+'Marzo '!T83+'Abril '!T83+'Mayo '!T83+Junio!T83+Julio!T83+Agosto!T83+Septiembre!T83+'Octubre '!T83+Noviembre!T83+'Diciembre '!T83</f>
        <v>0</v>
      </c>
      <c r="U110" s="318">
        <f>Enero!U83+Febrero!U83+'Marzo '!U83+'Abril '!U83+'Mayo '!U83+Junio!U83+Julio!U83+Agosto!U83+Septiembre!U83+'Octubre '!U83+Noviembre!U83+'Diciembre '!U83</f>
        <v>0</v>
      </c>
      <c r="V110" s="318">
        <f>Enero!V83+Febrero!V83+'Marzo '!V83+'Abril '!V83+'Mayo '!V83+Junio!V83+Julio!V83+Agosto!V83+Septiembre!V83+'Octubre '!V83+Noviembre!V83+'Diciembre '!V83</f>
        <v>0</v>
      </c>
      <c r="W110" s="318">
        <f>Enero!W83+Febrero!W83+'Marzo '!W83+'Abril '!W83+'Mayo '!W83+Junio!W83+Julio!W83+Agosto!W83+Septiembre!W83+'Octubre '!W83+Noviembre!W83+'Diciembre '!W83</f>
        <v>0</v>
      </c>
      <c r="X110" s="318">
        <f>Enero!X83+Febrero!X83+'Marzo '!X83+'Abril '!X83+'Mayo '!X83+Junio!X83+Julio!X83+Agosto!X83+Septiembre!X83+'Octubre '!X83+Noviembre!X83+'Diciembre '!X83</f>
        <v>0</v>
      </c>
      <c r="Y110" s="318">
        <f>Enero!Y83+Febrero!Y83+'Marzo '!Y83+'Abril '!Y83+'Mayo '!Y83+Junio!Y83+Julio!Y83+Agosto!Y83+Septiembre!Y83+'Octubre '!Y83+Noviembre!Y83+'Diciembre '!Y83</f>
        <v>0</v>
      </c>
      <c r="Z110" s="318">
        <f>Enero!Z83+Febrero!Z83+'Marzo '!Z83+'Abril '!Z83+'Mayo '!Z83+Junio!Z83+Julio!Z83+Agosto!Z83+Septiembre!Z83+'Octubre '!Z83+Noviembre!Z83+'Diciembre '!Z83</f>
        <v>0</v>
      </c>
      <c r="AA110" s="318">
        <f>Enero!AA83+Febrero!AA83+'Marzo '!AA83+'Abril '!AA83+'Mayo '!AA83+Junio!AA83+Julio!AA83+Agosto!AA83+Septiembre!AA83+'Octubre '!AA83+Noviembre!AA83+'Diciembre '!AA83</f>
        <v>0</v>
      </c>
      <c r="AB110" s="318">
        <f>Enero!AB83+Febrero!AB83+'Marzo '!AB83+'Abril '!AB83+'Mayo '!AB83+Junio!AB83+Julio!AB83+Agosto!AB83+Septiembre!AB83+'Octubre '!AB83+Noviembre!AB83+'Diciembre '!AB83</f>
        <v>0</v>
      </c>
      <c r="AC110" s="318">
        <f>Enero!AC83+Febrero!AC83+'Marzo '!AC83+'Abril '!AC83+'Mayo '!AC83+Junio!AC83+Julio!AC83+Agosto!AC83+Septiembre!AC83+'Octubre '!AC83+Noviembre!AC83+'Diciembre '!AC83</f>
        <v>0</v>
      </c>
      <c r="AD110" s="318">
        <f>Enero!AD83+Febrero!AD83+'Marzo '!AD83+'Abril '!AD83+'Mayo '!AD83+Junio!AD83+Julio!AD83+Agosto!AD83+Septiembre!AD83+'Octubre '!AD83+Noviembre!AD83+'Diciembre '!AD83</f>
        <v>0</v>
      </c>
      <c r="AE110" s="318">
        <f>Enero!AE83+Febrero!AE83+'Marzo '!AE83+'Abril '!AE83+'Mayo '!AE83+Junio!AE83+Julio!AE83+Agosto!AE83+Septiembre!AE83+'Octubre '!AE83+Noviembre!AE83+'Diciembre '!AE83</f>
        <v>0</v>
      </c>
      <c r="AF110" s="318">
        <f>Enero!AF83+Febrero!AF83+'Marzo '!AF83+'Abril '!AF83+'Mayo '!AF83+Junio!AF83+Julio!AF83+Agosto!AF83+Septiembre!AF83+'Octubre '!AF83+Noviembre!AF83+'Diciembre '!AF83</f>
        <v>0</v>
      </c>
      <c r="AG110" s="318">
        <f>Enero!AG83+Febrero!AG83+'Marzo '!AG83+'Abril '!AG83+'Mayo '!AG83+Junio!AG83+Julio!AG83+Agosto!AG83+Septiembre!AG83+'Octubre '!AG83+Noviembre!AG83+'Diciembre '!AG83</f>
        <v>0</v>
      </c>
      <c r="AH110" s="318">
        <f>Enero!AH83+Febrero!AH83+'Marzo '!AH83+'Abril '!AH83+'Mayo '!AH83+Junio!AH83+Julio!AH83+Agosto!AH83+Septiembre!AH83+'Octubre '!AH83+Noviembre!AH83+'Diciembre '!AH83</f>
        <v>0</v>
      </c>
      <c r="AI110" s="318">
        <f>Enero!AI83+Febrero!AI83+'Marzo '!AI83+'Abril '!AI83+'Mayo '!AI83+Junio!AI83+Julio!AI83+Agosto!AI83+Septiembre!AI83+'Octubre '!AI83+Noviembre!AI83+'Diciembre '!AI83</f>
        <v>0</v>
      </c>
      <c r="AJ110" s="318">
        <f>Enero!AJ83+Febrero!AJ83+'Marzo '!AJ83+'Abril '!AJ83+'Mayo '!AJ83+Junio!AJ83+Julio!AJ83+Agosto!AJ83+Septiembre!AJ83+'Octubre '!AJ83+Noviembre!AJ83+'Diciembre '!AJ83</f>
        <v>0</v>
      </c>
      <c r="AK110" s="318">
        <f>Enero!AK83+Febrero!AK83+'Marzo '!AK83+'Abril '!AK83+'Mayo '!AK83+Junio!AK83+Julio!AK83+Agosto!AK83+Septiembre!AK83+'Octubre '!AK83+Noviembre!AK83+'Diciembre '!AK83</f>
        <v>0</v>
      </c>
      <c r="AL110" s="318">
        <f>Enero!AL83+Febrero!AL83+'Marzo '!AL83+'Abril '!AL83+'Mayo '!AL83+Junio!AL83+Julio!AL83+Agosto!AL83+Septiembre!AL83+'Octubre '!AL83+Noviembre!AL83+'Diciembre '!AL83</f>
        <v>0</v>
      </c>
      <c r="AM110" s="318">
        <f>Enero!AM83+Febrero!AM83+'Marzo '!AM83+'Abril '!AM83+'Mayo '!AM83+Junio!AM83+Julio!AM83+Agosto!AM83+Septiembre!AM83+'Octubre '!AM83+Noviembre!AM83+'Diciembre '!AM83</f>
        <v>0</v>
      </c>
      <c r="AN110" s="318">
        <f>Enero!AN83+Febrero!AN83+'Marzo '!AN83+'Abril '!AN83+'Mayo '!AN83+Junio!AN83+Julio!AN83+Agosto!AN83+Septiembre!AN83+'Octubre '!AN83+Noviembre!AN83+'Diciembre '!AN83</f>
        <v>0</v>
      </c>
      <c r="AO110" s="318">
        <f>Enero!AO83+Febrero!AO83+'Marzo '!AO83+'Abril '!AO83+'Mayo '!AO83+Junio!AO83+Julio!AO83+Agosto!AO83+Septiembre!AO83+'Octubre '!AO83+Noviembre!AO83+'Diciembre '!AO83</f>
        <v>0</v>
      </c>
      <c r="AP110" s="318">
        <f>Enero!AP83+Febrero!AP83+'Marzo '!AP83+'Abril '!AP83+'Mayo '!AP83+Junio!AP83+Julio!AP83+Agosto!AP83+Septiembre!AP83+'Octubre '!AP83+Noviembre!AP83+'Diciembre '!AP83</f>
        <v>0</v>
      </c>
      <c r="AQ110" s="318">
        <f>Enero!AQ83+Febrero!AQ83+'Marzo '!AQ83+'Abril '!AQ83+'Mayo '!AQ83+Junio!AQ83+Julio!AQ83+Agosto!AQ83+Septiembre!AQ83+'Octubre '!AQ83+Noviembre!AQ83+'Diciembre '!AQ83</f>
        <v>0</v>
      </c>
      <c r="AR110" s="122" t="s">
        <v>97</v>
      </c>
      <c r="BX110" s="77"/>
      <c r="BY110" s="77"/>
      <c r="BZ110" s="77"/>
      <c r="CA110" s="77" t="str">
        <f t="shared" si="48"/>
        <v/>
      </c>
      <c r="CB110" s="77" t="str">
        <f t="shared" si="31"/>
        <v/>
      </c>
      <c r="CC110" s="77" t="str">
        <f t="shared" si="32"/>
        <v/>
      </c>
      <c r="CD110" s="77" t="str">
        <f t="shared" si="33"/>
        <v/>
      </c>
      <c r="CE110" s="77" t="str">
        <f t="shared" si="34"/>
        <v/>
      </c>
      <c r="CF110" s="77" t="str">
        <f t="shared" si="35"/>
        <v/>
      </c>
      <c r="CG110" s="77" t="str">
        <f t="shared" si="36"/>
        <v/>
      </c>
      <c r="CH110" s="77" t="str">
        <f t="shared" si="37"/>
        <v/>
      </c>
      <c r="CI110" s="77" t="str">
        <f t="shared" si="38"/>
        <v/>
      </c>
      <c r="CJ110" s="77" t="str">
        <f t="shared" si="39"/>
        <v/>
      </c>
      <c r="CK110" s="77" t="str">
        <f t="shared" si="40"/>
        <v/>
      </c>
      <c r="CL110" s="77" t="str">
        <f t="shared" si="41"/>
        <v/>
      </c>
      <c r="CM110" s="77" t="str">
        <f t="shared" si="42"/>
        <v/>
      </c>
      <c r="CN110" s="77" t="str">
        <f t="shared" si="43"/>
        <v/>
      </c>
      <c r="CO110" s="77" t="str">
        <f t="shared" si="44"/>
        <v/>
      </c>
      <c r="CP110" s="77" t="str">
        <f t="shared" si="45"/>
        <v/>
      </c>
      <c r="CQ110" s="77" t="str">
        <f t="shared" si="46"/>
        <v/>
      </c>
      <c r="CR110" s="77" t="str">
        <f t="shared" si="47"/>
        <v/>
      </c>
      <c r="CS110" s="77"/>
      <c r="CT110" s="77"/>
      <c r="CU110" s="77"/>
      <c r="CV110" s="77"/>
      <c r="CW110" s="77"/>
      <c r="CX110" s="77"/>
      <c r="CY110" s="77"/>
      <c r="CZ110" s="77"/>
      <c r="DA110" s="77"/>
      <c r="DB110" s="77"/>
      <c r="DC110" s="77"/>
    </row>
    <row r="111" spans="1:107" s="76" customFormat="1" x14ac:dyDescent="0.25">
      <c r="A111" s="365" t="s">
        <v>84</v>
      </c>
      <c r="B111" s="366"/>
      <c r="C111" s="123">
        <f t="shared" ref="C111:C121" si="49">SUM(E111+G111+I111+K111+M111+O111+Q111+S111+U111+W111+Y111+AA111+AC111+AE111+AG111+AI111+AK111)</f>
        <v>1</v>
      </c>
      <c r="D111" s="124">
        <f t="shared" ref="D111:D121" si="50">SUM(F111+H111+J111+L111+N111+P111+R111+T111+V111+X111+Z111+AB111+AD111+AF111+AH111+AJ111+AL111)</f>
        <v>0</v>
      </c>
      <c r="E111" s="318">
        <f>Enero!E84+Febrero!E84+'Marzo '!E84+'Abril '!E84+'Mayo '!E84+Junio!E84+Julio!E84+Agosto!E84+Septiembre!E84+'Octubre '!E84+Noviembre!E84+'Diciembre '!E84</f>
        <v>0</v>
      </c>
      <c r="F111" s="318">
        <f>Enero!F84+Febrero!F84+'Marzo '!F84+'Abril '!F84+'Mayo '!F84+Junio!F84+Julio!F84+Agosto!F84+Septiembre!F84+'Octubre '!F84+Noviembre!F84+'Diciembre '!F84</f>
        <v>0</v>
      </c>
      <c r="G111" s="318">
        <f>Enero!G84+Febrero!G84+'Marzo '!G84+'Abril '!G84+'Mayo '!G84+Junio!G84+Julio!G84+Agosto!G84+Septiembre!G84+'Octubre '!G84+Noviembre!G84+'Diciembre '!G84</f>
        <v>0</v>
      </c>
      <c r="H111" s="318">
        <f>Enero!H84+Febrero!H84+'Marzo '!H84+'Abril '!H84+'Mayo '!H84+Junio!H84+Julio!H84+Agosto!H84+Septiembre!H84+'Octubre '!H84+Noviembre!H84+'Diciembre '!H84</f>
        <v>0</v>
      </c>
      <c r="I111" s="318">
        <f>Enero!I84+Febrero!I84+'Marzo '!I84+'Abril '!I84+'Mayo '!I84+Junio!I84+Julio!I84+Agosto!I84+Septiembre!I84+'Octubre '!I84+Noviembre!I84+'Diciembre '!I84</f>
        <v>0</v>
      </c>
      <c r="J111" s="318">
        <f>Enero!J84+Febrero!J84+'Marzo '!J84+'Abril '!J84+'Mayo '!J84+Junio!J84+Julio!J84+Agosto!J84+Septiembre!J84+'Octubre '!J84+Noviembre!J84+'Diciembre '!J84</f>
        <v>0</v>
      </c>
      <c r="K111" s="318">
        <f>Enero!K84+Febrero!K84+'Marzo '!K84+'Abril '!K84+'Mayo '!K84+Junio!K84+Julio!K84+Agosto!K84+Septiembre!K84+'Octubre '!K84+Noviembre!K84+'Diciembre '!K84</f>
        <v>0</v>
      </c>
      <c r="L111" s="318">
        <f>Enero!L84+Febrero!L84+'Marzo '!L84+'Abril '!L84+'Mayo '!L84+Junio!L84+Julio!L84+Agosto!L84+Septiembre!L84+'Octubre '!L84+Noviembre!L84+'Diciembre '!L84</f>
        <v>0</v>
      </c>
      <c r="M111" s="318">
        <f>Enero!M84+Febrero!M84+'Marzo '!M84+'Abril '!M84+'Mayo '!M84+Junio!M84+Julio!M84+Agosto!M84+Septiembre!M84+'Octubre '!M84+Noviembre!M84+'Diciembre '!M84</f>
        <v>1</v>
      </c>
      <c r="N111" s="318">
        <f>Enero!N84+Febrero!N84+'Marzo '!N84+'Abril '!N84+'Mayo '!N84+Junio!N84+Julio!N84+Agosto!N84+Septiembre!N84+'Octubre '!N84+Noviembre!N84+'Diciembre '!N84</f>
        <v>0</v>
      </c>
      <c r="O111" s="318">
        <f>Enero!O84+Febrero!O84+'Marzo '!O84+'Abril '!O84+'Mayo '!O84+Junio!O84+Julio!O84+Agosto!O84+Septiembre!O84+'Octubre '!O84+Noviembre!O84+'Diciembre '!O84</f>
        <v>0</v>
      </c>
      <c r="P111" s="318">
        <f>Enero!P84+Febrero!P84+'Marzo '!P84+'Abril '!P84+'Mayo '!P84+Junio!P84+Julio!P84+Agosto!P84+Septiembre!P84+'Octubre '!P84+Noviembre!P84+'Diciembre '!P84</f>
        <v>0</v>
      </c>
      <c r="Q111" s="318">
        <f>Enero!Q84+Febrero!Q84+'Marzo '!Q84+'Abril '!Q84+'Mayo '!Q84+Junio!Q84+Julio!Q84+Agosto!Q84+Septiembre!Q84+'Octubre '!Q84+Noviembre!Q84+'Diciembre '!Q84</f>
        <v>0</v>
      </c>
      <c r="R111" s="318">
        <f>Enero!R84+Febrero!R84+'Marzo '!R84+'Abril '!R84+'Mayo '!R84+Junio!R84+Julio!R84+Agosto!R84+Septiembre!R84+'Octubre '!R84+Noviembre!R84+'Diciembre '!R84</f>
        <v>0</v>
      </c>
      <c r="S111" s="318">
        <f>Enero!S84+Febrero!S84+'Marzo '!S84+'Abril '!S84+'Mayo '!S84+Junio!S84+Julio!S84+Agosto!S84+Septiembre!S84+'Octubre '!S84+Noviembre!S84+'Diciembre '!S84</f>
        <v>0</v>
      </c>
      <c r="T111" s="318">
        <f>Enero!T84+Febrero!T84+'Marzo '!T84+'Abril '!T84+'Mayo '!T84+Junio!T84+Julio!T84+Agosto!T84+Septiembre!T84+'Octubre '!T84+Noviembre!T84+'Diciembre '!T84</f>
        <v>0</v>
      </c>
      <c r="U111" s="318">
        <f>Enero!U84+Febrero!U84+'Marzo '!U84+'Abril '!U84+'Mayo '!U84+Junio!U84+Julio!U84+Agosto!U84+Septiembre!U84+'Octubre '!U84+Noviembre!U84+'Diciembre '!U84</f>
        <v>0</v>
      </c>
      <c r="V111" s="318">
        <f>Enero!V84+Febrero!V84+'Marzo '!V84+'Abril '!V84+'Mayo '!V84+Junio!V84+Julio!V84+Agosto!V84+Septiembre!V84+'Octubre '!V84+Noviembre!V84+'Diciembre '!V84</f>
        <v>0</v>
      </c>
      <c r="W111" s="318">
        <f>Enero!W84+Febrero!W84+'Marzo '!W84+'Abril '!W84+'Mayo '!W84+Junio!W84+Julio!W84+Agosto!W84+Septiembre!W84+'Octubre '!W84+Noviembre!W84+'Diciembre '!W84</f>
        <v>0</v>
      </c>
      <c r="X111" s="318">
        <f>Enero!X84+Febrero!X84+'Marzo '!X84+'Abril '!X84+'Mayo '!X84+Junio!X84+Julio!X84+Agosto!X84+Septiembre!X84+'Octubre '!X84+Noviembre!X84+'Diciembre '!X84</f>
        <v>0</v>
      </c>
      <c r="Y111" s="318">
        <f>Enero!Y84+Febrero!Y84+'Marzo '!Y84+'Abril '!Y84+'Mayo '!Y84+Junio!Y84+Julio!Y84+Agosto!Y84+Septiembre!Y84+'Octubre '!Y84+Noviembre!Y84+'Diciembre '!Y84</f>
        <v>0</v>
      </c>
      <c r="Z111" s="318">
        <f>Enero!Z84+Febrero!Z84+'Marzo '!Z84+'Abril '!Z84+'Mayo '!Z84+Junio!Z84+Julio!Z84+Agosto!Z84+Septiembre!Z84+'Octubre '!Z84+Noviembre!Z84+'Diciembre '!Z84</f>
        <v>0</v>
      </c>
      <c r="AA111" s="318">
        <f>Enero!AA84+Febrero!AA84+'Marzo '!AA84+'Abril '!AA84+'Mayo '!AA84+Junio!AA84+Julio!AA84+Agosto!AA84+Septiembre!AA84+'Octubre '!AA84+Noviembre!AA84+'Diciembre '!AA84</f>
        <v>0</v>
      </c>
      <c r="AB111" s="318">
        <f>Enero!AB84+Febrero!AB84+'Marzo '!AB84+'Abril '!AB84+'Mayo '!AB84+Junio!AB84+Julio!AB84+Agosto!AB84+Septiembre!AB84+'Octubre '!AB84+Noviembre!AB84+'Diciembre '!AB84</f>
        <v>0</v>
      </c>
      <c r="AC111" s="318">
        <f>Enero!AC84+Febrero!AC84+'Marzo '!AC84+'Abril '!AC84+'Mayo '!AC84+Junio!AC84+Julio!AC84+Agosto!AC84+Septiembre!AC84+'Octubre '!AC84+Noviembre!AC84+'Diciembre '!AC84</f>
        <v>0</v>
      </c>
      <c r="AD111" s="318">
        <f>Enero!AD84+Febrero!AD84+'Marzo '!AD84+'Abril '!AD84+'Mayo '!AD84+Junio!AD84+Julio!AD84+Agosto!AD84+Septiembre!AD84+'Octubre '!AD84+Noviembre!AD84+'Diciembre '!AD84</f>
        <v>0</v>
      </c>
      <c r="AE111" s="318">
        <f>Enero!AE84+Febrero!AE84+'Marzo '!AE84+'Abril '!AE84+'Mayo '!AE84+Junio!AE84+Julio!AE84+Agosto!AE84+Septiembre!AE84+'Octubre '!AE84+Noviembre!AE84+'Diciembre '!AE84</f>
        <v>0</v>
      </c>
      <c r="AF111" s="318">
        <f>Enero!AF84+Febrero!AF84+'Marzo '!AF84+'Abril '!AF84+'Mayo '!AF84+Junio!AF84+Julio!AF84+Agosto!AF84+Septiembre!AF84+'Octubre '!AF84+Noviembre!AF84+'Diciembre '!AF84</f>
        <v>0</v>
      </c>
      <c r="AG111" s="318">
        <f>Enero!AG84+Febrero!AG84+'Marzo '!AG84+'Abril '!AG84+'Mayo '!AG84+Junio!AG84+Julio!AG84+Agosto!AG84+Septiembre!AG84+'Octubre '!AG84+Noviembre!AG84+'Diciembre '!AG84</f>
        <v>0</v>
      </c>
      <c r="AH111" s="318">
        <f>Enero!AH84+Febrero!AH84+'Marzo '!AH84+'Abril '!AH84+'Mayo '!AH84+Junio!AH84+Julio!AH84+Agosto!AH84+Septiembre!AH84+'Octubre '!AH84+Noviembre!AH84+'Diciembre '!AH84</f>
        <v>0</v>
      </c>
      <c r="AI111" s="318">
        <f>Enero!AI84+Febrero!AI84+'Marzo '!AI84+'Abril '!AI84+'Mayo '!AI84+Junio!AI84+Julio!AI84+Agosto!AI84+Septiembre!AI84+'Octubre '!AI84+Noviembre!AI84+'Diciembre '!AI84</f>
        <v>0</v>
      </c>
      <c r="AJ111" s="318">
        <f>Enero!AJ84+Febrero!AJ84+'Marzo '!AJ84+'Abril '!AJ84+'Mayo '!AJ84+Junio!AJ84+Julio!AJ84+Agosto!AJ84+Septiembre!AJ84+'Octubre '!AJ84+Noviembre!AJ84+'Diciembre '!AJ84</f>
        <v>0</v>
      </c>
      <c r="AK111" s="318">
        <f>Enero!AK84+Febrero!AK84+'Marzo '!AK84+'Abril '!AK84+'Mayo '!AK84+Junio!AK84+Julio!AK84+Agosto!AK84+Septiembre!AK84+'Octubre '!AK84+Noviembre!AK84+'Diciembre '!AK84</f>
        <v>0</v>
      </c>
      <c r="AL111" s="318">
        <f>Enero!AL84+Febrero!AL84+'Marzo '!AL84+'Abril '!AL84+'Mayo '!AL84+Junio!AL84+Julio!AL84+Agosto!AL84+Septiembre!AL84+'Octubre '!AL84+Noviembre!AL84+'Diciembre '!AL84</f>
        <v>0</v>
      </c>
      <c r="AM111" s="318">
        <f>Enero!AM84+Febrero!AM84+'Marzo '!AM84+'Abril '!AM84+'Mayo '!AM84+Junio!AM84+Julio!AM84+Agosto!AM84+Septiembre!AM84+'Octubre '!AM84+Noviembre!AM84+'Diciembre '!AM84</f>
        <v>1</v>
      </c>
      <c r="AN111" s="318">
        <f>Enero!AN84+Febrero!AN84+'Marzo '!AN84+'Abril '!AN84+'Mayo '!AN84+Junio!AN84+Julio!AN84+Agosto!AN84+Septiembre!AN84+'Octubre '!AN84+Noviembre!AN84+'Diciembre '!AN84</f>
        <v>0</v>
      </c>
      <c r="AO111" s="318">
        <f>Enero!AO84+Febrero!AO84+'Marzo '!AO84+'Abril '!AO84+'Mayo '!AO84+Junio!AO84+Julio!AO84+Agosto!AO84+Septiembre!AO84+'Octubre '!AO84+Noviembre!AO84+'Diciembre '!AO84</f>
        <v>0</v>
      </c>
      <c r="AP111" s="318">
        <f>Enero!AP84+Febrero!AP84+'Marzo '!AP84+'Abril '!AP84+'Mayo '!AP84+Junio!AP84+Julio!AP84+Agosto!AP84+Septiembre!AP84+'Octubre '!AP84+Noviembre!AP84+'Diciembre '!AP84</f>
        <v>0</v>
      </c>
      <c r="AQ111" s="318">
        <f>Enero!AQ84+Febrero!AQ84+'Marzo '!AQ84+'Abril '!AQ84+'Mayo '!AQ84+Junio!AQ84+Julio!AQ84+Agosto!AQ84+Septiembre!AQ84+'Octubre '!AQ84+Noviembre!AQ84+'Diciembre '!AQ84</f>
        <v>0</v>
      </c>
      <c r="AR111" s="122" t="s">
        <v>97</v>
      </c>
      <c r="BX111" s="77"/>
      <c r="BY111" s="77"/>
      <c r="BZ111" s="77"/>
      <c r="CA111" s="77" t="str">
        <f t="shared" ref="CA111:CA121" si="51">IF(C111&lt;&gt;SUM(AM111:AN111)," Total de exámenes Procesados NO es igual a total por sexo.-","")</f>
        <v/>
      </c>
      <c r="CB111" s="77" t="str">
        <f t="shared" si="31"/>
        <v/>
      </c>
      <c r="CC111" s="77" t="str">
        <f t="shared" si="32"/>
        <v/>
      </c>
      <c r="CD111" s="77" t="str">
        <f t="shared" si="33"/>
        <v/>
      </c>
      <c r="CE111" s="77" t="str">
        <f t="shared" si="34"/>
        <v/>
      </c>
      <c r="CF111" s="77" t="str">
        <f t="shared" si="35"/>
        <v/>
      </c>
      <c r="CG111" s="77" t="str">
        <f t="shared" si="36"/>
        <v/>
      </c>
      <c r="CH111" s="77" t="str">
        <f t="shared" si="37"/>
        <v/>
      </c>
      <c r="CI111" s="77" t="str">
        <f t="shared" si="38"/>
        <v/>
      </c>
      <c r="CJ111" s="77" t="str">
        <f t="shared" si="39"/>
        <v/>
      </c>
      <c r="CK111" s="77" t="str">
        <f t="shared" si="40"/>
        <v/>
      </c>
      <c r="CL111" s="77" t="str">
        <f t="shared" si="41"/>
        <v/>
      </c>
      <c r="CM111" s="77" t="str">
        <f t="shared" si="42"/>
        <v/>
      </c>
      <c r="CN111" s="77" t="str">
        <f t="shared" si="43"/>
        <v/>
      </c>
      <c r="CO111" s="77" t="str">
        <f t="shared" si="44"/>
        <v/>
      </c>
      <c r="CP111" s="77" t="str">
        <f t="shared" si="45"/>
        <v/>
      </c>
      <c r="CQ111" s="77" t="str">
        <f t="shared" si="46"/>
        <v/>
      </c>
      <c r="CR111" s="77" t="str">
        <f t="shared" si="47"/>
        <v/>
      </c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  <c r="DC111" s="77"/>
    </row>
    <row r="112" spans="1:107" s="76" customFormat="1" x14ac:dyDescent="0.25">
      <c r="A112" s="353" t="s">
        <v>58</v>
      </c>
      <c r="B112" s="354"/>
      <c r="C112" s="127">
        <f t="shared" si="49"/>
        <v>9</v>
      </c>
      <c r="D112" s="126">
        <f t="shared" si="50"/>
        <v>0</v>
      </c>
      <c r="E112" s="318">
        <f>Enero!E85+Febrero!E85+'Marzo '!E85+'Abril '!E85+'Mayo '!E85+Junio!E85+Julio!E85+Agosto!E85+Septiembre!E85+'Octubre '!E85+Noviembre!E85+'Diciembre '!E85</f>
        <v>0</v>
      </c>
      <c r="F112" s="318">
        <f>Enero!F85+Febrero!F85+'Marzo '!F85+'Abril '!F85+'Mayo '!F85+Junio!F85+Julio!F85+Agosto!F85+Septiembre!F85+'Octubre '!F85+Noviembre!F85+'Diciembre '!F85</f>
        <v>0</v>
      </c>
      <c r="G112" s="318">
        <f>Enero!G85+Febrero!G85+'Marzo '!G85+'Abril '!G85+'Mayo '!G85+Junio!G85+Julio!G85+Agosto!G85+Septiembre!G85+'Octubre '!G85+Noviembre!G85+'Diciembre '!G85</f>
        <v>0</v>
      </c>
      <c r="H112" s="318">
        <f>Enero!H85+Febrero!H85+'Marzo '!H85+'Abril '!H85+'Mayo '!H85+Junio!H85+Julio!H85+Agosto!H85+Septiembre!H85+'Octubre '!H85+Noviembre!H85+'Diciembre '!H85</f>
        <v>0</v>
      </c>
      <c r="I112" s="318">
        <f>Enero!I85+Febrero!I85+'Marzo '!I85+'Abril '!I85+'Mayo '!I85+Junio!I85+Julio!I85+Agosto!I85+Septiembre!I85+'Octubre '!I85+Noviembre!I85+'Diciembre '!I85</f>
        <v>0</v>
      </c>
      <c r="J112" s="318">
        <f>Enero!J85+Febrero!J85+'Marzo '!J85+'Abril '!J85+'Mayo '!J85+Junio!J85+Julio!J85+Agosto!J85+Septiembre!J85+'Octubre '!J85+Noviembre!J85+'Diciembre '!J85</f>
        <v>0</v>
      </c>
      <c r="K112" s="318">
        <f>Enero!K85+Febrero!K85+'Marzo '!K85+'Abril '!K85+'Mayo '!K85+Junio!K85+Julio!K85+Agosto!K85+Septiembre!K85+'Octubre '!K85+Noviembre!K85+'Diciembre '!K85</f>
        <v>0</v>
      </c>
      <c r="L112" s="318">
        <f>Enero!L85+Febrero!L85+'Marzo '!L85+'Abril '!L85+'Mayo '!L85+Junio!L85+Julio!L85+Agosto!L85+Septiembre!L85+'Octubre '!L85+Noviembre!L85+'Diciembre '!L85</f>
        <v>0</v>
      </c>
      <c r="M112" s="318">
        <f>Enero!M85+Febrero!M85+'Marzo '!M85+'Abril '!M85+'Mayo '!M85+Junio!M85+Julio!M85+Agosto!M85+Septiembre!M85+'Octubre '!M85+Noviembre!M85+'Diciembre '!M85</f>
        <v>1</v>
      </c>
      <c r="N112" s="318">
        <f>Enero!N85+Febrero!N85+'Marzo '!N85+'Abril '!N85+'Mayo '!N85+Junio!N85+Julio!N85+Agosto!N85+Septiembre!N85+'Octubre '!N85+Noviembre!N85+'Diciembre '!N85</f>
        <v>0</v>
      </c>
      <c r="O112" s="318">
        <f>Enero!O85+Febrero!O85+'Marzo '!O85+'Abril '!O85+'Mayo '!O85+Junio!O85+Julio!O85+Agosto!O85+Septiembre!O85+'Octubre '!O85+Noviembre!O85+'Diciembre '!O85</f>
        <v>2</v>
      </c>
      <c r="P112" s="318">
        <f>Enero!P85+Febrero!P85+'Marzo '!P85+'Abril '!P85+'Mayo '!P85+Junio!P85+Julio!P85+Agosto!P85+Septiembre!P85+'Octubre '!P85+Noviembre!P85+'Diciembre '!P85</f>
        <v>0</v>
      </c>
      <c r="Q112" s="318">
        <f>Enero!Q85+Febrero!Q85+'Marzo '!Q85+'Abril '!Q85+'Mayo '!Q85+Junio!Q85+Julio!Q85+Agosto!Q85+Septiembre!Q85+'Octubre '!Q85+Noviembre!Q85+'Diciembre '!Q85</f>
        <v>1</v>
      </c>
      <c r="R112" s="318">
        <f>Enero!R85+Febrero!R85+'Marzo '!R85+'Abril '!R85+'Mayo '!R85+Junio!R85+Julio!R85+Agosto!R85+Septiembre!R85+'Octubre '!R85+Noviembre!R85+'Diciembre '!R85</f>
        <v>0</v>
      </c>
      <c r="S112" s="318">
        <f>Enero!S85+Febrero!S85+'Marzo '!S85+'Abril '!S85+'Mayo '!S85+Junio!S85+Julio!S85+Agosto!S85+Septiembre!S85+'Octubre '!S85+Noviembre!S85+'Diciembre '!S85</f>
        <v>0</v>
      </c>
      <c r="T112" s="318">
        <f>Enero!T85+Febrero!T85+'Marzo '!T85+'Abril '!T85+'Mayo '!T85+Junio!T85+Julio!T85+Agosto!T85+Septiembre!T85+'Octubre '!T85+Noviembre!T85+'Diciembre '!T85</f>
        <v>0</v>
      </c>
      <c r="U112" s="318">
        <f>Enero!U85+Febrero!U85+'Marzo '!U85+'Abril '!U85+'Mayo '!U85+Junio!U85+Julio!U85+Agosto!U85+Septiembre!U85+'Octubre '!U85+Noviembre!U85+'Diciembre '!U85</f>
        <v>1</v>
      </c>
      <c r="V112" s="318">
        <f>Enero!V85+Febrero!V85+'Marzo '!V85+'Abril '!V85+'Mayo '!V85+Junio!V85+Julio!V85+Agosto!V85+Septiembre!V85+'Octubre '!V85+Noviembre!V85+'Diciembre '!V85</f>
        <v>0</v>
      </c>
      <c r="W112" s="318">
        <f>Enero!W85+Febrero!W85+'Marzo '!W85+'Abril '!W85+'Mayo '!W85+Junio!W85+Julio!W85+Agosto!W85+Septiembre!W85+'Octubre '!W85+Noviembre!W85+'Diciembre '!W85</f>
        <v>0</v>
      </c>
      <c r="X112" s="318">
        <f>Enero!X85+Febrero!X85+'Marzo '!X85+'Abril '!X85+'Mayo '!X85+Junio!X85+Julio!X85+Agosto!X85+Septiembre!X85+'Octubre '!X85+Noviembre!X85+'Diciembre '!X85</f>
        <v>0</v>
      </c>
      <c r="Y112" s="318">
        <f>Enero!Y85+Febrero!Y85+'Marzo '!Y85+'Abril '!Y85+'Mayo '!Y85+Junio!Y85+Julio!Y85+Agosto!Y85+Septiembre!Y85+'Octubre '!Y85+Noviembre!Y85+'Diciembre '!Y85</f>
        <v>2</v>
      </c>
      <c r="Z112" s="318">
        <f>Enero!Z85+Febrero!Z85+'Marzo '!Z85+'Abril '!Z85+'Mayo '!Z85+Junio!Z85+Julio!Z85+Agosto!Z85+Septiembre!Z85+'Octubre '!Z85+Noviembre!Z85+'Diciembre '!Z85</f>
        <v>0</v>
      </c>
      <c r="AA112" s="318">
        <f>Enero!AA85+Febrero!AA85+'Marzo '!AA85+'Abril '!AA85+'Mayo '!AA85+Junio!AA85+Julio!AA85+Agosto!AA85+Septiembre!AA85+'Octubre '!AA85+Noviembre!AA85+'Diciembre '!AA85</f>
        <v>1</v>
      </c>
      <c r="AB112" s="318">
        <f>Enero!AB85+Febrero!AB85+'Marzo '!AB85+'Abril '!AB85+'Mayo '!AB85+Junio!AB85+Julio!AB85+Agosto!AB85+Septiembre!AB85+'Octubre '!AB85+Noviembre!AB85+'Diciembre '!AB85</f>
        <v>0</v>
      </c>
      <c r="AC112" s="318">
        <f>Enero!AC85+Febrero!AC85+'Marzo '!AC85+'Abril '!AC85+'Mayo '!AC85+Junio!AC85+Julio!AC85+Agosto!AC85+Septiembre!AC85+'Octubre '!AC85+Noviembre!AC85+'Diciembre '!AC85</f>
        <v>1</v>
      </c>
      <c r="AD112" s="318">
        <f>Enero!AD85+Febrero!AD85+'Marzo '!AD85+'Abril '!AD85+'Mayo '!AD85+Junio!AD85+Julio!AD85+Agosto!AD85+Septiembre!AD85+'Octubre '!AD85+Noviembre!AD85+'Diciembre '!AD85</f>
        <v>0</v>
      </c>
      <c r="AE112" s="318">
        <f>Enero!AE85+Febrero!AE85+'Marzo '!AE85+'Abril '!AE85+'Mayo '!AE85+Junio!AE85+Julio!AE85+Agosto!AE85+Septiembre!AE85+'Octubre '!AE85+Noviembre!AE85+'Diciembre '!AE85</f>
        <v>0</v>
      </c>
      <c r="AF112" s="318">
        <f>Enero!AF85+Febrero!AF85+'Marzo '!AF85+'Abril '!AF85+'Mayo '!AF85+Junio!AF85+Julio!AF85+Agosto!AF85+Septiembre!AF85+'Octubre '!AF85+Noviembre!AF85+'Diciembre '!AF85</f>
        <v>0</v>
      </c>
      <c r="AG112" s="318">
        <f>Enero!AG85+Febrero!AG85+'Marzo '!AG85+'Abril '!AG85+'Mayo '!AG85+Junio!AG85+Julio!AG85+Agosto!AG85+Septiembre!AG85+'Octubre '!AG85+Noviembre!AG85+'Diciembre '!AG85</f>
        <v>0</v>
      </c>
      <c r="AH112" s="318">
        <f>Enero!AH85+Febrero!AH85+'Marzo '!AH85+'Abril '!AH85+'Mayo '!AH85+Junio!AH85+Julio!AH85+Agosto!AH85+Septiembre!AH85+'Octubre '!AH85+Noviembre!AH85+'Diciembre '!AH85</f>
        <v>0</v>
      </c>
      <c r="AI112" s="318">
        <f>Enero!AI85+Febrero!AI85+'Marzo '!AI85+'Abril '!AI85+'Mayo '!AI85+Junio!AI85+Julio!AI85+Agosto!AI85+Septiembre!AI85+'Octubre '!AI85+Noviembre!AI85+'Diciembre '!AI85</f>
        <v>0</v>
      </c>
      <c r="AJ112" s="318">
        <f>Enero!AJ85+Febrero!AJ85+'Marzo '!AJ85+'Abril '!AJ85+'Mayo '!AJ85+Junio!AJ85+Julio!AJ85+Agosto!AJ85+Septiembre!AJ85+'Octubre '!AJ85+Noviembre!AJ85+'Diciembre '!AJ85</f>
        <v>0</v>
      </c>
      <c r="AK112" s="318">
        <f>Enero!AK85+Febrero!AK85+'Marzo '!AK85+'Abril '!AK85+'Mayo '!AK85+Junio!AK85+Julio!AK85+Agosto!AK85+Septiembre!AK85+'Octubre '!AK85+Noviembre!AK85+'Diciembre '!AK85</f>
        <v>0</v>
      </c>
      <c r="AL112" s="318">
        <f>Enero!AL85+Febrero!AL85+'Marzo '!AL85+'Abril '!AL85+'Mayo '!AL85+Junio!AL85+Julio!AL85+Agosto!AL85+Septiembre!AL85+'Octubre '!AL85+Noviembre!AL85+'Diciembre '!AL85</f>
        <v>0</v>
      </c>
      <c r="AM112" s="318">
        <f>Enero!AM85+Febrero!AM85+'Marzo '!AM85+'Abril '!AM85+'Mayo '!AM85+Junio!AM85+Julio!AM85+Agosto!AM85+Septiembre!AM85+'Octubre '!AM85+Noviembre!AM85+'Diciembre '!AM85</f>
        <v>6</v>
      </c>
      <c r="AN112" s="318">
        <f>Enero!AN85+Febrero!AN85+'Marzo '!AN85+'Abril '!AN85+'Mayo '!AN85+Junio!AN85+Julio!AN85+Agosto!AN85+Septiembre!AN85+'Octubre '!AN85+Noviembre!AN85+'Diciembre '!AN85</f>
        <v>3</v>
      </c>
      <c r="AO112" s="318">
        <f>Enero!AO85+Febrero!AO85+'Marzo '!AO85+'Abril '!AO85+'Mayo '!AO85+Junio!AO85+Julio!AO85+Agosto!AO85+Septiembre!AO85+'Octubre '!AO85+Noviembre!AO85+'Diciembre '!AO85</f>
        <v>0</v>
      </c>
      <c r="AP112" s="318">
        <f>Enero!AP85+Febrero!AP85+'Marzo '!AP85+'Abril '!AP85+'Mayo '!AP85+Junio!AP85+Julio!AP85+Agosto!AP85+Septiembre!AP85+'Octubre '!AP85+Noviembre!AP85+'Diciembre '!AP85</f>
        <v>0</v>
      </c>
      <c r="AQ112" s="318">
        <f>Enero!AQ85+Febrero!AQ85+'Marzo '!AQ85+'Abril '!AQ85+'Mayo '!AQ85+Junio!AQ85+Julio!AQ85+Agosto!AQ85+Septiembre!AQ85+'Octubre '!AQ85+Noviembre!AQ85+'Diciembre '!AQ85</f>
        <v>0</v>
      </c>
      <c r="AR112" s="122" t="s">
        <v>97</v>
      </c>
      <c r="BX112" s="77"/>
      <c r="BY112" s="77"/>
      <c r="BZ112" s="77"/>
      <c r="CA112" s="77" t="str">
        <f t="shared" si="51"/>
        <v/>
      </c>
      <c r="CB112" s="77" t="str">
        <f t="shared" si="31"/>
        <v/>
      </c>
      <c r="CC112" s="77" t="str">
        <f t="shared" si="32"/>
        <v/>
      </c>
      <c r="CD112" s="77" t="str">
        <f t="shared" si="33"/>
        <v/>
      </c>
      <c r="CE112" s="77" t="str">
        <f t="shared" si="34"/>
        <v/>
      </c>
      <c r="CF112" s="77" t="str">
        <f t="shared" si="35"/>
        <v/>
      </c>
      <c r="CG112" s="77" t="str">
        <f t="shared" si="36"/>
        <v/>
      </c>
      <c r="CH112" s="77" t="str">
        <f t="shared" si="37"/>
        <v/>
      </c>
      <c r="CI112" s="77" t="str">
        <f t="shared" si="38"/>
        <v/>
      </c>
      <c r="CJ112" s="77" t="str">
        <f t="shared" si="39"/>
        <v/>
      </c>
      <c r="CK112" s="77" t="str">
        <f t="shared" si="40"/>
        <v/>
      </c>
      <c r="CL112" s="77" t="str">
        <f t="shared" si="41"/>
        <v/>
      </c>
      <c r="CM112" s="77" t="str">
        <f t="shared" si="42"/>
        <v/>
      </c>
      <c r="CN112" s="77" t="str">
        <f t="shared" si="43"/>
        <v/>
      </c>
      <c r="CO112" s="77" t="str">
        <f t="shared" si="44"/>
        <v/>
      </c>
      <c r="CP112" s="77" t="str">
        <f t="shared" si="45"/>
        <v/>
      </c>
      <c r="CQ112" s="77" t="str">
        <f t="shared" si="46"/>
        <v/>
      </c>
      <c r="CR112" s="77" t="str">
        <f t="shared" si="47"/>
        <v/>
      </c>
      <c r="CS112" s="77"/>
      <c r="CT112" s="77"/>
      <c r="CU112" s="77"/>
      <c r="CV112" s="77"/>
      <c r="CW112" s="77"/>
      <c r="CX112" s="77"/>
      <c r="CY112" s="77"/>
      <c r="CZ112" s="77"/>
      <c r="DA112" s="77"/>
      <c r="DB112" s="77"/>
      <c r="DC112" s="77"/>
    </row>
    <row r="113" spans="1:107" s="76" customFormat="1" x14ac:dyDescent="0.25">
      <c r="A113" s="353" t="s">
        <v>86</v>
      </c>
      <c r="B113" s="354"/>
      <c r="C113" s="127">
        <f t="shared" si="49"/>
        <v>21</v>
      </c>
      <c r="D113" s="126">
        <f t="shared" si="50"/>
        <v>0</v>
      </c>
      <c r="E113" s="318">
        <f>Enero!E86+Febrero!E86+'Marzo '!E86+'Abril '!E86+'Mayo '!E86+Junio!E86+Julio!E86+Agosto!E86+Septiembre!E86+'Octubre '!E86+Noviembre!E86+'Diciembre '!E86</f>
        <v>0</v>
      </c>
      <c r="F113" s="318">
        <f>Enero!F86+Febrero!F86+'Marzo '!F86+'Abril '!F86+'Mayo '!F86+Junio!F86+Julio!F86+Agosto!F86+Septiembre!F86+'Octubre '!F86+Noviembre!F86+'Diciembre '!F86</f>
        <v>0</v>
      </c>
      <c r="G113" s="318">
        <f>Enero!G86+Febrero!G86+'Marzo '!G86+'Abril '!G86+'Mayo '!G86+Junio!G86+Julio!G86+Agosto!G86+Septiembre!G86+'Octubre '!G86+Noviembre!G86+'Diciembre '!G86</f>
        <v>0</v>
      </c>
      <c r="H113" s="318">
        <f>Enero!H86+Febrero!H86+'Marzo '!H86+'Abril '!H86+'Mayo '!H86+Junio!H86+Julio!H86+Agosto!H86+Septiembre!H86+'Octubre '!H86+Noviembre!H86+'Diciembre '!H86</f>
        <v>0</v>
      </c>
      <c r="I113" s="318">
        <f>Enero!I86+Febrero!I86+'Marzo '!I86+'Abril '!I86+'Mayo '!I86+Junio!I86+Julio!I86+Agosto!I86+Septiembre!I86+'Octubre '!I86+Noviembre!I86+'Diciembre '!I86</f>
        <v>4</v>
      </c>
      <c r="J113" s="318">
        <f>Enero!J86+Febrero!J86+'Marzo '!J86+'Abril '!J86+'Mayo '!J86+Junio!J86+Julio!J86+Agosto!J86+Septiembre!J86+'Octubre '!J86+Noviembre!J86+'Diciembre '!J86</f>
        <v>0</v>
      </c>
      <c r="K113" s="318">
        <f>Enero!K86+Febrero!K86+'Marzo '!K86+'Abril '!K86+'Mayo '!K86+Junio!K86+Julio!K86+Agosto!K86+Septiembre!K86+'Octubre '!K86+Noviembre!K86+'Diciembre '!K86</f>
        <v>7</v>
      </c>
      <c r="L113" s="318">
        <f>Enero!L86+Febrero!L86+'Marzo '!L86+'Abril '!L86+'Mayo '!L86+Junio!L86+Julio!L86+Agosto!L86+Septiembre!L86+'Octubre '!L86+Noviembre!L86+'Diciembre '!L86</f>
        <v>0</v>
      </c>
      <c r="M113" s="318">
        <f>Enero!M86+Febrero!M86+'Marzo '!M86+'Abril '!M86+'Mayo '!M86+Junio!M86+Julio!M86+Agosto!M86+Septiembre!M86+'Octubre '!M86+Noviembre!M86+'Diciembre '!M86</f>
        <v>2</v>
      </c>
      <c r="N113" s="318">
        <f>Enero!N86+Febrero!N86+'Marzo '!N86+'Abril '!N86+'Mayo '!N86+Junio!N86+Julio!N86+Agosto!N86+Septiembre!N86+'Octubre '!N86+Noviembre!N86+'Diciembre '!N86</f>
        <v>0</v>
      </c>
      <c r="O113" s="318">
        <f>Enero!O86+Febrero!O86+'Marzo '!O86+'Abril '!O86+'Mayo '!O86+Junio!O86+Julio!O86+Agosto!O86+Septiembre!O86+'Octubre '!O86+Noviembre!O86+'Diciembre '!O86</f>
        <v>1</v>
      </c>
      <c r="P113" s="318">
        <f>Enero!P86+Febrero!P86+'Marzo '!P86+'Abril '!P86+'Mayo '!P86+Junio!P86+Julio!P86+Agosto!P86+Septiembre!P86+'Octubre '!P86+Noviembre!P86+'Diciembre '!P86</f>
        <v>0</v>
      </c>
      <c r="Q113" s="318">
        <f>Enero!Q86+Febrero!Q86+'Marzo '!Q86+'Abril '!Q86+'Mayo '!Q86+Junio!Q86+Julio!Q86+Agosto!Q86+Septiembre!Q86+'Octubre '!Q86+Noviembre!Q86+'Diciembre '!Q86</f>
        <v>2</v>
      </c>
      <c r="R113" s="318">
        <f>Enero!R86+Febrero!R86+'Marzo '!R86+'Abril '!R86+'Mayo '!R86+Junio!R86+Julio!R86+Agosto!R86+Septiembre!R86+'Octubre '!R86+Noviembre!R86+'Diciembre '!R86</f>
        <v>0</v>
      </c>
      <c r="S113" s="318">
        <f>Enero!S86+Febrero!S86+'Marzo '!S86+'Abril '!S86+'Mayo '!S86+Junio!S86+Julio!S86+Agosto!S86+Septiembre!S86+'Octubre '!S86+Noviembre!S86+'Diciembre '!S86</f>
        <v>1</v>
      </c>
      <c r="T113" s="318">
        <f>Enero!T86+Febrero!T86+'Marzo '!T86+'Abril '!T86+'Mayo '!T86+Junio!T86+Julio!T86+Agosto!T86+Septiembre!T86+'Octubre '!T86+Noviembre!T86+'Diciembre '!T86</f>
        <v>0</v>
      </c>
      <c r="U113" s="318">
        <f>Enero!U86+Febrero!U86+'Marzo '!U86+'Abril '!U86+'Mayo '!U86+Junio!U86+Julio!U86+Agosto!U86+Septiembre!U86+'Octubre '!U86+Noviembre!U86+'Diciembre '!U86</f>
        <v>1</v>
      </c>
      <c r="V113" s="318">
        <f>Enero!V86+Febrero!V86+'Marzo '!V86+'Abril '!V86+'Mayo '!V86+Junio!V86+Julio!V86+Agosto!V86+Septiembre!V86+'Octubre '!V86+Noviembre!V86+'Diciembre '!V86</f>
        <v>0</v>
      </c>
      <c r="W113" s="318">
        <f>Enero!W86+Febrero!W86+'Marzo '!W86+'Abril '!W86+'Mayo '!W86+Junio!W86+Julio!W86+Agosto!W86+Septiembre!W86+'Octubre '!W86+Noviembre!W86+'Diciembre '!W86</f>
        <v>1</v>
      </c>
      <c r="X113" s="318">
        <f>Enero!X86+Febrero!X86+'Marzo '!X86+'Abril '!X86+'Mayo '!X86+Junio!X86+Julio!X86+Agosto!X86+Septiembre!X86+'Octubre '!X86+Noviembre!X86+'Diciembre '!X86</f>
        <v>0</v>
      </c>
      <c r="Y113" s="318">
        <f>Enero!Y86+Febrero!Y86+'Marzo '!Y86+'Abril '!Y86+'Mayo '!Y86+Junio!Y86+Julio!Y86+Agosto!Y86+Septiembre!Y86+'Octubre '!Y86+Noviembre!Y86+'Diciembre '!Y86</f>
        <v>1</v>
      </c>
      <c r="Z113" s="318">
        <f>Enero!Z86+Febrero!Z86+'Marzo '!Z86+'Abril '!Z86+'Mayo '!Z86+Junio!Z86+Julio!Z86+Agosto!Z86+Septiembre!Z86+'Octubre '!Z86+Noviembre!Z86+'Diciembre '!Z86</f>
        <v>0</v>
      </c>
      <c r="AA113" s="318">
        <f>Enero!AA86+Febrero!AA86+'Marzo '!AA86+'Abril '!AA86+'Mayo '!AA86+Junio!AA86+Julio!AA86+Agosto!AA86+Septiembre!AA86+'Octubre '!AA86+Noviembre!AA86+'Diciembre '!AA86</f>
        <v>0</v>
      </c>
      <c r="AB113" s="318">
        <f>Enero!AB86+Febrero!AB86+'Marzo '!AB86+'Abril '!AB86+'Mayo '!AB86+Junio!AB86+Julio!AB86+Agosto!AB86+Septiembre!AB86+'Octubre '!AB86+Noviembre!AB86+'Diciembre '!AB86</f>
        <v>0</v>
      </c>
      <c r="AC113" s="318">
        <f>Enero!AC86+Febrero!AC86+'Marzo '!AC86+'Abril '!AC86+'Mayo '!AC86+Junio!AC86+Julio!AC86+Agosto!AC86+Septiembre!AC86+'Octubre '!AC86+Noviembre!AC86+'Diciembre '!AC86</f>
        <v>0</v>
      </c>
      <c r="AD113" s="318">
        <f>Enero!AD86+Febrero!AD86+'Marzo '!AD86+'Abril '!AD86+'Mayo '!AD86+Junio!AD86+Julio!AD86+Agosto!AD86+Septiembre!AD86+'Octubre '!AD86+Noviembre!AD86+'Diciembre '!AD86</f>
        <v>0</v>
      </c>
      <c r="AE113" s="318">
        <f>Enero!AE86+Febrero!AE86+'Marzo '!AE86+'Abril '!AE86+'Mayo '!AE86+Junio!AE86+Julio!AE86+Agosto!AE86+Septiembre!AE86+'Octubre '!AE86+Noviembre!AE86+'Diciembre '!AE86</f>
        <v>0</v>
      </c>
      <c r="AF113" s="318">
        <f>Enero!AF86+Febrero!AF86+'Marzo '!AF86+'Abril '!AF86+'Mayo '!AF86+Junio!AF86+Julio!AF86+Agosto!AF86+Septiembre!AF86+'Octubre '!AF86+Noviembre!AF86+'Diciembre '!AF86</f>
        <v>0</v>
      </c>
      <c r="AG113" s="318">
        <f>Enero!AG86+Febrero!AG86+'Marzo '!AG86+'Abril '!AG86+'Mayo '!AG86+Junio!AG86+Julio!AG86+Agosto!AG86+Septiembre!AG86+'Octubre '!AG86+Noviembre!AG86+'Diciembre '!AG86</f>
        <v>1</v>
      </c>
      <c r="AH113" s="318">
        <f>Enero!AH86+Febrero!AH86+'Marzo '!AH86+'Abril '!AH86+'Mayo '!AH86+Junio!AH86+Julio!AH86+Agosto!AH86+Septiembre!AH86+'Octubre '!AH86+Noviembre!AH86+'Diciembre '!AH86</f>
        <v>0</v>
      </c>
      <c r="AI113" s="318">
        <f>Enero!AI86+Febrero!AI86+'Marzo '!AI86+'Abril '!AI86+'Mayo '!AI86+Junio!AI86+Julio!AI86+Agosto!AI86+Septiembre!AI86+'Octubre '!AI86+Noviembre!AI86+'Diciembre '!AI86</f>
        <v>0</v>
      </c>
      <c r="AJ113" s="318">
        <f>Enero!AJ86+Febrero!AJ86+'Marzo '!AJ86+'Abril '!AJ86+'Mayo '!AJ86+Junio!AJ86+Julio!AJ86+Agosto!AJ86+Septiembre!AJ86+'Octubre '!AJ86+Noviembre!AJ86+'Diciembre '!AJ86</f>
        <v>0</v>
      </c>
      <c r="AK113" s="318">
        <f>Enero!AK86+Febrero!AK86+'Marzo '!AK86+'Abril '!AK86+'Mayo '!AK86+Junio!AK86+Julio!AK86+Agosto!AK86+Septiembre!AK86+'Octubre '!AK86+Noviembre!AK86+'Diciembre '!AK86</f>
        <v>0</v>
      </c>
      <c r="AL113" s="318">
        <f>Enero!AL86+Febrero!AL86+'Marzo '!AL86+'Abril '!AL86+'Mayo '!AL86+Junio!AL86+Julio!AL86+Agosto!AL86+Septiembre!AL86+'Octubre '!AL86+Noviembre!AL86+'Diciembre '!AL86</f>
        <v>0</v>
      </c>
      <c r="AM113" s="318">
        <f>Enero!AM86+Febrero!AM86+'Marzo '!AM86+'Abril '!AM86+'Mayo '!AM86+Junio!AM86+Julio!AM86+Agosto!AM86+Septiembre!AM86+'Octubre '!AM86+Noviembre!AM86+'Diciembre '!AM86</f>
        <v>1</v>
      </c>
      <c r="AN113" s="318">
        <f>Enero!AN86+Febrero!AN86+'Marzo '!AN86+'Abril '!AN86+'Mayo '!AN86+Junio!AN86+Julio!AN86+Agosto!AN86+Septiembre!AN86+'Octubre '!AN86+Noviembre!AN86+'Diciembre '!AN86</f>
        <v>20</v>
      </c>
      <c r="AO113" s="318">
        <f>Enero!AO86+Febrero!AO86+'Marzo '!AO86+'Abril '!AO86+'Mayo '!AO86+Junio!AO86+Julio!AO86+Agosto!AO86+Septiembre!AO86+'Octubre '!AO86+Noviembre!AO86+'Diciembre '!AO86</f>
        <v>0</v>
      </c>
      <c r="AP113" s="318">
        <f>Enero!AP86+Febrero!AP86+'Marzo '!AP86+'Abril '!AP86+'Mayo '!AP86+Junio!AP86+Julio!AP86+Agosto!AP86+Septiembre!AP86+'Octubre '!AP86+Noviembre!AP86+'Diciembre '!AP86</f>
        <v>0</v>
      </c>
      <c r="AQ113" s="318">
        <f>Enero!AQ86+Febrero!AQ86+'Marzo '!AQ86+'Abril '!AQ86+'Mayo '!AQ86+Junio!AQ86+Julio!AQ86+Agosto!AQ86+Septiembre!AQ86+'Octubre '!AQ86+Noviembre!AQ86+'Diciembre '!AQ86</f>
        <v>0</v>
      </c>
      <c r="AR113" s="122" t="s">
        <v>97</v>
      </c>
      <c r="BX113" s="77"/>
      <c r="BY113" s="77"/>
      <c r="BZ113" s="77"/>
      <c r="CA113" s="77" t="str">
        <f t="shared" si="51"/>
        <v/>
      </c>
      <c r="CB113" s="77" t="str">
        <f t="shared" si="31"/>
        <v/>
      </c>
      <c r="CC113" s="77" t="str">
        <f t="shared" si="32"/>
        <v/>
      </c>
      <c r="CD113" s="77" t="str">
        <f t="shared" si="33"/>
        <v/>
      </c>
      <c r="CE113" s="77" t="str">
        <f t="shared" si="34"/>
        <v/>
      </c>
      <c r="CF113" s="77" t="str">
        <f t="shared" si="35"/>
        <v/>
      </c>
      <c r="CG113" s="77" t="str">
        <f t="shared" si="36"/>
        <v/>
      </c>
      <c r="CH113" s="77" t="str">
        <f t="shared" si="37"/>
        <v/>
      </c>
      <c r="CI113" s="77" t="str">
        <f t="shared" si="38"/>
        <v/>
      </c>
      <c r="CJ113" s="77" t="str">
        <f t="shared" si="39"/>
        <v/>
      </c>
      <c r="CK113" s="77" t="str">
        <f t="shared" si="40"/>
        <v/>
      </c>
      <c r="CL113" s="77" t="str">
        <f t="shared" si="41"/>
        <v/>
      </c>
      <c r="CM113" s="77" t="str">
        <f t="shared" si="42"/>
        <v/>
      </c>
      <c r="CN113" s="77" t="str">
        <f t="shared" si="43"/>
        <v/>
      </c>
      <c r="CO113" s="77" t="str">
        <f t="shared" si="44"/>
        <v/>
      </c>
      <c r="CP113" s="77" t="str">
        <f t="shared" si="45"/>
        <v/>
      </c>
      <c r="CQ113" s="77" t="str">
        <f t="shared" si="46"/>
        <v/>
      </c>
      <c r="CR113" s="77" t="str">
        <f t="shared" si="47"/>
        <v/>
      </c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  <c r="DC113" s="77"/>
    </row>
    <row r="114" spans="1:107" s="76" customFormat="1" x14ac:dyDescent="0.25">
      <c r="A114" s="353" t="s">
        <v>99</v>
      </c>
      <c r="B114" s="354"/>
      <c r="C114" s="138">
        <f t="shared" si="49"/>
        <v>0</v>
      </c>
      <c r="D114" s="139">
        <f t="shared" si="50"/>
        <v>0</v>
      </c>
      <c r="E114" s="318">
        <f>Enero!E87+Febrero!E87+'Marzo '!E87+'Abril '!E87+'Mayo '!E87+Junio!E87+Julio!E87+Agosto!E87+Septiembre!E87+'Octubre '!E87+Noviembre!E87+'Diciembre '!E87</f>
        <v>0</v>
      </c>
      <c r="F114" s="318">
        <f>Enero!F87+Febrero!F87+'Marzo '!F87+'Abril '!F87+'Mayo '!F87+Junio!F87+Julio!F87+Agosto!F87+Septiembre!F87+'Octubre '!F87+Noviembre!F87+'Diciembre '!F87</f>
        <v>0</v>
      </c>
      <c r="G114" s="318">
        <f>Enero!G87+Febrero!G87+'Marzo '!G87+'Abril '!G87+'Mayo '!G87+Junio!G87+Julio!G87+Agosto!G87+Septiembre!G87+'Octubre '!G87+Noviembre!G87+'Diciembre '!G87</f>
        <v>0</v>
      </c>
      <c r="H114" s="318">
        <f>Enero!H87+Febrero!H87+'Marzo '!H87+'Abril '!H87+'Mayo '!H87+Junio!H87+Julio!H87+Agosto!H87+Septiembre!H87+'Octubre '!H87+Noviembre!H87+'Diciembre '!H87</f>
        <v>0</v>
      </c>
      <c r="I114" s="318">
        <f>Enero!I87+Febrero!I87+'Marzo '!I87+'Abril '!I87+'Mayo '!I87+Junio!I87+Julio!I87+Agosto!I87+Septiembre!I87+'Octubre '!I87+Noviembre!I87+'Diciembre '!I87</f>
        <v>0</v>
      </c>
      <c r="J114" s="318">
        <f>Enero!J87+Febrero!J87+'Marzo '!J87+'Abril '!J87+'Mayo '!J87+Junio!J87+Julio!J87+Agosto!J87+Septiembre!J87+'Octubre '!J87+Noviembre!J87+'Diciembre '!J87</f>
        <v>0</v>
      </c>
      <c r="K114" s="318">
        <f>Enero!K87+Febrero!K87+'Marzo '!K87+'Abril '!K87+'Mayo '!K87+Junio!K87+Julio!K87+Agosto!K87+Septiembre!K87+'Octubre '!K87+Noviembre!K87+'Diciembre '!K87</f>
        <v>0</v>
      </c>
      <c r="L114" s="318">
        <f>Enero!L87+Febrero!L87+'Marzo '!L87+'Abril '!L87+'Mayo '!L87+Junio!L87+Julio!L87+Agosto!L87+Septiembre!L87+'Octubre '!L87+Noviembre!L87+'Diciembre '!L87</f>
        <v>0</v>
      </c>
      <c r="M114" s="318">
        <f>Enero!M87+Febrero!M87+'Marzo '!M87+'Abril '!M87+'Mayo '!M87+Junio!M87+Julio!M87+Agosto!M87+Septiembre!M87+'Octubre '!M87+Noviembre!M87+'Diciembre '!M87</f>
        <v>0</v>
      </c>
      <c r="N114" s="318">
        <f>Enero!N87+Febrero!N87+'Marzo '!N87+'Abril '!N87+'Mayo '!N87+Junio!N87+Julio!N87+Agosto!N87+Septiembre!N87+'Octubre '!N87+Noviembre!N87+'Diciembre '!N87</f>
        <v>0</v>
      </c>
      <c r="O114" s="318">
        <f>Enero!O87+Febrero!O87+'Marzo '!O87+'Abril '!O87+'Mayo '!O87+Junio!O87+Julio!O87+Agosto!O87+Septiembre!O87+'Octubre '!O87+Noviembre!O87+'Diciembre '!O87</f>
        <v>0</v>
      </c>
      <c r="P114" s="318">
        <f>Enero!P87+Febrero!P87+'Marzo '!P87+'Abril '!P87+'Mayo '!P87+Junio!P87+Julio!P87+Agosto!P87+Septiembre!P87+'Octubre '!P87+Noviembre!P87+'Diciembre '!P87</f>
        <v>0</v>
      </c>
      <c r="Q114" s="318">
        <f>Enero!Q87+Febrero!Q87+'Marzo '!Q87+'Abril '!Q87+'Mayo '!Q87+Junio!Q87+Julio!Q87+Agosto!Q87+Septiembre!Q87+'Octubre '!Q87+Noviembre!Q87+'Diciembre '!Q87</f>
        <v>0</v>
      </c>
      <c r="R114" s="318">
        <f>Enero!R87+Febrero!R87+'Marzo '!R87+'Abril '!R87+'Mayo '!R87+Junio!R87+Julio!R87+Agosto!R87+Septiembre!R87+'Octubre '!R87+Noviembre!R87+'Diciembre '!R87</f>
        <v>0</v>
      </c>
      <c r="S114" s="318">
        <f>Enero!S87+Febrero!S87+'Marzo '!S87+'Abril '!S87+'Mayo '!S87+Junio!S87+Julio!S87+Agosto!S87+Septiembre!S87+'Octubre '!S87+Noviembre!S87+'Diciembre '!S87</f>
        <v>0</v>
      </c>
      <c r="T114" s="318">
        <f>Enero!T87+Febrero!T87+'Marzo '!T87+'Abril '!T87+'Mayo '!T87+Junio!T87+Julio!T87+Agosto!T87+Septiembre!T87+'Octubre '!T87+Noviembre!T87+'Diciembre '!T87</f>
        <v>0</v>
      </c>
      <c r="U114" s="318">
        <f>Enero!U87+Febrero!U87+'Marzo '!U87+'Abril '!U87+'Mayo '!U87+Junio!U87+Julio!U87+Agosto!U87+Septiembre!U87+'Octubre '!U87+Noviembre!U87+'Diciembre '!U87</f>
        <v>0</v>
      </c>
      <c r="V114" s="318">
        <f>Enero!V87+Febrero!V87+'Marzo '!V87+'Abril '!V87+'Mayo '!V87+Junio!V87+Julio!V87+Agosto!V87+Septiembre!V87+'Octubre '!V87+Noviembre!V87+'Diciembre '!V87</f>
        <v>0</v>
      </c>
      <c r="W114" s="318">
        <f>Enero!W87+Febrero!W87+'Marzo '!W87+'Abril '!W87+'Mayo '!W87+Junio!W87+Julio!W87+Agosto!W87+Septiembre!W87+'Octubre '!W87+Noviembre!W87+'Diciembre '!W87</f>
        <v>0</v>
      </c>
      <c r="X114" s="318">
        <f>Enero!X87+Febrero!X87+'Marzo '!X87+'Abril '!X87+'Mayo '!X87+Junio!X87+Julio!X87+Agosto!X87+Septiembre!X87+'Octubre '!X87+Noviembre!X87+'Diciembre '!X87</f>
        <v>0</v>
      </c>
      <c r="Y114" s="318">
        <f>Enero!Y87+Febrero!Y87+'Marzo '!Y87+'Abril '!Y87+'Mayo '!Y87+Junio!Y87+Julio!Y87+Agosto!Y87+Septiembre!Y87+'Octubre '!Y87+Noviembre!Y87+'Diciembre '!Y87</f>
        <v>0</v>
      </c>
      <c r="Z114" s="318">
        <f>Enero!Z87+Febrero!Z87+'Marzo '!Z87+'Abril '!Z87+'Mayo '!Z87+Junio!Z87+Julio!Z87+Agosto!Z87+Septiembre!Z87+'Octubre '!Z87+Noviembre!Z87+'Diciembre '!Z87</f>
        <v>0</v>
      </c>
      <c r="AA114" s="318">
        <f>Enero!AA87+Febrero!AA87+'Marzo '!AA87+'Abril '!AA87+'Mayo '!AA87+Junio!AA87+Julio!AA87+Agosto!AA87+Septiembre!AA87+'Octubre '!AA87+Noviembre!AA87+'Diciembre '!AA87</f>
        <v>0</v>
      </c>
      <c r="AB114" s="318">
        <f>Enero!AB87+Febrero!AB87+'Marzo '!AB87+'Abril '!AB87+'Mayo '!AB87+Junio!AB87+Julio!AB87+Agosto!AB87+Septiembre!AB87+'Octubre '!AB87+Noviembre!AB87+'Diciembre '!AB87</f>
        <v>0</v>
      </c>
      <c r="AC114" s="318">
        <f>Enero!AC87+Febrero!AC87+'Marzo '!AC87+'Abril '!AC87+'Mayo '!AC87+Junio!AC87+Julio!AC87+Agosto!AC87+Septiembre!AC87+'Octubre '!AC87+Noviembre!AC87+'Diciembre '!AC87</f>
        <v>0</v>
      </c>
      <c r="AD114" s="318">
        <f>Enero!AD87+Febrero!AD87+'Marzo '!AD87+'Abril '!AD87+'Mayo '!AD87+Junio!AD87+Julio!AD87+Agosto!AD87+Septiembre!AD87+'Octubre '!AD87+Noviembre!AD87+'Diciembre '!AD87</f>
        <v>0</v>
      </c>
      <c r="AE114" s="318">
        <f>Enero!AE87+Febrero!AE87+'Marzo '!AE87+'Abril '!AE87+'Mayo '!AE87+Junio!AE87+Julio!AE87+Agosto!AE87+Septiembre!AE87+'Octubre '!AE87+Noviembre!AE87+'Diciembre '!AE87</f>
        <v>0</v>
      </c>
      <c r="AF114" s="318">
        <f>Enero!AF87+Febrero!AF87+'Marzo '!AF87+'Abril '!AF87+'Mayo '!AF87+Junio!AF87+Julio!AF87+Agosto!AF87+Septiembre!AF87+'Octubre '!AF87+Noviembre!AF87+'Diciembre '!AF87</f>
        <v>0</v>
      </c>
      <c r="AG114" s="318">
        <f>Enero!AG87+Febrero!AG87+'Marzo '!AG87+'Abril '!AG87+'Mayo '!AG87+Junio!AG87+Julio!AG87+Agosto!AG87+Septiembre!AG87+'Octubre '!AG87+Noviembre!AG87+'Diciembre '!AG87</f>
        <v>0</v>
      </c>
      <c r="AH114" s="318">
        <f>Enero!AH87+Febrero!AH87+'Marzo '!AH87+'Abril '!AH87+'Mayo '!AH87+Junio!AH87+Julio!AH87+Agosto!AH87+Septiembre!AH87+'Octubre '!AH87+Noviembre!AH87+'Diciembre '!AH87</f>
        <v>0</v>
      </c>
      <c r="AI114" s="318">
        <f>Enero!AI87+Febrero!AI87+'Marzo '!AI87+'Abril '!AI87+'Mayo '!AI87+Junio!AI87+Julio!AI87+Agosto!AI87+Septiembre!AI87+'Octubre '!AI87+Noviembre!AI87+'Diciembre '!AI87</f>
        <v>0</v>
      </c>
      <c r="AJ114" s="318">
        <f>Enero!AJ87+Febrero!AJ87+'Marzo '!AJ87+'Abril '!AJ87+'Mayo '!AJ87+Junio!AJ87+Julio!AJ87+Agosto!AJ87+Septiembre!AJ87+'Octubre '!AJ87+Noviembre!AJ87+'Diciembre '!AJ87</f>
        <v>0</v>
      </c>
      <c r="AK114" s="318">
        <f>Enero!AK87+Febrero!AK87+'Marzo '!AK87+'Abril '!AK87+'Mayo '!AK87+Junio!AK87+Julio!AK87+Agosto!AK87+Septiembre!AK87+'Octubre '!AK87+Noviembre!AK87+'Diciembre '!AK87</f>
        <v>0</v>
      </c>
      <c r="AL114" s="318">
        <f>Enero!AL87+Febrero!AL87+'Marzo '!AL87+'Abril '!AL87+'Mayo '!AL87+Junio!AL87+Julio!AL87+Agosto!AL87+Septiembre!AL87+'Octubre '!AL87+Noviembre!AL87+'Diciembre '!AL87</f>
        <v>0</v>
      </c>
      <c r="AM114" s="318">
        <f>Enero!AM87+Febrero!AM87+'Marzo '!AM87+'Abril '!AM87+'Mayo '!AM87+Junio!AM87+Julio!AM87+Agosto!AM87+Septiembre!AM87+'Octubre '!AM87+Noviembre!AM87+'Diciembre '!AM87</f>
        <v>0</v>
      </c>
      <c r="AN114" s="318">
        <f>Enero!AN87+Febrero!AN87+'Marzo '!AN87+'Abril '!AN87+'Mayo '!AN87+Junio!AN87+Julio!AN87+Agosto!AN87+Septiembre!AN87+'Octubre '!AN87+Noviembre!AN87+'Diciembre '!AN87</f>
        <v>0</v>
      </c>
      <c r="AO114" s="318">
        <f>Enero!AO87+Febrero!AO87+'Marzo '!AO87+'Abril '!AO87+'Mayo '!AO87+Junio!AO87+Julio!AO87+Agosto!AO87+Septiembre!AO87+'Octubre '!AO87+Noviembre!AO87+'Diciembre '!AO87</f>
        <v>0</v>
      </c>
      <c r="AP114" s="318">
        <f>Enero!AP87+Febrero!AP87+'Marzo '!AP87+'Abril '!AP87+'Mayo '!AP87+Junio!AP87+Julio!AP87+Agosto!AP87+Septiembre!AP87+'Octubre '!AP87+Noviembre!AP87+'Diciembre '!AP87</f>
        <v>0</v>
      </c>
      <c r="AQ114" s="318">
        <f>Enero!AQ87+Febrero!AQ87+'Marzo '!AQ87+'Abril '!AQ87+'Mayo '!AQ87+Junio!AQ87+Julio!AQ87+Agosto!AQ87+Septiembre!AQ87+'Octubre '!AQ87+Noviembre!AQ87+'Diciembre '!AQ87</f>
        <v>0</v>
      </c>
      <c r="AR114" s="122" t="s">
        <v>97</v>
      </c>
      <c r="BX114" s="77"/>
      <c r="BY114" s="77"/>
      <c r="BZ114" s="77"/>
      <c r="CA114" s="77" t="str">
        <f t="shared" si="51"/>
        <v/>
      </c>
      <c r="CB114" s="77" t="str">
        <f t="shared" si="31"/>
        <v/>
      </c>
      <c r="CC114" s="77" t="str">
        <f t="shared" si="32"/>
        <v/>
      </c>
      <c r="CD114" s="77" t="str">
        <f t="shared" si="33"/>
        <v/>
      </c>
      <c r="CE114" s="77" t="str">
        <f t="shared" si="34"/>
        <v/>
      </c>
      <c r="CF114" s="77" t="str">
        <f t="shared" si="35"/>
        <v/>
      </c>
      <c r="CG114" s="77" t="str">
        <f t="shared" si="36"/>
        <v/>
      </c>
      <c r="CH114" s="77" t="str">
        <f t="shared" si="37"/>
        <v/>
      </c>
      <c r="CI114" s="77" t="str">
        <f t="shared" si="38"/>
        <v/>
      </c>
      <c r="CJ114" s="77" t="str">
        <f t="shared" si="39"/>
        <v/>
      </c>
      <c r="CK114" s="77" t="str">
        <f t="shared" si="40"/>
        <v/>
      </c>
      <c r="CL114" s="77" t="str">
        <f t="shared" si="41"/>
        <v/>
      </c>
      <c r="CM114" s="77" t="str">
        <f t="shared" si="42"/>
        <v/>
      </c>
      <c r="CN114" s="77" t="str">
        <f t="shared" si="43"/>
        <v/>
      </c>
      <c r="CO114" s="77" t="str">
        <f t="shared" si="44"/>
        <v/>
      </c>
      <c r="CP114" s="77" t="str">
        <f t="shared" si="45"/>
        <v/>
      </c>
      <c r="CQ114" s="77" t="str">
        <f t="shared" si="46"/>
        <v/>
      </c>
      <c r="CR114" s="77" t="str">
        <f t="shared" si="47"/>
        <v/>
      </c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  <c r="DC114" s="77"/>
    </row>
    <row r="115" spans="1:107" s="76" customFormat="1" x14ac:dyDescent="0.25">
      <c r="A115" s="353" t="s">
        <v>100</v>
      </c>
      <c r="B115" s="354"/>
      <c r="C115" s="138">
        <f t="shared" si="49"/>
        <v>0</v>
      </c>
      <c r="D115" s="139">
        <f t="shared" si="50"/>
        <v>0</v>
      </c>
      <c r="E115" s="318">
        <f>Enero!E88+Febrero!E88+'Marzo '!E88+'Abril '!E88+'Mayo '!E88+Junio!E88+Julio!E88+Agosto!E88+Septiembre!E88+'Octubre '!E88+Noviembre!E88+'Diciembre '!E88</f>
        <v>0</v>
      </c>
      <c r="F115" s="318">
        <f>Enero!F88+Febrero!F88+'Marzo '!F88+'Abril '!F88+'Mayo '!F88+Junio!F88+Julio!F88+Agosto!F88+Septiembre!F88+'Octubre '!F88+Noviembre!F88+'Diciembre '!F88</f>
        <v>0</v>
      </c>
      <c r="G115" s="318">
        <f>Enero!G88+Febrero!G88+'Marzo '!G88+'Abril '!G88+'Mayo '!G88+Junio!G88+Julio!G88+Agosto!G88+Septiembre!G88+'Octubre '!G88+Noviembre!G88+'Diciembre '!G88</f>
        <v>0</v>
      </c>
      <c r="H115" s="318">
        <f>Enero!H88+Febrero!H88+'Marzo '!H88+'Abril '!H88+'Mayo '!H88+Junio!H88+Julio!H88+Agosto!H88+Septiembre!H88+'Octubre '!H88+Noviembre!H88+'Diciembre '!H88</f>
        <v>0</v>
      </c>
      <c r="I115" s="318">
        <f>Enero!I88+Febrero!I88+'Marzo '!I88+'Abril '!I88+'Mayo '!I88+Junio!I88+Julio!I88+Agosto!I88+Septiembre!I88+'Octubre '!I88+Noviembre!I88+'Diciembre '!I88</f>
        <v>0</v>
      </c>
      <c r="J115" s="318">
        <f>Enero!J88+Febrero!J88+'Marzo '!J88+'Abril '!J88+'Mayo '!J88+Junio!J88+Julio!J88+Agosto!J88+Septiembre!J88+'Octubre '!J88+Noviembre!J88+'Diciembre '!J88</f>
        <v>0</v>
      </c>
      <c r="K115" s="318">
        <f>Enero!K88+Febrero!K88+'Marzo '!K88+'Abril '!K88+'Mayo '!K88+Junio!K88+Julio!K88+Agosto!K88+Septiembre!K88+'Octubre '!K88+Noviembre!K88+'Diciembre '!K88</f>
        <v>0</v>
      </c>
      <c r="L115" s="318">
        <f>Enero!L88+Febrero!L88+'Marzo '!L88+'Abril '!L88+'Mayo '!L88+Junio!L88+Julio!L88+Agosto!L88+Septiembre!L88+'Octubre '!L88+Noviembre!L88+'Diciembre '!L88</f>
        <v>0</v>
      </c>
      <c r="M115" s="318">
        <f>Enero!M88+Febrero!M88+'Marzo '!M88+'Abril '!M88+'Mayo '!M88+Junio!M88+Julio!M88+Agosto!M88+Septiembre!M88+'Octubre '!M88+Noviembre!M88+'Diciembre '!M88</f>
        <v>0</v>
      </c>
      <c r="N115" s="318">
        <f>Enero!N88+Febrero!N88+'Marzo '!N88+'Abril '!N88+'Mayo '!N88+Junio!N88+Julio!N88+Agosto!N88+Septiembre!N88+'Octubre '!N88+Noviembre!N88+'Diciembre '!N88</f>
        <v>0</v>
      </c>
      <c r="O115" s="318">
        <f>Enero!O88+Febrero!O88+'Marzo '!O88+'Abril '!O88+'Mayo '!O88+Junio!O88+Julio!O88+Agosto!O88+Septiembre!O88+'Octubre '!O88+Noviembre!O88+'Diciembre '!O88</f>
        <v>0</v>
      </c>
      <c r="P115" s="318">
        <f>Enero!P88+Febrero!P88+'Marzo '!P88+'Abril '!P88+'Mayo '!P88+Junio!P88+Julio!P88+Agosto!P88+Septiembre!P88+'Octubre '!P88+Noviembre!P88+'Diciembre '!P88</f>
        <v>0</v>
      </c>
      <c r="Q115" s="318">
        <f>Enero!Q88+Febrero!Q88+'Marzo '!Q88+'Abril '!Q88+'Mayo '!Q88+Junio!Q88+Julio!Q88+Agosto!Q88+Septiembre!Q88+'Octubre '!Q88+Noviembre!Q88+'Diciembre '!Q88</f>
        <v>0</v>
      </c>
      <c r="R115" s="318">
        <f>Enero!R88+Febrero!R88+'Marzo '!R88+'Abril '!R88+'Mayo '!R88+Junio!R88+Julio!R88+Agosto!R88+Septiembre!R88+'Octubre '!R88+Noviembre!R88+'Diciembre '!R88</f>
        <v>0</v>
      </c>
      <c r="S115" s="318">
        <f>Enero!S88+Febrero!S88+'Marzo '!S88+'Abril '!S88+'Mayo '!S88+Junio!S88+Julio!S88+Agosto!S88+Septiembre!S88+'Octubre '!S88+Noviembre!S88+'Diciembre '!S88</f>
        <v>0</v>
      </c>
      <c r="T115" s="318">
        <f>Enero!T88+Febrero!T88+'Marzo '!T88+'Abril '!T88+'Mayo '!T88+Junio!T88+Julio!T88+Agosto!T88+Septiembre!T88+'Octubre '!T88+Noviembre!T88+'Diciembre '!T88</f>
        <v>0</v>
      </c>
      <c r="U115" s="318">
        <f>Enero!U88+Febrero!U88+'Marzo '!U88+'Abril '!U88+'Mayo '!U88+Junio!U88+Julio!U88+Agosto!U88+Septiembre!U88+'Octubre '!U88+Noviembre!U88+'Diciembre '!U88</f>
        <v>0</v>
      </c>
      <c r="V115" s="318">
        <f>Enero!V88+Febrero!V88+'Marzo '!V88+'Abril '!V88+'Mayo '!V88+Junio!V88+Julio!V88+Agosto!V88+Septiembre!V88+'Octubre '!V88+Noviembre!V88+'Diciembre '!V88</f>
        <v>0</v>
      </c>
      <c r="W115" s="318">
        <f>Enero!W88+Febrero!W88+'Marzo '!W88+'Abril '!W88+'Mayo '!W88+Junio!W88+Julio!W88+Agosto!W88+Septiembre!W88+'Octubre '!W88+Noviembre!W88+'Diciembre '!W88</f>
        <v>0</v>
      </c>
      <c r="X115" s="318">
        <f>Enero!X88+Febrero!X88+'Marzo '!X88+'Abril '!X88+'Mayo '!X88+Junio!X88+Julio!X88+Agosto!X88+Septiembre!X88+'Octubre '!X88+Noviembre!X88+'Diciembre '!X88</f>
        <v>0</v>
      </c>
      <c r="Y115" s="318">
        <f>Enero!Y88+Febrero!Y88+'Marzo '!Y88+'Abril '!Y88+'Mayo '!Y88+Junio!Y88+Julio!Y88+Agosto!Y88+Septiembre!Y88+'Octubre '!Y88+Noviembre!Y88+'Diciembre '!Y88</f>
        <v>0</v>
      </c>
      <c r="Z115" s="318">
        <f>Enero!Z88+Febrero!Z88+'Marzo '!Z88+'Abril '!Z88+'Mayo '!Z88+Junio!Z88+Julio!Z88+Agosto!Z88+Septiembre!Z88+'Octubre '!Z88+Noviembre!Z88+'Diciembre '!Z88</f>
        <v>0</v>
      </c>
      <c r="AA115" s="318">
        <f>Enero!AA88+Febrero!AA88+'Marzo '!AA88+'Abril '!AA88+'Mayo '!AA88+Junio!AA88+Julio!AA88+Agosto!AA88+Septiembre!AA88+'Octubre '!AA88+Noviembre!AA88+'Diciembre '!AA88</f>
        <v>0</v>
      </c>
      <c r="AB115" s="318">
        <f>Enero!AB88+Febrero!AB88+'Marzo '!AB88+'Abril '!AB88+'Mayo '!AB88+Junio!AB88+Julio!AB88+Agosto!AB88+Septiembre!AB88+'Octubre '!AB88+Noviembre!AB88+'Diciembre '!AB88</f>
        <v>0</v>
      </c>
      <c r="AC115" s="318">
        <f>Enero!AC88+Febrero!AC88+'Marzo '!AC88+'Abril '!AC88+'Mayo '!AC88+Junio!AC88+Julio!AC88+Agosto!AC88+Septiembre!AC88+'Octubre '!AC88+Noviembre!AC88+'Diciembre '!AC88</f>
        <v>0</v>
      </c>
      <c r="AD115" s="318">
        <f>Enero!AD88+Febrero!AD88+'Marzo '!AD88+'Abril '!AD88+'Mayo '!AD88+Junio!AD88+Julio!AD88+Agosto!AD88+Septiembre!AD88+'Octubre '!AD88+Noviembre!AD88+'Diciembre '!AD88</f>
        <v>0</v>
      </c>
      <c r="AE115" s="318">
        <f>Enero!AE88+Febrero!AE88+'Marzo '!AE88+'Abril '!AE88+'Mayo '!AE88+Junio!AE88+Julio!AE88+Agosto!AE88+Septiembre!AE88+'Octubre '!AE88+Noviembre!AE88+'Diciembre '!AE88</f>
        <v>0</v>
      </c>
      <c r="AF115" s="318">
        <f>Enero!AF88+Febrero!AF88+'Marzo '!AF88+'Abril '!AF88+'Mayo '!AF88+Junio!AF88+Julio!AF88+Agosto!AF88+Septiembre!AF88+'Octubre '!AF88+Noviembre!AF88+'Diciembre '!AF88</f>
        <v>0</v>
      </c>
      <c r="AG115" s="318">
        <f>Enero!AG88+Febrero!AG88+'Marzo '!AG88+'Abril '!AG88+'Mayo '!AG88+Junio!AG88+Julio!AG88+Agosto!AG88+Septiembre!AG88+'Octubre '!AG88+Noviembre!AG88+'Diciembre '!AG88</f>
        <v>0</v>
      </c>
      <c r="AH115" s="318">
        <f>Enero!AH88+Febrero!AH88+'Marzo '!AH88+'Abril '!AH88+'Mayo '!AH88+Junio!AH88+Julio!AH88+Agosto!AH88+Septiembre!AH88+'Octubre '!AH88+Noviembre!AH88+'Diciembre '!AH88</f>
        <v>0</v>
      </c>
      <c r="AI115" s="318">
        <f>Enero!AI88+Febrero!AI88+'Marzo '!AI88+'Abril '!AI88+'Mayo '!AI88+Junio!AI88+Julio!AI88+Agosto!AI88+Septiembre!AI88+'Octubre '!AI88+Noviembre!AI88+'Diciembre '!AI88</f>
        <v>0</v>
      </c>
      <c r="AJ115" s="318">
        <f>Enero!AJ88+Febrero!AJ88+'Marzo '!AJ88+'Abril '!AJ88+'Mayo '!AJ88+Junio!AJ88+Julio!AJ88+Agosto!AJ88+Septiembre!AJ88+'Octubre '!AJ88+Noviembre!AJ88+'Diciembre '!AJ88</f>
        <v>0</v>
      </c>
      <c r="AK115" s="318">
        <f>Enero!AK88+Febrero!AK88+'Marzo '!AK88+'Abril '!AK88+'Mayo '!AK88+Junio!AK88+Julio!AK88+Agosto!AK88+Septiembre!AK88+'Octubre '!AK88+Noviembre!AK88+'Diciembre '!AK88</f>
        <v>0</v>
      </c>
      <c r="AL115" s="318">
        <f>Enero!AL88+Febrero!AL88+'Marzo '!AL88+'Abril '!AL88+'Mayo '!AL88+Junio!AL88+Julio!AL88+Agosto!AL88+Septiembre!AL88+'Octubre '!AL88+Noviembre!AL88+'Diciembre '!AL88</f>
        <v>0</v>
      </c>
      <c r="AM115" s="318">
        <f>Enero!AM88+Febrero!AM88+'Marzo '!AM88+'Abril '!AM88+'Mayo '!AM88+Junio!AM88+Julio!AM88+Agosto!AM88+Septiembre!AM88+'Octubre '!AM88+Noviembre!AM88+'Diciembre '!AM88</f>
        <v>0</v>
      </c>
      <c r="AN115" s="318">
        <f>Enero!AN88+Febrero!AN88+'Marzo '!AN88+'Abril '!AN88+'Mayo '!AN88+Junio!AN88+Julio!AN88+Agosto!AN88+Septiembre!AN88+'Octubre '!AN88+Noviembre!AN88+'Diciembre '!AN88</f>
        <v>0</v>
      </c>
      <c r="AO115" s="318">
        <f>Enero!AO88+Febrero!AO88+'Marzo '!AO88+'Abril '!AO88+'Mayo '!AO88+Junio!AO88+Julio!AO88+Agosto!AO88+Septiembre!AO88+'Octubre '!AO88+Noviembre!AO88+'Diciembre '!AO88</f>
        <v>0</v>
      </c>
      <c r="AP115" s="318">
        <f>Enero!AP88+Febrero!AP88+'Marzo '!AP88+'Abril '!AP88+'Mayo '!AP88+Junio!AP88+Julio!AP88+Agosto!AP88+Septiembre!AP88+'Octubre '!AP88+Noviembre!AP88+'Diciembre '!AP88</f>
        <v>0</v>
      </c>
      <c r="AQ115" s="318">
        <f>Enero!AQ88+Febrero!AQ88+'Marzo '!AQ88+'Abril '!AQ88+'Mayo '!AQ88+Junio!AQ88+Julio!AQ88+Agosto!AQ88+Septiembre!AQ88+'Octubre '!AQ88+Noviembre!AQ88+'Diciembre '!AQ88</f>
        <v>0</v>
      </c>
      <c r="AR115" s="122" t="s">
        <v>97</v>
      </c>
      <c r="BX115" s="77"/>
      <c r="BY115" s="77"/>
      <c r="BZ115" s="77"/>
      <c r="CA115" s="77" t="str">
        <f t="shared" si="51"/>
        <v/>
      </c>
      <c r="CB115" s="77" t="str">
        <f t="shared" si="31"/>
        <v/>
      </c>
      <c r="CC115" s="77" t="str">
        <f t="shared" si="32"/>
        <v/>
      </c>
      <c r="CD115" s="77" t="str">
        <f t="shared" si="33"/>
        <v/>
      </c>
      <c r="CE115" s="77" t="str">
        <f t="shared" si="34"/>
        <v/>
      </c>
      <c r="CF115" s="77" t="str">
        <f t="shared" si="35"/>
        <v/>
      </c>
      <c r="CG115" s="77" t="str">
        <f t="shared" si="36"/>
        <v/>
      </c>
      <c r="CH115" s="77" t="str">
        <f t="shared" si="37"/>
        <v/>
      </c>
      <c r="CI115" s="77" t="str">
        <f t="shared" si="38"/>
        <v/>
      </c>
      <c r="CJ115" s="77" t="str">
        <f t="shared" si="39"/>
        <v/>
      </c>
      <c r="CK115" s="77" t="str">
        <f t="shared" si="40"/>
        <v/>
      </c>
      <c r="CL115" s="77" t="str">
        <f t="shared" si="41"/>
        <v/>
      </c>
      <c r="CM115" s="77" t="str">
        <f t="shared" si="42"/>
        <v/>
      </c>
      <c r="CN115" s="77" t="str">
        <f t="shared" si="43"/>
        <v/>
      </c>
      <c r="CO115" s="77" t="str">
        <f t="shared" si="44"/>
        <v/>
      </c>
      <c r="CP115" s="77" t="str">
        <f t="shared" si="45"/>
        <v/>
      </c>
      <c r="CQ115" s="77" t="str">
        <f t="shared" si="46"/>
        <v/>
      </c>
      <c r="CR115" s="77" t="str">
        <f t="shared" si="47"/>
        <v/>
      </c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  <c r="DC115" s="77"/>
    </row>
    <row r="116" spans="1:107" s="76" customFormat="1" x14ac:dyDescent="0.25">
      <c r="A116" s="62" t="s">
        <v>101</v>
      </c>
      <c r="B116" s="63"/>
      <c r="C116" s="138">
        <f t="shared" si="49"/>
        <v>25</v>
      </c>
      <c r="D116" s="139">
        <f t="shared" si="50"/>
        <v>1</v>
      </c>
      <c r="E116" s="318">
        <f>Enero!E89+Febrero!E89+'Marzo '!E89+'Abril '!E89+'Mayo '!E89+Junio!E89+Julio!E89+Agosto!E89+Septiembre!E89+'Octubre '!E89+Noviembre!E89+'Diciembre '!E89</f>
        <v>0</v>
      </c>
      <c r="F116" s="318">
        <f>Enero!F89+Febrero!F89+'Marzo '!F89+'Abril '!F89+'Mayo '!F89+Junio!F89+Julio!F89+Agosto!F89+Septiembre!F89+'Octubre '!F89+Noviembre!F89+'Diciembre '!F89</f>
        <v>0</v>
      </c>
      <c r="G116" s="318">
        <f>Enero!G89+Febrero!G89+'Marzo '!G89+'Abril '!G89+'Mayo '!G89+Junio!G89+Julio!G89+Agosto!G89+Septiembre!G89+'Octubre '!G89+Noviembre!G89+'Diciembre '!G89</f>
        <v>0</v>
      </c>
      <c r="H116" s="318">
        <f>Enero!H89+Febrero!H89+'Marzo '!H89+'Abril '!H89+'Mayo '!H89+Junio!H89+Julio!H89+Agosto!H89+Septiembre!H89+'Octubre '!H89+Noviembre!H89+'Diciembre '!H89</f>
        <v>0</v>
      </c>
      <c r="I116" s="318">
        <f>Enero!I89+Febrero!I89+'Marzo '!I89+'Abril '!I89+'Mayo '!I89+Junio!I89+Julio!I89+Agosto!I89+Septiembre!I89+'Octubre '!I89+Noviembre!I89+'Diciembre '!I89</f>
        <v>0</v>
      </c>
      <c r="J116" s="318">
        <f>Enero!J89+Febrero!J89+'Marzo '!J89+'Abril '!J89+'Mayo '!J89+Junio!J89+Julio!J89+Agosto!J89+Septiembre!J89+'Octubre '!J89+Noviembre!J89+'Diciembre '!J89</f>
        <v>0</v>
      </c>
      <c r="K116" s="318">
        <f>Enero!K89+Febrero!K89+'Marzo '!K89+'Abril '!K89+'Mayo '!K89+Junio!K89+Julio!K89+Agosto!K89+Septiembre!K89+'Octubre '!K89+Noviembre!K89+'Diciembre '!K89</f>
        <v>0</v>
      </c>
      <c r="L116" s="318">
        <f>Enero!L89+Febrero!L89+'Marzo '!L89+'Abril '!L89+'Mayo '!L89+Junio!L89+Julio!L89+Agosto!L89+Septiembre!L89+'Octubre '!L89+Noviembre!L89+'Diciembre '!L89</f>
        <v>0</v>
      </c>
      <c r="M116" s="318">
        <f>Enero!M89+Febrero!M89+'Marzo '!M89+'Abril '!M89+'Mayo '!M89+Junio!M89+Julio!M89+Agosto!M89+Septiembre!M89+'Octubre '!M89+Noviembre!M89+'Diciembre '!M89</f>
        <v>5</v>
      </c>
      <c r="N116" s="318">
        <f>Enero!N89+Febrero!N89+'Marzo '!N89+'Abril '!N89+'Mayo '!N89+Junio!N89+Julio!N89+Agosto!N89+Septiembre!N89+'Octubre '!N89+Noviembre!N89+'Diciembre '!N89</f>
        <v>0</v>
      </c>
      <c r="O116" s="318">
        <f>Enero!O89+Febrero!O89+'Marzo '!O89+'Abril '!O89+'Mayo '!O89+Junio!O89+Julio!O89+Agosto!O89+Septiembre!O89+'Octubre '!O89+Noviembre!O89+'Diciembre '!O89</f>
        <v>5</v>
      </c>
      <c r="P116" s="318">
        <f>Enero!P89+Febrero!P89+'Marzo '!P89+'Abril '!P89+'Mayo '!P89+Junio!P89+Julio!P89+Agosto!P89+Septiembre!P89+'Octubre '!P89+Noviembre!P89+'Diciembre '!P89</f>
        <v>0</v>
      </c>
      <c r="Q116" s="318">
        <f>Enero!Q89+Febrero!Q89+'Marzo '!Q89+'Abril '!Q89+'Mayo '!Q89+Junio!Q89+Julio!Q89+Agosto!Q89+Septiembre!Q89+'Octubre '!Q89+Noviembre!Q89+'Diciembre '!Q89</f>
        <v>1</v>
      </c>
      <c r="R116" s="318">
        <f>Enero!R89+Febrero!R89+'Marzo '!R89+'Abril '!R89+'Mayo '!R89+Junio!R89+Julio!R89+Agosto!R89+Septiembre!R89+'Octubre '!R89+Noviembre!R89+'Diciembre '!R89</f>
        <v>0</v>
      </c>
      <c r="S116" s="318">
        <f>Enero!S89+Febrero!S89+'Marzo '!S89+'Abril '!S89+'Mayo '!S89+Junio!S89+Julio!S89+Agosto!S89+Septiembre!S89+'Octubre '!S89+Noviembre!S89+'Diciembre '!S89</f>
        <v>2</v>
      </c>
      <c r="T116" s="318">
        <f>Enero!T89+Febrero!T89+'Marzo '!T89+'Abril '!T89+'Mayo '!T89+Junio!T89+Julio!T89+Agosto!T89+Septiembre!T89+'Octubre '!T89+Noviembre!T89+'Diciembre '!T89</f>
        <v>0</v>
      </c>
      <c r="U116" s="318">
        <f>Enero!U89+Febrero!U89+'Marzo '!U89+'Abril '!U89+'Mayo '!U89+Junio!U89+Julio!U89+Agosto!U89+Septiembre!U89+'Octubre '!U89+Noviembre!U89+'Diciembre '!U89</f>
        <v>3</v>
      </c>
      <c r="V116" s="318">
        <f>Enero!V89+Febrero!V89+'Marzo '!V89+'Abril '!V89+'Mayo '!V89+Junio!V89+Julio!V89+Agosto!V89+Septiembre!V89+'Octubre '!V89+Noviembre!V89+'Diciembre '!V89</f>
        <v>1</v>
      </c>
      <c r="W116" s="318">
        <f>Enero!W89+Febrero!W89+'Marzo '!W89+'Abril '!W89+'Mayo '!W89+Junio!W89+Julio!W89+Agosto!W89+Septiembre!W89+'Octubre '!W89+Noviembre!W89+'Diciembre '!W89</f>
        <v>1</v>
      </c>
      <c r="X116" s="318">
        <f>Enero!X89+Febrero!X89+'Marzo '!X89+'Abril '!X89+'Mayo '!X89+Junio!X89+Julio!X89+Agosto!X89+Septiembre!X89+'Octubre '!X89+Noviembre!X89+'Diciembre '!X89</f>
        <v>0</v>
      </c>
      <c r="Y116" s="318">
        <f>Enero!Y89+Febrero!Y89+'Marzo '!Y89+'Abril '!Y89+'Mayo '!Y89+Junio!Y89+Julio!Y89+Agosto!Y89+Septiembre!Y89+'Octubre '!Y89+Noviembre!Y89+'Diciembre '!Y89</f>
        <v>3</v>
      </c>
      <c r="Z116" s="318">
        <f>Enero!Z89+Febrero!Z89+'Marzo '!Z89+'Abril '!Z89+'Mayo '!Z89+Junio!Z89+Julio!Z89+Agosto!Z89+Septiembre!Z89+'Octubre '!Z89+Noviembre!Z89+'Diciembre '!Z89</f>
        <v>0</v>
      </c>
      <c r="AA116" s="318">
        <f>Enero!AA89+Febrero!AA89+'Marzo '!AA89+'Abril '!AA89+'Mayo '!AA89+Junio!AA89+Julio!AA89+Agosto!AA89+Septiembre!AA89+'Octubre '!AA89+Noviembre!AA89+'Diciembre '!AA89</f>
        <v>3</v>
      </c>
      <c r="AB116" s="318">
        <f>Enero!AB89+Febrero!AB89+'Marzo '!AB89+'Abril '!AB89+'Mayo '!AB89+Junio!AB89+Julio!AB89+Agosto!AB89+Septiembre!AB89+'Octubre '!AB89+Noviembre!AB89+'Diciembre '!AB89</f>
        <v>0</v>
      </c>
      <c r="AC116" s="318">
        <f>Enero!AC89+Febrero!AC89+'Marzo '!AC89+'Abril '!AC89+'Mayo '!AC89+Junio!AC89+Julio!AC89+Agosto!AC89+Septiembre!AC89+'Octubre '!AC89+Noviembre!AC89+'Diciembre '!AC89</f>
        <v>1</v>
      </c>
      <c r="AD116" s="318">
        <f>Enero!AD89+Febrero!AD89+'Marzo '!AD89+'Abril '!AD89+'Mayo '!AD89+Junio!AD89+Julio!AD89+Agosto!AD89+Septiembre!AD89+'Octubre '!AD89+Noviembre!AD89+'Diciembre '!AD89</f>
        <v>0</v>
      </c>
      <c r="AE116" s="318">
        <f>Enero!AE89+Febrero!AE89+'Marzo '!AE89+'Abril '!AE89+'Mayo '!AE89+Junio!AE89+Julio!AE89+Agosto!AE89+Septiembre!AE89+'Octubre '!AE89+Noviembre!AE89+'Diciembre '!AE89</f>
        <v>0</v>
      </c>
      <c r="AF116" s="318">
        <f>Enero!AF89+Febrero!AF89+'Marzo '!AF89+'Abril '!AF89+'Mayo '!AF89+Junio!AF89+Julio!AF89+Agosto!AF89+Septiembre!AF89+'Octubre '!AF89+Noviembre!AF89+'Diciembre '!AF89</f>
        <v>0</v>
      </c>
      <c r="AG116" s="318">
        <f>Enero!AG89+Febrero!AG89+'Marzo '!AG89+'Abril '!AG89+'Mayo '!AG89+Junio!AG89+Julio!AG89+Agosto!AG89+Septiembre!AG89+'Octubre '!AG89+Noviembre!AG89+'Diciembre '!AG89</f>
        <v>0</v>
      </c>
      <c r="AH116" s="318">
        <f>Enero!AH89+Febrero!AH89+'Marzo '!AH89+'Abril '!AH89+'Mayo '!AH89+Junio!AH89+Julio!AH89+Agosto!AH89+Septiembre!AH89+'Octubre '!AH89+Noviembre!AH89+'Diciembre '!AH89</f>
        <v>0</v>
      </c>
      <c r="AI116" s="318">
        <f>Enero!AI89+Febrero!AI89+'Marzo '!AI89+'Abril '!AI89+'Mayo '!AI89+Junio!AI89+Julio!AI89+Agosto!AI89+Septiembre!AI89+'Octubre '!AI89+Noviembre!AI89+'Diciembre '!AI89</f>
        <v>1</v>
      </c>
      <c r="AJ116" s="318">
        <f>Enero!AJ89+Febrero!AJ89+'Marzo '!AJ89+'Abril '!AJ89+'Mayo '!AJ89+Junio!AJ89+Julio!AJ89+Agosto!AJ89+Septiembre!AJ89+'Octubre '!AJ89+Noviembre!AJ89+'Diciembre '!AJ89</f>
        <v>0</v>
      </c>
      <c r="AK116" s="318">
        <f>Enero!AK89+Febrero!AK89+'Marzo '!AK89+'Abril '!AK89+'Mayo '!AK89+Junio!AK89+Julio!AK89+Agosto!AK89+Septiembre!AK89+'Octubre '!AK89+Noviembre!AK89+'Diciembre '!AK89</f>
        <v>0</v>
      </c>
      <c r="AL116" s="318">
        <f>Enero!AL89+Febrero!AL89+'Marzo '!AL89+'Abril '!AL89+'Mayo '!AL89+Junio!AL89+Julio!AL89+Agosto!AL89+Septiembre!AL89+'Octubre '!AL89+Noviembre!AL89+'Diciembre '!AL89</f>
        <v>0</v>
      </c>
      <c r="AM116" s="318">
        <f>Enero!AM89+Febrero!AM89+'Marzo '!AM89+'Abril '!AM89+'Mayo '!AM89+Junio!AM89+Julio!AM89+Agosto!AM89+Septiembre!AM89+'Octubre '!AM89+Noviembre!AM89+'Diciembre '!AM89</f>
        <v>5</v>
      </c>
      <c r="AN116" s="318">
        <f>Enero!AN89+Febrero!AN89+'Marzo '!AN89+'Abril '!AN89+'Mayo '!AN89+Junio!AN89+Julio!AN89+Agosto!AN89+Septiembre!AN89+'Octubre '!AN89+Noviembre!AN89+'Diciembre '!AN89</f>
        <v>20</v>
      </c>
      <c r="AO116" s="318">
        <f>Enero!AO89+Febrero!AO89+'Marzo '!AO89+'Abril '!AO89+'Mayo '!AO89+Junio!AO89+Julio!AO89+Agosto!AO89+Septiembre!AO89+'Octubre '!AO89+Noviembre!AO89+'Diciembre '!AO89</f>
        <v>0</v>
      </c>
      <c r="AP116" s="318">
        <f>Enero!AP89+Febrero!AP89+'Marzo '!AP89+'Abril '!AP89+'Mayo '!AP89+Junio!AP89+Julio!AP89+Agosto!AP89+Septiembre!AP89+'Octubre '!AP89+Noviembre!AP89+'Diciembre '!AP89</f>
        <v>0</v>
      </c>
      <c r="AQ116" s="318">
        <f>Enero!AQ89+Febrero!AQ89+'Marzo '!AQ89+'Abril '!AQ89+'Mayo '!AQ89+Junio!AQ89+Julio!AQ89+Agosto!AQ89+Septiembre!AQ89+'Octubre '!AQ89+Noviembre!AQ89+'Diciembre '!AQ89</f>
        <v>0</v>
      </c>
      <c r="AR116" s="122" t="s">
        <v>97</v>
      </c>
      <c r="BX116" s="77"/>
      <c r="BY116" s="77"/>
      <c r="BZ116" s="77"/>
      <c r="CA116" s="77" t="str">
        <f t="shared" si="51"/>
        <v/>
      </c>
      <c r="CB116" s="77" t="str">
        <f t="shared" si="31"/>
        <v/>
      </c>
      <c r="CC116" s="77" t="str">
        <f t="shared" si="32"/>
        <v/>
      </c>
      <c r="CD116" s="77" t="str">
        <f t="shared" si="33"/>
        <v/>
      </c>
      <c r="CE116" s="77" t="str">
        <f t="shared" si="34"/>
        <v/>
      </c>
      <c r="CF116" s="77" t="str">
        <f t="shared" si="35"/>
        <v/>
      </c>
      <c r="CG116" s="77" t="str">
        <f t="shared" si="36"/>
        <v/>
      </c>
      <c r="CH116" s="77" t="str">
        <f t="shared" si="37"/>
        <v/>
      </c>
      <c r="CI116" s="77" t="str">
        <f t="shared" si="38"/>
        <v/>
      </c>
      <c r="CJ116" s="77" t="str">
        <f t="shared" si="39"/>
        <v/>
      </c>
      <c r="CK116" s="77" t="str">
        <f t="shared" si="40"/>
        <v/>
      </c>
      <c r="CL116" s="77" t="str">
        <f t="shared" si="41"/>
        <v/>
      </c>
      <c r="CM116" s="77" t="str">
        <f t="shared" si="42"/>
        <v/>
      </c>
      <c r="CN116" s="77" t="str">
        <f t="shared" si="43"/>
        <v/>
      </c>
      <c r="CO116" s="77" t="str">
        <f t="shared" si="44"/>
        <v/>
      </c>
      <c r="CP116" s="77" t="str">
        <f t="shared" si="45"/>
        <v/>
      </c>
      <c r="CQ116" s="77" t="str">
        <f t="shared" si="46"/>
        <v/>
      </c>
      <c r="CR116" s="77" t="str">
        <f t="shared" si="47"/>
        <v/>
      </c>
      <c r="CS116" s="77"/>
      <c r="CT116" s="77"/>
      <c r="CU116" s="77"/>
      <c r="CV116" s="77"/>
      <c r="CW116" s="77"/>
      <c r="CX116" s="77"/>
      <c r="CY116" s="77"/>
      <c r="CZ116" s="77"/>
      <c r="DA116" s="77"/>
      <c r="DB116" s="77"/>
      <c r="DC116" s="77"/>
    </row>
    <row r="117" spans="1:107" s="76" customFormat="1" x14ac:dyDescent="0.25">
      <c r="A117" s="353" t="s">
        <v>102</v>
      </c>
      <c r="B117" s="354"/>
      <c r="C117" s="138">
        <f t="shared" si="49"/>
        <v>2</v>
      </c>
      <c r="D117" s="139">
        <f t="shared" si="50"/>
        <v>0</v>
      </c>
      <c r="E117" s="319">
        <f>Enero!E90+Febrero!E90+'Marzo '!E90+'Abril '!E90+'Mayo '!E90+Junio!E90+Julio!E90+Agosto!E90+Septiembre!E90+'Octubre '!E90+Noviembre!E90+'Diciembre '!E90</f>
        <v>0</v>
      </c>
      <c r="F117" s="319">
        <f>Enero!F90+Febrero!F90+'Marzo '!F90+'Abril '!F90+'Mayo '!F90+Junio!F90+Julio!F90+Agosto!F90+Septiembre!F90+'Octubre '!F90+Noviembre!F90+'Diciembre '!F90</f>
        <v>0</v>
      </c>
      <c r="G117" s="319">
        <f>Enero!G90+Febrero!G90+'Marzo '!G90+'Abril '!G90+'Mayo '!G90+Junio!G90+Julio!G90+Agosto!G90+Septiembre!G90+'Octubre '!G90+Noviembre!G90+'Diciembre '!G90</f>
        <v>0</v>
      </c>
      <c r="H117" s="319">
        <f>Enero!H90+Febrero!H90+'Marzo '!H90+'Abril '!H90+'Mayo '!H90+Junio!H90+Julio!H90+Agosto!H90+Septiembre!H90+'Octubre '!H90+Noviembre!H90+'Diciembre '!H90</f>
        <v>0</v>
      </c>
      <c r="I117" s="319">
        <f>Enero!I90+Febrero!I90+'Marzo '!I90+'Abril '!I90+'Mayo '!I90+Junio!I90+Julio!I90+Agosto!I90+Septiembre!I90+'Octubre '!I90+Noviembre!I90+'Diciembre '!I90</f>
        <v>0</v>
      </c>
      <c r="J117" s="319">
        <f>Enero!J90+Febrero!J90+'Marzo '!J90+'Abril '!J90+'Mayo '!J90+Junio!J90+Julio!J90+Agosto!J90+Septiembre!J90+'Octubre '!J90+Noviembre!J90+'Diciembre '!J90</f>
        <v>0</v>
      </c>
      <c r="K117" s="318">
        <f>Enero!K90+Febrero!K90+'Marzo '!K90+'Abril '!K90+'Mayo '!K90+Junio!K90+Julio!K90+Agosto!K90+Septiembre!K90+'Octubre '!K90+Noviembre!K90+'Diciembre '!K90</f>
        <v>0</v>
      </c>
      <c r="L117" s="318">
        <f>Enero!L90+Febrero!L90+'Marzo '!L90+'Abril '!L90+'Mayo '!L90+Junio!L90+Julio!L90+Agosto!L90+Septiembre!L90+'Octubre '!L90+Noviembre!L90+'Diciembre '!L90</f>
        <v>0</v>
      </c>
      <c r="M117" s="318">
        <f>Enero!M90+Febrero!M90+'Marzo '!M90+'Abril '!M90+'Mayo '!M90+Junio!M90+Julio!M90+Agosto!M90+Septiembre!M90+'Octubre '!M90+Noviembre!M90+'Diciembre '!M90</f>
        <v>0</v>
      </c>
      <c r="N117" s="318">
        <f>Enero!N90+Febrero!N90+'Marzo '!N90+'Abril '!N90+'Mayo '!N90+Junio!N90+Julio!N90+Agosto!N90+Septiembre!N90+'Octubre '!N90+Noviembre!N90+'Diciembre '!N90</f>
        <v>0</v>
      </c>
      <c r="O117" s="318">
        <f>Enero!O90+Febrero!O90+'Marzo '!O90+'Abril '!O90+'Mayo '!O90+Junio!O90+Julio!O90+Agosto!O90+Septiembre!O90+'Octubre '!O90+Noviembre!O90+'Diciembre '!O90</f>
        <v>1</v>
      </c>
      <c r="P117" s="318">
        <f>Enero!P90+Febrero!P90+'Marzo '!P90+'Abril '!P90+'Mayo '!P90+Junio!P90+Julio!P90+Agosto!P90+Septiembre!P90+'Octubre '!P90+Noviembre!P90+'Diciembre '!P90</f>
        <v>0</v>
      </c>
      <c r="Q117" s="318">
        <f>Enero!Q90+Febrero!Q90+'Marzo '!Q90+'Abril '!Q90+'Mayo '!Q90+Junio!Q90+Julio!Q90+Agosto!Q90+Septiembre!Q90+'Octubre '!Q90+Noviembre!Q90+'Diciembre '!Q90</f>
        <v>0</v>
      </c>
      <c r="R117" s="318">
        <f>Enero!R90+Febrero!R90+'Marzo '!R90+'Abril '!R90+'Mayo '!R90+Junio!R90+Julio!R90+Agosto!R90+Septiembre!R90+'Octubre '!R90+Noviembre!R90+'Diciembre '!R90</f>
        <v>0</v>
      </c>
      <c r="S117" s="318">
        <f>Enero!S90+Febrero!S90+'Marzo '!S90+'Abril '!S90+'Mayo '!S90+Junio!S90+Julio!S90+Agosto!S90+Septiembre!S90+'Octubre '!S90+Noviembre!S90+'Diciembre '!S90</f>
        <v>0</v>
      </c>
      <c r="T117" s="318">
        <f>Enero!T90+Febrero!T90+'Marzo '!T90+'Abril '!T90+'Mayo '!T90+Junio!T90+Julio!T90+Agosto!T90+Septiembre!T90+'Octubre '!T90+Noviembre!T90+'Diciembre '!T90</f>
        <v>0</v>
      </c>
      <c r="U117" s="318">
        <f>Enero!U90+Febrero!U90+'Marzo '!U90+'Abril '!U90+'Mayo '!U90+Junio!U90+Julio!U90+Agosto!U90+Septiembre!U90+'Octubre '!U90+Noviembre!U90+'Diciembre '!U90</f>
        <v>1</v>
      </c>
      <c r="V117" s="318">
        <f>Enero!V90+Febrero!V90+'Marzo '!V90+'Abril '!V90+'Mayo '!V90+Junio!V90+Julio!V90+Agosto!V90+Septiembre!V90+'Octubre '!V90+Noviembre!V90+'Diciembre '!V90</f>
        <v>0</v>
      </c>
      <c r="W117" s="318">
        <f>Enero!W90+Febrero!W90+'Marzo '!W90+'Abril '!W90+'Mayo '!W90+Junio!W90+Julio!W90+Agosto!W90+Septiembre!W90+'Octubre '!W90+Noviembre!W90+'Diciembre '!W90</f>
        <v>0</v>
      </c>
      <c r="X117" s="318">
        <f>Enero!X90+Febrero!X90+'Marzo '!X90+'Abril '!X90+'Mayo '!X90+Junio!X90+Julio!X90+Agosto!X90+Septiembre!X90+'Octubre '!X90+Noviembre!X90+'Diciembre '!X90</f>
        <v>0</v>
      </c>
      <c r="Y117" s="318">
        <f>Enero!Y90+Febrero!Y90+'Marzo '!Y90+'Abril '!Y90+'Mayo '!Y90+Junio!Y90+Julio!Y90+Agosto!Y90+Septiembre!Y90+'Octubre '!Y90+Noviembre!Y90+'Diciembre '!Y90</f>
        <v>0</v>
      </c>
      <c r="Z117" s="318">
        <f>Enero!Z90+Febrero!Z90+'Marzo '!Z90+'Abril '!Z90+'Mayo '!Z90+Junio!Z90+Julio!Z90+Agosto!Z90+Septiembre!Z90+'Octubre '!Z90+Noviembre!Z90+'Diciembre '!Z90</f>
        <v>0</v>
      </c>
      <c r="AA117" s="318">
        <f>Enero!AA90+Febrero!AA90+'Marzo '!AA90+'Abril '!AA90+'Mayo '!AA90+Junio!AA90+Julio!AA90+Agosto!AA90+Septiembre!AA90+'Octubre '!AA90+Noviembre!AA90+'Diciembre '!AA90</f>
        <v>0</v>
      </c>
      <c r="AB117" s="318">
        <f>Enero!AB90+Febrero!AB90+'Marzo '!AB90+'Abril '!AB90+'Mayo '!AB90+Junio!AB90+Julio!AB90+Agosto!AB90+Septiembre!AB90+'Octubre '!AB90+Noviembre!AB90+'Diciembre '!AB90</f>
        <v>0</v>
      </c>
      <c r="AC117" s="318">
        <f>Enero!AC90+Febrero!AC90+'Marzo '!AC90+'Abril '!AC90+'Mayo '!AC90+Junio!AC90+Julio!AC90+Agosto!AC90+Septiembre!AC90+'Octubre '!AC90+Noviembre!AC90+'Diciembre '!AC90</f>
        <v>0</v>
      </c>
      <c r="AD117" s="318">
        <f>Enero!AD90+Febrero!AD90+'Marzo '!AD90+'Abril '!AD90+'Mayo '!AD90+Junio!AD90+Julio!AD90+Agosto!AD90+Septiembre!AD90+'Octubre '!AD90+Noviembre!AD90+'Diciembre '!AD90</f>
        <v>0</v>
      </c>
      <c r="AE117" s="318">
        <f>Enero!AE90+Febrero!AE90+'Marzo '!AE90+'Abril '!AE90+'Mayo '!AE90+Junio!AE90+Julio!AE90+Agosto!AE90+Septiembre!AE90+'Octubre '!AE90+Noviembre!AE90+'Diciembre '!AE90</f>
        <v>0</v>
      </c>
      <c r="AF117" s="318">
        <f>Enero!AF90+Febrero!AF90+'Marzo '!AF90+'Abril '!AF90+'Mayo '!AF90+Junio!AF90+Julio!AF90+Agosto!AF90+Septiembre!AF90+'Octubre '!AF90+Noviembre!AF90+'Diciembre '!AF90</f>
        <v>0</v>
      </c>
      <c r="AG117" s="318">
        <f>Enero!AG90+Febrero!AG90+'Marzo '!AG90+'Abril '!AG90+'Mayo '!AG90+Junio!AG90+Julio!AG90+Agosto!AG90+Septiembre!AG90+'Octubre '!AG90+Noviembre!AG90+'Diciembre '!AG90</f>
        <v>0</v>
      </c>
      <c r="AH117" s="318">
        <f>Enero!AH90+Febrero!AH90+'Marzo '!AH90+'Abril '!AH90+'Mayo '!AH90+Junio!AH90+Julio!AH90+Agosto!AH90+Septiembre!AH90+'Octubre '!AH90+Noviembre!AH90+'Diciembre '!AH90</f>
        <v>0</v>
      </c>
      <c r="AI117" s="318">
        <f>Enero!AI90+Febrero!AI90+'Marzo '!AI90+'Abril '!AI90+'Mayo '!AI90+Junio!AI90+Julio!AI90+Agosto!AI90+Septiembre!AI90+'Octubre '!AI90+Noviembre!AI90+'Diciembre '!AI90</f>
        <v>0</v>
      </c>
      <c r="AJ117" s="318">
        <f>Enero!AJ90+Febrero!AJ90+'Marzo '!AJ90+'Abril '!AJ90+'Mayo '!AJ90+Junio!AJ90+Julio!AJ90+Agosto!AJ90+Septiembre!AJ90+'Octubre '!AJ90+Noviembre!AJ90+'Diciembre '!AJ90</f>
        <v>0</v>
      </c>
      <c r="AK117" s="318">
        <f>Enero!AK90+Febrero!AK90+'Marzo '!AK90+'Abril '!AK90+'Mayo '!AK90+Junio!AK90+Julio!AK90+Agosto!AK90+Septiembre!AK90+'Octubre '!AK90+Noviembre!AK90+'Diciembre '!AK90</f>
        <v>0</v>
      </c>
      <c r="AL117" s="318">
        <f>Enero!AL90+Febrero!AL90+'Marzo '!AL90+'Abril '!AL90+'Mayo '!AL90+Junio!AL90+Julio!AL90+Agosto!AL90+Septiembre!AL90+'Octubre '!AL90+Noviembre!AL90+'Diciembre '!AL90</f>
        <v>0</v>
      </c>
      <c r="AM117" s="318">
        <f>Enero!AM90+Febrero!AM90+'Marzo '!AM90+'Abril '!AM90+'Mayo '!AM90+Junio!AM90+Julio!AM90+Agosto!AM90+Septiembre!AM90+'Octubre '!AM90+Noviembre!AM90+'Diciembre '!AM90</f>
        <v>0</v>
      </c>
      <c r="AN117" s="318">
        <f>Enero!AN90+Febrero!AN90+'Marzo '!AN90+'Abril '!AN90+'Mayo '!AN90+Junio!AN90+Julio!AN90+Agosto!AN90+Septiembre!AN90+'Octubre '!AN90+Noviembre!AN90+'Diciembre '!AN90</f>
        <v>2</v>
      </c>
      <c r="AO117" s="318">
        <f>Enero!AO90+Febrero!AO90+'Marzo '!AO90+'Abril '!AO90+'Mayo '!AO90+Junio!AO90+Julio!AO90+Agosto!AO90+Septiembre!AO90+'Octubre '!AO90+Noviembre!AO90+'Diciembre '!AO90</f>
        <v>0</v>
      </c>
      <c r="AP117" s="318">
        <f>Enero!AP90+Febrero!AP90+'Marzo '!AP90+'Abril '!AP90+'Mayo '!AP90+Junio!AP90+Julio!AP90+Agosto!AP90+Septiembre!AP90+'Octubre '!AP90+Noviembre!AP90+'Diciembre '!AP90</f>
        <v>0</v>
      </c>
      <c r="AQ117" s="318">
        <f>Enero!AQ90+Febrero!AQ90+'Marzo '!AQ90+'Abril '!AQ90+'Mayo '!AQ90+Junio!AQ90+Julio!AQ90+Agosto!AQ90+Septiembre!AQ90+'Octubre '!AQ90+Noviembre!AQ90+'Diciembre '!AQ90</f>
        <v>0</v>
      </c>
      <c r="AR117" s="122" t="s">
        <v>97</v>
      </c>
      <c r="BX117" s="77"/>
      <c r="BY117" s="77"/>
      <c r="BZ117" s="77"/>
      <c r="CA117" s="77" t="str">
        <f t="shared" si="51"/>
        <v/>
      </c>
      <c r="CB117" s="77" t="str">
        <f t="shared" si="31"/>
        <v/>
      </c>
      <c r="CC117" s="77" t="str">
        <f t="shared" si="32"/>
        <v/>
      </c>
      <c r="CD117" s="77" t="str">
        <f t="shared" si="33"/>
        <v/>
      </c>
      <c r="CE117" s="77" t="str">
        <f t="shared" si="34"/>
        <v/>
      </c>
      <c r="CF117" s="77" t="str">
        <f t="shared" si="35"/>
        <v/>
      </c>
      <c r="CG117" s="77" t="str">
        <f t="shared" si="36"/>
        <v/>
      </c>
      <c r="CH117" s="77" t="str">
        <f t="shared" si="37"/>
        <v/>
      </c>
      <c r="CI117" s="77" t="str">
        <f t="shared" si="38"/>
        <v/>
      </c>
      <c r="CJ117" s="77" t="str">
        <f t="shared" si="39"/>
        <v/>
      </c>
      <c r="CK117" s="77" t="str">
        <f t="shared" si="40"/>
        <v/>
      </c>
      <c r="CL117" s="77" t="str">
        <f t="shared" si="41"/>
        <v/>
      </c>
      <c r="CM117" s="77" t="str">
        <f t="shared" si="42"/>
        <v/>
      </c>
      <c r="CN117" s="77" t="str">
        <f t="shared" si="43"/>
        <v/>
      </c>
      <c r="CO117" s="77" t="str">
        <f t="shared" si="44"/>
        <v/>
      </c>
      <c r="CP117" s="77" t="str">
        <f t="shared" si="45"/>
        <v/>
      </c>
      <c r="CQ117" s="77" t="str">
        <f t="shared" si="46"/>
        <v/>
      </c>
      <c r="CR117" s="77" t="str">
        <f t="shared" si="47"/>
        <v/>
      </c>
      <c r="CS117" s="77"/>
      <c r="CT117" s="77"/>
      <c r="CU117" s="77"/>
      <c r="CV117" s="77"/>
      <c r="CW117" s="77"/>
      <c r="CX117" s="77"/>
      <c r="CY117" s="77"/>
      <c r="CZ117" s="77"/>
      <c r="DA117" s="77"/>
      <c r="DB117" s="77"/>
      <c r="DC117" s="77"/>
    </row>
    <row r="118" spans="1:107" s="76" customFormat="1" x14ac:dyDescent="0.25">
      <c r="A118" s="353" t="s">
        <v>103</v>
      </c>
      <c r="B118" s="354"/>
      <c r="C118" s="138">
        <f t="shared" si="49"/>
        <v>0</v>
      </c>
      <c r="D118" s="139">
        <f t="shared" si="50"/>
        <v>0</v>
      </c>
      <c r="E118" s="318">
        <f>Enero!E91+Febrero!E91+'Marzo '!E91+'Abril '!E91+'Mayo '!E91+Junio!E91+Julio!E91+Agosto!E91+Septiembre!E91+'Octubre '!E91+Noviembre!E91+'Diciembre '!E91</f>
        <v>0</v>
      </c>
      <c r="F118" s="318">
        <f>Enero!F91+Febrero!F91+'Marzo '!F91+'Abril '!F91+'Mayo '!F91+Junio!F91+Julio!F91+Agosto!F91+Septiembre!F91+'Octubre '!F91+Noviembre!F91+'Diciembre '!F91</f>
        <v>0</v>
      </c>
      <c r="G118" s="318">
        <f>Enero!G91+Febrero!G91+'Marzo '!G91+'Abril '!G91+'Mayo '!G91+Junio!G91+Julio!G91+Agosto!G91+Septiembre!G91+'Octubre '!G91+Noviembre!G91+'Diciembre '!G91</f>
        <v>0</v>
      </c>
      <c r="H118" s="318">
        <f>Enero!H91+Febrero!H91+'Marzo '!H91+'Abril '!H91+'Mayo '!H91+Junio!H91+Julio!H91+Agosto!H91+Septiembre!H91+'Octubre '!H91+Noviembre!H91+'Diciembre '!H91</f>
        <v>0</v>
      </c>
      <c r="I118" s="318">
        <f>Enero!I91+Febrero!I91+'Marzo '!I91+'Abril '!I91+'Mayo '!I91+Junio!I91+Julio!I91+Agosto!I91+Septiembre!I91+'Octubre '!I91+Noviembre!I91+'Diciembre '!I91</f>
        <v>0</v>
      </c>
      <c r="J118" s="318">
        <f>Enero!J91+Febrero!J91+'Marzo '!J91+'Abril '!J91+'Mayo '!J91+Junio!J91+Julio!J91+Agosto!J91+Septiembre!J91+'Octubre '!J91+Noviembre!J91+'Diciembre '!J91</f>
        <v>0</v>
      </c>
      <c r="K118" s="318">
        <f>Enero!K91+Febrero!K91+'Marzo '!K91+'Abril '!K91+'Mayo '!K91+Junio!K91+Julio!K91+Agosto!K91+Septiembre!K91+'Octubre '!K91+Noviembre!K91+'Diciembre '!K91</f>
        <v>0</v>
      </c>
      <c r="L118" s="318">
        <f>Enero!L91+Febrero!L91+'Marzo '!L91+'Abril '!L91+'Mayo '!L91+Junio!L91+Julio!L91+Agosto!L91+Septiembre!L91+'Octubre '!L91+Noviembre!L91+'Diciembre '!L91</f>
        <v>0</v>
      </c>
      <c r="M118" s="318">
        <f>Enero!M91+Febrero!M91+'Marzo '!M91+'Abril '!M91+'Mayo '!M91+Junio!M91+Julio!M91+Agosto!M91+Septiembre!M91+'Octubre '!M91+Noviembre!M91+'Diciembre '!M91</f>
        <v>0</v>
      </c>
      <c r="N118" s="318">
        <f>Enero!N91+Febrero!N91+'Marzo '!N91+'Abril '!N91+'Mayo '!N91+Junio!N91+Julio!N91+Agosto!N91+Septiembre!N91+'Octubre '!N91+Noviembre!N91+'Diciembre '!N91</f>
        <v>0</v>
      </c>
      <c r="O118" s="318">
        <f>Enero!O91+Febrero!O91+'Marzo '!O91+'Abril '!O91+'Mayo '!O91+Junio!O91+Julio!O91+Agosto!O91+Septiembre!O91+'Octubre '!O91+Noviembre!O91+'Diciembre '!O91</f>
        <v>0</v>
      </c>
      <c r="P118" s="318">
        <f>Enero!P91+Febrero!P91+'Marzo '!P91+'Abril '!P91+'Mayo '!P91+Junio!P91+Julio!P91+Agosto!P91+Septiembre!P91+'Octubre '!P91+Noviembre!P91+'Diciembre '!P91</f>
        <v>0</v>
      </c>
      <c r="Q118" s="318">
        <f>Enero!Q91+Febrero!Q91+'Marzo '!Q91+'Abril '!Q91+'Mayo '!Q91+Junio!Q91+Julio!Q91+Agosto!Q91+Septiembre!Q91+'Octubre '!Q91+Noviembre!Q91+'Diciembre '!Q91</f>
        <v>0</v>
      </c>
      <c r="R118" s="318">
        <f>Enero!R91+Febrero!R91+'Marzo '!R91+'Abril '!R91+'Mayo '!R91+Junio!R91+Julio!R91+Agosto!R91+Septiembre!R91+'Octubre '!R91+Noviembre!R91+'Diciembre '!R91</f>
        <v>0</v>
      </c>
      <c r="S118" s="318">
        <f>Enero!S91+Febrero!S91+'Marzo '!S91+'Abril '!S91+'Mayo '!S91+Junio!S91+Julio!S91+Agosto!S91+Septiembre!S91+'Octubre '!S91+Noviembre!S91+'Diciembre '!S91</f>
        <v>0</v>
      </c>
      <c r="T118" s="318">
        <f>Enero!T91+Febrero!T91+'Marzo '!T91+'Abril '!T91+'Mayo '!T91+Junio!T91+Julio!T91+Agosto!T91+Septiembre!T91+'Octubre '!T91+Noviembre!T91+'Diciembre '!T91</f>
        <v>0</v>
      </c>
      <c r="U118" s="318">
        <f>Enero!U91+Febrero!U91+'Marzo '!U91+'Abril '!U91+'Mayo '!U91+Junio!U91+Julio!U91+Agosto!U91+Septiembre!U91+'Octubre '!U91+Noviembre!U91+'Diciembre '!U91</f>
        <v>0</v>
      </c>
      <c r="V118" s="318">
        <f>Enero!V91+Febrero!V91+'Marzo '!V91+'Abril '!V91+'Mayo '!V91+Junio!V91+Julio!V91+Agosto!V91+Septiembre!V91+'Octubre '!V91+Noviembre!V91+'Diciembre '!V91</f>
        <v>0</v>
      </c>
      <c r="W118" s="318">
        <f>Enero!W91+Febrero!W91+'Marzo '!W91+'Abril '!W91+'Mayo '!W91+Junio!W91+Julio!W91+Agosto!W91+Septiembre!W91+'Octubre '!W91+Noviembre!W91+'Diciembre '!W91</f>
        <v>0</v>
      </c>
      <c r="X118" s="318">
        <f>Enero!X91+Febrero!X91+'Marzo '!X91+'Abril '!X91+'Mayo '!X91+Junio!X91+Julio!X91+Agosto!X91+Septiembre!X91+'Octubre '!X91+Noviembre!X91+'Diciembre '!X91</f>
        <v>0</v>
      </c>
      <c r="Y118" s="318">
        <f>Enero!Y91+Febrero!Y91+'Marzo '!Y91+'Abril '!Y91+'Mayo '!Y91+Junio!Y91+Julio!Y91+Agosto!Y91+Septiembre!Y91+'Octubre '!Y91+Noviembre!Y91+'Diciembre '!Y91</f>
        <v>0</v>
      </c>
      <c r="Z118" s="318">
        <f>Enero!Z91+Febrero!Z91+'Marzo '!Z91+'Abril '!Z91+'Mayo '!Z91+Junio!Z91+Julio!Z91+Agosto!Z91+Septiembre!Z91+'Octubre '!Z91+Noviembre!Z91+'Diciembre '!Z91</f>
        <v>0</v>
      </c>
      <c r="AA118" s="318">
        <f>Enero!AA91+Febrero!AA91+'Marzo '!AA91+'Abril '!AA91+'Mayo '!AA91+Junio!AA91+Julio!AA91+Agosto!AA91+Septiembre!AA91+'Octubre '!AA91+Noviembre!AA91+'Diciembre '!AA91</f>
        <v>0</v>
      </c>
      <c r="AB118" s="318">
        <f>Enero!AB91+Febrero!AB91+'Marzo '!AB91+'Abril '!AB91+'Mayo '!AB91+Junio!AB91+Julio!AB91+Agosto!AB91+Septiembre!AB91+'Octubre '!AB91+Noviembre!AB91+'Diciembre '!AB91</f>
        <v>0</v>
      </c>
      <c r="AC118" s="318">
        <f>Enero!AC91+Febrero!AC91+'Marzo '!AC91+'Abril '!AC91+'Mayo '!AC91+Junio!AC91+Julio!AC91+Agosto!AC91+Septiembre!AC91+'Octubre '!AC91+Noviembre!AC91+'Diciembre '!AC91</f>
        <v>0</v>
      </c>
      <c r="AD118" s="318">
        <f>Enero!AD91+Febrero!AD91+'Marzo '!AD91+'Abril '!AD91+'Mayo '!AD91+Junio!AD91+Julio!AD91+Agosto!AD91+Septiembre!AD91+'Octubre '!AD91+Noviembre!AD91+'Diciembre '!AD91</f>
        <v>0</v>
      </c>
      <c r="AE118" s="318">
        <f>Enero!AE91+Febrero!AE91+'Marzo '!AE91+'Abril '!AE91+'Mayo '!AE91+Junio!AE91+Julio!AE91+Agosto!AE91+Septiembre!AE91+'Octubre '!AE91+Noviembre!AE91+'Diciembre '!AE91</f>
        <v>0</v>
      </c>
      <c r="AF118" s="318">
        <f>Enero!AF91+Febrero!AF91+'Marzo '!AF91+'Abril '!AF91+'Mayo '!AF91+Junio!AF91+Julio!AF91+Agosto!AF91+Septiembre!AF91+'Octubre '!AF91+Noviembre!AF91+'Diciembre '!AF91</f>
        <v>0</v>
      </c>
      <c r="AG118" s="318">
        <f>Enero!AG91+Febrero!AG91+'Marzo '!AG91+'Abril '!AG91+'Mayo '!AG91+Junio!AG91+Julio!AG91+Agosto!AG91+Septiembre!AG91+'Octubre '!AG91+Noviembre!AG91+'Diciembre '!AG91</f>
        <v>0</v>
      </c>
      <c r="AH118" s="318">
        <f>Enero!AH91+Febrero!AH91+'Marzo '!AH91+'Abril '!AH91+'Mayo '!AH91+Junio!AH91+Julio!AH91+Agosto!AH91+Septiembre!AH91+'Octubre '!AH91+Noviembre!AH91+'Diciembre '!AH91</f>
        <v>0</v>
      </c>
      <c r="AI118" s="318">
        <f>Enero!AI91+Febrero!AI91+'Marzo '!AI91+'Abril '!AI91+'Mayo '!AI91+Junio!AI91+Julio!AI91+Agosto!AI91+Septiembre!AI91+'Octubre '!AI91+Noviembre!AI91+'Diciembre '!AI91</f>
        <v>0</v>
      </c>
      <c r="AJ118" s="318">
        <f>Enero!AJ91+Febrero!AJ91+'Marzo '!AJ91+'Abril '!AJ91+'Mayo '!AJ91+Junio!AJ91+Julio!AJ91+Agosto!AJ91+Septiembre!AJ91+'Octubre '!AJ91+Noviembre!AJ91+'Diciembre '!AJ91</f>
        <v>0</v>
      </c>
      <c r="AK118" s="318">
        <f>Enero!AK91+Febrero!AK91+'Marzo '!AK91+'Abril '!AK91+'Mayo '!AK91+Junio!AK91+Julio!AK91+Agosto!AK91+Septiembre!AK91+'Octubre '!AK91+Noviembre!AK91+'Diciembre '!AK91</f>
        <v>0</v>
      </c>
      <c r="AL118" s="318">
        <f>Enero!AL91+Febrero!AL91+'Marzo '!AL91+'Abril '!AL91+'Mayo '!AL91+Junio!AL91+Julio!AL91+Agosto!AL91+Septiembre!AL91+'Octubre '!AL91+Noviembre!AL91+'Diciembre '!AL91</f>
        <v>0</v>
      </c>
      <c r="AM118" s="318">
        <f>Enero!AM91+Febrero!AM91+'Marzo '!AM91+'Abril '!AM91+'Mayo '!AM91+Junio!AM91+Julio!AM91+Agosto!AM91+Septiembre!AM91+'Octubre '!AM91+Noviembre!AM91+'Diciembre '!AM91</f>
        <v>0</v>
      </c>
      <c r="AN118" s="318">
        <f>Enero!AN91+Febrero!AN91+'Marzo '!AN91+'Abril '!AN91+'Mayo '!AN91+Junio!AN91+Julio!AN91+Agosto!AN91+Septiembre!AN91+'Octubre '!AN91+Noviembre!AN91+'Diciembre '!AN91</f>
        <v>0</v>
      </c>
      <c r="AO118" s="318">
        <f>Enero!AO91+Febrero!AO91+'Marzo '!AO91+'Abril '!AO91+'Mayo '!AO91+Junio!AO91+Julio!AO91+Agosto!AO91+Septiembre!AO91+'Octubre '!AO91+Noviembre!AO91+'Diciembre '!AO91</f>
        <v>0</v>
      </c>
      <c r="AP118" s="318">
        <f>Enero!AP91+Febrero!AP91+'Marzo '!AP91+'Abril '!AP91+'Mayo '!AP91+Junio!AP91+Julio!AP91+Agosto!AP91+Septiembre!AP91+'Octubre '!AP91+Noviembre!AP91+'Diciembre '!AP91</f>
        <v>0</v>
      </c>
      <c r="AQ118" s="318">
        <f>Enero!AQ91+Febrero!AQ91+'Marzo '!AQ91+'Abril '!AQ91+'Mayo '!AQ91+Junio!AQ91+Julio!AQ91+Agosto!AQ91+Septiembre!AQ91+'Octubre '!AQ91+Noviembre!AQ91+'Diciembre '!AQ91</f>
        <v>0</v>
      </c>
      <c r="AR118" s="122" t="s">
        <v>97</v>
      </c>
      <c r="BX118" s="77"/>
      <c r="BY118" s="77"/>
      <c r="BZ118" s="77"/>
      <c r="CA118" s="77" t="str">
        <f t="shared" si="51"/>
        <v/>
      </c>
      <c r="CB118" s="77" t="str">
        <f t="shared" si="31"/>
        <v/>
      </c>
      <c r="CC118" s="77" t="str">
        <f t="shared" si="32"/>
        <v/>
      </c>
      <c r="CD118" s="77" t="str">
        <f t="shared" si="33"/>
        <v/>
      </c>
      <c r="CE118" s="77" t="str">
        <f t="shared" si="34"/>
        <v/>
      </c>
      <c r="CF118" s="77" t="str">
        <f t="shared" si="35"/>
        <v/>
      </c>
      <c r="CG118" s="77" t="str">
        <f t="shared" si="36"/>
        <v/>
      </c>
      <c r="CH118" s="77" t="str">
        <f t="shared" si="37"/>
        <v/>
      </c>
      <c r="CI118" s="77" t="str">
        <f t="shared" si="38"/>
        <v/>
      </c>
      <c r="CJ118" s="77" t="str">
        <f t="shared" si="39"/>
        <v/>
      </c>
      <c r="CK118" s="77" t="str">
        <f t="shared" si="40"/>
        <v/>
      </c>
      <c r="CL118" s="77" t="str">
        <f t="shared" si="41"/>
        <v/>
      </c>
      <c r="CM118" s="77" t="str">
        <f t="shared" si="42"/>
        <v/>
      </c>
      <c r="CN118" s="77" t="str">
        <f t="shared" si="43"/>
        <v/>
      </c>
      <c r="CO118" s="77" t="str">
        <f t="shared" si="44"/>
        <v/>
      </c>
      <c r="CP118" s="77" t="str">
        <f t="shared" si="45"/>
        <v/>
      </c>
      <c r="CQ118" s="77" t="str">
        <f t="shared" si="46"/>
        <v/>
      </c>
      <c r="CR118" s="77" t="str">
        <f t="shared" si="47"/>
        <v/>
      </c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  <c r="DC118" s="77"/>
    </row>
    <row r="119" spans="1:107" s="76" customFormat="1" x14ac:dyDescent="0.25">
      <c r="A119" s="353" t="s">
        <v>104</v>
      </c>
      <c r="B119" s="354"/>
      <c r="C119" s="138">
        <f t="shared" si="49"/>
        <v>0</v>
      </c>
      <c r="D119" s="139">
        <f t="shared" si="50"/>
        <v>0</v>
      </c>
      <c r="E119" s="318">
        <f>Enero!E92+Febrero!E92+'Marzo '!E92+'Abril '!E92+'Mayo '!E92+Junio!E92+Julio!E92+Agosto!E92+Septiembre!E92+'Octubre '!E92+Noviembre!E92+'Diciembre '!E92</f>
        <v>0</v>
      </c>
      <c r="F119" s="318">
        <f>Enero!F92+Febrero!F92+'Marzo '!F92+'Abril '!F92+'Mayo '!F92+Junio!F92+Julio!F92+Agosto!F92+Septiembre!F92+'Octubre '!F92+Noviembre!F92+'Diciembre '!F92</f>
        <v>0</v>
      </c>
      <c r="G119" s="318">
        <f>Enero!G92+Febrero!G92+'Marzo '!G92+'Abril '!G92+'Mayo '!G92+Junio!G92+Julio!G92+Agosto!G92+Septiembre!G92+'Octubre '!G92+Noviembre!G92+'Diciembre '!G92</f>
        <v>0</v>
      </c>
      <c r="H119" s="318">
        <f>Enero!H92+Febrero!H92+'Marzo '!H92+'Abril '!H92+'Mayo '!H92+Junio!H92+Julio!H92+Agosto!H92+Septiembre!H92+'Octubre '!H92+Noviembre!H92+'Diciembre '!H92</f>
        <v>0</v>
      </c>
      <c r="I119" s="318">
        <f>Enero!I92+Febrero!I92+'Marzo '!I92+'Abril '!I92+'Mayo '!I92+Junio!I92+Julio!I92+Agosto!I92+Septiembre!I92+'Octubre '!I92+Noviembre!I92+'Diciembre '!I92</f>
        <v>0</v>
      </c>
      <c r="J119" s="318">
        <f>Enero!J92+Febrero!J92+'Marzo '!J92+'Abril '!J92+'Mayo '!J92+Junio!J92+Julio!J92+Agosto!J92+Septiembre!J92+'Octubre '!J92+Noviembre!J92+'Diciembre '!J92</f>
        <v>0</v>
      </c>
      <c r="K119" s="318">
        <f>Enero!K92+Febrero!K92+'Marzo '!K92+'Abril '!K92+'Mayo '!K92+Junio!K92+Julio!K92+Agosto!K92+Septiembre!K92+'Octubre '!K92+Noviembre!K92+'Diciembre '!K92</f>
        <v>0</v>
      </c>
      <c r="L119" s="318">
        <f>Enero!L92+Febrero!L92+'Marzo '!L92+'Abril '!L92+'Mayo '!L92+Junio!L92+Julio!L92+Agosto!L92+Septiembre!L92+'Octubre '!L92+Noviembre!L92+'Diciembre '!L92</f>
        <v>0</v>
      </c>
      <c r="M119" s="318">
        <f>Enero!M92+Febrero!M92+'Marzo '!M92+'Abril '!M92+'Mayo '!M92+Junio!M92+Julio!M92+Agosto!M92+Septiembre!M92+'Octubre '!M92+Noviembre!M92+'Diciembre '!M92</f>
        <v>0</v>
      </c>
      <c r="N119" s="318">
        <f>Enero!N92+Febrero!N92+'Marzo '!N92+'Abril '!N92+'Mayo '!N92+Junio!N92+Julio!N92+Agosto!N92+Septiembre!N92+'Octubre '!N92+Noviembre!N92+'Diciembre '!N92</f>
        <v>0</v>
      </c>
      <c r="O119" s="318">
        <f>Enero!O92+Febrero!O92+'Marzo '!O92+'Abril '!O92+'Mayo '!O92+Junio!O92+Julio!O92+Agosto!O92+Septiembre!O92+'Octubre '!O92+Noviembre!O92+'Diciembre '!O92</f>
        <v>0</v>
      </c>
      <c r="P119" s="318">
        <f>Enero!P92+Febrero!P92+'Marzo '!P92+'Abril '!P92+'Mayo '!P92+Junio!P92+Julio!P92+Agosto!P92+Septiembre!P92+'Octubre '!P92+Noviembre!P92+'Diciembre '!P92</f>
        <v>0</v>
      </c>
      <c r="Q119" s="318">
        <f>Enero!Q92+Febrero!Q92+'Marzo '!Q92+'Abril '!Q92+'Mayo '!Q92+Junio!Q92+Julio!Q92+Agosto!Q92+Septiembre!Q92+'Octubre '!Q92+Noviembre!Q92+'Diciembre '!Q92</f>
        <v>0</v>
      </c>
      <c r="R119" s="318">
        <f>Enero!R92+Febrero!R92+'Marzo '!R92+'Abril '!R92+'Mayo '!R92+Junio!R92+Julio!R92+Agosto!R92+Septiembre!R92+'Octubre '!R92+Noviembre!R92+'Diciembre '!R92</f>
        <v>0</v>
      </c>
      <c r="S119" s="318">
        <f>Enero!S92+Febrero!S92+'Marzo '!S92+'Abril '!S92+'Mayo '!S92+Junio!S92+Julio!S92+Agosto!S92+Septiembre!S92+'Octubre '!S92+Noviembre!S92+'Diciembre '!S92</f>
        <v>0</v>
      </c>
      <c r="T119" s="318">
        <f>Enero!T92+Febrero!T92+'Marzo '!T92+'Abril '!T92+'Mayo '!T92+Junio!T92+Julio!T92+Agosto!T92+Septiembre!T92+'Octubre '!T92+Noviembre!T92+'Diciembre '!T92</f>
        <v>0</v>
      </c>
      <c r="U119" s="318">
        <f>Enero!U92+Febrero!U92+'Marzo '!U92+'Abril '!U92+'Mayo '!U92+Junio!U92+Julio!U92+Agosto!U92+Septiembre!U92+'Octubre '!U92+Noviembre!U92+'Diciembre '!U92</f>
        <v>0</v>
      </c>
      <c r="V119" s="318">
        <f>Enero!V92+Febrero!V92+'Marzo '!V92+'Abril '!V92+'Mayo '!V92+Junio!V92+Julio!V92+Agosto!V92+Septiembre!V92+'Octubre '!V92+Noviembre!V92+'Diciembre '!V92</f>
        <v>0</v>
      </c>
      <c r="W119" s="318">
        <f>Enero!W92+Febrero!W92+'Marzo '!W92+'Abril '!W92+'Mayo '!W92+Junio!W92+Julio!W92+Agosto!W92+Septiembre!W92+'Octubre '!W92+Noviembre!W92+'Diciembre '!W92</f>
        <v>0</v>
      </c>
      <c r="X119" s="318">
        <f>Enero!X92+Febrero!X92+'Marzo '!X92+'Abril '!X92+'Mayo '!X92+Junio!X92+Julio!X92+Agosto!X92+Septiembre!X92+'Octubre '!X92+Noviembre!X92+'Diciembre '!X92</f>
        <v>0</v>
      </c>
      <c r="Y119" s="318">
        <f>Enero!Y92+Febrero!Y92+'Marzo '!Y92+'Abril '!Y92+'Mayo '!Y92+Junio!Y92+Julio!Y92+Agosto!Y92+Septiembre!Y92+'Octubre '!Y92+Noviembre!Y92+'Diciembre '!Y92</f>
        <v>0</v>
      </c>
      <c r="Z119" s="318">
        <f>Enero!Z92+Febrero!Z92+'Marzo '!Z92+'Abril '!Z92+'Mayo '!Z92+Junio!Z92+Julio!Z92+Agosto!Z92+Septiembre!Z92+'Octubre '!Z92+Noviembre!Z92+'Diciembre '!Z92</f>
        <v>0</v>
      </c>
      <c r="AA119" s="318">
        <f>Enero!AA92+Febrero!AA92+'Marzo '!AA92+'Abril '!AA92+'Mayo '!AA92+Junio!AA92+Julio!AA92+Agosto!AA92+Septiembre!AA92+'Octubre '!AA92+Noviembre!AA92+'Diciembre '!AA92</f>
        <v>0</v>
      </c>
      <c r="AB119" s="318">
        <f>Enero!AB92+Febrero!AB92+'Marzo '!AB92+'Abril '!AB92+'Mayo '!AB92+Junio!AB92+Julio!AB92+Agosto!AB92+Septiembre!AB92+'Octubre '!AB92+Noviembre!AB92+'Diciembre '!AB92</f>
        <v>0</v>
      </c>
      <c r="AC119" s="318">
        <f>Enero!AC92+Febrero!AC92+'Marzo '!AC92+'Abril '!AC92+'Mayo '!AC92+Junio!AC92+Julio!AC92+Agosto!AC92+Septiembre!AC92+'Octubre '!AC92+Noviembre!AC92+'Diciembre '!AC92</f>
        <v>0</v>
      </c>
      <c r="AD119" s="318">
        <f>Enero!AD92+Febrero!AD92+'Marzo '!AD92+'Abril '!AD92+'Mayo '!AD92+Junio!AD92+Julio!AD92+Agosto!AD92+Septiembre!AD92+'Octubre '!AD92+Noviembre!AD92+'Diciembre '!AD92</f>
        <v>0</v>
      </c>
      <c r="AE119" s="318">
        <f>Enero!AE92+Febrero!AE92+'Marzo '!AE92+'Abril '!AE92+'Mayo '!AE92+Junio!AE92+Julio!AE92+Agosto!AE92+Septiembre!AE92+'Octubre '!AE92+Noviembre!AE92+'Diciembre '!AE92</f>
        <v>0</v>
      </c>
      <c r="AF119" s="318">
        <f>Enero!AF92+Febrero!AF92+'Marzo '!AF92+'Abril '!AF92+'Mayo '!AF92+Junio!AF92+Julio!AF92+Agosto!AF92+Septiembre!AF92+'Octubre '!AF92+Noviembre!AF92+'Diciembre '!AF92</f>
        <v>0</v>
      </c>
      <c r="AG119" s="318">
        <f>Enero!AG92+Febrero!AG92+'Marzo '!AG92+'Abril '!AG92+'Mayo '!AG92+Junio!AG92+Julio!AG92+Agosto!AG92+Septiembre!AG92+'Octubre '!AG92+Noviembre!AG92+'Diciembre '!AG92</f>
        <v>0</v>
      </c>
      <c r="AH119" s="318">
        <f>Enero!AH92+Febrero!AH92+'Marzo '!AH92+'Abril '!AH92+'Mayo '!AH92+Junio!AH92+Julio!AH92+Agosto!AH92+Septiembre!AH92+'Octubre '!AH92+Noviembre!AH92+'Diciembre '!AH92</f>
        <v>0</v>
      </c>
      <c r="AI119" s="318">
        <f>Enero!AI92+Febrero!AI92+'Marzo '!AI92+'Abril '!AI92+'Mayo '!AI92+Junio!AI92+Julio!AI92+Agosto!AI92+Septiembre!AI92+'Octubre '!AI92+Noviembre!AI92+'Diciembre '!AI92</f>
        <v>0</v>
      </c>
      <c r="AJ119" s="318">
        <f>Enero!AJ92+Febrero!AJ92+'Marzo '!AJ92+'Abril '!AJ92+'Mayo '!AJ92+Junio!AJ92+Julio!AJ92+Agosto!AJ92+Septiembre!AJ92+'Octubre '!AJ92+Noviembre!AJ92+'Diciembre '!AJ92</f>
        <v>0</v>
      </c>
      <c r="AK119" s="318">
        <f>Enero!AK92+Febrero!AK92+'Marzo '!AK92+'Abril '!AK92+'Mayo '!AK92+Junio!AK92+Julio!AK92+Agosto!AK92+Septiembre!AK92+'Octubre '!AK92+Noviembre!AK92+'Diciembre '!AK92</f>
        <v>0</v>
      </c>
      <c r="AL119" s="318">
        <f>Enero!AL92+Febrero!AL92+'Marzo '!AL92+'Abril '!AL92+'Mayo '!AL92+Junio!AL92+Julio!AL92+Agosto!AL92+Septiembre!AL92+'Octubre '!AL92+Noviembre!AL92+'Diciembre '!AL92</f>
        <v>0</v>
      </c>
      <c r="AM119" s="318">
        <f>Enero!AM92+Febrero!AM92+'Marzo '!AM92+'Abril '!AM92+'Mayo '!AM92+Junio!AM92+Julio!AM92+Agosto!AM92+Septiembre!AM92+'Octubre '!AM92+Noviembre!AM92+'Diciembre '!AM92</f>
        <v>0</v>
      </c>
      <c r="AN119" s="318">
        <f>Enero!AN92+Febrero!AN92+'Marzo '!AN92+'Abril '!AN92+'Mayo '!AN92+Junio!AN92+Julio!AN92+Agosto!AN92+Septiembre!AN92+'Octubre '!AN92+Noviembre!AN92+'Diciembre '!AN92</f>
        <v>0</v>
      </c>
      <c r="AO119" s="318">
        <f>Enero!AO92+Febrero!AO92+'Marzo '!AO92+'Abril '!AO92+'Mayo '!AO92+Junio!AO92+Julio!AO92+Agosto!AO92+Septiembre!AO92+'Octubre '!AO92+Noviembre!AO92+'Diciembre '!AO92</f>
        <v>0</v>
      </c>
      <c r="AP119" s="318">
        <f>Enero!AP92+Febrero!AP92+'Marzo '!AP92+'Abril '!AP92+'Mayo '!AP92+Junio!AP92+Julio!AP92+Agosto!AP92+Septiembre!AP92+'Octubre '!AP92+Noviembre!AP92+'Diciembre '!AP92</f>
        <v>0</v>
      </c>
      <c r="AQ119" s="318">
        <f>Enero!AQ92+Febrero!AQ92+'Marzo '!AQ92+'Abril '!AQ92+'Mayo '!AQ92+Junio!AQ92+Julio!AQ92+Agosto!AQ92+Septiembre!AQ92+'Octubre '!AQ92+Noviembre!AQ92+'Diciembre '!AQ92</f>
        <v>0</v>
      </c>
      <c r="AR119" s="122" t="s">
        <v>97</v>
      </c>
      <c r="BX119" s="77"/>
      <c r="BY119" s="77"/>
      <c r="BZ119" s="77"/>
      <c r="CA119" s="77" t="str">
        <f t="shared" si="51"/>
        <v/>
      </c>
      <c r="CB119" s="77" t="str">
        <f t="shared" si="31"/>
        <v/>
      </c>
      <c r="CC119" s="77" t="str">
        <f t="shared" si="32"/>
        <v/>
      </c>
      <c r="CD119" s="77" t="str">
        <f t="shared" si="33"/>
        <v/>
      </c>
      <c r="CE119" s="77" t="str">
        <f t="shared" si="34"/>
        <v/>
      </c>
      <c r="CF119" s="77" t="str">
        <f t="shared" si="35"/>
        <v/>
      </c>
      <c r="CG119" s="77" t="str">
        <f t="shared" si="36"/>
        <v/>
      </c>
      <c r="CH119" s="77" t="str">
        <f t="shared" si="37"/>
        <v/>
      </c>
      <c r="CI119" s="77" t="str">
        <f t="shared" si="38"/>
        <v/>
      </c>
      <c r="CJ119" s="77" t="str">
        <f t="shared" si="39"/>
        <v/>
      </c>
      <c r="CK119" s="77" t="str">
        <f t="shared" si="40"/>
        <v/>
      </c>
      <c r="CL119" s="77" t="str">
        <f t="shared" si="41"/>
        <v/>
      </c>
      <c r="CM119" s="77" t="str">
        <f t="shared" si="42"/>
        <v/>
      </c>
      <c r="CN119" s="77" t="str">
        <f t="shared" si="43"/>
        <v/>
      </c>
      <c r="CO119" s="77" t="str">
        <f t="shared" si="44"/>
        <v/>
      </c>
      <c r="CP119" s="77" t="str">
        <f t="shared" si="45"/>
        <v/>
      </c>
      <c r="CQ119" s="77" t="str">
        <f t="shared" si="46"/>
        <v/>
      </c>
      <c r="CR119" s="77" t="str">
        <f t="shared" si="47"/>
        <v/>
      </c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  <c r="DC119" s="77"/>
    </row>
    <row r="120" spans="1:107" s="76" customFormat="1" x14ac:dyDescent="0.25">
      <c r="A120" s="353" t="s">
        <v>60</v>
      </c>
      <c r="B120" s="354"/>
      <c r="C120" s="138">
        <f t="shared" si="49"/>
        <v>210</v>
      </c>
      <c r="D120" s="139">
        <f t="shared" si="50"/>
        <v>7</v>
      </c>
      <c r="E120" s="318">
        <f>Enero!E93+Febrero!E93+'Marzo '!E93+'Abril '!E93+'Mayo '!E93+Junio!E93+Julio!E93+Agosto!E93+Septiembre!E93+'Octubre '!E93+Noviembre!E93+'Diciembre '!E93</f>
        <v>1</v>
      </c>
      <c r="F120" s="318">
        <f>Enero!F93+Febrero!F93+'Marzo '!F93+'Abril '!F93+'Mayo '!F93+Junio!F93+Julio!F93+Agosto!F93+Septiembre!F93+'Octubre '!F93+Noviembre!F93+'Diciembre '!F93</f>
        <v>0</v>
      </c>
      <c r="G120" s="318">
        <f>Enero!G93+Febrero!G93+'Marzo '!G93+'Abril '!G93+'Mayo '!G93+Junio!G93+Julio!G93+Agosto!G93+Septiembre!G93+'Octubre '!G93+Noviembre!G93+'Diciembre '!G93</f>
        <v>1</v>
      </c>
      <c r="H120" s="318">
        <f>Enero!H93+Febrero!H93+'Marzo '!H93+'Abril '!H93+'Mayo '!H93+Junio!H93+Julio!H93+Agosto!H93+Septiembre!H93+'Octubre '!H93+Noviembre!H93+'Diciembre '!H93</f>
        <v>0</v>
      </c>
      <c r="I120" s="318">
        <f>Enero!I93+Febrero!I93+'Marzo '!I93+'Abril '!I93+'Mayo '!I93+Junio!I93+Julio!I93+Agosto!I93+Septiembre!I93+'Octubre '!I93+Noviembre!I93+'Diciembre '!I93</f>
        <v>1</v>
      </c>
      <c r="J120" s="318">
        <f>Enero!J93+Febrero!J93+'Marzo '!J93+'Abril '!J93+'Mayo '!J93+Junio!J93+Julio!J93+Agosto!J93+Septiembre!J93+'Octubre '!J93+Noviembre!J93+'Diciembre '!J93</f>
        <v>0</v>
      </c>
      <c r="K120" s="318">
        <f>Enero!K93+Febrero!K93+'Marzo '!K93+'Abril '!K93+'Mayo '!K93+Junio!K93+Julio!K93+Agosto!K93+Septiembre!K93+'Octubre '!K93+Noviembre!K93+'Diciembre '!K93</f>
        <v>14</v>
      </c>
      <c r="L120" s="318">
        <f>Enero!L93+Febrero!L93+'Marzo '!L93+'Abril '!L93+'Mayo '!L93+Junio!L93+Julio!L93+Agosto!L93+Septiembre!L93+'Octubre '!L93+Noviembre!L93+'Diciembre '!L93</f>
        <v>1</v>
      </c>
      <c r="M120" s="318">
        <f>Enero!M93+Febrero!M93+'Marzo '!M93+'Abril '!M93+'Mayo '!M93+Junio!M93+Julio!M93+Agosto!M93+Septiembre!M93+'Octubre '!M93+Noviembre!M93+'Diciembre '!M93</f>
        <v>20</v>
      </c>
      <c r="N120" s="318">
        <f>Enero!N93+Febrero!N93+'Marzo '!N93+'Abril '!N93+'Mayo '!N93+Junio!N93+Julio!N93+Agosto!N93+Septiembre!N93+'Octubre '!N93+Noviembre!N93+'Diciembre '!N93</f>
        <v>1</v>
      </c>
      <c r="O120" s="318">
        <f>Enero!O93+Febrero!O93+'Marzo '!O93+'Abril '!O93+'Mayo '!O93+Junio!O93+Julio!O93+Agosto!O93+Septiembre!O93+'Octubre '!O93+Noviembre!O93+'Diciembre '!O93</f>
        <v>20</v>
      </c>
      <c r="P120" s="318">
        <f>Enero!P93+Febrero!P93+'Marzo '!P93+'Abril '!P93+'Mayo '!P93+Junio!P93+Julio!P93+Agosto!P93+Septiembre!P93+'Octubre '!P93+Noviembre!P93+'Diciembre '!P93</f>
        <v>1</v>
      </c>
      <c r="Q120" s="318">
        <f>Enero!Q93+Febrero!Q93+'Marzo '!Q93+'Abril '!Q93+'Mayo '!Q93+Junio!Q93+Julio!Q93+Agosto!Q93+Septiembre!Q93+'Octubre '!Q93+Noviembre!Q93+'Diciembre '!Q93</f>
        <v>13</v>
      </c>
      <c r="R120" s="318">
        <f>Enero!R93+Febrero!R93+'Marzo '!R93+'Abril '!R93+'Mayo '!R93+Junio!R93+Julio!R93+Agosto!R93+Septiembre!R93+'Octubre '!R93+Noviembre!R93+'Diciembre '!R93</f>
        <v>1</v>
      </c>
      <c r="S120" s="318">
        <f>Enero!S93+Febrero!S93+'Marzo '!S93+'Abril '!S93+'Mayo '!S93+Junio!S93+Julio!S93+Agosto!S93+Septiembre!S93+'Octubre '!S93+Noviembre!S93+'Diciembre '!S93</f>
        <v>13</v>
      </c>
      <c r="T120" s="318">
        <f>Enero!T93+Febrero!T93+'Marzo '!T93+'Abril '!T93+'Mayo '!T93+Junio!T93+Julio!T93+Agosto!T93+Septiembre!T93+'Octubre '!T93+Noviembre!T93+'Diciembre '!T93</f>
        <v>1</v>
      </c>
      <c r="U120" s="318">
        <f>Enero!U93+Febrero!U93+'Marzo '!U93+'Abril '!U93+'Mayo '!U93+Junio!U93+Julio!U93+Agosto!U93+Septiembre!U93+'Octubre '!U93+Noviembre!U93+'Diciembre '!U93</f>
        <v>10</v>
      </c>
      <c r="V120" s="318">
        <f>Enero!V93+Febrero!V93+'Marzo '!V93+'Abril '!V93+'Mayo '!V93+Junio!V93+Julio!V93+Agosto!V93+Septiembre!V93+'Octubre '!V93+Noviembre!V93+'Diciembre '!V93</f>
        <v>0</v>
      </c>
      <c r="W120" s="318">
        <f>Enero!W93+Febrero!W93+'Marzo '!W93+'Abril '!W93+'Mayo '!W93+Junio!W93+Julio!W93+Agosto!W93+Septiembre!W93+'Octubre '!W93+Noviembre!W93+'Diciembre '!W93</f>
        <v>18</v>
      </c>
      <c r="X120" s="318">
        <f>Enero!X93+Febrero!X93+'Marzo '!X93+'Abril '!X93+'Mayo '!X93+Junio!X93+Julio!X93+Agosto!X93+Septiembre!X93+'Octubre '!X93+Noviembre!X93+'Diciembre '!X93</f>
        <v>0</v>
      </c>
      <c r="Y120" s="318">
        <f>Enero!Y93+Febrero!Y93+'Marzo '!Y93+'Abril '!Y93+'Mayo '!Y93+Junio!Y93+Julio!Y93+Agosto!Y93+Septiembre!Y93+'Octubre '!Y93+Noviembre!Y93+'Diciembre '!Y93</f>
        <v>14</v>
      </c>
      <c r="Z120" s="318">
        <f>Enero!Z93+Febrero!Z93+'Marzo '!Z93+'Abril '!Z93+'Mayo '!Z93+Junio!Z93+Julio!Z93+Agosto!Z93+Septiembre!Z93+'Octubre '!Z93+Noviembre!Z93+'Diciembre '!Z93</f>
        <v>0</v>
      </c>
      <c r="AA120" s="318">
        <f>Enero!AA93+Febrero!AA93+'Marzo '!AA93+'Abril '!AA93+'Mayo '!AA93+Junio!AA93+Julio!AA93+Agosto!AA93+Septiembre!AA93+'Octubre '!AA93+Noviembre!AA93+'Diciembre '!AA93</f>
        <v>16</v>
      </c>
      <c r="AB120" s="318">
        <f>Enero!AB93+Febrero!AB93+'Marzo '!AB93+'Abril '!AB93+'Mayo '!AB93+Junio!AB93+Julio!AB93+Agosto!AB93+Septiembre!AB93+'Octubre '!AB93+Noviembre!AB93+'Diciembre '!AB93</f>
        <v>0</v>
      </c>
      <c r="AC120" s="318">
        <f>Enero!AC93+Febrero!AC93+'Marzo '!AC93+'Abril '!AC93+'Mayo '!AC93+Junio!AC93+Julio!AC93+Agosto!AC93+Septiembre!AC93+'Octubre '!AC93+Noviembre!AC93+'Diciembre '!AC93</f>
        <v>13</v>
      </c>
      <c r="AD120" s="318">
        <f>Enero!AD93+Febrero!AD93+'Marzo '!AD93+'Abril '!AD93+'Mayo '!AD93+Junio!AD93+Julio!AD93+Agosto!AD93+Septiembre!AD93+'Octubre '!AD93+Noviembre!AD93+'Diciembre '!AD93</f>
        <v>1</v>
      </c>
      <c r="AE120" s="318">
        <f>Enero!AE93+Febrero!AE93+'Marzo '!AE93+'Abril '!AE93+'Mayo '!AE93+Junio!AE93+Julio!AE93+Agosto!AE93+Septiembre!AE93+'Octubre '!AE93+Noviembre!AE93+'Diciembre '!AE93</f>
        <v>15</v>
      </c>
      <c r="AF120" s="318">
        <f>Enero!AF93+Febrero!AF93+'Marzo '!AF93+'Abril '!AF93+'Mayo '!AF93+Junio!AF93+Julio!AF93+Agosto!AF93+Septiembre!AF93+'Octubre '!AF93+Noviembre!AF93+'Diciembre '!AF93</f>
        <v>0</v>
      </c>
      <c r="AG120" s="318">
        <f>Enero!AG93+Febrero!AG93+'Marzo '!AG93+'Abril '!AG93+'Mayo '!AG93+Junio!AG93+Julio!AG93+Agosto!AG93+Septiembre!AG93+'Octubre '!AG93+Noviembre!AG93+'Diciembre '!AG93</f>
        <v>17</v>
      </c>
      <c r="AH120" s="318">
        <f>Enero!AH93+Febrero!AH93+'Marzo '!AH93+'Abril '!AH93+'Mayo '!AH93+Junio!AH93+Julio!AH93+Agosto!AH93+Septiembre!AH93+'Octubre '!AH93+Noviembre!AH93+'Diciembre '!AH93</f>
        <v>0</v>
      </c>
      <c r="AI120" s="318">
        <f>Enero!AI93+Febrero!AI93+'Marzo '!AI93+'Abril '!AI93+'Mayo '!AI93+Junio!AI93+Julio!AI93+Agosto!AI93+Septiembre!AI93+'Octubre '!AI93+Noviembre!AI93+'Diciembre '!AI93</f>
        <v>16</v>
      </c>
      <c r="AJ120" s="318">
        <f>Enero!AJ93+Febrero!AJ93+'Marzo '!AJ93+'Abril '!AJ93+'Mayo '!AJ93+Junio!AJ93+Julio!AJ93+Agosto!AJ93+Septiembre!AJ93+'Octubre '!AJ93+Noviembre!AJ93+'Diciembre '!AJ93</f>
        <v>1</v>
      </c>
      <c r="AK120" s="318">
        <f>Enero!AK93+Febrero!AK93+'Marzo '!AK93+'Abril '!AK93+'Mayo '!AK93+Junio!AK93+Julio!AK93+Agosto!AK93+Septiembre!AK93+'Octubre '!AK93+Noviembre!AK93+'Diciembre '!AK93</f>
        <v>8</v>
      </c>
      <c r="AL120" s="318">
        <f>Enero!AL93+Febrero!AL93+'Marzo '!AL93+'Abril '!AL93+'Mayo '!AL93+Junio!AL93+Julio!AL93+Agosto!AL93+Septiembre!AL93+'Octubre '!AL93+Noviembre!AL93+'Diciembre '!AL93</f>
        <v>0</v>
      </c>
      <c r="AM120" s="318">
        <f>Enero!AM93+Febrero!AM93+'Marzo '!AM93+'Abril '!AM93+'Mayo '!AM93+Junio!AM93+Julio!AM93+Agosto!AM93+Septiembre!AM93+'Octubre '!AM93+Noviembre!AM93+'Diciembre '!AM93</f>
        <v>138</v>
      </c>
      <c r="AN120" s="318">
        <f>Enero!AN93+Febrero!AN93+'Marzo '!AN93+'Abril '!AN93+'Mayo '!AN93+Junio!AN93+Julio!AN93+Agosto!AN93+Septiembre!AN93+'Octubre '!AN93+Noviembre!AN93+'Diciembre '!AN93</f>
        <v>72</v>
      </c>
      <c r="AO120" s="318">
        <f>Enero!AO93+Febrero!AO93+'Marzo '!AO93+'Abril '!AO93+'Mayo '!AO93+Junio!AO93+Julio!AO93+Agosto!AO93+Septiembre!AO93+'Octubre '!AO93+Noviembre!AO93+'Diciembre '!AO93</f>
        <v>0</v>
      </c>
      <c r="AP120" s="318">
        <f>Enero!AP93+Febrero!AP93+'Marzo '!AP93+'Abril '!AP93+'Mayo '!AP93+Junio!AP93+Julio!AP93+Agosto!AP93+Septiembre!AP93+'Octubre '!AP93+Noviembre!AP93+'Diciembre '!AP93</f>
        <v>0</v>
      </c>
      <c r="AQ120" s="318">
        <f>Enero!AQ93+Febrero!AQ93+'Marzo '!AQ93+'Abril '!AQ93+'Mayo '!AQ93+Junio!AQ93+Julio!AQ93+Agosto!AQ93+Septiembre!AQ93+'Octubre '!AQ93+Noviembre!AQ93+'Diciembre '!AQ93</f>
        <v>0</v>
      </c>
      <c r="AR120" s="122" t="s">
        <v>97</v>
      </c>
      <c r="BX120" s="77"/>
      <c r="BY120" s="77"/>
      <c r="BZ120" s="77"/>
      <c r="CA120" s="77" t="str">
        <f t="shared" si="51"/>
        <v/>
      </c>
      <c r="CB120" s="77" t="str">
        <f t="shared" si="31"/>
        <v/>
      </c>
      <c r="CC120" s="77" t="str">
        <f t="shared" si="32"/>
        <v/>
      </c>
      <c r="CD120" s="77" t="str">
        <f t="shared" si="33"/>
        <v/>
      </c>
      <c r="CE120" s="77" t="str">
        <f t="shared" si="34"/>
        <v/>
      </c>
      <c r="CF120" s="77" t="str">
        <f t="shared" si="35"/>
        <v/>
      </c>
      <c r="CG120" s="77" t="str">
        <f t="shared" si="36"/>
        <v/>
      </c>
      <c r="CH120" s="77" t="str">
        <f t="shared" si="37"/>
        <v/>
      </c>
      <c r="CI120" s="77" t="str">
        <f t="shared" si="38"/>
        <v/>
      </c>
      <c r="CJ120" s="77" t="str">
        <f t="shared" si="39"/>
        <v/>
      </c>
      <c r="CK120" s="77" t="str">
        <f t="shared" si="40"/>
        <v/>
      </c>
      <c r="CL120" s="77" t="str">
        <f t="shared" si="41"/>
        <v/>
      </c>
      <c r="CM120" s="77" t="str">
        <f t="shared" si="42"/>
        <v/>
      </c>
      <c r="CN120" s="77" t="str">
        <f t="shared" si="43"/>
        <v/>
      </c>
      <c r="CO120" s="77" t="str">
        <f t="shared" si="44"/>
        <v/>
      </c>
      <c r="CP120" s="77" t="str">
        <f t="shared" si="45"/>
        <v/>
      </c>
      <c r="CQ120" s="77" t="str">
        <f t="shared" si="46"/>
        <v/>
      </c>
      <c r="CR120" s="77" t="str">
        <f t="shared" si="47"/>
        <v/>
      </c>
      <c r="CS120" s="77"/>
      <c r="CT120" s="77"/>
      <c r="CU120" s="77"/>
      <c r="CV120" s="77"/>
      <c r="CW120" s="77"/>
      <c r="CX120" s="77"/>
      <c r="CY120" s="77"/>
      <c r="CZ120" s="77"/>
      <c r="DA120" s="77"/>
      <c r="DB120" s="77"/>
      <c r="DC120" s="77"/>
    </row>
    <row r="121" spans="1:107" s="76" customFormat="1" x14ac:dyDescent="0.25">
      <c r="A121" s="355" t="s">
        <v>61</v>
      </c>
      <c r="B121" s="356"/>
      <c r="C121" s="133">
        <f t="shared" si="49"/>
        <v>241</v>
      </c>
      <c r="D121" s="134">
        <f t="shared" si="50"/>
        <v>6</v>
      </c>
      <c r="E121" s="319">
        <f>Enero!E94+Febrero!E94+'Marzo '!E94+'Abril '!E94+'Mayo '!E94+Junio!E94+Julio!E94+Agosto!E94+Septiembre!E94+'Octubre '!E94+Noviembre!E94+'Diciembre '!E94</f>
        <v>0</v>
      </c>
      <c r="F121" s="319">
        <f>Enero!F94+Febrero!F94+'Marzo '!F94+'Abril '!F94+'Mayo '!F94+Junio!F94+Julio!F94+Agosto!F94+Septiembre!F94+'Octubre '!F94+Noviembre!F94+'Diciembre '!F94</f>
        <v>0</v>
      </c>
      <c r="G121" s="319">
        <f>Enero!G94+Febrero!G94+'Marzo '!G94+'Abril '!G94+'Mayo '!G94+Junio!G94+Julio!G94+Agosto!G94+Septiembre!G94+'Octubre '!G94+Noviembre!G94+'Diciembre '!G94</f>
        <v>0</v>
      </c>
      <c r="H121" s="319">
        <f>Enero!H94+Febrero!H94+'Marzo '!H94+'Abril '!H94+'Mayo '!H94+Junio!H94+Julio!H94+Agosto!H94+Septiembre!H94+'Octubre '!H94+Noviembre!H94+'Diciembre '!H94</f>
        <v>0</v>
      </c>
      <c r="I121" s="319">
        <f>Enero!I94+Febrero!I94+'Marzo '!I94+'Abril '!I94+'Mayo '!I94+Junio!I94+Julio!I94+Agosto!I94+Septiembre!I94+'Octubre '!I94+Noviembre!I94+'Diciembre '!I94</f>
        <v>1</v>
      </c>
      <c r="J121" s="319">
        <f>Enero!J94+Febrero!J94+'Marzo '!J94+'Abril '!J94+'Mayo '!J94+Junio!J94+Julio!J94+Agosto!J94+Septiembre!J94+'Octubre '!J94+Noviembre!J94+'Diciembre '!J94</f>
        <v>0</v>
      </c>
      <c r="K121" s="318">
        <f>Enero!K94+Febrero!K94+'Marzo '!K94+'Abril '!K94+'Mayo '!K94+Junio!K94+Julio!K94+Agosto!K94+Septiembre!K94+'Octubre '!K94+Noviembre!K94+'Diciembre '!K94</f>
        <v>46</v>
      </c>
      <c r="L121" s="318">
        <f>Enero!L94+Febrero!L94+'Marzo '!L94+'Abril '!L94+'Mayo '!L94+Junio!L94+Julio!L94+Agosto!L94+Septiembre!L94+'Octubre '!L94+Noviembre!L94+'Diciembre '!L94</f>
        <v>1</v>
      </c>
      <c r="M121" s="318">
        <f>Enero!M94+Febrero!M94+'Marzo '!M94+'Abril '!M94+'Mayo '!M94+Junio!M94+Julio!M94+Agosto!M94+Septiembre!M94+'Octubre '!M94+Noviembre!M94+'Diciembre '!M94</f>
        <v>34</v>
      </c>
      <c r="N121" s="318">
        <f>Enero!N94+Febrero!N94+'Marzo '!N94+'Abril '!N94+'Mayo '!N94+Junio!N94+Julio!N94+Agosto!N94+Septiembre!N94+'Octubre '!N94+Noviembre!N94+'Diciembre '!N94</f>
        <v>0</v>
      </c>
      <c r="O121" s="318">
        <f>Enero!O94+Febrero!O94+'Marzo '!O94+'Abril '!O94+'Mayo '!O94+Junio!O94+Julio!O94+Agosto!O94+Septiembre!O94+'Octubre '!O94+Noviembre!O94+'Diciembre '!O94</f>
        <v>39</v>
      </c>
      <c r="P121" s="318">
        <f>Enero!P94+Febrero!P94+'Marzo '!P94+'Abril '!P94+'Mayo '!P94+Junio!P94+Julio!P94+Agosto!P94+Septiembre!P94+'Octubre '!P94+Noviembre!P94+'Diciembre '!P94</f>
        <v>2</v>
      </c>
      <c r="Q121" s="318">
        <f>Enero!Q94+Febrero!Q94+'Marzo '!Q94+'Abril '!Q94+'Mayo '!Q94+Junio!Q94+Julio!Q94+Agosto!Q94+Septiembre!Q94+'Octubre '!Q94+Noviembre!Q94+'Diciembre '!Q94</f>
        <v>24</v>
      </c>
      <c r="R121" s="318">
        <f>Enero!R94+Febrero!R94+'Marzo '!R94+'Abril '!R94+'Mayo '!R94+Junio!R94+Julio!R94+Agosto!R94+Septiembre!R94+'Octubre '!R94+Noviembre!R94+'Diciembre '!R94</f>
        <v>1</v>
      </c>
      <c r="S121" s="318">
        <f>Enero!S94+Febrero!S94+'Marzo '!S94+'Abril '!S94+'Mayo '!S94+Junio!S94+Julio!S94+Agosto!S94+Septiembre!S94+'Octubre '!S94+Noviembre!S94+'Diciembre '!S94</f>
        <v>35</v>
      </c>
      <c r="T121" s="318">
        <f>Enero!T94+Febrero!T94+'Marzo '!T94+'Abril '!T94+'Mayo '!T94+Junio!T94+Julio!T94+Agosto!T94+Septiembre!T94+'Octubre '!T94+Noviembre!T94+'Diciembre '!T94</f>
        <v>1</v>
      </c>
      <c r="U121" s="318">
        <f>Enero!U94+Febrero!U94+'Marzo '!U94+'Abril '!U94+'Mayo '!U94+Junio!U94+Julio!U94+Agosto!U94+Septiembre!U94+'Octubre '!U94+Noviembre!U94+'Diciembre '!U94</f>
        <v>26</v>
      </c>
      <c r="V121" s="318">
        <f>Enero!V94+Febrero!V94+'Marzo '!V94+'Abril '!V94+'Mayo '!V94+Junio!V94+Julio!V94+Agosto!V94+Septiembre!V94+'Octubre '!V94+Noviembre!V94+'Diciembre '!V94</f>
        <v>0</v>
      </c>
      <c r="W121" s="318">
        <f>Enero!W94+Febrero!W94+'Marzo '!W94+'Abril '!W94+'Mayo '!W94+Junio!W94+Julio!W94+Agosto!W94+Septiembre!W94+'Octubre '!W94+Noviembre!W94+'Diciembre '!W94</f>
        <v>14</v>
      </c>
      <c r="X121" s="318">
        <f>Enero!X94+Febrero!X94+'Marzo '!X94+'Abril '!X94+'Mayo '!X94+Junio!X94+Julio!X94+Agosto!X94+Septiembre!X94+'Octubre '!X94+Noviembre!X94+'Diciembre '!X94</f>
        <v>1</v>
      </c>
      <c r="Y121" s="318">
        <f>Enero!Y94+Febrero!Y94+'Marzo '!Y94+'Abril '!Y94+'Mayo '!Y94+Junio!Y94+Julio!Y94+Agosto!Y94+Septiembre!Y94+'Octubre '!Y94+Noviembre!Y94+'Diciembre '!Y94</f>
        <v>9</v>
      </c>
      <c r="Z121" s="318">
        <f>Enero!Z94+Febrero!Z94+'Marzo '!Z94+'Abril '!Z94+'Mayo '!Z94+Junio!Z94+Julio!Z94+Agosto!Z94+Septiembre!Z94+'Octubre '!Z94+Noviembre!Z94+'Diciembre '!Z94</f>
        <v>0</v>
      </c>
      <c r="AA121" s="318">
        <f>Enero!AA94+Febrero!AA94+'Marzo '!AA94+'Abril '!AA94+'Mayo '!AA94+Junio!AA94+Julio!AA94+Agosto!AA94+Septiembre!AA94+'Octubre '!AA94+Noviembre!AA94+'Diciembre '!AA94</f>
        <v>5</v>
      </c>
      <c r="AB121" s="318">
        <f>Enero!AB94+Febrero!AB94+'Marzo '!AB94+'Abril '!AB94+'Mayo '!AB94+Junio!AB94+Julio!AB94+Agosto!AB94+Septiembre!AB94+'Octubre '!AB94+Noviembre!AB94+'Diciembre '!AB94</f>
        <v>0</v>
      </c>
      <c r="AC121" s="318">
        <f>Enero!AC94+Febrero!AC94+'Marzo '!AC94+'Abril '!AC94+'Mayo '!AC94+Junio!AC94+Julio!AC94+Agosto!AC94+Septiembre!AC94+'Octubre '!AC94+Noviembre!AC94+'Diciembre '!AC94</f>
        <v>3</v>
      </c>
      <c r="AD121" s="318">
        <f>Enero!AD94+Febrero!AD94+'Marzo '!AD94+'Abril '!AD94+'Mayo '!AD94+Junio!AD94+Julio!AD94+Agosto!AD94+Septiembre!AD94+'Octubre '!AD94+Noviembre!AD94+'Diciembre '!AD94</f>
        <v>0</v>
      </c>
      <c r="AE121" s="318">
        <f>Enero!AE94+Febrero!AE94+'Marzo '!AE94+'Abril '!AE94+'Mayo '!AE94+Junio!AE94+Julio!AE94+Agosto!AE94+Septiembre!AE94+'Octubre '!AE94+Noviembre!AE94+'Diciembre '!AE94</f>
        <v>4</v>
      </c>
      <c r="AF121" s="318">
        <f>Enero!AF94+Febrero!AF94+'Marzo '!AF94+'Abril '!AF94+'Mayo '!AF94+Junio!AF94+Julio!AF94+Agosto!AF94+Septiembre!AF94+'Octubre '!AF94+Noviembre!AF94+'Diciembre '!AF94</f>
        <v>0</v>
      </c>
      <c r="AG121" s="318">
        <f>Enero!AG94+Febrero!AG94+'Marzo '!AG94+'Abril '!AG94+'Mayo '!AG94+Junio!AG94+Julio!AG94+Agosto!AG94+Septiembre!AG94+'Octubre '!AG94+Noviembre!AG94+'Diciembre '!AG94</f>
        <v>0</v>
      </c>
      <c r="AH121" s="318">
        <f>Enero!AH94+Febrero!AH94+'Marzo '!AH94+'Abril '!AH94+'Mayo '!AH94+Junio!AH94+Julio!AH94+Agosto!AH94+Septiembre!AH94+'Octubre '!AH94+Noviembre!AH94+'Diciembre '!AH94</f>
        <v>0</v>
      </c>
      <c r="AI121" s="318">
        <f>Enero!AI94+Febrero!AI94+'Marzo '!AI94+'Abril '!AI94+'Mayo '!AI94+Junio!AI94+Julio!AI94+Agosto!AI94+Septiembre!AI94+'Octubre '!AI94+Noviembre!AI94+'Diciembre '!AI94</f>
        <v>1</v>
      </c>
      <c r="AJ121" s="318">
        <f>Enero!AJ94+Febrero!AJ94+'Marzo '!AJ94+'Abril '!AJ94+'Mayo '!AJ94+Junio!AJ94+Julio!AJ94+Agosto!AJ94+Septiembre!AJ94+'Octubre '!AJ94+Noviembre!AJ94+'Diciembre '!AJ94</f>
        <v>0</v>
      </c>
      <c r="AK121" s="318">
        <f>Enero!AK94+Febrero!AK94+'Marzo '!AK94+'Abril '!AK94+'Mayo '!AK94+Junio!AK94+Julio!AK94+Agosto!AK94+Septiembre!AK94+'Octubre '!AK94+Noviembre!AK94+'Diciembre '!AK94</f>
        <v>0</v>
      </c>
      <c r="AL121" s="318">
        <f>Enero!AL94+Febrero!AL94+'Marzo '!AL94+'Abril '!AL94+'Mayo '!AL94+Junio!AL94+Julio!AL94+Agosto!AL94+Septiembre!AL94+'Octubre '!AL94+Noviembre!AL94+'Diciembre '!AL94</f>
        <v>0</v>
      </c>
      <c r="AM121" s="318">
        <f>Enero!AM94+Febrero!AM94+'Marzo '!AM94+'Abril '!AM94+'Mayo '!AM94+Junio!AM94+Julio!AM94+Agosto!AM94+Septiembre!AM94+'Octubre '!AM94+Noviembre!AM94+'Diciembre '!AM94</f>
        <v>92</v>
      </c>
      <c r="AN121" s="318">
        <f>Enero!AN94+Febrero!AN94+'Marzo '!AN94+'Abril '!AN94+'Mayo '!AN94+Junio!AN94+Julio!AN94+Agosto!AN94+Septiembre!AN94+'Octubre '!AN94+Noviembre!AN94+'Diciembre '!AN94</f>
        <v>149</v>
      </c>
      <c r="AO121" s="318">
        <f>Enero!AO94+Febrero!AO94+'Marzo '!AO94+'Abril '!AO94+'Mayo '!AO94+Junio!AO94+Julio!AO94+Agosto!AO94+Septiembre!AO94+'Octubre '!AO94+Noviembre!AO94+'Diciembre '!AO94</f>
        <v>0</v>
      </c>
      <c r="AP121" s="318">
        <f>Enero!AP94+Febrero!AP94+'Marzo '!AP94+'Abril '!AP94+'Mayo '!AP94+Junio!AP94+Julio!AP94+Agosto!AP94+Septiembre!AP94+'Octubre '!AP94+Noviembre!AP94+'Diciembre '!AP94</f>
        <v>0</v>
      </c>
      <c r="AQ121" s="318">
        <f>Enero!AQ94+Febrero!AQ94+'Marzo '!AQ94+'Abril '!AQ94+'Mayo '!AQ94+Junio!AQ94+Julio!AQ94+Agosto!AQ94+Septiembre!AQ94+'Octubre '!AQ94+Noviembre!AQ94+'Diciembre '!AQ94</f>
        <v>0</v>
      </c>
      <c r="AR121" s="122" t="s">
        <v>97</v>
      </c>
      <c r="BX121" s="77"/>
      <c r="BY121" s="77"/>
      <c r="BZ121" s="77"/>
      <c r="CA121" s="77" t="str">
        <f t="shared" si="51"/>
        <v/>
      </c>
      <c r="CB121" s="77" t="str">
        <f t="shared" si="31"/>
        <v/>
      </c>
      <c r="CC121" s="77" t="str">
        <f t="shared" si="32"/>
        <v/>
      </c>
      <c r="CD121" s="77" t="str">
        <f t="shared" si="33"/>
        <v/>
      </c>
      <c r="CE121" s="77" t="str">
        <f t="shared" si="34"/>
        <v/>
      </c>
      <c r="CF121" s="77" t="str">
        <f t="shared" si="35"/>
        <v/>
      </c>
      <c r="CG121" s="77" t="str">
        <f t="shared" si="36"/>
        <v/>
      </c>
      <c r="CH121" s="77" t="str">
        <f t="shared" si="37"/>
        <v/>
      </c>
      <c r="CI121" s="77" t="str">
        <f t="shared" si="38"/>
        <v/>
      </c>
      <c r="CJ121" s="77" t="str">
        <f t="shared" si="39"/>
        <v/>
      </c>
      <c r="CK121" s="77" t="str">
        <f t="shared" si="40"/>
        <v/>
      </c>
      <c r="CL121" s="77" t="str">
        <f t="shared" si="41"/>
        <v/>
      </c>
      <c r="CM121" s="77" t="str">
        <f t="shared" si="42"/>
        <v/>
      </c>
      <c r="CN121" s="77" t="str">
        <f t="shared" si="43"/>
        <v/>
      </c>
      <c r="CO121" s="77" t="str">
        <f t="shared" si="44"/>
        <v/>
      </c>
      <c r="CP121" s="77" t="str">
        <f t="shared" si="45"/>
        <v/>
      </c>
      <c r="CQ121" s="77" t="str">
        <f t="shared" si="46"/>
        <v/>
      </c>
      <c r="CR121" s="77" t="str">
        <f t="shared" si="47"/>
        <v/>
      </c>
      <c r="CS121" s="77"/>
      <c r="CT121" s="77"/>
      <c r="CU121" s="77"/>
      <c r="CV121" s="77"/>
      <c r="CW121" s="77"/>
      <c r="CX121" s="77"/>
      <c r="CY121" s="77"/>
      <c r="CZ121" s="77"/>
      <c r="DA121" s="77"/>
      <c r="DB121" s="77"/>
      <c r="DC121" s="77"/>
    </row>
    <row r="122" spans="1:107" s="76" customFormat="1" ht="15" customHeight="1" x14ac:dyDescent="0.25">
      <c r="A122" s="146" t="s">
        <v>63</v>
      </c>
      <c r="B122" s="147"/>
      <c r="C122" s="147"/>
      <c r="D122" s="147"/>
      <c r="E122" s="324"/>
      <c r="F122" s="324"/>
      <c r="G122" s="324"/>
      <c r="BX122" s="77"/>
      <c r="BY122" s="77"/>
      <c r="BZ122" s="77"/>
      <c r="CA122" s="77"/>
      <c r="CB122" s="77"/>
      <c r="CC122" s="77"/>
      <c r="CD122" s="77"/>
      <c r="CE122" s="77"/>
      <c r="CF122" s="77"/>
      <c r="CG122" s="77"/>
      <c r="CH122" s="77"/>
      <c r="CI122" s="77"/>
      <c r="CJ122" s="77"/>
      <c r="CK122" s="77"/>
      <c r="CL122" s="77"/>
      <c r="CM122" s="77"/>
      <c r="CN122" s="77"/>
      <c r="CO122" s="77"/>
      <c r="CP122" s="77"/>
      <c r="CQ122" s="77"/>
      <c r="CR122" s="77"/>
      <c r="CS122" s="77"/>
      <c r="CT122" s="77"/>
      <c r="CU122" s="77"/>
      <c r="CV122" s="77"/>
      <c r="CW122" s="77"/>
      <c r="CX122" s="77"/>
      <c r="CY122" s="77"/>
      <c r="CZ122" s="77"/>
      <c r="DA122" s="77"/>
      <c r="DB122" s="77"/>
      <c r="DC122" s="77"/>
    </row>
    <row r="123" spans="1:107" s="76" customFormat="1" ht="50.25" customHeight="1" x14ac:dyDescent="0.25">
      <c r="A123" s="55" t="s">
        <v>64</v>
      </c>
      <c r="B123" s="357" t="s">
        <v>65</v>
      </c>
      <c r="C123" s="357"/>
      <c r="D123" s="357" t="s">
        <v>66</v>
      </c>
      <c r="E123" s="357"/>
      <c r="F123" s="357" t="s">
        <v>67</v>
      </c>
      <c r="G123" s="357"/>
      <c r="BX123" s="77"/>
      <c r="BY123" s="77"/>
      <c r="BZ123" s="77"/>
      <c r="CA123" s="77"/>
      <c r="CB123" s="77"/>
      <c r="CC123" s="77"/>
      <c r="CD123" s="77"/>
      <c r="CE123" s="77"/>
      <c r="CF123" s="77"/>
      <c r="CG123" s="77"/>
      <c r="CH123" s="77"/>
      <c r="CI123" s="77"/>
      <c r="CJ123" s="77"/>
      <c r="CK123" s="77"/>
      <c r="CL123" s="77"/>
      <c r="CM123" s="77"/>
      <c r="CN123" s="77"/>
      <c r="CO123" s="77"/>
      <c r="CP123" s="77"/>
      <c r="CQ123" s="77"/>
      <c r="CR123" s="77"/>
      <c r="CS123" s="77"/>
      <c r="CT123" s="77"/>
      <c r="CU123" s="77"/>
      <c r="CV123" s="77"/>
      <c r="CW123" s="77"/>
      <c r="CX123" s="77"/>
      <c r="CY123" s="77"/>
      <c r="CZ123" s="77"/>
      <c r="DA123" s="77"/>
      <c r="DB123" s="77"/>
      <c r="DC123" s="77"/>
    </row>
    <row r="124" spans="1:107" s="76" customFormat="1" ht="25.5" customHeight="1" x14ac:dyDescent="0.25">
      <c r="A124" s="56" t="s">
        <v>68</v>
      </c>
      <c r="B124" s="349">
        <f>Enero!B124+Febrero!B124+'Marzo '!B124:C124+'Abril '!B124:C124+'Mayo '!B124:C124+Junio!B124+Julio!B124+Agosto!B124+Septiembre!B124+'Octubre '!B124:C124+Noviembre!B124+'Diciembre '!B124:C124</f>
        <v>0</v>
      </c>
      <c r="C124" s="350">
        <f>+Enero!C124+Febrero!C124+'Marzo '!C124</f>
        <v>0</v>
      </c>
      <c r="D124" s="349">
        <f>Enero!D124+Febrero!D124+'Marzo '!D124:E124+'Abril '!D124:E124+'Mayo '!D124:E124+Junio!D124+Julio!D124+Agosto!D124+Septiembre!D124+'Octubre '!D124:E124+Noviembre!D124+'Diciembre '!D124:E124</f>
        <v>0</v>
      </c>
      <c r="E124" s="350">
        <f>+Enero!E124+Febrero!E124+'Marzo '!E124</f>
        <v>0</v>
      </c>
      <c r="F124" s="349">
        <f>Enero!F124+Febrero!F124+'Marzo '!F124:G124+'Abril '!F124:G124+'Mayo '!F124:G124+Junio!F124+Julio!F124+Agosto!F124+Septiembre!F124+'Octubre '!F124:G124+Noviembre!F124+'Diciembre '!F124:G124</f>
        <v>0</v>
      </c>
      <c r="G124" s="350">
        <f>+Enero!G124+Febrero!G124+'Marzo '!G124</f>
        <v>0</v>
      </c>
      <c r="H124" s="77"/>
      <c r="BX124" s="77"/>
      <c r="BY124" s="77"/>
      <c r="BZ124" s="77"/>
      <c r="CA124" s="77"/>
      <c r="CB124" s="77"/>
      <c r="CC124" s="77"/>
      <c r="CD124" s="77"/>
      <c r="CE124" s="77"/>
      <c r="CF124" s="77"/>
      <c r="CG124" s="77"/>
      <c r="CH124" s="77"/>
      <c r="CI124" s="77"/>
      <c r="CJ124" s="77"/>
      <c r="CK124" s="77"/>
      <c r="CL124" s="77"/>
      <c r="CM124" s="77"/>
      <c r="CN124" s="77"/>
      <c r="CO124" s="77"/>
      <c r="CP124" s="77"/>
      <c r="CQ124" s="77"/>
      <c r="CR124" s="77"/>
      <c r="CS124" s="77"/>
      <c r="CT124" s="77"/>
      <c r="CU124" s="77"/>
      <c r="CV124" s="77"/>
      <c r="CW124" s="77"/>
      <c r="CX124" s="77"/>
      <c r="CY124" s="77"/>
      <c r="CZ124" s="77"/>
      <c r="DA124" s="77"/>
      <c r="DB124" s="77"/>
      <c r="DC124" s="77"/>
    </row>
    <row r="125" spans="1:107" s="76" customFormat="1" ht="25.5" customHeight="1" x14ac:dyDescent="0.25">
      <c r="A125" s="56" t="s">
        <v>69</v>
      </c>
      <c r="B125" s="349">
        <f>Enero!B125+Febrero!B125+'Marzo '!B125:C125+'Abril '!B125:C125+'Mayo '!B125:C125+Junio!B125+Julio!B125+Agosto!B125+Septiembre!B125+'Octubre '!B125:C125+Noviembre!B125+'Diciembre '!B125:C125</f>
        <v>0</v>
      </c>
      <c r="C125" s="350">
        <f>+Enero!C125+Febrero!C125+'Marzo '!C125</f>
        <v>0</v>
      </c>
      <c r="D125" s="349">
        <f>Enero!D125+Febrero!D125+'Marzo '!D125:E125+'Abril '!D125:E125+'Mayo '!D125:E125+Junio!D125+Julio!D125+Agosto!D125+Septiembre!D125+'Octubre '!D125:E125+Noviembre!D125+'Diciembre '!D125:E125</f>
        <v>0</v>
      </c>
      <c r="E125" s="350">
        <f>+Enero!E125+Febrero!E125+'Marzo '!E125</f>
        <v>0</v>
      </c>
      <c r="F125" s="349">
        <f>Enero!F125+Febrero!F125+'Marzo '!F125:G125+'Abril '!F125:G125+'Mayo '!F125:G125+Junio!F125+Julio!F125+Agosto!F125+Septiembre!F125+'Octubre '!F125:G125+Noviembre!F125+'Diciembre '!F125:G125</f>
        <v>0</v>
      </c>
      <c r="G125" s="350">
        <f>+Enero!G125+Febrero!G125+'Marzo '!G125</f>
        <v>0</v>
      </c>
      <c r="H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  <c r="DC125" s="77"/>
    </row>
    <row r="126" spans="1:107" s="76" customFormat="1" ht="25.5" customHeight="1" x14ac:dyDescent="0.25">
      <c r="A126" s="56" t="s">
        <v>70</v>
      </c>
      <c r="B126" s="349">
        <f>Enero!B126+Febrero!B126+'Marzo '!B126:C126+'Abril '!B126:C126+'Mayo '!B126:C126+Junio!B126+Julio!B126+Agosto!B126+Septiembre!B126+'Octubre '!B126:C126+Noviembre!B126+'Diciembre '!B126:C126</f>
        <v>0</v>
      </c>
      <c r="C126" s="350">
        <f>+Enero!C126+Febrero!C126+'Marzo '!C126</f>
        <v>0</v>
      </c>
      <c r="D126" s="349">
        <f>Enero!D126+Febrero!D126+'Marzo '!D126:E126+'Abril '!D126:E126+'Mayo '!D126:E126+Junio!D126+Julio!D126+Agosto!D126+Septiembre!D126+'Octubre '!D126:E126+Noviembre!D126+'Diciembre '!D126:E126</f>
        <v>0</v>
      </c>
      <c r="E126" s="350">
        <f>+Enero!E126+Febrero!E126+'Marzo '!E126</f>
        <v>0</v>
      </c>
      <c r="F126" s="351">
        <f>Enero!F126+Febrero!F126+'Marzo '!F126:G126+'Abril '!F126:G126+'Mayo '!F126:G126+Junio!F126+Julio!F126+Agosto!F126+Septiembre!F126+'Octubre '!F126:G126+Noviembre!F126+'Diciembre '!F126:G126</f>
        <v>0</v>
      </c>
      <c r="G126" s="352">
        <f>+Enero!G126+Febrero!G126+'Marzo '!G126</f>
        <v>0</v>
      </c>
      <c r="H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</row>
    <row r="127" spans="1:107" s="76" customFormat="1" ht="25.5" customHeight="1" x14ac:dyDescent="0.25">
      <c r="A127" s="56" t="s">
        <v>71</v>
      </c>
      <c r="B127" s="349">
        <f>Enero!B127+Febrero!B127+'Marzo '!B127:C127+'Abril '!B127:C127+'Mayo '!B127:C127+Junio!B127+Julio!B127+Agosto!B127+Septiembre!B127+'Octubre '!B127:C127+Noviembre!B127+'Diciembre '!B127:C127</f>
        <v>0</v>
      </c>
      <c r="C127" s="350">
        <f>+Enero!C127+Febrero!C127+'Marzo '!C127</f>
        <v>0</v>
      </c>
      <c r="D127" s="349">
        <f>Enero!D127+Febrero!D127+'Marzo '!D127:E127+'Abril '!D127:E127+'Mayo '!D127:E127+Junio!D127+Julio!D127+Agosto!D127+Septiembre!D127+'Octubre '!D127:E127+Noviembre!D127+'Diciembre '!D127:E127</f>
        <v>0</v>
      </c>
      <c r="E127" s="350">
        <f>+Enero!E127+Febrero!E127+'Marzo '!E127</f>
        <v>0</v>
      </c>
      <c r="F127" s="349">
        <f>Enero!F127+Febrero!F127+'Marzo '!F127:G127+'Abril '!F127:G127+'Mayo '!F127:G127+Junio!F127+Julio!F127+Agosto!F127+Septiembre!F127+'Octubre '!F127:G127+Noviembre!F127+'Diciembre '!F127:G127</f>
        <v>0</v>
      </c>
      <c r="G127" s="350">
        <f>+Enero!G127+Febrero!G127+'Marzo '!G127</f>
        <v>0</v>
      </c>
      <c r="H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77"/>
      <c r="CX127" s="77"/>
      <c r="CY127" s="77"/>
      <c r="CZ127" s="77"/>
      <c r="DA127" s="77"/>
      <c r="DB127" s="77"/>
      <c r="DC127" s="77"/>
    </row>
    <row r="169" spans="76:107" s="76" customFormat="1" x14ac:dyDescent="0.25">
      <c r="BX169" s="77"/>
      <c r="BY169" s="77"/>
      <c r="BZ169" s="77"/>
      <c r="CA169" s="77"/>
      <c r="CB169" s="77"/>
      <c r="CC169" s="77"/>
      <c r="CD169" s="77"/>
      <c r="CE169" s="77"/>
      <c r="CF169" s="77"/>
      <c r="CG169" s="77"/>
      <c r="CH169" s="77"/>
      <c r="CI169" s="77"/>
      <c r="CJ169" s="77"/>
      <c r="CK169" s="77"/>
      <c r="CL169" s="77"/>
      <c r="CM169" s="77"/>
      <c r="CN169" s="77"/>
      <c r="CO169" s="77"/>
      <c r="CP169" s="77"/>
      <c r="CQ169" s="77"/>
      <c r="CR169" s="77"/>
      <c r="CS169" s="77"/>
      <c r="CT169" s="77"/>
      <c r="CU169" s="77"/>
      <c r="CV169" s="77"/>
      <c r="CW169" s="77"/>
      <c r="CX169" s="77"/>
      <c r="CY169" s="77"/>
      <c r="CZ169" s="77"/>
      <c r="DA169" s="77"/>
      <c r="DB169" s="77"/>
      <c r="DC169" s="77"/>
    </row>
    <row r="170" spans="76:107" s="76" customFormat="1" x14ac:dyDescent="0.25">
      <c r="BX170" s="77"/>
      <c r="BY170" s="77"/>
      <c r="BZ170" s="77"/>
      <c r="CA170" s="77"/>
      <c r="CB170" s="77"/>
      <c r="CC170" s="77"/>
      <c r="CD170" s="77"/>
      <c r="CE170" s="77"/>
      <c r="CF170" s="77"/>
      <c r="CG170" s="77"/>
      <c r="CH170" s="77"/>
      <c r="CI170" s="77"/>
      <c r="CJ170" s="77"/>
      <c r="CK170" s="77"/>
      <c r="CL170" s="77"/>
      <c r="CM170" s="77"/>
      <c r="CN170" s="77"/>
      <c r="CO170" s="77"/>
      <c r="CP170" s="77"/>
      <c r="CQ170" s="77"/>
      <c r="CR170" s="77"/>
      <c r="CS170" s="77"/>
      <c r="CT170" s="77"/>
      <c r="CU170" s="77"/>
      <c r="CV170" s="77"/>
      <c r="CW170" s="77"/>
      <c r="CX170" s="77"/>
      <c r="CY170" s="77"/>
      <c r="CZ170" s="77"/>
      <c r="DA170" s="77"/>
      <c r="DB170" s="77"/>
      <c r="DC170" s="77"/>
    </row>
    <row r="171" spans="76:107" s="76" customFormat="1" x14ac:dyDescent="0.25">
      <c r="BX171" s="77"/>
      <c r="BY171" s="77"/>
      <c r="BZ171" s="77"/>
      <c r="CA171" s="77"/>
      <c r="CB171" s="77"/>
      <c r="CC171" s="77"/>
      <c r="CD171" s="77"/>
      <c r="CE171" s="77"/>
      <c r="CF171" s="77"/>
      <c r="CG171" s="77"/>
      <c r="CH171" s="77"/>
      <c r="CI171" s="77"/>
      <c r="CJ171" s="77"/>
      <c r="CK171" s="77"/>
      <c r="CL171" s="77"/>
      <c r="CM171" s="77"/>
      <c r="CN171" s="77"/>
      <c r="CO171" s="77"/>
      <c r="CP171" s="77"/>
      <c r="CQ171" s="77"/>
      <c r="CR171" s="77"/>
      <c r="CS171" s="77"/>
      <c r="CT171" s="77"/>
      <c r="CU171" s="77"/>
      <c r="CV171" s="77"/>
      <c r="CW171" s="77"/>
      <c r="CX171" s="77"/>
      <c r="CY171" s="77"/>
      <c r="CZ171" s="77"/>
      <c r="DA171" s="77"/>
      <c r="DB171" s="77"/>
      <c r="DC171" s="77"/>
    </row>
    <row r="172" spans="76:107" s="76" customFormat="1" x14ac:dyDescent="0.25">
      <c r="BX172" s="77"/>
      <c r="BY172" s="77"/>
      <c r="BZ172" s="77"/>
      <c r="CA172" s="77"/>
      <c r="CB172" s="77"/>
      <c r="CC172" s="77"/>
      <c r="CD172" s="77"/>
      <c r="CE172" s="77"/>
      <c r="CF172" s="77"/>
      <c r="CG172" s="77"/>
      <c r="CH172" s="77"/>
      <c r="CI172" s="77"/>
      <c r="CJ172" s="77"/>
      <c r="CK172" s="77"/>
      <c r="CL172" s="77"/>
      <c r="CM172" s="77"/>
      <c r="CN172" s="77"/>
      <c r="CO172" s="77"/>
      <c r="CP172" s="77"/>
      <c r="CQ172" s="77"/>
      <c r="CR172" s="77"/>
      <c r="CS172" s="77"/>
      <c r="CT172" s="77"/>
      <c r="CU172" s="77"/>
      <c r="CV172" s="77"/>
      <c r="CW172" s="77"/>
      <c r="CX172" s="77"/>
      <c r="CY172" s="77"/>
      <c r="CZ172" s="77"/>
      <c r="DA172" s="77"/>
      <c r="DB172" s="77"/>
      <c r="DC172" s="77"/>
    </row>
    <row r="173" spans="76:107" s="76" customFormat="1" x14ac:dyDescent="0.25">
      <c r="BX173" s="77"/>
      <c r="BY173" s="77"/>
      <c r="BZ173" s="77"/>
      <c r="CA173" s="77"/>
      <c r="CB173" s="77"/>
      <c r="CC173" s="77"/>
      <c r="CD173" s="77"/>
      <c r="CE173" s="77"/>
      <c r="CF173" s="77"/>
      <c r="CG173" s="77"/>
      <c r="CH173" s="77"/>
      <c r="CI173" s="77"/>
      <c r="CJ173" s="77"/>
      <c r="CK173" s="77"/>
      <c r="CL173" s="77"/>
      <c r="CM173" s="77"/>
      <c r="CN173" s="77"/>
      <c r="CO173" s="77"/>
      <c r="CP173" s="77"/>
      <c r="CQ173" s="77"/>
      <c r="CR173" s="77"/>
      <c r="CS173" s="77"/>
      <c r="CT173" s="77"/>
      <c r="CU173" s="77"/>
      <c r="CV173" s="77"/>
      <c r="CW173" s="77"/>
      <c r="CX173" s="77"/>
      <c r="CY173" s="77"/>
      <c r="CZ173" s="77"/>
      <c r="DA173" s="77"/>
      <c r="DB173" s="77"/>
      <c r="DC173" s="77"/>
    </row>
    <row r="174" spans="76:107" s="76" customFormat="1" x14ac:dyDescent="0.25">
      <c r="BX174" s="77"/>
      <c r="BY174" s="77"/>
      <c r="BZ174" s="77"/>
      <c r="CA174" s="77"/>
      <c r="CB174" s="77"/>
      <c r="CC174" s="77"/>
      <c r="CD174" s="77"/>
      <c r="CE174" s="77"/>
      <c r="CF174" s="77"/>
      <c r="CG174" s="77"/>
      <c r="CH174" s="77"/>
      <c r="CI174" s="77"/>
      <c r="CJ174" s="77"/>
      <c r="CK174" s="77"/>
      <c r="CL174" s="77"/>
      <c r="CM174" s="77"/>
      <c r="CN174" s="77"/>
      <c r="CO174" s="77"/>
      <c r="CP174" s="77"/>
      <c r="CQ174" s="77"/>
      <c r="CR174" s="77"/>
      <c r="CS174" s="77"/>
      <c r="CT174" s="77"/>
      <c r="CU174" s="77"/>
      <c r="CV174" s="77"/>
      <c r="CW174" s="77"/>
      <c r="CX174" s="77"/>
      <c r="CY174" s="77"/>
      <c r="CZ174" s="77"/>
      <c r="DA174" s="77"/>
      <c r="DB174" s="77"/>
      <c r="DC174" s="77"/>
    </row>
    <row r="175" spans="76:107" s="76" customFormat="1" x14ac:dyDescent="0.25">
      <c r="BX175" s="77"/>
      <c r="BY175" s="77"/>
      <c r="BZ175" s="77"/>
      <c r="CA175" s="77"/>
      <c r="CB175" s="77"/>
      <c r="CC175" s="77"/>
      <c r="CD175" s="77"/>
      <c r="CE175" s="77"/>
      <c r="CF175" s="77"/>
      <c r="CG175" s="77"/>
      <c r="CH175" s="77"/>
      <c r="CI175" s="77"/>
      <c r="CJ175" s="77"/>
      <c r="CK175" s="77"/>
      <c r="CL175" s="77"/>
      <c r="CM175" s="77"/>
      <c r="CN175" s="77"/>
      <c r="CO175" s="77"/>
      <c r="CP175" s="77"/>
      <c r="CQ175" s="77"/>
      <c r="CR175" s="77"/>
      <c r="CS175" s="77"/>
      <c r="CT175" s="77"/>
      <c r="CU175" s="77"/>
      <c r="CV175" s="77"/>
      <c r="CW175" s="77"/>
      <c r="CX175" s="77"/>
      <c r="CY175" s="77"/>
      <c r="CZ175" s="77"/>
      <c r="DA175" s="77"/>
      <c r="DB175" s="77"/>
      <c r="DC175" s="77"/>
    </row>
    <row r="176" spans="76:107" s="76" customFormat="1" x14ac:dyDescent="0.25">
      <c r="BX176" s="77"/>
      <c r="BY176" s="77"/>
      <c r="BZ176" s="77"/>
      <c r="CA176" s="77"/>
      <c r="CB176" s="77"/>
      <c r="CC176" s="77"/>
      <c r="CD176" s="77"/>
      <c r="CE176" s="77"/>
      <c r="CF176" s="77"/>
      <c r="CG176" s="77"/>
      <c r="CH176" s="77"/>
      <c r="CI176" s="77"/>
      <c r="CJ176" s="77"/>
      <c r="CK176" s="77"/>
      <c r="CL176" s="77"/>
      <c r="CM176" s="77"/>
      <c r="CN176" s="77"/>
      <c r="CO176" s="77"/>
      <c r="CP176" s="77"/>
      <c r="CQ176" s="77"/>
      <c r="CR176" s="77"/>
      <c r="CS176" s="77"/>
      <c r="CT176" s="77"/>
      <c r="CU176" s="77"/>
      <c r="CV176" s="77"/>
      <c r="CW176" s="77"/>
      <c r="CX176" s="77"/>
      <c r="CY176" s="77"/>
      <c r="CZ176" s="77"/>
      <c r="DA176" s="77"/>
      <c r="DB176" s="77"/>
      <c r="DC176" s="77"/>
    </row>
    <row r="177" spans="76:107" s="76" customFormat="1" x14ac:dyDescent="0.25">
      <c r="BX177" s="77"/>
      <c r="BY177" s="77"/>
      <c r="BZ177" s="77"/>
      <c r="CA177" s="77"/>
      <c r="CB177" s="77"/>
      <c r="CC177" s="77"/>
      <c r="CD177" s="77"/>
      <c r="CE177" s="77"/>
      <c r="CF177" s="77"/>
      <c r="CG177" s="77"/>
      <c r="CH177" s="77"/>
      <c r="CI177" s="77"/>
      <c r="CJ177" s="77"/>
      <c r="CK177" s="77"/>
      <c r="CL177" s="77"/>
      <c r="CM177" s="77"/>
      <c r="CN177" s="77"/>
      <c r="CO177" s="77"/>
      <c r="CP177" s="77"/>
      <c r="CQ177" s="77"/>
      <c r="CR177" s="77"/>
      <c r="CS177" s="77"/>
      <c r="CT177" s="77"/>
      <c r="CU177" s="77"/>
      <c r="CV177" s="77"/>
      <c r="CW177" s="77"/>
      <c r="CX177" s="77"/>
      <c r="CY177" s="77"/>
      <c r="CZ177" s="77"/>
      <c r="DA177" s="77"/>
      <c r="DB177" s="77"/>
      <c r="DC177" s="77"/>
    </row>
    <row r="195" spans="1:107" s="76" customFormat="1" hidden="1" x14ac:dyDescent="0.25">
      <c r="A195" s="148">
        <f>SUM(E12:F29,J12:K29,B34:K51,C55:P59,C63:P67,C72:D94,C99:D121,B124:C127)</f>
        <v>27622</v>
      </c>
      <c r="B195" s="76">
        <f>SUM(CF6:CL130)</f>
        <v>0</v>
      </c>
      <c r="BX195" s="77"/>
      <c r="BY195" s="77"/>
      <c r="BZ195" s="77"/>
      <c r="CA195" s="77"/>
      <c r="CB195" s="77"/>
      <c r="CC195" s="77"/>
      <c r="CD195" s="77"/>
      <c r="CE195" s="77"/>
      <c r="CF195" s="77"/>
      <c r="CG195" s="77"/>
      <c r="CH195" s="77"/>
      <c r="CI195" s="77"/>
      <c r="CJ195" s="77"/>
      <c r="CK195" s="77"/>
      <c r="CL195" s="77"/>
      <c r="CM195" s="77"/>
      <c r="CN195" s="77"/>
      <c r="CO195" s="77"/>
      <c r="CP195" s="77"/>
      <c r="CQ195" s="77"/>
      <c r="CR195" s="77"/>
      <c r="CS195" s="77"/>
      <c r="CT195" s="77"/>
      <c r="CU195" s="77"/>
      <c r="CV195" s="77"/>
      <c r="CW195" s="77"/>
      <c r="CX195" s="77"/>
      <c r="CY195" s="77"/>
      <c r="CZ195" s="77"/>
      <c r="DA195" s="77"/>
      <c r="DB195" s="77"/>
      <c r="DC195" s="77"/>
    </row>
  </sheetData>
  <mergeCells count="143">
    <mergeCell ref="A87:B87"/>
    <mergeCell ref="A88:B88"/>
    <mergeCell ref="A72:B72"/>
    <mergeCell ref="A73:B73"/>
    <mergeCell ref="A74:B74"/>
    <mergeCell ref="A75:B75"/>
    <mergeCell ref="A84:B84"/>
    <mergeCell ref="A86:B86"/>
    <mergeCell ref="A78:B78"/>
    <mergeCell ref="A79:B79"/>
    <mergeCell ref="A80:B80"/>
    <mergeCell ref="A81:A83"/>
    <mergeCell ref="A85:B85"/>
    <mergeCell ref="A76:B76"/>
    <mergeCell ref="A77:B77"/>
    <mergeCell ref="C53:E53"/>
    <mergeCell ref="F53:H53"/>
    <mergeCell ref="I53:K53"/>
    <mergeCell ref="L53:N53"/>
    <mergeCell ref="O53:P53"/>
    <mergeCell ref="A60:R60"/>
    <mergeCell ref="A61:B62"/>
    <mergeCell ref="C61:E61"/>
    <mergeCell ref="F61:H61"/>
    <mergeCell ref="I61:K61"/>
    <mergeCell ref="L61:N61"/>
    <mergeCell ref="O61:P61"/>
    <mergeCell ref="A90:B90"/>
    <mergeCell ref="A91:B91"/>
    <mergeCell ref="A92:B92"/>
    <mergeCell ref="A6:P6"/>
    <mergeCell ref="J8:P8"/>
    <mergeCell ref="A9:A11"/>
    <mergeCell ref="B9:F9"/>
    <mergeCell ref="G9:K9"/>
    <mergeCell ref="B10:D10"/>
    <mergeCell ref="E10:F10"/>
    <mergeCell ref="G10:I10"/>
    <mergeCell ref="J10:K10"/>
    <mergeCell ref="A31:A33"/>
    <mergeCell ref="B31:F31"/>
    <mergeCell ref="G31:K31"/>
    <mergeCell ref="B32:D32"/>
    <mergeCell ref="E32:F32"/>
    <mergeCell ref="G32:I32"/>
    <mergeCell ref="J32:K32"/>
    <mergeCell ref="A55:B55"/>
    <mergeCell ref="A56:A58"/>
    <mergeCell ref="A59:B59"/>
    <mergeCell ref="A52:Q52"/>
    <mergeCell ref="A53:B54"/>
    <mergeCell ref="A63:B63"/>
    <mergeCell ref="A64:A66"/>
    <mergeCell ref="A67:B67"/>
    <mergeCell ref="A69:B71"/>
    <mergeCell ref="C69:D70"/>
    <mergeCell ref="E69:AL69"/>
    <mergeCell ref="AM69:AN69"/>
    <mergeCell ref="AO69:AO71"/>
    <mergeCell ref="AP69:AP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A93:B93"/>
    <mergeCell ref="A94:B94"/>
    <mergeCell ref="A96:B98"/>
    <mergeCell ref="C96:D97"/>
    <mergeCell ref="E96:AL96"/>
    <mergeCell ref="AM96:AN96"/>
    <mergeCell ref="AO96:AO98"/>
    <mergeCell ref="AP96:AP98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</mergeCells>
  <dataValidations count="1">
    <dataValidation type="whole" allowBlank="1" showInputMessage="1" showErrorMessage="1" errorTitle="ERROR" error="Por Favor Ingrese solo Números." sqref="A1:XFD1048576">
      <formula1>0</formula1>
      <formula2>10000000000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tabSelected="1" workbookViewId="0">
      <selection activeCell="B12" sqref="B12"/>
    </sheetView>
  </sheetViews>
  <sheetFormatPr baseColWidth="10" defaultRowHeight="15" x14ac:dyDescent="0.25"/>
  <cols>
    <col min="1" max="1" width="52.5703125" style="173" customWidth="1"/>
    <col min="2" max="2" width="17" style="173" customWidth="1"/>
    <col min="3" max="61" width="11.42578125" style="173"/>
    <col min="62" max="72" width="11.42578125" style="173" customWidth="1"/>
    <col min="73" max="75" width="52.85546875" style="173" customWidth="1"/>
    <col min="76" max="101" width="52.85546875" style="174" customWidth="1"/>
    <col min="102" max="107" width="11.42578125" style="174"/>
    <col min="108" max="16384" width="11.42578125" style="173"/>
  </cols>
  <sheetData>
    <row r="1" spans="1:107" s="168" customFormat="1" ht="14.25" customHeight="1" x14ac:dyDescent="0.25">
      <c r="A1" s="167" t="s">
        <v>0</v>
      </c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</row>
    <row r="2" spans="1:107" s="168" customFormat="1" ht="14.25" customHeight="1" x14ac:dyDescent="0.25">
      <c r="A2" s="167" t="str">
        <f>CONCATENATE("COMUNA: ",[9]NOMBRE!B2," - ","( ",[9]NOMBRE!C2,[9]NOMBRE!D2,[9]NOMBRE!E2,[9]NOMBRE!F2,[9]NOMBRE!G2," )")</f>
        <v>COMUNA: Linares - ( 07401 )</v>
      </c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</row>
    <row r="3" spans="1:107" s="168" customFormat="1" ht="14.25" customHeight="1" x14ac:dyDescent="0.25">
      <c r="A3" s="167" t="str">
        <f>CONCATENATE("ESTABLECIMIENTO/ESTRATEGIA: ",[9]NOMBRE!B3," - ","( ",[9]NOMBRE!C3,[9]NOMBRE!D3,[9]NOMBRE!E3,[9]NOMBRE!F3,[9]NOMBRE!G3,[9]NOMBRE!H3," )")</f>
        <v>ESTABLECIMIENTO/ESTRATEGIA: Hospital Presidente Carlos Ibañez del Campo - ( 116108 )</v>
      </c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</row>
    <row r="4" spans="1:107" s="168" customFormat="1" ht="14.25" customHeight="1" x14ac:dyDescent="0.25">
      <c r="A4" s="167" t="str">
        <f>CONCATENATE("MES: ",[9]NOMBRE!B6," - ","( ",[9]NOMBRE!C6,[9]NOMBRE!D6," )")</f>
        <v>MES: SEPTIEMBRE - ( 09 )</v>
      </c>
      <c r="BX4" s="169"/>
      <c r="BY4" s="169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69"/>
      <c r="CV4" s="169"/>
      <c r="CW4" s="169"/>
      <c r="CX4" s="169"/>
      <c r="CY4" s="169"/>
      <c r="CZ4" s="169"/>
      <c r="DA4" s="169"/>
      <c r="DB4" s="169"/>
      <c r="DC4" s="169"/>
    </row>
    <row r="5" spans="1:107" s="168" customFormat="1" ht="14.25" customHeight="1" x14ac:dyDescent="0.25">
      <c r="A5" s="167" t="str">
        <f>CONCATENATE("AÑO: ",[9]NOMBRE!B7)</f>
        <v>AÑO: 2017</v>
      </c>
      <c r="BX5" s="169"/>
      <c r="BY5" s="169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69"/>
      <c r="CV5" s="169"/>
      <c r="CW5" s="169"/>
      <c r="CX5" s="169"/>
      <c r="CY5" s="169"/>
      <c r="CZ5" s="169"/>
      <c r="DA5" s="169"/>
      <c r="DB5" s="169"/>
      <c r="DC5" s="169"/>
    </row>
    <row r="6" spans="1:107" ht="15.75" x14ac:dyDescent="0.25">
      <c r="A6" s="430" t="s">
        <v>1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2"/>
      <c r="AG6" s="172"/>
      <c r="AH6" s="172"/>
      <c r="AI6" s="172"/>
      <c r="AJ6" s="172"/>
      <c r="AK6" s="172"/>
      <c r="AL6" s="172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</row>
    <row r="7" spans="1:107" ht="15.75" x14ac:dyDescent="0.25">
      <c r="A7" s="176" t="s">
        <v>72</v>
      </c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2"/>
      <c r="AG7" s="172"/>
      <c r="AH7" s="172"/>
      <c r="AI7" s="172"/>
      <c r="AJ7" s="172"/>
      <c r="AK7" s="172"/>
      <c r="AL7" s="172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</row>
    <row r="8" spans="1:107" x14ac:dyDescent="0.25">
      <c r="A8" s="178" t="s">
        <v>2</v>
      </c>
      <c r="B8" s="178"/>
      <c r="C8" s="178"/>
      <c r="D8" s="178"/>
      <c r="E8" s="178"/>
      <c r="F8" s="178"/>
      <c r="G8" s="178"/>
      <c r="H8" s="178"/>
      <c r="I8" s="179"/>
      <c r="J8" s="431"/>
      <c r="K8" s="431"/>
      <c r="L8" s="431"/>
      <c r="M8" s="431"/>
      <c r="N8" s="431"/>
      <c r="O8" s="431"/>
      <c r="P8" s="431"/>
      <c r="Q8" s="180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</row>
    <row r="9" spans="1:107" ht="15" customHeight="1" x14ac:dyDescent="0.25">
      <c r="A9" s="432" t="s">
        <v>3</v>
      </c>
      <c r="B9" s="436" t="s">
        <v>73</v>
      </c>
      <c r="C9" s="437"/>
      <c r="D9" s="437"/>
      <c r="E9" s="437"/>
      <c r="F9" s="438"/>
      <c r="G9" s="437" t="s">
        <v>74</v>
      </c>
      <c r="H9" s="437"/>
      <c r="I9" s="437"/>
      <c r="J9" s="437"/>
      <c r="K9" s="440"/>
      <c r="L9" s="172"/>
      <c r="M9" s="172"/>
      <c r="N9" s="172"/>
      <c r="O9" s="172"/>
      <c r="P9" s="172"/>
      <c r="Q9" s="172"/>
      <c r="R9" s="172"/>
      <c r="S9" s="172"/>
      <c r="T9" s="172"/>
      <c r="U9" s="172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</row>
    <row r="10" spans="1:107" ht="15" customHeight="1" x14ac:dyDescent="0.25">
      <c r="A10" s="433"/>
      <c r="B10" s="436" t="s">
        <v>75</v>
      </c>
      <c r="C10" s="437"/>
      <c r="D10" s="440"/>
      <c r="E10" s="441" t="s">
        <v>76</v>
      </c>
      <c r="F10" s="442"/>
      <c r="G10" s="437" t="s">
        <v>75</v>
      </c>
      <c r="H10" s="437"/>
      <c r="I10" s="440"/>
      <c r="J10" s="436" t="s">
        <v>77</v>
      </c>
      <c r="K10" s="440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</row>
    <row r="11" spans="1:107" x14ac:dyDescent="0.25">
      <c r="A11" s="434"/>
      <c r="B11" s="181" t="s">
        <v>4</v>
      </c>
      <c r="C11" s="182" t="s">
        <v>5</v>
      </c>
      <c r="D11" s="183" t="s">
        <v>78</v>
      </c>
      <c r="E11" s="347" t="s">
        <v>6</v>
      </c>
      <c r="F11" s="348" t="s">
        <v>7</v>
      </c>
      <c r="G11" s="186" t="s">
        <v>4</v>
      </c>
      <c r="H11" s="182" t="s">
        <v>5</v>
      </c>
      <c r="I11" s="187" t="s">
        <v>78</v>
      </c>
      <c r="J11" s="347" t="s">
        <v>6</v>
      </c>
      <c r="K11" s="344" t="s">
        <v>7</v>
      </c>
      <c r="L11" s="189"/>
      <c r="M11" s="172"/>
      <c r="N11" s="172"/>
      <c r="O11" s="172"/>
      <c r="P11" s="172"/>
      <c r="Q11" s="172"/>
      <c r="R11" s="172"/>
      <c r="S11" s="172"/>
      <c r="T11" s="172"/>
      <c r="U11" s="172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</row>
    <row r="12" spans="1:107" ht="20.25" customHeight="1" x14ac:dyDescent="0.25">
      <c r="A12" s="190" t="s">
        <v>8</v>
      </c>
      <c r="B12" s="191">
        <v>115</v>
      </c>
      <c r="C12" s="192"/>
      <c r="D12" s="193"/>
      <c r="E12" s="194"/>
      <c r="F12" s="195">
        <v>115</v>
      </c>
      <c r="G12" s="196"/>
      <c r="H12" s="192"/>
      <c r="I12" s="193"/>
      <c r="J12" s="197"/>
      <c r="K12" s="198"/>
      <c r="L12" s="199" t="s">
        <v>79</v>
      </c>
      <c r="M12" s="200"/>
      <c r="N12" s="200"/>
      <c r="O12" s="200"/>
      <c r="P12" s="200"/>
      <c r="Q12" s="200"/>
      <c r="R12" s="200"/>
      <c r="S12" s="200"/>
      <c r="T12" s="200"/>
      <c r="U12" s="200"/>
      <c r="BZ12" s="175"/>
      <c r="CA12" s="175" t="str">
        <f t="shared" ref="CA12:CA29" si="0">IF(B12+C12+D12&lt;&gt;E12+F12,"El Total de VDRL,RPR o MHA-TP Procesados deben ser igual a la columna Sexo.","")</f>
        <v/>
      </c>
      <c r="CB12" s="175" t="str">
        <f t="shared" ref="CB12:CB29" si="1">IF(G12+H12+I12&lt;&gt;J12+K12,"El Total de VDRL,RPR o MHA-TP Reactivos deben ser igual a la columna Sexo.","")</f>
        <v/>
      </c>
      <c r="CC12" s="175" t="str">
        <f t="shared" ref="CC12:CC29" si="2">IF(H12&gt;E12+F12,"Reactivos de Seccion A.1,no puede  ser mayor que Procesados","")</f>
        <v/>
      </c>
      <c r="CD12" s="175"/>
      <c r="CE12" s="175"/>
      <c r="CF12" s="175"/>
      <c r="CG12" s="175">
        <f t="shared" ref="CG12:CG29" si="3">IF(B12+C12+D12&lt;&gt;E12+F12,1,0)</f>
        <v>0</v>
      </c>
      <c r="CH12" s="175">
        <f t="shared" ref="CH12:CH29" si="4">IF(G12+H12+I12&lt;&gt;J12+K12,1,0)</f>
        <v>0</v>
      </c>
      <c r="CI12" s="175">
        <f t="shared" ref="CI12:CI29" si="5">IF(H12&gt;E12+F12,1,0)</f>
        <v>0</v>
      </c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</row>
    <row r="13" spans="1:107" ht="20.25" customHeight="1" x14ac:dyDescent="0.25">
      <c r="A13" s="190" t="s">
        <v>9</v>
      </c>
      <c r="B13" s="191">
        <v>122</v>
      </c>
      <c r="C13" s="192"/>
      <c r="D13" s="193"/>
      <c r="E13" s="201"/>
      <c r="F13" s="195">
        <v>122</v>
      </c>
      <c r="G13" s="196">
        <v>1</v>
      </c>
      <c r="H13" s="192"/>
      <c r="I13" s="193"/>
      <c r="J13" s="201"/>
      <c r="K13" s="202">
        <v>1</v>
      </c>
      <c r="L13" s="199" t="s">
        <v>79</v>
      </c>
      <c r="M13" s="200"/>
      <c r="N13" s="200"/>
      <c r="O13" s="200"/>
      <c r="P13" s="200"/>
      <c r="Q13" s="200"/>
      <c r="R13" s="200"/>
      <c r="S13" s="200"/>
      <c r="T13" s="200"/>
      <c r="U13" s="200"/>
      <c r="BZ13" s="175"/>
      <c r="CA13" s="175" t="str">
        <f t="shared" si="0"/>
        <v/>
      </c>
      <c r="CB13" s="175" t="str">
        <f t="shared" si="1"/>
        <v/>
      </c>
      <c r="CC13" s="175" t="str">
        <f t="shared" si="2"/>
        <v/>
      </c>
      <c r="CD13" s="175"/>
      <c r="CE13" s="175"/>
      <c r="CF13" s="175"/>
      <c r="CG13" s="175">
        <f t="shared" si="3"/>
        <v>0</v>
      </c>
      <c r="CH13" s="175">
        <f t="shared" si="4"/>
        <v>0</v>
      </c>
      <c r="CI13" s="175">
        <f t="shared" si="5"/>
        <v>0</v>
      </c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</row>
    <row r="14" spans="1:107" ht="20.25" customHeight="1" x14ac:dyDescent="0.25">
      <c r="A14" s="190" t="s">
        <v>10</v>
      </c>
      <c r="B14" s="191">
        <v>116</v>
      </c>
      <c r="C14" s="192"/>
      <c r="D14" s="193"/>
      <c r="E14" s="201"/>
      <c r="F14" s="195">
        <v>116</v>
      </c>
      <c r="G14" s="196"/>
      <c r="H14" s="192"/>
      <c r="I14" s="193"/>
      <c r="J14" s="201"/>
      <c r="K14" s="202"/>
      <c r="L14" s="199" t="s">
        <v>79</v>
      </c>
      <c r="M14" s="200"/>
      <c r="N14" s="200"/>
      <c r="O14" s="200"/>
      <c r="P14" s="200"/>
      <c r="Q14" s="200"/>
      <c r="R14" s="200"/>
      <c r="S14" s="200"/>
      <c r="T14" s="200"/>
      <c r="U14" s="200"/>
      <c r="BZ14" s="175"/>
      <c r="CA14" s="175" t="str">
        <f t="shared" si="0"/>
        <v/>
      </c>
      <c r="CB14" s="175" t="str">
        <f t="shared" si="1"/>
        <v/>
      </c>
      <c r="CC14" s="175" t="str">
        <f t="shared" si="2"/>
        <v/>
      </c>
      <c r="CD14" s="175"/>
      <c r="CE14" s="175"/>
      <c r="CF14" s="175"/>
      <c r="CG14" s="175">
        <f t="shared" si="3"/>
        <v>0</v>
      </c>
      <c r="CH14" s="175">
        <f t="shared" si="4"/>
        <v>0</v>
      </c>
      <c r="CI14" s="175">
        <f t="shared" si="5"/>
        <v>0</v>
      </c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</row>
    <row r="15" spans="1:107" ht="20.25" customHeight="1" x14ac:dyDescent="0.25">
      <c r="A15" s="190" t="s">
        <v>11</v>
      </c>
      <c r="B15" s="191">
        <v>3</v>
      </c>
      <c r="C15" s="192"/>
      <c r="D15" s="193"/>
      <c r="E15" s="201"/>
      <c r="F15" s="195">
        <v>3</v>
      </c>
      <c r="G15" s="196"/>
      <c r="H15" s="192"/>
      <c r="I15" s="193"/>
      <c r="J15" s="201"/>
      <c r="K15" s="202"/>
      <c r="L15" s="199" t="s">
        <v>79</v>
      </c>
      <c r="M15" s="200"/>
      <c r="N15" s="200"/>
      <c r="O15" s="200"/>
      <c r="P15" s="200"/>
      <c r="Q15" s="200"/>
      <c r="R15" s="200"/>
      <c r="S15" s="200"/>
      <c r="T15" s="200"/>
      <c r="U15" s="200"/>
      <c r="BZ15" s="175"/>
      <c r="CA15" s="175" t="str">
        <f t="shared" si="0"/>
        <v/>
      </c>
      <c r="CB15" s="175" t="str">
        <f t="shared" si="1"/>
        <v/>
      </c>
      <c r="CC15" s="175" t="str">
        <f t="shared" si="2"/>
        <v/>
      </c>
      <c r="CD15" s="175"/>
      <c r="CE15" s="175"/>
      <c r="CF15" s="175"/>
      <c r="CG15" s="175">
        <f t="shared" si="3"/>
        <v>0</v>
      </c>
      <c r="CH15" s="175">
        <f t="shared" si="4"/>
        <v>0</v>
      </c>
      <c r="CI15" s="175">
        <f t="shared" si="5"/>
        <v>0</v>
      </c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</row>
    <row r="16" spans="1:107" ht="20.25" customHeight="1" x14ac:dyDescent="0.25">
      <c r="A16" s="203" t="s">
        <v>80</v>
      </c>
      <c r="B16" s="191"/>
      <c r="C16" s="192"/>
      <c r="D16" s="193"/>
      <c r="E16" s="201"/>
      <c r="F16" s="195"/>
      <c r="G16" s="196"/>
      <c r="H16" s="192"/>
      <c r="I16" s="193"/>
      <c r="J16" s="201"/>
      <c r="K16" s="204"/>
      <c r="L16" s="199" t="s">
        <v>79</v>
      </c>
      <c r="M16" s="200"/>
      <c r="N16" s="200"/>
      <c r="O16" s="200"/>
      <c r="P16" s="200"/>
      <c r="Q16" s="200"/>
      <c r="R16" s="200"/>
      <c r="S16" s="200"/>
      <c r="T16" s="200"/>
      <c r="U16" s="200"/>
      <c r="BZ16" s="175"/>
      <c r="CA16" s="175" t="str">
        <f t="shared" si="0"/>
        <v/>
      </c>
      <c r="CB16" s="175" t="str">
        <f t="shared" si="1"/>
        <v/>
      </c>
      <c r="CC16" s="175" t="str">
        <f t="shared" si="2"/>
        <v/>
      </c>
      <c r="CD16" s="175"/>
      <c r="CE16" s="175"/>
      <c r="CF16" s="175"/>
      <c r="CG16" s="175">
        <f t="shared" si="3"/>
        <v>0</v>
      </c>
      <c r="CH16" s="175">
        <f t="shared" si="4"/>
        <v>0</v>
      </c>
      <c r="CI16" s="175">
        <f t="shared" si="5"/>
        <v>0</v>
      </c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</row>
    <row r="17" spans="1:98" ht="20.25" customHeight="1" x14ac:dyDescent="0.25">
      <c r="A17" s="203" t="s">
        <v>81</v>
      </c>
      <c r="B17" s="191"/>
      <c r="C17" s="192"/>
      <c r="D17" s="193"/>
      <c r="E17" s="205"/>
      <c r="F17" s="195"/>
      <c r="G17" s="196"/>
      <c r="H17" s="192"/>
      <c r="I17" s="193"/>
      <c r="J17" s="205"/>
      <c r="K17" s="206"/>
      <c r="L17" s="199" t="s">
        <v>79</v>
      </c>
      <c r="M17" s="200"/>
      <c r="N17" s="200"/>
      <c r="O17" s="200"/>
      <c r="P17" s="200"/>
      <c r="Q17" s="200"/>
      <c r="R17" s="200"/>
      <c r="S17" s="200"/>
      <c r="T17" s="200"/>
      <c r="U17" s="200"/>
      <c r="BZ17" s="175"/>
      <c r="CA17" s="175" t="str">
        <f t="shared" si="0"/>
        <v/>
      </c>
      <c r="CB17" s="175" t="str">
        <f t="shared" si="1"/>
        <v/>
      </c>
      <c r="CC17" s="175" t="str">
        <f t="shared" si="2"/>
        <v/>
      </c>
      <c r="CD17" s="175"/>
      <c r="CE17" s="175"/>
      <c r="CF17" s="175"/>
      <c r="CG17" s="175">
        <f t="shared" si="3"/>
        <v>0</v>
      </c>
      <c r="CH17" s="175">
        <f t="shared" si="4"/>
        <v>0</v>
      </c>
      <c r="CI17" s="175">
        <f t="shared" si="5"/>
        <v>0</v>
      </c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</row>
    <row r="18" spans="1:98" ht="20.25" customHeight="1" x14ac:dyDescent="0.25">
      <c r="A18" s="207" t="s">
        <v>12</v>
      </c>
      <c r="B18" s="208">
        <v>79</v>
      </c>
      <c r="C18" s="209">
        <v>109</v>
      </c>
      <c r="D18" s="210"/>
      <c r="E18" s="201"/>
      <c r="F18" s="195">
        <v>188</v>
      </c>
      <c r="G18" s="211">
        <v>1</v>
      </c>
      <c r="H18" s="209"/>
      <c r="I18" s="210"/>
      <c r="J18" s="201"/>
      <c r="K18" s="206">
        <v>1</v>
      </c>
      <c r="L18" s="199" t="s">
        <v>79</v>
      </c>
      <c r="M18" s="200"/>
      <c r="N18" s="200"/>
      <c r="O18" s="200"/>
      <c r="P18" s="200"/>
      <c r="Q18" s="200"/>
      <c r="R18" s="200"/>
      <c r="S18" s="200"/>
      <c r="T18" s="200"/>
      <c r="U18" s="200"/>
      <c r="BZ18" s="175"/>
      <c r="CA18" s="175" t="str">
        <f t="shared" si="0"/>
        <v/>
      </c>
      <c r="CB18" s="175" t="str">
        <f t="shared" si="1"/>
        <v/>
      </c>
      <c r="CC18" s="175" t="str">
        <f t="shared" si="2"/>
        <v/>
      </c>
      <c r="CD18" s="175"/>
      <c r="CE18" s="175"/>
      <c r="CF18" s="175"/>
      <c r="CG18" s="175">
        <f t="shared" si="3"/>
        <v>0</v>
      </c>
      <c r="CH18" s="175">
        <f t="shared" si="4"/>
        <v>0</v>
      </c>
      <c r="CI18" s="175">
        <f t="shared" si="5"/>
        <v>0</v>
      </c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</row>
    <row r="19" spans="1:98" ht="20.25" customHeight="1" x14ac:dyDescent="0.25">
      <c r="A19" s="207" t="s">
        <v>13</v>
      </c>
      <c r="B19" s="208">
        <v>4</v>
      </c>
      <c r="C19" s="209">
        <v>7</v>
      </c>
      <c r="D19" s="210"/>
      <c r="E19" s="201"/>
      <c r="F19" s="195">
        <v>11</v>
      </c>
      <c r="G19" s="211"/>
      <c r="H19" s="209"/>
      <c r="I19" s="210"/>
      <c r="J19" s="201"/>
      <c r="K19" s="204"/>
      <c r="L19" s="199" t="s">
        <v>79</v>
      </c>
      <c r="M19" s="200"/>
      <c r="N19" s="200"/>
      <c r="O19" s="200"/>
      <c r="P19" s="200"/>
      <c r="Q19" s="200"/>
      <c r="R19" s="200"/>
      <c r="S19" s="200"/>
      <c r="T19" s="200"/>
      <c r="U19" s="200"/>
      <c r="BZ19" s="175"/>
      <c r="CA19" s="175" t="str">
        <f t="shared" si="0"/>
        <v/>
      </c>
      <c r="CB19" s="175" t="str">
        <f t="shared" si="1"/>
        <v/>
      </c>
      <c r="CC19" s="175" t="str">
        <f t="shared" si="2"/>
        <v/>
      </c>
      <c r="CD19" s="175"/>
      <c r="CE19" s="175"/>
      <c r="CF19" s="175"/>
      <c r="CG19" s="175">
        <f t="shared" si="3"/>
        <v>0</v>
      </c>
      <c r="CH19" s="175">
        <f t="shared" si="4"/>
        <v>0</v>
      </c>
      <c r="CI19" s="175">
        <f t="shared" si="5"/>
        <v>0</v>
      </c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</row>
    <row r="20" spans="1:98" ht="20.25" customHeight="1" x14ac:dyDescent="0.25">
      <c r="A20" s="207" t="s">
        <v>82</v>
      </c>
      <c r="B20" s="208">
        <v>293</v>
      </c>
      <c r="C20" s="209"/>
      <c r="D20" s="210"/>
      <c r="E20" s="201"/>
      <c r="F20" s="195">
        <v>293</v>
      </c>
      <c r="G20" s="211">
        <v>3</v>
      </c>
      <c r="H20" s="209"/>
      <c r="I20" s="210"/>
      <c r="J20" s="201"/>
      <c r="K20" s="204">
        <v>3</v>
      </c>
      <c r="L20" s="199" t="s">
        <v>79</v>
      </c>
      <c r="M20" s="200"/>
      <c r="N20" s="200"/>
      <c r="O20" s="200"/>
      <c r="P20" s="200"/>
      <c r="Q20" s="200"/>
      <c r="R20" s="200"/>
      <c r="S20" s="200"/>
      <c r="T20" s="200"/>
      <c r="U20" s="200"/>
      <c r="BZ20" s="175"/>
      <c r="CA20" s="175" t="str">
        <f t="shared" si="0"/>
        <v/>
      </c>
      <c r="CB20" s="175" t="str">
        <f t="shared" si="1"/>
        <v/>
      </c>
      <c r="CC20" s="175" t="str">
        <f t="shared" si="2"/>
        <v/>
      </c>
      <c r="CD20" s="175"/>
      <c r="CE20" s="175"/>
      <c r="CF20" s="175"/>
      <c r="CG20" s="175">
        <f t="shared" si="3"/>
        <v>0</v>
      </c>
      <c r="CH20" s="175">
        <f t="shared" si="4"/>
        <v>0</v>
      </c>
      <c r="CI20" s="175">
        <f t="shared" si="5"/>
        <v>0</v>
      </c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</row>
    <row r="21" spans="1:98" ht="26.25" customHeight="1" x14ac:dyDescent="0.25">
      <c r="A21" s="203" t="s">
        <v>83</v>
      </c>
      <c r="B21" s="208">
        <v>1</v>
      </c>
      <c r="C21" s="209"/>
      <c r="D21" s="210"/>
      <c r="E21" s="212">
        <v>1</v>
      </c>
      <c r="F21" s="213"/>
      <c r="G21" s="211">
        <v>1</v>
      </c>
      <c r="H21" s="209"/>
      <c r="I21" s="210"/>
      <c r="J21" s="212">
        <v>1</v>
      </c>
      <c r="K21" s="204"/>
      <c r="L21" s="199" t="s">
        <v>79</v>
      </c>
      <c r="M21" s="200"/>
      <c r="N21" s="200"/>
      <c r="O21" s="200"/>
      <c r="P21" s="200"/>
      <c r="Q21" s="200"/>
      <c r="R21" s="200"/>
      <c r="S21" s="200"/>
      <c r="T21" s="200"/>
      <c r="U21" s="200"/>
      <c r="BZ21" s="175"/>
      <c r="CA21" s="175" t="str">
        <f t="shared" si="0"/>
        <v/>
      </c>
      <c r="CB21" s="175" t="str">
        <f t="shared" si="1"/>
        <v/>
      </c>
      <c r="CC21" s="175" t="str">
        <f t="shared" si="2"/>
        <v/>
      </c>
      <c r="CD21" s="175"/>
      <c r="CE21" s="175"/>
      <c r="CF21" s="175"/>
      <c r="CG21" s="175">
        <f t="shared" si="3"/>
        <v>0</v>
      </c>
      <c r="CH21" s="175">
        <f t="shared" si="4"/>
        <v>0</v>
      </c>
      <c r="CI21" s="175">
        <f t="shared" si="5"/>
        <v>0</v>
      </c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</row>
    <row r="22" spans="1:98" ht="20.25" customHeight="1" x14ac:dyDescent="0.25">
      <c r="A22" s="203" t="s">
        <v>14</v>
      </c>
      <c r="B22" s="208">
        <v>3</v>
      </c>
      <c r="C22" s="209"/>
      <c r="D22" s="210"/>
      <c r="E22" s="212"/>
      <c r="F22" s="213">
        <v>3</v>
      </c>
      <c r="G22" s="211"/>
      <c r="H22" s="209"/>
      <c r="I22" s="210"/>
      <c r="J22" s="212"/>
      <c r="K22" s="204"/>
      <c r="L22" s="199" t="s">
        <v>79</v>
      </c>
      <c r="M22" s="200"/>
      <c r="N22" s="200"/>
      <c r="O22" s="200"/>
      <c r="P22" s="200"/>
      <c r="Q22" s="200"/>
      <c r="R22" s="200"/>
      <c r="S22" s="200"/>
      <c r="T22" s="200"/>
      <c r="U22" s="200"/>
      <c r="BZ22" s="175"/>
      <c r="CA22" s="175" t="str">
        <f t="shared" si="0"/>
        <v/>
      </c>
      <c r="CB22" s="175" t="str">
        <f t="shared" si="1"/>
        <v/>
      </c>
      <c r="CC22" s="175" t="str">
        <f t="shared" si="2"/>
        <v/>
      </c>
      <c r="CD22" s="175"/>
      <c r="CE22" s="175"/>
      <c r="CF22" s="175"/>
      <c r="CG22" s="175">
        <f t="shared" si="3"/>
        <v>0</v>
      </c>
      <c r="CH22" s="175">
        <f t="shared" si="4"/>
        <v>0</v>
      </c>
      <c r="CI22" s="175">
        <f t="shared" si="5"/>
        <v>0</v>
      </c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</row>
    <row r="23" spans="1:98" ht="20.25" customHeight="1" x14ac:dyDescent="0.25">
      <c r="A23" s="207" t="s">
        <v>15</v>
      </c>
      <c r="B23" s="208">
        <v>590</v>
      </c>
      <c r="C23" s="209"/>
      <c r="D23" s="210"/>
      <c r="E23" s="212"/>
      <c r="F23" s="213">
        <v>590</v>
      </c>
      <c r="G23" s="211">
        <v>2</v>
      </c>
      <c r="H23" s="209"/>
      <c r="I23" s="210"/>
      <c r="J23" s="212"/>
      <c r="K23" s="204">
        <v>2</v>
      </c>
      <c r="L23" s="199" t="s">
        <v>79</v>
      </c>
      <c r="M23" s="200"/>
      <c r="N23" s="200"/>
      <c r="O23" s="200"/>
      <c r="P23" s="200"/>
      <c r="Q23" s="200"/>
      <c r="R23" s="200"/>
      <c r="S23" s="200"/>
      <c r="T23" s="200"/>
      <c r="U23" s="200"/>
      <c r="BZ23" s="175"/>
      <c r="CA23" s="175" t="str">
        <f t="shared" si="0"/>
        <v/>
      </c>
      <c r="CB23" s="175" t="str">
        <f t="shared" si="1"/>
        <v/>
      </c>
      <c r="CC23" s="175" t="str">
        <f t="shared" si="2"/>
        <v/>
      </c>
      <c r="CD23" s="175"/>
      <c r="CE23" s="175"/>
      <c r="CF23" s="175"/>
      <c r="CG23" s="175">
        <f t="shared" si="3"/>
        <v>0</v>
      </c>
      <c r="CH23" s="175">
        <f t="shared" si="4"/>
        <v>0</v>
      </c>
      <c r="CI23" s="175">
        <f t="shared" si="5"/>
        <v>0</v>
      </c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</row>
    <row r="24" spans="1:98" ht="20.25" customHeight="1" x14ac:dyDescent="0.25">
      <c r="A24" s="207" t="s">
        <v>16</v>
      </c>
      <c r="B24" s="208">
        <v>48</v>
      </c>
      <c r="C24" s="209"/>
      <c r="D24" s="210"/>
      <c r="E24" s="212">
        <v>19</v>
      </c>
      <c r="F24" s="213">
        <v>29</v>
      </c>
      <c r="G24" s="211">
        <v>13</v>
      </c>
      <c r="H24" s="209"/>
      <c r="I24" s="210"/>
      <c r="J24" s="212">
        <v>2</v>
      </c>
      <c r="K24" s="204">
        <v>11</v>
      </c>
      <c r="L24" s="199" t="s">
        <v>79</v>
      </c>
      <c r="M24" s="200"/>
      <c r="N24" s="200"/>
      <c r="O24" s="200"/>
      <c r="P24" s="200"/>
      <c r="Q24" s="200"/>
      <c r="R24" s="200"/>
      <c r="S24" s="200"/>
      <c r="T24" s="200"/>
      <c r="U24" s="200"/>
      <c r="BZ24" s="175"/>
      <c r="CA24" s="175" t="str">
        <f t="shared" si="0"/>
        <v/>
      </c>
      <c r="CB24" s="175" t="str">
        <f t="shared" si="1"/>
        <v/>
      </c>
      <c r="CC24" s="175" t="str">
        <f t="shared" si="2"/>
        <v/>
      </c>
      <c r="CD24" s="175"/>
      <c r="CE24" s="175"/>
      <c r="CF24" s="175"/>
      <c r="CG24" s="175">
        <f t="shared" si="3"/>
        <v>0</v>
      </c>
      <c r="CH24" s="175">
        <f t="shared" si="4"/>
        <v>0</v>
      </c>
      <c r="CI24" s="175">
        <f t="shared" si="5"/>
        <v>0</v>
      </c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</row>
    <row r="25" spans="1:98" ht="20.25" customHeight="1" x14ac:dyDescent="0.25">
      <c r="A25" s="207" t="s">
        <v>17</v>
      </c>
      <c r="B25" s="208">
        <v>209</v>
      </c>
      <c r="C25" s="209"/>
      <c r="D25" s="210"/>
      <c r="E25" s="212">
        <v>107</v>
      </c>
      <c r="F25" s="213">
        <v>102</v>
      </c>
      <c r="G25" s="211"/>
      <c r="H25" s="209"/>
      <c r="I25" s="210"/>
      <c r="J25" s="212"/>
      <c r="K25" s="204"/>
      <c r="L25" s="199" t="s">
        <v>79</v>
      </c>
      <c r="M25" s="200"/>
      <c r="N25" s="200"/>
      <c r="O25" s="200"/>
      <c r="P25" s="200"/>
      <c r="Q25" s="200"/>
      <c r="R25" s="200"/>
      <c r="S25" s="200"/>
      <c r="T25" s="200"/>
      <c r="U25" s="200"/>
      <c r="BZ25" s="175"/>
      <c r="CA25" s="175" t="str">
        <f t="shared" si="0"/>
        <v/>
      </c>
      <c r="CB25" s="175" t="str">
        <f t="shared" si="1"/>
        <v/>
      </c>
      <c r="CC25" s="175" t="str">
        <f t="shared" si="2"/>
        <v/>
      </c>
      <c r="CD25" s="175"/>
      <c r="CE25" s="175"/>
      <c r="CF25" s="175"/>
      <c r="CG25" s="175">
        <f t="shared" si="3"/>
        <v>0</v>
      </c>
      <c r="CH25" s="175">
        <f t="shared" si="4"/>
        <v>0</v>
      </c>
      <c r="CI25" s="175">
        <f t="shared" si="5"/>
        <v>0</v>
      </c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</row>
    <row r="26" spans="1:98" ht="20.25" customHeight="1" x14ac:dyDescent="0.25">
      <c r="A26" s="207" t="s">
        <v>18</v>
      </c>
      <c r="B26" s="208"/>
      <c r="C26" s="209"/>
      <c r="D26" s="210"/>
      <c r="E26" s="212"/>
      <c r="F26" s="213"/>
      <c r="G26" s="211"/>
      <c r="H26" s="209"/>
      <c r="I26" s="210"/>
      <c r="J26" s="212"/>
      <c r="K26" s="204"/>
      <c r="L26" s="199" t="s">
        <v>79</v>
      </c>
      <c r="M26" s="200"/>
      <c r="N26" s="200"/>
      <c r="O26" s="200"/>
      <c r="P26" s="200"/>
      <c r="Q26" s="200"/>
      <c r="R26" s="200"/>
      <c r="S26" s="200"/>
      <c r="T26" s="200"/>
      <c r="U26" s="200"/>
      <c r="BZ26" s="175"/>
      <c r="CA26" s="175" t="str">
        <f t="shared" si="0"/>
        <v/>
      </c>
      <c r="CB26" s="175" t="str">
        <f t="shared" si="1"/>
        <v/>
      </c>
      <c r="CC26" s="175" t="str">
        <f t="shared" si="2"/>
        <v/>
      </c>
      <c r="CD26" s="175"/>
      <c r="CE26" s="175"/>
      <c r="CF26" s="175"/>
      <c r="CG26" s="175">
        <f t="shared" si="3"/>
        <v>0</v>
      </c>
      <c r="CH26" s="175">
        <f t="shared" si="4"/>
        <v>0</v>
      </c>
      <c r="CI26" s="175">
        <f t="shared" si="5"/>
        <v>0</v>
      </c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</row>
    <row r="27" spans="1:98" ht="20.25" customHeight="1" x14ac:dyDescent="0.25">
      <c r="A27" s="207" t="s">
        <v>84</v>
      </c>
      <c r="B27" s="208"/>
      <c r="C27" s="209"/>
      <c r="D27" s="210"/>
      <c r="E27" s="212"/>
      <c r="F27" s="213"/>
      <c r="G27" s="211"/>
      <c r="H27" s="209"/>
      <c r="I27" s="210"/>
      <c r="J27" s="212"/>
      <c r="K27" s="204"/>
      <c r="L27" s="199" t="s">
        <v>79</v>
      </c>
      <c r="M27" s="200"/>
      <c r="N27" s="200"/>
      <c r="O27" s="200"/>
      <c r="P27" s="200"/>
      <c r="Q27" s="200"/>
      <c r="R27" s="200"/>
      <c r="S27" s="200"/>
      <c r="T27" s="200"/>
      <c r="U27" s="200"/>
      <c r="BZ27" s="175"/>
      <c r="CA27" s="175" t="str">
        <f t="shared" si="0"/>
        <v/>
      </c>
      <c r="CB27" s="175" t="str">
        <f t="shared" si="1"/>
        <v/>
      </c>
      <c r="CC27" s="175" t="str">
        <f t="shared" si="2"/>
        <v/>
      </c>
      <c r="CD27" s="175"/>
      <c r="CE27" s="175"/>
      <c r="CF27" s="175"/>
      <c r="CG27" s="175">
        <f t="shared" si="3"/>
        <v>0</v>
      </c>
      <c r="CH27" s="175">
        <f t="shared" si="4"/>
        <v>0</v>
      </c>
      <c r="CI27" s="175">
        <f t="shared" si="5"/>
        <v>0</v>
      </c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</row>
    <row r="28" spans="1:98" ht="20.25" customHeight="1" x14ac:dyDescent="0.25">
      <c r="A28" s="214" t="s">
        <v>19</v>
      </c>
      <c r="B28" s="208"/>
      <c r="C28" s="215"/>
      <c r="D28" s="216"/>
      <c r="E28" s="217"/>
      <c r="F28" s="213"/>
      <c r="G28" s="211"/>
      <c r="H28" s="215"/>
      <c r="I28" s="216"/>
      <c r="J28" s="217"/>
      <c r="K28" s="206"/>
      <c r="L28" s="199" t="s">
        <v>79</v>
      </c>
      <c r="M28" s="200"/>
      <c r="N28" s="200"/>
      <c r="O28" s="200"/>
      <c r="P28" s="200"/>
      <c r="Q28" s="200"/>
      <c r="R28" s="200"/>
      <c r="S28" s="200"/>
      <c r="T28" s="200"/>
      <c r="U28" s="200"/>
      <c r="BZ28" s="175"/>
      <c r="CA28" s="175" t="str">
        <f t="shared" si="0"/>
        <v/>
      </c>
      <c r="CB28" s="175" t="str">
        <f t="shared" si="1"/>
        <v/>
      </c>
      <c r="CC28" s="175" t="str">
        <f t="shared" si="2"/>
        <v/>
      </c>
      <c r="CD28" s="175"/>
      <c r="CE28" s="175"/>
      <c r="CF28" s="175"/>
      <c r="CG28" s="175">
        <f t="shared" si="3"/>
        <v>0</v>
      </c>
      <c r="CH28" s="175">
        <f t="shared" si="4"/>
        <v>0</v>
      </c>
      <c r="CI28" s="175">
        <f t="shared" si="5"/>
        <v>0</v>
      </c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</row>
    <row r="29" spans="1:98" ht="20.25" customHeight="1" x14ac:dyDescent="0.25">
      <c r="A29" s="179" t="s">
        <v>59</v>
      </c>
      <c r="B29" s="208"/>
      <c r="C29" s="209"/>
      <c r="D29" s="210"/>
      <c r="E29" s="212"/>
      <c r="F29" s="213"/>
      <c r="G29" s="211"/>
      <c r="H29" s="209"/>
      <c r="I29" s="210"/>
      <c r="J29" s="218"/>
      <c r="K29" s="219"/>
      <c r="L29" s="199" t="s">
        <v>79</v>
      </c>
      <c r="M29" s="200"/>
      <c r="N29" s="200"/>
      <c r="O29" s="200"/>
      <c r="P29" s="200"/>
      <c r="Q29" s="200"/>
      <c r="R29" s="200"/>
      <c r="S29" s="200"/>
      <c r="T29" s="200"/>
      <c r="U29" s="200"/>
      <c r="BZ29" s="175"/>
      <c r="CA29" s="175" t="str">
        <f t="shared" si="0"/>
        <v/>
      </c>
      <c r="CB29" s="175" t="str">
        <f t="shared" si="1"/>
        <v/>
      </c>
      <c r="CC29" s="175" t="str">
        <f t="shared" si="2"/>
        <v/>
      </c>
      <c r="CD29" s="175"/>
      <c r="CE29" s="175"/>
      <c r="CF29" s="175"/>
      <c r="CG29" s="175">
        <f t="shared" si="3"/>
        <v>0</v>
      </c>
      <c r="CH29" s="175">
        <f t="shared" si="4"/>
        <v>0</v>
      </c>
      <c r="CI29" s="175">
        <f t="shared" si="5"/>
        <v>0</v>
      </c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</row>
    <row r="30" spans="1:98" ht="15" customHeight="1" x14ac:dyDescent="0.25">
      <c r="A30" s="220" t="s">
        <v>85</v>
      </c>
      <c r="B30" s="221"/>
      <c r="C30" s="221"/>
      <c r="D30" s="221"/>
      <c r="E30" s="221"/>
      <c r="F30" s="221"/>
      <c r="G30" s="221"/>
      <c r="H30" s="221"/>
      <c r="I30" s="220"/>
      <c r="J30" s="222"/>
      <c r="K30" s="222"/>
      <c r="L30" s="200"/>
      <c r="M30" s="200"/>
      <c r="N30" s="200"/>
      <c r="O30" s="200"/>
      <c r="P30" s="200"/>
      <c r="Q30" s="200"/>
      <c r="R30" s="200"/>
      <c r="S30" s="200"/>
      <c r="T30" s="200"/>
      <c r="U30" s="172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</row>
    <row r="31" spans="1:98" ht="15" customHeight="1" x14ac:dyDescent="0.25">
      <c r="A31" s="432" t="s">
        <v>3</v>
      </c>
      <c r="B31" s="436" t="s">
        <v>73</v>
      </c>
      <c r="C31" s="437"/>
      <c r="D31" s="437"/>
      <c r="E31" s="437"/>
      <c r="F31" s="438"/>
      <c r="G31" s="439" t="s">
        <v>74</v>
      </c>
      <c r="H31" s="437"/>
      <c r="I31" s="437"/>
      <c r="J31" s="437"/>
      <c r="K31" s="440"/>
      <c r="L31" s="200"/>
      <c r="M31" s="200"/>
      <c r="N31" s="200"/>
      <c r="O31" s="200"/>
      <c r="P31" s="200"/>
      <c r="Q31" s="200"/>
      <c r="R31" s="200"/>
      <c r="S31" s="200"/>
      <c r="T31" s="200"/>
      <c r="U31" s="172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</row>
    <row r="32" spans="1:98" ht="15" customHeight="1" x14ac:dyDescent="0.25">
      <c r="A32" s="433"/>
      <c r="B32" s="436" t="s">
        <v>75</v>
      </c>
      <c r="C32" s="437"/>
      <c r="D32" s="440"/>
      <c r="E32" s="441" t="s">
        <v>76</v>
      </c>
      <c r="F32" s="442"/>
      <c r="G32" s="439" t="s">
        <v>75</v>
      </c>
      <c r="H32" s="437"/>
      <c r="I32" s="440"/>
      <c r="J32" s="436" t="s">
        <v>77</v>
      </c>
      <c r="K32" s="440"/>
      <c r="L32" s="200"/>
      <c r="M32" s="200"/>
      <c r="N32" s="200"/>
      <c r="O32" s="200"/>
      <c r="P32" s="200"/>
      <c r="Q32" s="200"/>
      <c r="R32" s="200"/>
      <c r="S32" s="200"/>
      <c r="T32" s="200"/>
      <c r="U32" s="172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</row>
    <row r="33" spans="1:98" x14ac:dyDescent="0.25">
      <c r="A33" s="435"/>
      <c r="B33" s="181" t="s">
        <v>4</v>
      </c>
      <c r="C33" s="182" t="s">
        <v>5</v>
      </c>
      <c r="D33" s="223" t="s">
        <v>78</v>
      </c>
      <c r="E33" s="347" t="s">
        <v>6</v>
      </c>
      <c r="F33" s="346" t="s">
        <v>7</v>
      </c>
      <c r="G33" s="186" t="s">
        <v>4</v>
      </c>
      <c r="H33" s="182" t="s">
        <v>5</v>
      </c>
      <c r="I33" s="223" t="s">
        <v>78</v>
      </c>
      <c r="J33" s="347" t="s">
        <v>6</v>
      </c>
      <c r="K33" s="344" t="s">
        <v>7</v>
      </c>
      <c r="L33" s="200"/>
      <c r="M33" s="200"/>
      <c r="N33" s="200"/>
      <c r="O33" s="200"/>
      <c r="P33" s="200"/>
      <c r="Q33" s="200"/>
      <c r="R33" s="200"/>
      <c r="S33" s="200"/>
      <c r="T33" s="200"/>
      <c r="U33" s="172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</row>
    <row r="34" spans="1:98" ht="24" customHeight="1" x14ac:dyDescent="0.25">
      <c r="A34" s="190" t="s">
        <v>8</v>
      </c>
      <c r="B34" s="191"/>
      <c r="C34" s="192"/>
      <c r="D34" s="193"/>
      <c r="E34" s="197"/>
      <c r="F34" s="225"/>
      <c r="G34" s="196"/>
      <c r="H34" s="192"/>
      <c r="I34" s="193"/>
      <c r="J34" s="197"/>
      <c r="K34" s="198"/>
      <c r="L34" s="226" t="s">
        <v>79</v>
      </c>
      <c r="M34" s="200"/>
      <c r="N34" s="200"/>
      <c r="O34" s="200"/>
      <c r="P34" s="200"/>
      <c r="Q34" s="200"/>
      <c r="R34" s="200"/>
      <c r="S34" s="200"/>
      <c r="T34" s="200"/>
      <c r="U34" s="172"/>
      <c r="BZ34" s="175"/>
      <c r="CA34" s="175" t="str">
        <f t="shared" ref="CA34:CA51" si="6">IF(B34+C34+D34&lt;&gt;E34+F34,"El Total de VDRL,RPR o MHA-TP Procesados deben ser igual a la columna Sexo.","")</f>
        <v/>
      </c>
      <c r="CB34" s="175" t="str">
        <f t="shared" ref="CB34:CB51" si="7">IF(G34+H34+I34&lt;&gt;J34+K34,"El Total de VDRL,RPR o MHA-TP Reactivos deben ser igual a la columna Sexo.","")</f>
        <v/>
      </c>
      <c r="CC34" s="175" t="str">
        <f t="shared" ref="CC34:CC51" si="8">IF(H34&gt;E34+F34,"Reactivos de Seccion A.1,no puede  ser mayor que Procesados","")</f>
        <v/>
      </c>
      <c r="CD34" s="175"/>
      <c r="CE34" s="175"/>
      <c r="CF34" s="175"/>
      <c r="CG34" s="175">
        <f t="shared" ref="CG34:CG51" si="9">IF(B34+C34+D34&lt;&gt;E34+F34,1,0)</f>
        <v>0</v>
      </c>
      <c r="CH34" s="175">
        <f t="shared" ref="CH34:CH51" si="10">IF(G34+H34+I34&lt;&gt;J34+K34,1,0)</f>
        <v>0</v>
      </c>
      <c r="CI34" s="175">
        <f t="shared" ref="CI34:CI51" si="11">IF(H34&gt;E34+F34,1,0)</f>
        <v>0</v>
      </c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</row>
    <row r="35" spans="1:98" ht="24" customHeight="1" x14ac:dyDescent="0.25">
      <c r="A35" s="190" t="s">
        <v>9</v>
      </c>
      <c r="B35" s="191"/>
      <c r="C35" s="192"/>
      <c r="D35" s="193"/>
      <c r="E35" s="201"/>
      <c r="F35" s="225"/>
      <c r="G35" s="196"/>
      <c r="H35" s="192"/>
      <c r="I35" s="193"/>
      <c r="J35" s="201"/>
      <c r="K35" s="202"/>
      <c r="L35" s="226" t="s">
        <v>79</v>
      </c>
      <c r="M35" s="200"/>
      <c r="N35" s="200"/>
      <c r="O35" s="200"/>
      <c r="P35" s="200"/>
      <c r="Q35" s="200"/>
      <c r="R35" s="200"/>
      <c r="S35" s="200"/>
      <c r="T35" s="200"/>
      <c r="U35" s="172"/>
      <c r="BZ35" s="175"/>
      <c r="CA35" s="175" t="str">
        <f t="shared" si="6"/>
        <v/>
      </c>
      <c r="CB35" s="175" t="str">
        <f t="shared" si="7"/>
        <v/>
      </c>
      <c r="CC35" s="175" t="str">
        <f t="shared" si="8"/>
        <v/>
      </c>
      <c r="CD35" s="175"/>
      <c r="CE35" s="175"/>
      <c r="CF35" s="175"/>
      <c r="CG35" s="175">
        <f t="shared" si="9"/>
        <v>0</v>
      </c>
      <c r="CH35" s="175">
        <f t="shared" si="10"/>
        <v>0</v>
      </c>
      <c r="CI35" s="175">
        <f t="shared" si="11"/>
        <v>0</v>
      </c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</row>
    <row r="36" spans="1:98" ht="24" customHeight="1" x14ac:dyDescent="0.25">
      <c r="A36" s="190" t="s">
        <v>10</v>
      </c>
      <c r="B36" s="191"/>
      <c r="C36" s="192"/>
      <c r="D36" s="193"/>
      <c r="E36" s="201"/>
      <c r="F36" s="225"/>
      <c r="G36" s="196"/>
      <c r="H36" s="192"/>
      <c r="I36" s="193"/>
      <c r="J36" s="201"/>
      <c r="K36" s="202"/>
      <c r="L36" s="226" t="s">
        <v>79</v>
      </c>
      <c r="M36" s="200"/>
      <c r="N36" s="200"/>
      <c r="O36" s="200"/>
      <c r="P36" s="200"/>
      <c r="Q36" s="200"/>
      <c r="R36" s="200"/>
      <c r="S36" s="200"/>
      <c r="T36" s="200"/>
      <c r="U36" s="172"/>
      <c r="BZ36" s="175"/>
      <c r="CA36" s="175" t="str">
        <f t="shared" si="6"/>
        <v/>
      </c>
      <c r="CB36" s="175" t="str">
        <f t="shared" si="7"/>
        <v/>
      </c>
      <c r="CC36" s="175" t="str">
        <f t="shared" si="8"/>
        <v/>
      </c>
      <c r="CD36" s="175"/>
      <c r="CE36" s="175"/>
      <c r="CF36" s="175"/>
      <c r="CG36" s="175">
        <f t="shared" si="9"/>
        <v>0</v>
      </c>
      <c r="CH36" s="175">
        <f t="shared" si="10"/>
        <v>0</v>
      </c>
      <c r="CI36" s="175">
        <f t="shared" si="11"/>
        <v>0</v>
      </c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</row>
    <row r="37" spans="1:98" ht="24" customHeight="1" x14ac:dyDescent="0.25">
      <c r="A37" s="190" t="s">
        <v>11</v>
      </c>
      <c r="B37" s="191"/>
      <c r="C37" s="192"/>
      <c r="D37" s="193"/>
      <c r="E37" s="201"/>
      <c r="F37" s="225"/>
      <c r="G37" s="196"/>
      <c r="H37" s="192"/>
      <c r="I37" s="193"/>
      <c r="J37" s="201"/>
      <c r="K37" s="202"/>
      <c r="L37" s="226" t="s">
        <v>79</v>
      </c>
      <c r="M37" s="200"/>
      <c r="N37" s="200"/>
      <c r="O37" s="200"/>
      <c r="P37" s="200"/>
      <c r="Q37" s="200"/>
      <c r="R37" s="200"/>
      <c r="S37" s="200"/>
      <c r="T37" s="200"/>
      <c r="U37" s="172"/>
      <c r="BZ37" s="175"/>
      <c r="CA37" s="175" t="str">
        <f t="shared" si="6"/>
        <v/>
      </c>
      <c r="CB37" s="175" t="str">
        <f t="shared" si="7"/>
        <v/>
      </c>
      <c r="CC37" s="175" t="str">
        <f t="shared" si="8"/>
        <v/>
      </c>
      <c r="CD37" s="175"/>
      <c r="CE37" s="175"/>
      <c r="CF37" s="175"/>
      <c r="CG37" s="175">
        <f t="shared" si="9"/>
        <v>0</v>
      </c>
      <c r="CH37" s="175">
        <f t="shared" si="10"/>
        <v>0</v>
      </c>
      <c r="CI37" s="175">
        <f t="shared" si="11"/>
        <v>0</v>
      </c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</row>
    <row r="38" spans="1:98" ht="24" customHeight="1" x14ac:dyDescent="0.25">
      <c r="A38" s="203" t="s">
        <v>80</v>
      </c>
      <c r="B38" s="191"/>
      <c r="C38" s="192"/>
      <c r="D38" s="193"/>
      <c r="E38" s="201"/>
      <c r="F38" s="225"/>
      <c r="G38" s="196"/>
      <c r="H38" s="192"/>
      <c r="I38" s="193"/>
      <c r="J38" s="201"/>
      <c r="K38" s="204"/>
      <c r="L38" s="226" t="s">
        <v>79</v>
      </c>
      <c r="M38" s="200"/>
      <c r="N38" s="200"/>
      <c r="O38" s="200"/>
      <c r="P38" s="200"/>
      <c r="Q38" s="200"/>
      <c r="R38" s="200"/>
      <c r="S38" s="200"/>
      <c r="T38" s="200"/>
      <c r="U38" s="172"/>
      <c r="BZ38" s="175"/>
      <c r="CA38" s="175" t="str">
        <f t="shared" si="6"/>
        <v/>
      </c>
      <c r="CB38" s="175" t="str">
        <f t="shared" si="7"/>
        <v/>
      </c>
      <c r="CC38" s="175" t="str">
        <f t="shared" si="8"/>
        <v/>
      </c>
      <c r="CD38" s="175"/>
      <c r="CE38" s="175"/>
      <c r="CF38" s="175"/>
      <c r="CG38" s="175">
        <f t="shared" si="9"/>
        <v>0</v>
      </c>
      <c r="CH38" s="175">
        <f t="shared" si="10"/>
        <v>0</v>
      </c>
      <c r="CI38" s="175">
        <f t="shared" si="11"/>
        <v>0</v>
      </c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</row>
    <row r="39" spans="1:98" ht="24" customHeight="1" x14ac:dyDescent="0.25">
      <c r="A39" s="203" t="s">
        <v>81</v>
      </c>
      <c r="B39" s="191"/>
      <c r="C39" s="192"/>
      <c r="D39" s="193"/>
      <c r="E39" s="205"/>
      <c r="F39" s="225"/>
      <c r="G39" s="196"/>
      <c r="H39" s="192"/>
      <c r="I39" s="193"/>
      <c r="J39" s="205"/>
      <c r="K39" s="206"/>
      <c r="L39" s="226" t="s">
        <v>79</v>
      </c>
      <c r="M39" s="200"/>
      <c r="N39" s="200"/>
      <c r="O39" s="200"/>
      <c r="P39" s="200"/>
      <c r="Q39" s="200"/>
      <c r="R39" s="200"/>
      <c r="S39" s="200"/>
      <c r="T39" s="200"/>
      <c r="U39" s="172"/>
      <c r="BZ39" s="175"/>
      <c r="CA39" s="175" t="str">
        <f t="shared" si="6"/>
        <v/>
      </c>
      <c r="CB39" s="175" t="str">
        <f t="shared" si="7"/>
        <v/>
      </c>
      <c r="CC39" s="175" t="str">
        <f t="shared" si="8"/>
        <v/>
      </c>
      <c r="CD39" s="175"/>
      <c r="CE39" s="175"/>
      <c r="CF39" s="175"/>
      <c r="CG39" s="175">
        <f t="shared" si="9"/>
        <v>0</v>
      </c>
      <c r="CH39" s="175">
        <f t="shared" si="10"/>
        <v>0</v>
      </c>
      <c r="CI39" s="175">
        <f t="shared" si="11"/>
        <v>0</v>
      </c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</row>
    <row r="40" spans="1:98" ht="24" customHeight="1" x14ac:dyDescent="0.25">
      <c r="A40" s="207" t="s">
        <v>12</v>
      </c>
      <c r="B40" s="208"/>
      <c r="C40" s="209"/>
      <c r="D40" s="210"/>
      <c r="E40" s="201"/>
      <c r="F40" s="225"/>
      <c r="G40" s="211"/>
      <c r="H40" s="209"/>
      <c r="I40" s="210"/>
      <c r="J40" s="201"/>
      <c r="K40" s="206"/>
      <c r="L40" s="226" t="s">
        <v>79</v>
      </c>
      <c r="M40" s="200"/>
      <c r="N40" s="200"/>
      <c r="O40" s="200"/>
      <c r="P40" s="200"/>
      <c r="Q40" s="200"/>
      <c r="R40" s="200"/>
      <c r="S40" s="200"/>
      <c r="T40" s="200"/>
      <c r="U40" s="172"/>
      <c r="BZ40" s="175"/>
      <c r="CA40" s="175" t="str">
        <f t="shared" si="6"/>
        <v/>
      </c>
      <c r="CB40" s="175" t="str">
        <f t="shared" si="7"/>
        <v/>
      </c>
      <c r="CC40" s="175" t="str">
        <f t="shared" si="8"/>
        <v/>
      </c>
      <c r="CD40" s="175"/>
      <c r="CE40" s="175"/>
      <c r="CF40" s="175"/>
      <c r="CG40" s="175">
        <f t="shared" si="9"/>
        <v>0</v>
      </c>
      <c r="CH40" s="175">
        <f t="shared" si="10"/>
        <v>0</v>
      </c>
      <c r="CI40" s="175">
        <f t="shared" si="11"/>
        <v>0</v>
      </c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</row>
    <row r="41" spans="1:98" ht="24" customHeight="1" x14ac:dyDescent="0.25">
      <c r="A41" s="207" t="s">
        <v>13</v>
      </c>
      <c r="B41" s="208"/>
      <c r="C41" s="209"/>
      <c r="D41" s="210"/>
      <c r="E41" s="201"/>
      <c r="F41" s="225"/>
      <c r="G41" s="211"/>
      <c r="H41" s="209"/>
      <c r="I41" s="210"/>
      <c r="J41" s="201"/>
      <c r="K41" s="204"/>
      <c r="L41" s="226" t="s">
        <v>79</v>
      </c>
      <c r="M41" s="200"/>
      <c r="N41" s="200"/>
      <c r="O41" s="200"/>
      <c r="P41" s="200"/>
      <c r="Q41" s="200"/>
      <c r="R41" s="200"/>
      <c r="S41" s="200"/>
      <c r="T41" s="200"/>
      <c r="U41" s="172"/>
      <c r="BZ41" s="175"/>
      <c r="CA41" s="175" t="str">
        <f t="shared" si="6"/>
        <v/>
      </c>
      <c r="CB41" s="175" t="str">
        <f t="shared" si="7"/>
        <v/>
      </c>
      <c r="CC41" s="175" t="str">
        <f t="shared" si="8"/>
        <v/>
      </c>
      <c r="CD41" s="175"/>
      <c r="CE41" s="175"/>
      <c r="CF41" s="175"/>
      <c r="CG41" s="175">
        <f t="shared" si="9"/>
        <v>0</v>
      </c>
      <c r="CH41" s="175">
        <f t="shared" si="10"/>
        <v>0</v>
      </c>
      <c r="CI41" s="175">
        <f t="shared" si="11"/>
        <v>0</v>
      </c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</row>
    <row r="42" spans="1:98" ht="24" customHeight="1" x14ac:dyDescent="0.25">
      <c r="A42" s="207" t="s">
        <v>82</v>
      </c>
      <c r="B42" s="208"/>
      <c r="C42" s="209"/>
      <c r="D42" s="210"/>
      <c r="E42" s="201"/>
      <c r="F42" s="225"/>
      <c r="G42" s="211"/>
      <c r="H42" s="209"/>
      <c r="I42" s="210"/>
      <c r="J42" s="201"/>
      <c r="K42" s="204"/>
      <c r="L42" s="226" t="s">
        <v>79</v>
      </c>
      <c r="M42" s="200"/>
      <c r="N42" s="200"/>
      <c r="O42" s="200"/>
      <c r="P42" s="200"/>
      <c r="Q42" s="200"/>
      <c r="R42" s="200"/>
      <c r="S42" s="200"/>
      <c r="T42" s="200"/>
      <c r="U42" s="172"/>
      <c r="BZ42" s="175"/>
      <c r="CA42" s="175" t="str">
        <f t="shared" si="6"/>
        <v/>
      </c>
      <c r="CB42" s="175" t="str">
        <f t="shared" si="7"/>
        <v/>
      </c>
      <c r="CC42" s="175" t="str">
        <f t="shared" si="8"/>
        <v/>
      </c>
      <c r="CD42" s="175"/>
      <c r="CE42" s="175"/>
      <c r="CF42" s="175"/>
      <c r="CG42" s="175">
        <f t="shared" si="9"/>
        <v>0</v>
      </c>
      <c r="CH42" s="175">
        <f t="shared" si="10"/>
        <v>0</v>
      </c>
      <c r="CI42" s="175">
        <f t="shared" si="11"/>
        <v>0</v>
      </c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</row>
    <row r="43" spans="1:98" ht="24" customHeight="1" x14ac:dyDescent="0.25">
      <c r="A43" s="203" t="s">
        <v>83</v>
      </c>
      <c r="B43" s="208"/>
      <c r="C43" s="209"/>
      <c r="D43" s="210"/>
      <c r="E43" s="212"/>
      <c r="F43" s="227"/>
      <c r="G43" s="211"/>
      <c r="H43" s="209"/>
      <c r="I43" s="210"/>
      <c r="J43" s="212"/>
      <c r="K43" s="204"/>
      <c r="L43" s="226" t="s">
        <v>79</v>
      </c>
      <c r="M43" s="200"/>
      <c r="N43" s="200"/>
      <c r="O43" s="200"/>
      <c r="P43" s="200"/>
      <c r="Q43" s="200"/>
      <c r="R43" s="200"/>
      <c r="S43" s="200"/>
      <c r="T43" s="200"/>
      <c r="U43" s="172"/>
      <c r="BZ43" s="175"/>
      <c r="CA43" s="175" t="str">
        <f t="shared" si="6"/>
        <v/>
      </c>
      <c r="CB43" s="175" t="str">
        <f t="shared" si="7"/>
        <v/>
      </c>
      <c r="CC43" s="175" t="str">
        <f t="shared" si="8"/>
        <v/>
      </c>
      <c r="CD43" s="175"/>
      <c r="CE43" s="175"/>
      <c r="CF43" s="175"/>
      <c r="CG43" s="175">
        <f t="shared" si="9"/>
        <v>0</v>
      </c>
      <c r="CH43" s="175">
        <f t="shared" si="10"/>
        <v>0</v>
      </c>
      <c r="CI43" s="175">
        <f t="shared" si="11"/>
        <v>0</v>
      </c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</row>
    <row r="44" spans="1:98" ht="24" customHeight="1" x14ac:dyDescent="0.25">
      <c r="A44" s="203" t="s">
        <v>14</v>
      </c>
      <c r="B44" s="208"/>
      <c r="C44" s="209"/>
      <c r="D44" s="210"/>
      <c r="E44" s="212"/>
      <c r="F44" s="227"/>
      <c r="G44" s="211"/>
      <c r="H44" s="209"/>
      <c r="I44" s="210"/>
      <c r="J44" s="212"/>
      <c r="K44" s="204"/>
      <c r="L44" s="226" t="s">
        <v>79</v>
      </c>
      <c r="M44" s="200"/>
      <c r="N44" s="200"/>
      <c r="O44" s="200"/>
      <c r="P44" s="200"/>
      <c r="Q44" s="200"/>
      <c r="R44" s="200"/>
      <c r="S44" s="200"/>
      <c r="T44" s="200"/>
      <c r="U44" s="172"/>
      <c r="BZ44" s="175"/>
      <c r="CA44" s="175" t="str">
        <f t="shared" si="6"/>
        <v/>
      </c>
      <c r="CB44" s="175" t="str">
        <f t="shared" si="7"/>
        <v/>
      </c>
      <c r="CC44" s="175" t="str">
        <f t="shared" si="8"/>
        <v/>
      </c>
      <c r="CD44" s="175"/>
      <c r="CE44" s="175"/>
      <c r="CF44" s="175"/>
      <c r="CG44" s="175">
        <f t="shared" si="9"/>
        <v>0</v>
      </c>
      <c r="CH44" s="175">
        <f t="shared" si="10"/>
        <v>0</v>
      </c>
      <c r="CI44" s="175">
        <f t="shared" si="11"/>
        <v>0</v>
      </c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</row>
    <row r="45" spans="1:98" ht="24" customHeight="1" x14ac:dyDescent="0.25">
      <c r="A45" s="207" t="s">
        <v>15</v>
      </c>
      <c r="B45" s="208"/>
      <c r="C45" s="209"/>
      <c r="D45" s="210"/>
      <c r="E45" s="212"/>
      <c r="F45" s="227"/>
      <c r="G45" s="211"/>
      <c r="H45" s="209"/>
      <c r="I45" s="210"/>
      <c r="J45" s="212"/>
      <c r="K45" s="204"/>
      <c r="L45" s="226" t="s">
        <v>79</v>
      </c>
      <c r="M45" s="200"/>
      <c r="N45" s="200"/>
      <c r="O45" s="200"/>
      <c r="P45" s="200"/>
      <c r="Q45" s="200"/>
      <c r="R45" s="200"/>
      <c r="S45" s="200"/>
      <c r="T45" s="200"/>
      <c r="U45" s="172"/>
      <c r="BZ45" s="175"/>
      <c r="CA45" s="175" t="str">
        <f t="shared" si="6"/>
        <v/>
      </c>
      <c r="CB45" s="175" t="str">
        <f t="shared" si="7"/>
        <v/>
      </c>
      <c r="CC45" s="175" t="str">
        <f t="shared" si="8"/>
        <v/>
      </c>
      <c r="CD45" s="175"/>
      <c r="CE45" s="175"/>
      <c r="CF45" s="175"/>
      <c r="CG45" s="175">
        <f t="shared" si="9"/>
        <v>0</v>
      </c>
      <c r="CH45" s="175">
        <f t="shared" si="10"/>
        <v>0</v>
      </c>
      <c r="CI45" s="175">
        <f t="shared" si="11"/>
        <v>0</v>
      </c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</row>
    <row r="46" spans="1:98" ht="24" customHeight="1" x14ac:dyDescent="0.25">
      <c r="A46" s="207" t="s">
        <v>16</v>
      </c>
      <c r="B46" s="208"/>
      <c r="C46" s="209"/>
      <c r="D46" s="210"/>
      <c r="E46" s="212"/>
      <c r="F46" s="227"/>
      <c r="G46" s="211"/>
      <c r="H46" s="209"/>
      <c r="I46" s="210"/>
      <c r="J46" s="212"/>
      <c r="K46" s="204"/>
      <c r="L46" s="226" t="s">
        <v>79</v>
      </c>
      <c r="M46" s="200"/>
      <c r="N46" s="200"/>
      <c r="O46" s="200"/>
      <c r="P46" s="200"/>
      <c r="Q46" s="200"/>
      <c r="R46" s="200"/>
      <c r="S46" s="200"/>
      <c r="T46" s="200"/>
      <c r="U46" s="172"/>
      <c r="BZ46" s="175"/>
      <c r="CA46" s="175" t="str">
        <f t="shared" si="6"/>
        <v/>
      </c>
      <c r="CB46" s="175" t="str">
        <f t="shared" si="7"/>
        <v/>
      </c>
      <c r="CC46" s="175" t="str">
        <f t="shared" si="8"/>
        <v/>
      </c>
      <c r="CD46" s="175"/>
      <c r="CE46" s="175"/>
      <c r="CF46" s="175"/>
      <c r="CG46" s="175">
        <f t="shared" si="9"/>
        <v>0</v>
      </c>
      <c r="CH46" s="175">
        <f t="shared" si="10"/>
        <v>0</v>
      </c>
      <c r="CI46" s="175">
        <f t="shared" si="11"/>
        <v>0</v>
      </c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</row>
    <row r="47" spans="1:98" ht="24" customHeight="1" x14ac:dyDescent="0.25">
      <c r="A47" s="207" t="s">
        <v>17</v>
      </c>
      <c r="B47" s="208"/>
      <c r="C47" s="209"/>
      <c r="D47" s="210"/>
      <c r="E47" s="212"/>
      <c r="F47" s="227"/>
      <c r="G47" s="211"/>
      <c r="H47" s="209"/>
      <c r="I47" s="210"/>
      <c r="J47" s="212"/>
      <c r="K47" s="204"/>
      <c r="L47" s="226" t="s">
        <v>79</v>
      </c>
      <c r="M47" s="200"/>
      <c r="N47" s="200"/>
      <c r="O47" s="200"/>
      <c r="P47" s="200"/>
      <c r="Q47" s="200"/>
      <c r="R47" s="200"/>
      <c r="S47" s="200"/>
      <c r="T47" s="200"/>
      <c r="U47" s="172"/>
      <c r="BZ47" s="175"/>
      <c r="CA47" s="175" t="str">
        <f t="shared" si="6"/>
        <v/>
      </c>
      <c r="CB47" s="175" t="str">
        <f t="shared" si="7"/>
        <v/>
      </c>
      <c r="CC47" s="175" t="str">
        <f t="shared" si="8"/>
        <v/>
      </c>
      <c r="CD47" s="175"/>
      <c r="CE47" s="175"/>
      <c r="CF47" s="175"/>
      <c r="CG47" s="175">
        <f t="shared" si="9"/>
        <v>0</v>
      </c>
      <c r="CH47" s="175">
        <f t="shared" si="10"/>
        <v>0</v>
      </c>
      <c r="CI47" s="175">
        <f t="shared" si="11"/>
        <v>0</v>
      </c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</row>
    <row r="48" spans="1:98" ht="24" customHeight="1" x14ac:dyDescent="0.25">
      <c r="A48" s="207" t="s">
        <v>18</v>
      </c>
      <c r="B48" s="208"/>
      <c r="C48" s="209"/>
      <c r="D48" s="210"/>
      <c r="E48" s="212"/>
      <c r="F48" s="227"/>
      <c r="G48" s="211"/>
      <c r="H48" s="209"/>
      <c r="I48" s="210"/>
      <c r="J48" s="212"/>
      <c r="K48" s="204"/>
      <c r="L48" s="226" t="s">
        <v>79</v>
      </c>
      <c r="M48" s="200"/>
      <c r="N48" s="200"/>
      <c r="O48" s="200"/>
      <c r="P48" s="200"/>
      <c r="Q48" s="200"/>
      <c r="R48" s="200"/>
      <c r="S48" s="200"/>
      <c r="T48" s="200"/>
      <c r="U48" s="172"/>
      <c r="BZ48" s="175"/>
      <c r="CA48" s="175" t="str">
        <f t="shared" si="6"/>
        <v/>
      </c>
      <c r="CB48" s="175" t="str">
        <f t="shared" si="7"/>
        <v/>
      </c>
      <c r="CC48" s="175" t="str">
        <f t="shared" si="8"/>
        <v/>
      </c>
      <c r="CD48" s="175"/>
      <c r="CE48" s="175"/>
      <c r="CF48" s="175"/>
      <c r="CG48" s="175">
        <f t="shared" si="9"/>
        <v>0</v>
      </c>
      <c r="CH48" s="175">
        <f t="shared" si="10"/>
        <v>0</v>
      </c>
      <c r="CI48" s="175">
        <f t="shared" si="11"/>
        <v>0</v>
      </c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</row>
    <row r="49" spans="1:98" ht="24" customHeight="1" x14ac:dyDescent="0.25">
      <c r="A49" s="207" t="s">
        <v>84</v>
      </c>
      <c r="B49" s="208"/>
      <c r="C49" s="209"/>
      <c r="D49" s="210"/>
      <c r="E49" s="212"/>
      <c r="F49" s="227"/>
      <c r="G49" s="211"/>
      <c r="H49" s="209"/>
      <c r="I49" s="210"/>
      <c r="J49" s="212"/>
      <c r="K49" s="204"/>
      <c r="L49" s="226" t="s">
        <v>79</v>
      </c>
      <c r="M49" s="200"/>
      <c r="N49" s="200"/>
      <c r="O49" s="200"/>
      <c r="P49" s="200"/>
      <c r="Q49" s="200"/>
      <c r="R49" s="200"/>
      <c r="S49" s="200"/>
      <c r="T49" s="200"/>
      <c r="U49" s="172"/>
      <c r="BZ49" s="175"/>
      <c r="CA49" s="175" t="str">
        <f t="shared" si="6"/>
        <v/>
      </c>
      <c r="CB49" s="175" t="str">
        <f t="shared" si="7"/>
        <v/>
      </c>
      <c r="CC49" s="175" t="str">
        <f t="shared" si="8"/>
        <v/>
      </c>
      <c r="CD49" s="175"/>
      <c r="CE49" s="175"/>
      <c r="CF49" s="175"/>
      <c r="CG49" s="175">
        <f t="shared" si="9"/>
        <v>0</v>
      </c>
      <c r="CH49" s="175">
        <f t="shared" si="10"/>
        <v>0</v>
      </c>
      <c r="CI49" s="175">
        <f t="shared" si="11"/>
        <v>0</v>
      </c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</row>
    <row r="50" spans="1:98" ht="24" customHeight="1" x14ac:dyDescent="0.25">
      <c r="A50" s="214" t="s">
        <v>19</v>
      </c>
      <c r="B50" s="208"/>
      <c r="C50" s="215"/>
      <c r="D50" s="216"/>
      <c r="E50" s="217"/>
      <c r="F50" s="227"/>
      <c r="G50" s="208"/>
      <c r="H50" s="215"/>
      <c r="I50" s="216"/>
      <c r="J50" s="217"/>
      <c r="K50" s="206"/>
      <c r="L50" s="226" t="s">
        <v>79</v>
      </c>
      <c r="M50" s="200"/>
      <c r="N50" s="200"/>
      <c r="O50" s="200"/>
      <c r="P50" s="200"/>
      <c r="Q50" s="200"/>
      <c r="R50" s="200"/>
      <c r="S50" s="200"/>
      <c r="T50" s="200"/>
      <c r="U50" s="172"/>
      <c r="BZ50" s="175"/>
      <c r="CA50" s="175" t="str">
        <f t="shared" si="6"/>
        <v/>
      </c>
      <c r="CB50" s="175" t="str">
        <f t="shared" si="7"/>
        <v/>
      </c>
      <c r="CC50" s="175" t="str">
        <f t="shared" si="8"/>
        <v/>
      </c>
      <c r="CD50" s="175"/>
      <c r="CE50" s="175"/>
      <c r="CF50" s="175"/>
      <c r="CG50" s="175">
        <f t="shared" si="9"/>
        <v>0</v>
      </c>
      <c r="CH50" s="175">
        <f t="shared" si="10"/>
        <v>0</v>
      </c>
      <c r="CI50" s="175">
        <f t="shared" si="11"/>
        <v>0</v>
      </c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</row>
    <row r="51" spans="1:98" ht="24" customHeight="1" x14ac:dyDescent="0.25">
      <c r="A51" s="228" t="s">
        <v>86</v>
      </c>
      <c r="B51" s="229"/>
      <c r="C51" s="230"/>
      <c r="D51" s="231"/>
      <c r="E51" s="218"/>
      <c r="F51" s="232"/>
      <c r="G51" s="229"/>
      <c r="H51" s="230"/>
      <c r="I51" s="231"/>
      <c r="J51" s="218"/>
      <c r="K51" s="219"/>
      <c r="L51" s="226" t="s">
        <v>79</v>
      </c>
      <c r="M51" s="200"/>
      <c r="N51" s="200"/>
      <c r="O51" s="200"/>
      <c r="P51" s="200"/>
      <c r="Q51" s="200"/>
      <c r="R51" s="200"/>
      <c r="S51" s="200"/>
      <c r="T51" s="200"/>
      <c r="U51" s="172"/>
      <c r="BZ51" s="175"/>
      <c r="CA51" s="175" t="str">
        <f t="shared" si="6"/>
        <v/>
      </c>
      <c r="CB51" s="175" t="str">
        <f t="shared" si="7"/>
        <v/>
      </c>
      <c r="CC51" s="175" t="str">
        <f t="shared" si="8"/>
        <v/>
      </c>
      <c r="CD51" s="175"/>
      <c r="CE51" s="175"/>
      <c r="CF51" s="175"/>
      <c r="CG51" s="175">
        <f t="shared" si="9"/>
        <v>0</v>
      </c>
      <c r="CH51" s="175">
        <f t="shared" si="10"/>
        <v>0</v>
      </c>
      <c r="CI51" s="175">
        <f t="shared" si="11"/>
        <v>0</v>
      </c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</row>
    <row r="52" spans="1:98" x14ac:dyDescent="0.25">
      <c r="A52" s="443" t="s">
        <v>20</v>
      </c>
      <c r="B52" s="443"/>
      <c r="C52" s="443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3"/>
      <c r="O52" s="443"/>
      <c r="P52" s="443"/>
      <c r="Q52" s="444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233"/>
      <c r="AD52" s="234"/>
      <c r="AE52" s="233"/>
      <c r="AF52" s="233"/>
      <c r="AG52" s="172"/>
      <c r="AH52" s="172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</row>
    <row r="53" spans="1:98" x14ac:dyDescent="0.25">
      <c r="A53" s="445" t="s">
        <v>21</v>
      </c>
      <c r="B53" s="446"/>
      <c r="C53" s="448" t="s">
        <v>22</v>
      </c>
      <c r="D53" s="449"/>
      <c r="E53" s="450"/>
      <c r="F53" s="451" t="s">
        <v>23</v>
      </c>
      <c r="G53" s="451"/>
      <c r="H53" s="451"/>
      <c r="I53" s="451" t="s">
        <v>24</v>
      </c>
      <c r="J53" s="451"/>
      <c r="K53" s="451"/>
      <c r="L53" s="451" t="s">
        <v>25</v>
      </c>
      <c r="M53" s="451"/>
      <c r="N53" s="451"/>
      <c r="O53" s="448" t="s">
        <v>26</v>
      </c>
      <c r="P53" s="450"/>
      <c r="Q53" s="23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</row>
    <row r="54" spans="1:98" x14ac:dyDescent="0.25">
      <c r="A54" s="434"/>
      <c r="B54" s="447"/>
      <c r="C54" s="236" t="s">
        <v>27</v>
      </c>
      <c r="D54" s="237" t="s">
        <v>28</v>
      </c>
      <c r="E54" s="344" t="s">
        <v>29</v>
      </c>
      <c r="F54" s="236" t="s">
        <v>27</v>
      </c>
      <c r="G54" s="237" t="s">
        <v>28</v>
      </c>
      <c r="H54" s="344" t="s">
        <v>29</v>
      </c>
      <c r="I54" s="236" t="s">
        <v>27</v>
      </c>
      <c r="J54" s="237" t="s">
        <v>28</v>
      </c>
      <c r="K54" s="344" t="s">
        <v>29</v>
      </c>
      <c r="L54" s="236" t="s">
        <v>27</v>
      </c>
      <c r="M54" s="237" t="s">
        <v>28</v>
      </c>
      <c r="N54" s="344" t="s">
        <v>29</v>
      </c>
      <c r="O54" s="236" t="s">
        <v>27</v>
      </c>
      <c r="P54" s="238" t="s">
        <v>28</v>
      </c>
      <c r="Q54" s="172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</row>
    <row r="55" spans="1:98" x14ac:dyDescent="0.25">
      <c r="A55" s="456" t="s">
        <v>30</v>
      </c>
      <c r="B55" s="457"/>
      <c r="C55" s="239"/>
      <c r="D55" s="240"/>
      <c r="E55" s="241"/>
      <c r="F55" s="239"/>
      <c r="G55" s="240"/>
      <c r="H55" s="241"/>
      <c r="I55" s="239"/>
      <c r="J55" s="240"/>
      <c r="K55" s="241"/>
      <c r="L55" s="239"/>
      <c r="M55" s="240"/>
      <c r="N55" s="241"/>
      <c r="O55" s="239"/>
      <c r="P55" s="242"/>
      <c r="Q55" s="243" t="s">
        <v>106</v>
      </c>
      <c r="R55" s="244"/>
      <c r="S55" s="244"/>
      <c r="T55" s="244"/>
      <c r="U55" s="244"/>
      <c r="V55" s="244"/>
      <c r="W55" s="244"/>
      <c r="X55" s="244"/>
      <c r="Y55" s="244"/>
      <c r="BZ55" s="175"/>
      <c r="CA55" s="175" t="str">
        <f>IF(C55&gt;=D55,""," Los exámenes Reactivos de Hepatitis B NO DEBEN ser mayor a los exámenes Procesados ")</f>
        <v/>
      </c>
      <c r="CB55" s="175" t="str">
        <f>IF(F55&gt;=G55,""," Los exámenes Reactivos de Hepatitis C NO DEBEN ser mayor a los exámenes Procesados ")</f>
        <v/>
      </c>
      <c r="CC55" s="175" t="str">
        <f>IF(I55&gt;=J55,""," Los exámenes Reactivos de CHAGAS NO DEBEN ser mayor a los exámenes Procesados ")</f>
        <v/>
      </c>
      <c r="CD55" s="175" t="str">
        <f>IF(L55&gt;=M55,""," Los exámenes Reactivos de HTLV1 NO DEBEN ser mayor a los exámenes Procesados ")</f>
        <v/>
      </c>
      <c r="CE55" s="175" t="str">
        <f>IF(O55&gt;=P55,""," Los exámenes Reactivos de SIFILIS NO DEBEN ser mayor a los exámenes Procesados ")</f>
        <v/>
      </c>
      <c r="CF55" s="175" t="str">
        <f>IF(D55&gt;=E55,""," Los exámenes Confirmados de Hepatitis B NO DEBEN ser mayor a los exámenes Reactivos ")</f>
        <v/>
      </c>
      <c r="CG55" s="175" t="str">
        <f>IF(G55&gt;=H55,""," Los exámenes Confirmados de Hepatitis C NO DEBEN ser mayor a los exámenes Reactivos ")</f>
        <v/>
      </c>
      <c r="CH55" s="175" t="str">
        <f>IF(J55&gt;=K55,""," Los exámenes Confirmados de CHAGAS NO DEBEN ser mayor a los exámenes Reactivos ")</f>
        <v/>
      </c>
      <c r="CI55" s="175" t="str">
        <f>IF(M55&gt;=N55,""," Los exámenes Confirmados de HTLV1 NO DEBEN ser mayor a los exámenes Reactivos ")</f>
        <v/>
      </c>
      <c r="CJ55" s="175">
        <f t="shared" ref="CJ55:CK59" si="12">IF(C55&gt;=D55,0,1)</f>
        <v>0</v>
      </c>
      <c r="CK55" s="175">
        <f t="shared" si="12"/>
        <v>0</v>
      </c>
      <c r="CL55" s="175">
        <f t="shared" ref="CL55:CM59" si="13">IF(F55&gt;=G55,0,1)</f>
        <v>0</v>
      </c>
      <c r="CM55" s="175">
        <f t="shared" si="13"/>
        <v>0</v>
      </c>
      <c r="CN55" s="175">
        <f t="shared" ref="CN55:CO59" si="14">IF(I55&gt;=J55,0,1)</f>
        <v>0</v>
      </c>
      <c r="CO55" s="175">
        <f t="shared" si="14"/>
        <v>0</v>
      </c>
      <c r="CP55" s="175">
        <f t="shared" ref="CP55:CQ59" si="15">IF(L55&gt;=M55,0,1)</f>
        <v>0</v>
      </c>
      <c r="CQ55" s="175">
        <f t="shared" si="15"/>
        <v>0</v>
      </c>
      <c r="CR55" s="175">
        <f>IF(O55&gt;=E55,0,1)</f>
        <v>0</v>
      </c>
      <c r="CS55" s="175"/>
      <c r="CT55" s="175"/>
    </row>
    <row r="56" spans="1:98" x14ac:dyDescent="0.25">
      <c r="A56" s="458" t="s">
        <v>31</v>
      </c>
      <c r="B56" s="245" t="s">
        <v>88</v>
      </c>
      <c r="C56" s="246"/>
      <c r="D56" s="247"/>
      <c r="E56" s="198"/>
      <c r="F56" s="246"/>
      <c r="G56" s="247"/>
      <c r="H56" s="198"/>
      <c r="I56" s="246"/>
      <c r="J56" s="247"/>
      <c r="K56" s="198"/>
      <c r="L56" s="246"/>
      <c r="M56" s="247"/>
      <c r="N56" s="198"/>
      <c r="O56" s="246"/>
      <c r="P56" s="248"/>
      <c r="Q56" s="243" t="s">
        <v>106</v>
      </c>
      <c r="R56" s="244"/>
      <c r="S56" s="244"/>
      <c r="T56" s="244"/>
      <c r="U56" s="244"/>
      <c r="V56" s="244"/>
      <c r="W56" s="244"/>
      <c r="X56" s="244"/>
      <c r="Y56" s="244"/>
      <c r="BZ56" s="175"/>
      <c r="CA56" s="175" t="str">
        <f>IF(C56&gt;=D56,""," Los exámenes Reactivos de Hepatitis B NO DEBEN ser mayor a los exámenes Procesados ")</f>
        <v/>
      </c>
      <c r="CB56" s="175" t="str">
        <f>IF(F56&gt;=G56,""," Los exámenes Reactivos de Hepatitis C NO DEBEN ser mayor a los exámenes Procesados ")</f>
        <v/>
      </c>
      <c r="CC56" s="175" t="str">
        <f>IF(I56&gt;=J56,""," Los exámenes Reactivos de CHAGAS NO DEBEN ser mayor a los exámenes Procesados ")</f>
        <v/>
      </c>
      <c r="CD56" s="175" t="str">
        <f>IF(L56&gt;=M56,""," Los exámenes Reactivos de HTLV1 NO DEBEN ser mayor a los exámenes Procesados ")</f>
        <v/>
      </c>
      <c r="CE56" s="175" t="str">
        <f>IF(O56&gt;=P56,""," Los exámenes Reactivos de SÍFILIS NO DEBEN ser mayor a los exámenes Procesados ")</f>
        <v/>
      </c>
      <c r="CF56" s="175" t="str">
        <f>IF(D56&gt;=E56,""," Los exámenes Confirmados de Hepatitis B NO DEBEN ser mayor a los exámenes Reactivos")</f>
        <v/>
      </c>
      <c r="CG56" s="175" t="str">
        <f>IF(G56&gt;=H56,""," Los exámenes Confirmados de Hepatitis C NO DEBEN ser mayor a los exámenes Reactivos ")</f>
        <v/>
      </c>
      <c r="CH56" s="175" t="str">
        <f>IF(J56&gt;=K56,""," Los exámenes Confirmados de CHAGAS NO DEBEN ser mayor a los exámenes Reactivos ")</f>
        <v/>
      </c>
      <c r="CI56" s="175" t="str">
        <f>IF(M56&gt;=N56,""," Los exámenes Confirmados de HTLV1 NO DEBEN ser mayor a los exámenes Reactivos ")</f>
        <v/>
      </c>
      <c r="CJ56" s="175">
        <f t="shared" si="12"/>
        <v>0</v>
      </c>
      <c r="CK56" s="175">
        <f t="shared" si="12"/>
        <v>0</v>
      </c>
      <c r="CL56" s="175">
        <f t="shared" si="13"/>
        <v>0</v>
      </c>
      <c r="CM56" s="175">
        <f t="shared" si="13"/>
        <v>0</v>
      </c>
      <c r="CN56" s="175">
        <f t="shared" si="14"/>
        <v>0</v>
      </c>
      <c r="CO56" s="175">
        <f t="shared" si="14"/>
        <v>0</v>
      </c>
      <c r="CP56" s="175">
        <f t="shared" si="15"/>
        <v>0</v>
      </c>
      <c r="CQ56" s="175">
        <f t="shared" si="15"/>
        <v>0</v>
      </c>
      <c r="CR56" s="175">
        <f>IF(O56&gt;=P56,0,1)</f>
        <v>0</v>
      </c>
      <c r="CS56" s="175"/>
      <c r="CT56" s="175"/>
    </row>
    <row r="57" spans="1:98" ht="21" x14ac:dyDescent="0.25">
      <c r="A57" s="459"/>
      <c r="B57" s="249" t="s">
        <v>89</v>
      </c>
      <c r="C57" s="191"/>
      <c r="D57" s="192"/>
      <c r="E57" s="202"/>
      <c r="F57" s="191"/>
      <c r="G57" s="192"/>
      <c r="H57" s="202"/>
      <c r="I57" s="191"/>
      <c r="J57" s="192"/>
      <c r="K57" s="202"/>
      <c r="L57" s="191"/>
      <c r="M57" s="192"/>
      <c r="N57" s="202"/>
      <c r="O57" s="191"/>
      <c r="P57" s="193"/>
      <c r="Q57" s="243" t="s">
        <v>106</v>
      </c>
      <c r="R57" s="244"/>
      <c r="S57" s="244"/>
      <c r="T57" s="244"/>
      <c r="U57" s="244"/>
      <c r="V57" s="244"/>
      <c r="W57" s="244"/>
      <c r="X57" s="244"/>
      <c r="Y57" s="244"/>
      <c r="BZ57" s="175"/>
      <c r="CA57" s="175" t="str">
        <f>IF(C57&gt;=D57,""," Los exámenes Reactivos de Hepatitis B NO DEBEN ser mayor a los exámenes Procesados ")</f>
        <v/>
      </c>
      <c r="CB57" s="175" t="str">
        <f>IF(F57&gt;=G57,""," Los exámenes Reactivos de Hepatitis C NO DEBEN ser mayor a los exámenes Procesados ")</f>
        <v/>
      </c>
      <c r="CC57" s="175" t="str">
        <f>IF(I57&gt;=J57,""," Los exámenes Reactivos de CHAGAS NO DEBEN ser mayor a los exámenes Procesados ")</f>
        <v/>
      </c>
      <c r="CD57" s="175" t="str">
        <f>IF(L57&gt;=M57,""," Los exámenes Reactivos de HTLV1 NO DEBEN ser mayor a los exámenes Procesados ")</f>
        <v/>
      </c>
      <c r="CE57" s="175" t="str">
        <f>IF(O57&gt;=P57,""," Los exámenes Reactivos de SÍFILIS NO DEBEN ser mayor a los exámenes Procesados ")</f>
        <v/>
      </c>
      <c r="CF57" s="175" t="str">
        <f>IF(D57&gt;=E57,""," Los exámenes Confirmados de Hepatitis B NO DEBEN ser mayor a los exámenes Reactivos ")</f>
        <v/>
      </c>
      <c r="CG57" s="175" t="str">
        <f>IF(G57&gt;=H57,""," Los exámenes Confirmados de Hepatitis C NO DEBEN ser mayor a los exámenes Reactivos ")</f>
        <v/>
      </c>
      <c r="CH57" s="175" t="str">
        <f>IF(J57&gt;=K57,""," Los exámenes Confirmados de CHAGAS NO DEBEN ser mayor a los exámenes Reactivos ")</f>
        <v/>
      </c>
      <c r="CI57" s="175" t="str">
        <f>IF(M57&gt;=N57,""," Los exámenes Confirmados de HTLV1 NO DEBEN ser mayor a los exámenes Reactivos ")</f>
        <v/>
      </c>
      <c r="CJ57" s="175">
        <f t="shared" si="12"/>
        <v>0</v>
      </c>
      <c r="CK57" s="175">
        <f t="shared" si="12"/>
        <v>0</v>
      </c>
      <c r="CL57" s="175">
        <f t="shared" si="13"/>
        <v>0</v>
      </c>
      <c r="CM57" s="175">
        <f t="shared" si="13"/>
        <v>0</v>
      </c>
      <c r="CN57" s="175">
        <f t="shared" si="14"/>
        <v>0</v>
      </c>
      <c r="CO57" s="175">
        <f t="shared" si="14"/>
        <v>0</v>
      </c>
      <c r="CP57" s="175">
        <f t="shared" si="15"/>
        <v>0</v>
      </c>
      <c r="CQ57" s="175">
        <f t="shared" si="15"/>
        <v>0</v>
      </c>
      <c r="CR57" s="175">
        <f>IF(O57&gt;=P57,0,1)</f>
        <v>0</v>
      </c>
      <c r="CS57" s="175"/>
      <c r="CT57" s="175"/>
    </row>
    <row r="58" spans="1:98" ht="21" x14ac:dyDescent="0.25">
      <c r="A58" s="460"/>
      <c r="B58" s="250" t="s">
        <v>90</v>
      </c>
      <c r="C58" s="251"/>
      <c r="D58" s="252"/>
      <c r="E58" s="253"/>
      <c r="F58" s="251"/>
      <c r="G58" s="252"/>
      <c r="H58" s="253"/>
      <c r="I58" s="251"/>
      <c r="J58" s="252"/>
      <c r="K58" s="253"/>
      <c r="L58" s="251"/>
      <c r="M58" s="252"/>
      <c r="N58" s="253"/>
      <c r="O58" s="251"/>
      <c r="P58" s="254"/>
      <c r="Q58" s="243" t="s">
        <v>106</v>
      </c>
      <c r="R58" s="244"/>
      <c r="S58" s="244"/>
      <c r="T58" s="244"/>
      <c r="U58" s="244"/>
      <c r="V58" s="244"/>
      <c r="W58" s="244"/>
      <c r="X58" s="244"/>
      <c r="Y58" s="244"/>
      <c r="BZ58" s="175"/>
      <c r="CA58" s="175" t="str">
        <f>IF(C58&gt;=D58,""," Los exámenes Reactivos de Hepatitis B NO DEBEN ser mayor a los exámenes Procesados ")</f>
        <v/>
      </c>
      <c r="CB58" s="175" t="str">
        <f>IF(F58&gt;=G58,""," Los exámenes Reactivos de Hepatitis C NO DEBEN ser mayor a los exámenes Procesados ")</f>
        <v/>
      </c>
      <c r="CC58" s="175" t="str">
        <f>IF(I58&gt;=J58,""," Los exámenes Reactivos de CHAGAS NO DEBEN ser mayor a los exámenes Procesados ")</f>
        <v/>
      </c>
      <c r="CD58" s="175" t="str">
        <f>IF(L58&gt;=M58,""," Los exámenes Reactivos de HTLV1 NO DEBEN ser mayor a los exámenes Procesados ")</f>
        <v/>
      </c>
      <c r="CE58" s="175" t="str">
        <f>IF(O58&gt;=P58,""," Los exámenes Reactivos de SÍFILIS NO DEBEN ser mayor a los exámenes Procesados ")</f>
        <v/>
      </c>
      <c r="CF58" s="175" t="str">
        <f>IF(D58&gt;=E58,""," Los exámenes Confirmados de Hepatitis B NO DEBEN ser mayor a los exámenes Reactivos ")</f>
        <v/>
      </c>
      <c r="CG58" s="175" t="str">
        <f>IF(G58&gt;=H58,""," Los exámenes Confirmados de Hepatitis C NO DEBEN ser mayor a los exámenes Reactivos ")</f>
        <v/>
      </c>
      <c r="CH58" s="175" t="str">
        <f>IF(J58&gt;=K58,""," Los exámenes Confirmados de CHAGAS NO DEBEN ser mayor a los exámenes Reactivos ")</f>
        <v/>
      </c>
      <c r="CI58" s="175" t="str">
        <f>IF(M58&gt;=N58,""," Los exámenes Confirmados de HTLV1 NO DEBEN ser mayor a los exámenes Reactivos ")</f>
        <v/>
      </c>
      <c r="CJ58" s="175">
        <f t="shared" si="12"/>
        <v>0</v>
      </c>
      <c r="CK58" s="175">
        <f t="shared" si="12"/>
        <v>0</v>
      </c>
      <c r="CL58" s="175">
        <f t="shared" si="13"/>
        <v>0</v>
      </c>
      <c r="CM58" s="175">
        <f t="shared" si="13"/>
        <v>0</v>
      </c>
      <c r="CN58" s="175">
        <f t="shared" si="14"/>
        <v>0</v>
      </c>
      <c r="CO58" s="175">
        <f t="shared" si="14"/>
        <v>0</v>
      </c>
      <c r="CP58" s="175">
        <f t="shared" si="15"/>
        <v>0</v>
      </c>
      <c r="CQ58" s="175">
        <f t="shared" si="15"/>
        <v>0</v>
      </c>
      <c r="CR58" s="175">
        <f>IF(O58&gt;=P58,0,1)</f>
        <v>0</v>
      </c>
      <c r="CS58" s="175"/>
      <c r="CT58" s="175"/>
    </row>
    <row r="59" spans="1:98" x14ac:dyDescent="0.25">
      <c r="A59" s="461" t="s">
        <v>84</v>
      </c>
      <c r="B59" s="462"/>
      <c r="C59" s="251"/>
      <c r="D59" s="252"/>
      <c r="E59" s="253"/>
      <c r="F59" s="251"/>
      <c r="G59" s="252"/>
      <c r="H59" s="253"/>
      <c r="I59" s="251"/>
      <c r="J59" s="252"/>
      <c r="K59" s="253"/>
      <c r="L59" s="251"/>
      <c r="M59" s="252"/>
      <c r="N59" s="253"/>
      <c r="O59" s="251"/>
      <c r="P59" s="254"/>
      <c r="Q59" s="243" t="s">
        <v>107</v>
      </c>
      <c r="R59" s="244"/>
      <c r="S59" s="244"/>
      <c r="T59" s="244"/>
      <c r="U59" s="244"/>
      <c r="V59" s="244"/>
      <c r="W59" s="244"/>
      <c r="X59" s="244"/>
      <c r="Y59" s="244"/>
      <c r="BZ59" s="175"/>
      <c r="CA59" s="175" t="str">
        <f>IF(C59&gt;=D59,""," Los exámenes Reactivos de Hepatitis B NO DEBEN ser mayor a los exámenes Procesados ")</f>
        <v/>
      </c>
      <c r="CB59" s="175" t="str">
        <f>IF(F59&gt;=G59,""," Los exámenes Reactivos de Hepatitis C NO DEBEN ser mayor a los exámenes Procesados ")</f>
        <v/>
      </c>
      <c r="CC59" s="175" t="str">
        <f>IF(I59&gt;=J59,""," Los exámenes Reactivos de CHAGAS NO DEBEN ser mayor a los exámenes Procesados ")</f>
        <v/>
      </c>
      <c r="CD59" s="175" t="str">
        <f>IF(L59&gt;=M59,""," Los exámenes Reactivos de HTLV1 NO DEBEN ser mayor a los exámenes Procesados ")</f>
        <v/>
      </c>
      <c r="CE59" s="175" t="str">
        <f>IF(O59&gt;=P59,""," Los exámenes Reactivos de SÍFILIS NO DEBEN ser mayor a los exámenes Procesados ")</f>
        <v/>
      </c>
      <c r="CF59" s="175" t="str">
        <f>IF(D59&gt;=E59,""," Los exámenes Confirmados de Hepatitis B NO DEBEN ser mayor a los exámenes Reactivos ")</f>
        <v/>
      </c>
      <c r="CG59" s="175" t="str">
        <f>IF(G59&gt;=H59,""," Los exámenes Confirmados de Hepatitis C NO DEBEN ser mayor a los exámenes Reactivos ")</f>
        <v/>
      </c>
      <c r="CH59" s="175" t="str">
        <f>IF(J59&gt;=K59,""," Los exámenes Confirmados de CHAGAS NO DEBEN ser mayor a los exámenes Reactivos ")</f>
        <v/>
      </c>
      <c r="CI59" s="175" t="str">
        <f>IF(M59&gt;=N59,""," Los exámenes Confirmados de HTLV1 NO DEBEN ser mayor a los exámenes Reactivos ")</f>
        <v/>
      </c>
      <c r="CJ59" s="175">
        <f t="shared" si="12"/>
        <v>0</v>
      </c>
      <c r="CK59" s="175">
        <f t="shared" si="12"/>
        <v>0</v>
      </c>
      <c r="CL59" s="175">
        <f t="shared" si="13"/>
        <v>0</v>
      </c>
      <c r="CM59" s="175">
        <f t="shared" si="13"/>
        <v>0</v>
      </c>
      <c r="CN59" s="175">
        <f t="shared" si="14"/>
        <v>0</v>
      </c>
      <c r="CO59" s="175">
        <f t="shared" si="14"/>
        <v>0</v>
      </c>
      <c r="CP59" s="175">
        <f t="shared" si="15"/>
        <v>0</v>
      </c>
      <c r="CQ59" s="175">
        <f t="shared" si="15"/>
        <v>0</v>
      </c>
      <c r="CR59" s="175">
        <f>IF(O59&gt;=P59,0,1)</f>
        <v>0</v>
      </c>
      <c r="CS59" s="175"/>
      <c r="CT59" s="175"/>
    </row>
    <row r="60" spans="1:98" x14ac:dyDescent="0.25">
      <c r="A60" s="444" t="s">
        <v>32</v>
      </c>
      <c r="B60" s="444"/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444"/>
      <c r="O60" s="444"/>
      <c r="P60" s="444"/>
      <c r="Q60" s="444"/>
      <c r="R60" s="444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</row>
    <row r="61" spans="1:98" x14ac:dyDescent="0.25">
      <c r="A61" s="445" t="s">
        <v>21</v>
      </c>
      <c r="B61" s="446"/>
      <c r="C61" s="448" t="s">
        <v>22</v>
      </c>
      <c r="D61" s="449"/>
      <c r="E61" s="450"/>
      <c r="F61" s="451" t="s">
        <v>23</v>
      </c>
      <c r="G61" s="451"/>
      <c r="H61" s="451"/>
      <c r="I61" s="451" t="s">
        <v>24</v>
      </c>
      <c r="J61" s="451"/>
      <c r="K61" s="451"/>
      <c r="L61" s="451" t="s">
        <v>25</v>
      </c>
      <c r="M61" s="451"/>
      <c r="N61" s="451"/>
      <c r="O61" s="448" t="s">
        <v>26</v>
      </c>
      <c r="P61" s="450"/>
      <c r="Q61" s="25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</row>
    <row r="62" spans="1:98" x14ac:dyDescent="0.25">
      <c r="A62" s="434"/>
      <c r="B62" s="447"/>
      <c r="C62" s="236" t="s">
        <v>27</v>
      </c>
      <c r="D62" s="237" t="s">
        <v>28</v>
      </c>
      <c r="E62" s="344" t="s">
        <v>29</v>
      </c>
      <c r="F62" s="236" t="s">
        <v>27</v>
      </c>
      <c r="G62" s="237" t="s">
        <v>28</v>
      </c>
      <c r="H62" s="344" t="s">
        <v>29</v>
      </c>
      <c r="I62" s="236" t="s">
        <v>27</v>
      </c>
      <c r="J62" s="237" t="s">
        <v>28</v>
      </c>
      <c r="K62" s="344" t="s">
        <v>29</v>
      </c>
      <c r="L62" s="236" t="s">
        <v>27</v>
      </c>
      <c r="M62" s="237" t="s">
        <v>28</v>
      </c>
      <c r="N62" s="344" t="s">
        <v>29</v>
      </c>
      <c r="O62" s="236" t="s">
        <v>27</v>
      </c>
      <c r="P62" s="238" t="s">
        <v>28</v>
      </c>
      <c r="Q62" s="25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</row>
    <row r="63" spans="1:98" x14ac:dyDescent="0.25">
      <c r="A63" s="456" t="s">
        <v>30</v>
      </c>
      <c r="B63" s="457"/>
      <c r="C63" s="239"/>
      <c r="D63" s="240"/>
      <c r="E63" s="241"/>
      <c r="F63" s="239"/>
      <c r="G63" s="240"/>
      <c r="H63" s="241"/>
      <c r="I63" s="239"/>
      <c r="J63" s="240"/>
      <c r="K63" s="241"/>
      <c r="L63" s="239"/>
      <c r="M63" s="240"/>
      <c r="N63" s="241"/>
      <c r="O63" s="239"/>
      <c r="P63" s="242"/>
      <c r="Q63" s="243" t="s">
        <v>107</v>
      </c>
      <c r="R63" s="244"/>
      <c r="S63" s="244"/>
      <c r="T63" s="244"/>
      <c r="U63" s="244"/>
      <c r="V63" s="244"/>
      <c r="W63" s="244"/>
      <c r="X63" s="244"/>
      <c r="Y63" s="244"/>
      <c r="BZ63" s="175"/>
      <c r="CA63" s="175" t="str">
        <f>IF(C63&gt;=D63,""," Los exámenes Reactivos de Hepatitis B NO DEBEN ser mayor a los exámenes Procesados ")</f>
        <v/>
      </c>
      <c r="CB63" s="175" t="str">
        <f>IF(F63&gt;=G63,""," Los exámenes Reactivos de Hepatitis C NO DEBEN ser mayor a los exámenes Procesados ")</f>
        <v/>
      </c>
      <c r="CC63" s="175" t="str">
        <f>IF(I63&gt;=J63,""," Los exámenes Reactivos de CHAGAS NO DEBEN ser mayor a los exámenes Procesados ")</f>
        <v/>
      </c>
      <c r="CD63" s="175" t="str">
        <f>IF(L63&gt;=M63,""," Los exámenes Reactivos de HTLV1 NO DEBEN ser mayor a los exámenes Procesados ")</f>
        <v/>
      </c>
      <c r="CE63" s="175" t="str">
        <f>IF(O63&gt;=P63,""," Los exámenes Reactivos de SÍFILIS NO DEBEN ser mayor a los exámenes Procesados ")</f>
        <v/>
      </c>
      <c r="CF63" s="175" t="str">
        <f>IF(D63&gt;=E63,""," Los exámenes Confirmados de Hepatitis B NO DEBEN ser mayor a los exámenes Reactivos ")</f>
        <v/>
      </c>
      <c r="CG63" s="175" t="str">
        <f>IF(G63&gt;=H63,""," Los exámenes Confirmados de Hepatitis C NO DEBEN ser mayor a los exámenes Reactivos ")</f>
        <v/>
      </c>
      <c r="CH63" s="175" t="str">
        <f>IF(J63&gt;=K63,""," Los exámenes Confirmados de CHAGAS NO DEBEN ser mayor a los exámenes Reactivos ")</f>
        <v/>
      </c>
      <c r="CI63" s="175" t="str">
        <f>IF(M63&gt;=N63,""," Los exámenes Confirmados de HTLV1 NO DEBEN ser mayor a los exámenes Reactivos ")</f>
        <v/>
      </c>
      <c r="CJ63" s="175">
        <f>IF(C63&gt;=D63,0,1)</f>
        <v>0</v>
      </c>
      <c r="CK63" s="175">
        <f>IF(D63&gt;=E63,0,1)</f>
        <v>0</v>
      </c>
      <c r="CL63" s="175">
        <f>IF(F63&gt;=G63,0,1)</f>
        <v>0</v>
      </c>
      <c r="CM63" s="175">
        <f>IF(G63&gt;=H63,0,1)</f>
        <v>0</v>
      </c>
      <c r="CN63" s="175">
        <f>IF(I63&gt;=J63,0,1)</f>
        <v>0</v>
      </c>
      <c r="CO63" s="175">
        <f>IF(J63&gt;=K63,0,1)</f>
        <v>0</v>
      </c>
      <c r="CP63" s="175">
        <f>IF(L63&gt;=M63,0,1)</f>
        <v>0</v>
      </c>
      <c r="CQ63" s="175">
        <f>IF(M63&gt;=N63,0,1)</f>
        <v>0</v>
      </c>
      <c r="CR63" s="175">
        <f>IF(O63&gt;=P63,0,1)</f>
        <v>0</v>
      </c>
      <c r="CS63" s="175"/>
      <c r="CT63" s="175"/>
    </row>
    <row r="64" spans="1:98" x14ac:dyDescent="0.25">
      <c r="A64" s="458" t="s">
        <v>31</v>
      </c>
      <c r="B64" s="245" t="s">
        <v>88</v>
      </c>
      <c r="C64" s="246"/>
      <c r="D64" s="247"/>
      <c r="E64" s="198"/>
      <c r="F64" s="246"/>
      <c r="G64" s="247"/>
      <c r="H64" s="198"/>
      <c r="I64" s="246"/>
      <c r="J64" s="247"/>
      <c r="K64" s="198"/>
      <c r="L64" s="246"/>
      <c r="M64" s="247"/>
      <c r="N64" s="198"/>
      <c r="O64" s="246"/>
      <c r="P64" s="248"/>
      <c r="Q64" s="243" t="s">
        <v>107</v>
      </c>
      <c r="R64" s="244"/>
      <c r="S64" s="244"/>
      <c r="T64" s="244"/>
      <c r="U64" s="244"/>
      <c r="V64" s="244"/>
      <c r="W64" s="244"/>
      <c r="X64" s="244"/>
      <c r="Y64" s="244"/>
      <c r="BZ64" s="175"/>
      <c r="CA64" s="175" t="str">
        <f>IF(C64&gt;=D64,""," Los exámenes Reactivos de Hepatitis B NO DEBEN ser mayor a los exámenes Procesados ")</f>
        <v/>
      </c>
      <c r="CB64" s="175" t="str">
        <f>IF(F64&gt;=G64,""," Los exámenes Reactivos de Hepatitis C NO DEBEN ser mayor a los exámenes Procesados ")</f>
        <v/>
      </c>
      <c r="CC64" s="175" t="str">
        <f>IF(I64&gt;=J64,""," Los exámenes Reactivos de CHAGAS NO DEBEN ser mayor a los exámenes Procesados ")</f>
        <v/>
      </c>
      <c r="CD64" s="175" t="str">
        <f>IF(L64&gt;=M64,""," Los exámenes Reactivos de HTLV1 NO DEBEN ser mayor a los exámenes Procesados ")</f>
        <v/>
      </c>
      <c r="CE64" s="175" t="str">
        <f>IF(O64&gt;=P64,""," Los exámenes Reactivos de SÍFILIS NO DEBEN ser mayor a los exámenes Procesados ")</f>
        <v/>
      </c>
      <c r="CF64" s="175" t="str">
        <f>IF(D64&gt;=E64,""," Los exámenes Confirmados de Hepatitis B NO DEBEN ser mayor a los exámenes Reactivos ")</f>
        <v/>
      </c>
      <c r="CG64" s="175" t="str">
        <f>IF(G64&gt;=H64,""," Los exámenes Confirmados de Hepatitis C NO DEBEN ser mayor a los exámenes Reactivos ")</f>
        <v/>
      </c>
      <c r="CH64" s="175" t="str">
        <f>IF(J64&gt;=K64,""," Los exámenes Confirmados de CHAGAS NO DEBEN ser mayor a los exámenes Reactivos ")</f>
        <v/>
      </c>
      <c r="CI64" s="175" t="str">
        <f>IF(M64&gt;=N64,""," Los exámenes Confirmados de HTLV1 NO DEBEN ser mayor a los exámenes Reactivos ")</f>
        <v/>
      </c>
      <c r="CJ64" s="175">
        <f>IF(C63&gt;=D64,0,1)</f>
        <v>0</v>
      </c>
      <c r="CK64" s="175">
        <f>IF(D63&gt;=E64,0,1)</f>
        <v>0</v>
      </c>
      <c r="CL64" s="175">
        <f>IF(F63&gt;=G64,0,1)</f>
        <v>0</v>
      </c>
      <c r="CM64" s="175">
        <f>IF(G63&gt;=H64,0,1)</f>
        <v>0</v>
      </c>
      <c r="CN64" s="175">
        <f>IF(I63&gt;=J64,0,1)</f>
        <v>0</v>
      </c>
      <c r="CO64" s="175">
        <f>IF(J63&gt;=K64,0,1)</f>
        <v>0</v>
      </c>
      <c r="CP64" s="175">
        <f>IF(L63&gt;=M64,0,1)</f>
        <v>0</v>
      </c>
      <c r="CQ64" s="175">
        <f>IF(M63&gt;=N64,0,1)</f>
        <v>0</v>
      </c>
      <c r="CR64" s="175">
        <f>IF(O63&gt;=P64,0,1)</f>
        <v>0</v>
      </c>
      <c r="CS64" s="175"/>
      <c r="CT64" s="175"/>
    </row>
    <row r="65" spans="1:98" ht="21" x14ac:dyDescent="0.25">
      <c r="A65" s="459"/>
      <c r="B65" s="256" t="s">
        <v>89</v>
      </c>
      <c r="C65" s="191"/>
      <c r="D65" s="192"/>
      <c r="E65" s="202"/>
      <c r="F65" s="191"/>
      <c r="G65" s="192"/>
      <c r="H65" s="202"/>
      <c r="I65" s="191"/>
      <c r="J65" s="192"/>
      <c r="K65" s="202"/>
      <c r="L65" s="191"/>
      <c r="M65" s="192"/>
      <c r="N65" s="202"/>
      <c r="O65" s="191"/>
      <c r="P65" s="193"/>
      <c r="Q65" s="243" t="s">
        <v>107</v>
      </c>
      <c r="R65" s="244"/>
      <c r="S65" s="244"/>
      <c r="T65" s="244"/>
      <c r="U65" s="244"/>
      <c r="V65" s="244"/>
      <c r="W65" s="244"/>
      <c r="X65" s="244"/>
      <c r="Y65" s="244"/>
      <c r="BZ65" s="175"/>
      <c r="CA65" s="175" t="str">
        <f>IF(C65&gt;=D65,""," Los exámenes Reactivos de Hepatitis B NO DEBEN ser mayor a los exámenes Procesados ")</f>
        <v/>
      </c>
      <c r="CB65" s="175" t="str">
        <f>IF(F65&gt;=G65,""," Los exámenes Reactivos de Hepatitis C NO DEBEN ser mayor a los exámenes Procesados ")</f>
        <v/>
      </c>
      <c r="CC65" s="175" t="str">
        <f>IF(I65&gt;=J65,""," Los exámenes Reactivos de CHAGAS NO DEBEN ser mayor a los exámenes Procesados ")</f>
        <v/>
      </c>
      <c r="CD65" s="175" t="str">
        <f>IF(L65&gt;=M65,""," Los exámenes Reactivos de HTLV1 NO DEBEN ser mayor a los exámenes Procesados ")</f>
        <v/>
      </c>
      <c r="CE65" s="175" t="str">
        <f>IF(O65&gt;=P65,""," Los exámenes Reactivos de SÍFILIS NO DEBEN ser mayor a los exámenes Procesados ")</f>
        <v/>
      </c>
      <c r="CF65" s="175" t="str">
        <f>IF(D65&gt;=E65,""," Los exámenes Confirmados de Hepatitis B NO DEBEN ser mayor a los exámenes Reactivos ")</f>
        <v/>
      </c>
      <c r="CG65" s="175" t="str">
        <f>IF(G65&gt;=H65,""," Los exámenes Confirmados de Hepatitis C NO DEBEN ser mayor a los exámenes Reactivos ")</f>
        <v/>
      </c>
      <c r="CH65" s="175" t="str">
        <f>IF(J65&gt;=K65,""," Los exámenes Confirmados de CHAGAS NO DEBEN ser mayor a los exámenes Reactivos ")</f>
        <v/>
      </c>
      <c r="CI65" s="175" t="str">
        <f>IF(M65&gt;=N65,""," Los exámenes Confirmados de HTLV1 NO DEBEN ser mayor a los exámenes Reactivos ")</f>
        <v/>
      </c>
      <c r="CJ65" s="175">
        <f t="shared" ref="CJ65:CK67" si="16">IF(C65&gt;=D65,0,1)</f>
        <v>0</v>
      </c>
      <c r="CK65" s="175">
        <f t="shared" si="16"/>
        <v>0</v>
      </c>
      <c r="CL65" s="175">
        <f t="shared" ref="CL65:CM67" si="17">IF(F65&gt;=G65,0,1)</f>
        <v>0</v>
      </c>
      <c r="CM65" s="175">
        <f t="shared" si="17"/>
        <v>0</v>
      </c>
      <c r="CN65" s="175">
        <f t="shared" ref="CN65:CO67" si="18">IF(I65&gt;=J65,0,1)</f>
        <v>0</v>
      </c>
      <c r="CO65" s="175">
        <f t="shared" si="18"/>
        <v>0</v>
      </c>
      <c r="CP65" s="175">
        <f t="shared" ref="CP65:CQ67" si="19">IF(L65&gt;=M65,0,1)</f>
        <v>0</v>
      </c>
      <c r="CQ65" s="175">
        <f t="shared" si="19"/>
        <v>0</v>
      </c>
      <c r="CR65" s="175">
        <f>IF(O65&gt;=P65,0,1)</f>
        <v>0</v>
      </c>
      <c r="CS65" s="175"/>
      <c r="CT65" s="175"/>
    </row>
    <row r="66" spans="1:98" ht="21" x14ac:dyDescent="0.25">
      <c r="A66" s="460"/>
      <c r="B66" s="257" t="s">
        <v>90</v>
      </c>
      <c r="C66" s="251"/>
      <c r="D66" s="252"/>
      <c r="E66" s="253"/>
      <c r="F66" s="251"/>
      <c r="G66" s="252"/>
      <c r="H66" s="253"/>
      <c r="I66" s="251"/>
      <c r="J66" s="252"/>
      <c r="K66" s="253"/>
      <c r="L66" s="251"/>
      <c r="M66" s="252"/>
      <c r="N66" s="253"/>
      <c r="O66" s="251"/>
      <c r="P66" s="254"/>
      <c r="Q66" s="243" t="s">
        <v>107</v>
      </c>
      <c r="R66" s="244"/>
      <c r="S66" s="244"/>
      <c r="T66" s="244"/>
      <c r="U66" s="244"/>
      <c r="V66" s="244"/>
      <c r="W66" s="244"/>
      <c r="X66" s="244"/>
      <c r="Y66" s="244"/>
      <c r="BZ66" s="175"/>
      <c r="CA66" s="175" t="str">
        <f>IF(C66&gt;=D66,""," Los exámenes Reactivos de Hepatitis B NO DEBEN ser mayor a los exámenes Procesados ")</f>
        <v/>
      </c>
      <c r="CB66" s="175" t="str">
        <f>IF(F66&gt;=G66,""," Los exámenes Reactivos de Hepatitis C NO DEBEN ser mayor a los exámenes Procesados ")</f>
        <v/>
      </c>
      <c r="CC66" s="175" t="str">
        <f>IF(I66&gt;=J66,""," Los exámenes Reactivos de CHAGAS NO DEBEN ser mayor a los exámenes Procesados ")</f>
        <v/>
      </c>
      <c r="CD66" s="175" t="str">
        <f>IF(L66&gt;=M66,""," Los exámenes Reactivos de HTLV1 NO DEBEN ser mayor a los exámenes Procesados ")</f>
        <v/>
      </c>
      <c r="CE66" s="175" t="str">
        <f>IF(O66&gt;=P66,""," Los exámenes Reactivos de SÍFILIS NO DEBEN ser mayor a los exámenes Procesados ")</f>
        <v/>
      </c>
      <c r="CF66" s="175" t="str">
        <f>IF(D66&gt;=E66,""," Los exámenes Confirmados de Hepatitis B NO DEBEN ser mayor a los exámenes Reactivos ")</f>
        <v/>
      </c>
      <c r="CG66" s="175" t="str">
        <f>IF(G66&gt;=H66,""," Los exámenes Confirmados de Hepatitis C NO DEBEN ser mayor a los exámenes Reactivos ")</f>
        <v/>
      </c>
      <c r="CH66" s="175" t="str">
        <f>IF(J66&gt;=K66,""," Los exámenes Confirmados de CHAGAS NO DEBEN ser mayor a los exámenes Reactivos ")</f>
        <v/>
      </c>
      <c r="CI66" s="175" t="str">
        <f>IF(M66&gt;=N66,""," Los exámenes Confirmados de HTLV1 NO DEBEN ser mayor a los exámenes Reactivos")</f>
        <v/>
      </c>
      <c r="CJ66" s="175">
        <f t="shared" si="16"/>
        <v>0</v>
      </c>
      <c r="CK66" s="175">
        <f t="shared" si="16"/>
        <v>0</v>
      </c>
      <c r="CL66" s="175">
        <f t="shared" si="17"/>
        <v>0</v>
      </c>
      <c r="CM66" s="175">
        <f t="shared" si="17"/>
        <v>0</v>
      </c>
      <c r="CN66" s="175">
        <f t="shared" si="18"/>
        <v>0</v>
      </c>
      <c r="CO66" s="175">
        <f t="shared" si="18"/>
        <v>0</v>
      </c>
      <c r="CP66" s="175">
        <f t="shared" si="19"/>
        <v>0</v>
      </c>
      <c r="CQ66" s="175">
        <f t="shared" si="19"/>
        <v>0</v>
      </c>
      <c r="CR66" s="175">
        <f>IF(O66&gt;=P66,0,1)</f>
        <v>0</v>
      </c>
      <c r="CS66" s="175"/>
      <c r="CT66" s="175"/>
    </row>
    <row r="67" spans="1:98" x14ac:dyDescent="0.25">
      <c r="A67" s="461" t="s">
        <v>91</v>
      </c>
      <c r="B67" s="462"/>
      <c r="C67" s="251"/>
      <c r="D67" s="252"/>
      <c r="E67" s="253"/>
      <c r="F67" s="251"/>
      <c r="G67" s="252"/>
      <c r="H67" s="253"/>
      <c r="I67" s="251"/>
      <c r="J67" s="252"/>
      <c r="K67" s="253"/>
      <c r="L67" s="251"/>
      <c r="M67" s="252"/>
      <c r="N67" s="253"/>
      <c r="O67" s="251"/>
      <c r="P67" s="254"/>
      <c r="Q67" s="243" t="s">
        <v>107</v>
      </c>
      <c r="R67" s="244"/>
      <c r="S67" s="244"/>
      <c r="T67" s="244"/>
      <c r="U67" s="244"/>
      <c r="V67" s="244"/>
      <c r="W67" s="244"/>
      <c r="X67" s="244"/>
      <c r="Y67" s="244"/>
      <c r="BZ67" s="175"/>
      <c r="CA67" s="175" t="str">
        <f>IF(C67&gt;=D67,""," Los exámenes Reactivos de Hepatitis B NO DEBEN ser mayor a los exámenes Procesados ")</f>
        <v/>
      </c>
      <c r="CB67" s="175" t="str">
        <f>IF(F67&gt;=G67,""," Los exámenes Reactivos de Hepatitis C NO DEBEN ser mayor a los exámenes Procesados ")</f>
        <v/>
      </c>
      <c r="CC67" s="175" t="str">
        <f>IF(I67&gt;=J67,""," Los exámenes Reactivos de CHAGAS NO DEBEN ser mayor a los exámenes Procesados ")</f>
        <v/>
      </c>
      <c r="CD67" s="175" t="str">
        <f>IF(L67&gt;=M67,""," Los exámenes Reactivos de HTLV1 NO DEBEN ser mayor a los exámenes Procesados ")</f>
        <v/>
      </c>
      <c r="CE67" s="175" t="str">
        <f>IF(O67&gt;=P67,""," Los exámenes Reactivos de SÍFILIS NO DEBEN ser mayor a los exámenes Procesados ")</f>
        <v/>
      </c>
      <c r="CF67" s="175" t="str">
        <f>IF(D67&gt;=E67,""," Los exámenes Confirmados de Hepatitis B NO DEBEN ser mayor a los exámenes Reactivos ")</f>
        <v/>
      </c>
      <c r="CG67" s="175" t="str">
        <f>IF(G67&gt;=H67,""," Los exámenes Confirmados de Hepatitis C NO DEBEN ser mayor a los exámenes Reactivos ")</f>
        <v/>
      </c>
      <c r="CH67" s="175" t="str">
        <f>IF(J67&gt;=K67,""," Los exámenes Confirmados de CHAGAS NO DEBEN ser mayor a los exámenes Reactivos ")</f>
        <v/>
      </c>
      <c r="CI67" s="175" t="str">
        <f>IF(M67&gt;=N67,""," Los exámenes Confirmados de HTLV1 NO DEBEN ser mayor a los exámenes Reactivos ")</f>
        <v/>
      </c>
      <c r="CJ67" s="175">
        <f t="shared" si="16"/>
        <v>0</v>
      </c>
      <c r="CK67" s="175">
        <f t="shared" si="16"/>
        <v>0</v>
      </c>
      <c r="CL67" s="175">
        <f t="shared" si="17"/>
        <v>0</v>
      </c>
      <c r="CM67" s="175">
        <f t="shared" si="17"/>
        <v>0</v>
      </c>
      <c r="CN67" s="175">
        <f t="shared" si="18"/>
        <v>0</v>
      </c>
      <c r="CO67" s="175">
        <f t="shared" si="18"/>
        <v>0</v>
      </c>
      <c r="CP67" s="175">
        <f t="shared" si="19"/>
        <v>0</v>
      </c>
      <c r="CQ67" s="175">
        <f t="shared" si="19"/>
        <v>0</v>
      </c>
      <c r="CR67" s="175">
        <f>IF(O67&gt;=E67,0,1)</f>
        <v>0</v>
      </c>
      <c r="CS67" s="175"/>
      <c r="CT67" s="175"/>
    </row>
    <row r="68" spans="1:98" x14ac:dyDescent="0.25">
      <c r="A68" s="258" t="s">
        <v>33</v>
      </c>
      <c r="B68" s="258"/>
      <c r="C68" s="259"/>
      <c r="D68" s="259"/>
      <c r="E68" s="258"/>
      <c r="F68" s="172"/>
      <c r="G68" s="172"/>
      <c r="H68" s="172"/>
      <c r="I68" s="172"/>
      <c r="J68" s="172"/>
      <c r="K68" s="172"/>
      <c r="L68" s="172"/>
      <c r="M68" s="172"/>
      <c r="N68" s="172"/>
      <c r="O68" s="180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</row>
    <row r="69" spans="1:98" ht="26.25" customHeight="1" x14ac:dyDescent="0.25">
      <c r="A69" s="463" t="s">
        <v>21</v>
      </c>
      <c r="B69" s="446"/>
      <c r="C69" s="483" t="s">
        <v>34</v>
      </c>
      <c r="D69" s="480"/>
      <c r="E69" s="448" t="s">
        <v>92</v>
      </c>
      <c r="F69" s="449"/>
      <c r="G69" s="449"/>
      <c r="H69" s="449"/>
      <c r="I69" s="449"/>
      <c r="J69" s="449"/>
      <c r="K69" s="449"/>
      <c r="L69" s="449"/>
      <c r="M69" s="449"/>
      <c r="N69" s="449"/>
      <c r="O69" s="449"/>
      <c r="P69" s="449"/>
      <c r="Q69" s="449"/>
      <c r="R69" s="449"/>
      <c r="S69" s="449"/>
      <c r="T69" s="449"/>
      <c r="U69" s="449"/>
      <c r="V69" s="449"/>
      <c r="W69" s="449"/>
      <c r="X69" s="449"/>
      <c r="Y69" s="449"/>
      <c r="Z69" s="449"/>
      <c r="AA69" s="449"/>
      <c r="AB69" s="449"/>
      <c r="AC69" s="449"/>
      <c r="AD69" s="449"/>
      <c r="AE69" s="449"/>
      <c r="AF69" s="449"/>
      <c r="AG69" s="449"/>
      <c r="AH69" s="449"/>
      <c r="AI69" s="449"/>
      <c r="AJ69" s="449"/>
      <c r="AK69" s="449"/>
      <c r="AL69" s="450"/>
      <c r="AM69" s="437" t="s">
        <v>93</v>
      </c>
      <c r="AN69" s="440"/>
      <c r="AO69" s="446" t="s">
        <v>94</v>
      </c>
      <c r="AP69" s="432" t="s">
        <v>95</v>
      </c>
      <c r="AQ69" s="432" t="s">
        <v>96</v>
      </c>
      <c r="BZ69" s="175"/>
      <c r="CA69" s="175"/>
      <c r="CB69" s="175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</row>
    <row r="70" spans="1:98" x14ac:dyDescent="0.25">
      <c r="A70" s="464"/>
      <c r="B70" s="465"/>
      <c r="C70" s="484"/>
      <c r="D70" s="482"/>
      <c r="E70" s="448" t="s">
        <v>35</v>
      </c>
      <c r="F70" s="450"/>
      <c r="G70" s="448" t="s">
        <v>36</v>
      </c>
      <c r="H70" s="450"/>
      <c r="I70" s="448" t="s">
        <v>37</v>
      </c>
      <c r="J70" s="450"/>
      <c r="K70" s="448" t="s">
        <v>38</v>
      </c>
      <c r="L70" s="450"/>
      <c r="M70" s="448" t="s">
        <v>39</v>
      </c>
      <c r="N70" s="450"/>
      <c r="O70" s="448" t="s">
        <v>40</v>
      </c>
      <c r="P70" s="450"/>
      <c r="Q70" s="448" t="s">
        <v>41</v>
      </c>
      <c r="R70" s="450"/>
      <c r="S70" s="448" t="s">
        <v>42</v>
      </c>
      <c r="T70" s="450"/>
      <c r="U70" s="448" t="s">
        <v>43</v>
      </c>
      <c r="V70" s="450"/>
      <c r="W70" s="448" t="s">
        <v>44</v>
      </c>
      <c r="X70" s="450"/>
      <c r="Y70" s="448" t="s">
        <v>45</v>
      </c>
      <c r="Z70" s="450"/>
      <c r="AA70" s="448" t="s">
        <v>46</v>
      </c>
      <c r="AB70" s="450"/>
      <c r="AC70" s="448" t="s">
        <v>47</v>
      </c>
      <c r="AD70" s="450"/>
      <c r="AE70" s="448" t="s">
        <v>48</v>
      </c>
      <c r="AF70" s="450"/>
      <c r="AG70" s="448" t="s">
        <v>49</v>
      </c>
      <c r="AH70" s="450"/>
      <c r="AI70" s="448" t="s">
        <v>50</v>
      </c>
      <c r="AJ70" s="450"/>
      <c r="AK70" s="448" t="s">
        <v>51</v>
      </c>
      <c r="AL70" s="450"/>
      <c r="AM70" s="467" t="s">
        <v>6</v>
      </c>
      <c r="AN70" s="469" t="s">
        <v>7</v>
      </c>
      <c r="AO70" s="465"/>
      <c r="AP70" s="433"/>
      <c r="AQ70" s="433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</row>
    <row r="71" spans="1:98" x14ac:dyDescent="0.25">
      <c r="A71" s="466"/>
      <c r="B71" s="447"/>
      <c r="C71" s="344" t="s">
        <v>27</v>
      </c>
      <c r="D71" s="344" t="s">
        <v>28</v>
      </c>
      <c r="E71" s="236" t="s">
        <v>27</v>
      </c>
      <c r="F71" s="237" t="s">
        <v>28</v>
      </c>
      <c r="G71" s="236" t="s">
        <v>27</v>
      </c>
      <c r="H71" s="237" t="s">
        <v>28</v>
      </c>
      <c r="I71" s="236" t="s">
        <v>27</v>
      </c>
      <c r="J71" s="237" t="s">
        <v>28</v>
      </c>
      <c r="K71" s="236" t="s">
        <v>27</v>
      </c>
      <c r="L71" s="237" t="s">
        <v>28</v>
      </c>
      <c r="M71" s="236" t="s">
        <v>27</v>
      </c>
      <c r="N71" s="237" t="s">
        <v>28</v>
      </c>
      <c r="O71" s="236" t="s">
        <v>27</v>
      </c>
      <c r="P71" s="237" t="s">
        <v>28</v>
      </c>
      <c r="Q71" s="236" t="s">
        <v>27</v>
      </c>
      <c r="R71" s="237" t="s">
        <v>28</v>
      </c>
      <c r="S71" s="236" t="s">
        <v>27</v>
      </c>
      <c r="T71" s="237" t="s">
        <v>28</v>
      </c>
      <c r="U71" s="236" t="s">
        <v>27</v>
      </c>
      <c r="V71" s="237" t="s">
        <v>28</v>
      </c>
      <c r="W71" s="236" t="s">
        <v>27</v>
      </c>
      <c r="X71" s="237" t="s">
        <v>28</v>
      </c>
      <c r="Y71" s="236" t="s">
        <v>27</v>
      </c>
      <c r="Z71" s="237" t="s">
        <v>28</v>
      </c>
      <c r="AA71" s="236" t="s">
        <v>27</v>
      </c>
      <c r="AB71" s="237" t="s">
        <v>28</v>
      </c>
      <c r="AC71" s="236" t="s">
        <v>27</v>
      </c>
      <c r="AD71" s="237" t="s">
        <v>28</v>
      </c>
      <c r="AE71" s="236" t="s">
        <v>27</v>
      </c>
      <c r="AF71" s="237" t="s">
        <v>28</v>
      </c>
      <c r="AG71" s="236" t="s">
        <v>27</v>
      </c>
      <c r="AH71" s="237" t="s">
        <v>28</v>
      </c>
      <c r="AI71" s="236" t="s">
        <v>27</v>
      </c>
      <c r="AJ71" s="237" t="s">
        <v>28</v>
      </c>
      <c r="AK71" s="236" t="s">
        <v>27</v>
      </c>
      <c r="AL71" s="238" t="s">
        <v>28</v>
      </c>
      <c r="AM71" s="468"/>
      <c r="AN71" s="470"/>
      <c r="AO71" s="447"/>
      <c r="AP71" s="435"/>
      <c r="AQ71" s="435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</row>
    <row r="72" spans="1:98" x14ac:dyDescent="0.25">
      <c r="A72" s="454" t="s">
        <v>52</v>
      </c>
      <c r="B72" s="455"/>
      <c r="C72" s="260">
        <f t="shared" ref="C72:C83" si="20">SUM(E72+G72+I72+K72+M72+O72+Q72+S72+U72+W72+Y72+AA72+AC72+AE72+AG72+AI72+AK72)</f>
        <v>180</v>
      </c>
      <c r="D72" s="261">
        <f t="shared" ref="D72:D83" si="21">SUM(F72+H72+J72+L72+N72+P72+R72+T72+V72+X72+Z72+AB72+AD72+AF72+AH72+AJ72+AL72)</f>
        <v>1</v>
      </c>
      <c r="E72" s="262"/>
      <c r="F72" s="263"/>
      <c r="G72" s="262"/>
      <c r="H72" s="263"/>
      <c r="I72" s="246"/>
      <c r="J72" s="247"/>
      <c r="K72" s="246">
        <v>22</v>
      </c>
      <c r="L72" s="247"/>
      <c r="M72" s="246">
        <v>51</v>
      </c>
      <c r="N72" s="247">
        <v>1</v>
      </c>
      <c r="O72" s="246">
        <v>47</v>
      </c>
      <c r="P72" s="247"/>
      <c r="Q72" s="246">
        <v>33</v>
      </c>
      <c r="R72" s="247"/>
      <c r="S72" s="246">
        <v>20</v>
      </c>
      <c r="T72" s="247"/>
      <c r="U72" s="246">
        <v>7</v>
      </c>
      <c r="V72" s="247"/>
      <c r="W72" s="246"/>
      <c r="X72" s="247"/>
      <c r="Y72" s="246"/>
      <c r="Z72" s="247"/>
      <c r="AA72" s="246"/>
      <c r="AB72" s="247"/>
      <c r="AC72" s="246"/>
      <c r="AD72" s="247"/>
      <c r="AE72" s="246"/>
      <c r="AF72" s="247"/>
      <c r="AG72" s="246"/>
      <c r="AH72" s="247"/>
      <c r="AI72" s="246"/>
      <c r="AJ72" s="247"/>
      <c r="AK72" s="262"/>
      <c r="AL72" s="264"/>
      <c r="AM72" s="264"/>
      <c r="AN72" s="204">
        <v>180</v>
      </c>
      <c r="AO72" s="204"/>
      <c r="AP72" s="210"/>
      <c r="AQ72" s="210"/>
      <c r="AR72" s="265" t="s">
        <v>108</v>
      </c>
      <c r="BZ72" s="175" t="s">
        <v>109</v>
      </c>
      <c r="CA72" s="175" t="str">
        <f>IF(C72&lt;&gt;AN72," Total de exámenes procesados DEBEN ser igual al Total por sexo.-","")</f>
        <v/>
      </c>
      <c r="CB72" s="175" t="str">
        <f t="shared" ref="CB72:CB94" si="22">IF(F72&lt;=E72,""," Los exámenes Reactivos de 0 a 4 años NO DEBEN ser mayor a los Exámenes Procesados de la misma edad.-")</f>
        <v/>
      </c>
      <c r="CC72" s="175" t="str">
        <f t="shared" ref="CC72:CC94" si="23">IF(H72&lt;=G72,""," Los exámenes Reactivos de 5 a 9 años NO DEBEN ser mayor a los Exámenes Procesados de la misma edad.-")</f>
        <v/>
      </c>
      <c r="CD72" s="175" t="str">
        <f t="shared" ref="CD72:CD94" si="24">IF(J72&lt;=I72,""," Los exámenes Reactivos de 10 a 14 años NO DEBEN ser mayor a los Exámenes Procesados de la misma edad.-")</f>
        <v/>
      </c>
      <c r="CE72" s="175" t="str">
        <f t="shared" ref="CE72:CE94" si="25">IF(L72&lt;=K72,""," Los exámenes Reactivos de 15 a 19 años NO DEBEN ser mayor a los Exámenes Procesados de la misma edad.-")</f>
        <v/>
      </c>
      <c r="CF72" s="175" t="str">
        <f t="shared" ref="CF72:CF94" si="26">IF(N72&lt;=M72,""," Los exámenes Reactivos de 20 a 24 años NO DEBEN ser mayor a los Exámenes Procesados de la misma edad.-")</f>
        <v/>
      </c>
      <c r="CG72" s="175" t="str">
        <f t="shared" ref="CG72:CG94" si="27">IF(P72&lt;=O72,""," Los exámenes Reactivos de 25 a 29 años NO DEBEN ser mayor a los Exámenes Procesados de la misma edad.-")</f>
        <v/>
      </c>
      <c r="CH72" s="175" t="str">
        <f t="shared" ref="CH72:CH94" si="28">IF(R72&lt;=Q72,""," Los exámenes Reactivos de 30 a 34 años NO DEBEN ser mayor a los Exámenes Procesados de la misma edad.-")</f>
        <v/>
      </c>
      <c r="CI72" s="175" t="str">
        <f t="shared" ref="CI72:CI94" si="29">IF(T72&lt;=S72,""," Los exámenes Reactivos de 35 a 39 años NO DEBEN ser mayor a los Exámenes Procesados de la misma edad.-")</f>
        <v/>
      </c>
      <c r="CJ72" s="175" t="str">
        <f t="shared" ref="CJ72:CJ94" si="30">IF(V72&lt;=U72,""," Los exámenes Reactivos de 40 a 44 años NO DEBEN ser mayor a los Exámenes Procesados de la misma edad.-")</f>
        <v/>
      </c>
      <c r="CK72" s="175" t="str">
        <f t="shared" ref="CK72:CK94" si="31">IF(X72&lt;=W72,""," Los exámenes Reactivos de 45 a 49 años NO DEBEN ser mayor a los Exámenes Procesados de la misma edad.-")</f>
        <v/>
      </c>
      <c r="CL72" s="175" t="str">
        <f t="shared" ref="CL72:CL94" si="32">IF(Z72&lt;=Y72,""," Los exámenes Reactivos de 50 a 54 años NO DEBEN ser mayor a los Exámenes Procesados de la misma edad.-")</f>
        <v/>
      </c>
      <c r="CM72" s="175" t="str">
        <f t="shared" ref="CM72:CM94" si="33">IF(AB72&lt;=AA72,""," Los exámenes Reactivos de 55 a 59 años NO DEBEN ser mayor a los Exámenes Procesados de la misma edad.-")</f>
        <v/>
      </c>
      <c r="CN72" s="175" t="str">
        <f t="shared" ref="CN72:CN94" si="34">IF(AD72&lt;=AC72,""," Los exámenes Reactivos de 60 a 64 años NO DEBEN ser mayor a los Exámenes Procesados de la misma edad.-")</f>
        <v/>
      </c>
      <c r="CO72" s="175" t="str">
        <f t="shared" ref="CO72:CO94" si="35">IF(AF72&lt;=AE72,""," Los exámenes Reactivos de 65 a 69 años NO DEBEN ser mayor a los Exámenes Procesados de la misma edad.-")</f>
        <v/>
      </c>
      <c r="CP72" s="175" t="str">
        <f t="shared" ref="CP72:CP94" si="36">IF(AH72&lt;=AG72,""," Los exámenes Reactivos de 70 a 74 años NO DEBEN ser mayor a los Exámenes Procesados de la misma edad.-")</f>
        <v/>
      </c>
      <c r="CQ72" s="175" t="str">
        <f t="shared" ref="CQ72:CQ81" si="37">IF(AJ72&lt;=AI72,""," Los exámenes Reactivos de 75 a 79 años NO DEBEN ser mayor a los Exámenes Procesados de la misma edad.-")</f>
        <v/>
      </c>
      <c r="CR72" s="175" t="str">
        <f t="shared" ref="CR72:CR94" si="38">IF(AL72&lt;=AK72,""," Los exámenes Reactivos de 80 y mas años NO DEBEN ser mayor a los Exámenes Procesados de la misma edad.-")</f>
        <v/>
      </c>
      <c r="CS72" s="175" t="str">
        <f t="shared" ref="CS72:CS80" si="39">IF(AL72&lt;=AK72,""," Los exámenes Reactivos de 80 y mas años NO DEBEN ser mayor a los Exámenes Procesados de la misma edad.-")</f>
        <v/>
      </c>
      <c r="CT72" s="175" t="str">
        <f t="shared" ref="CT72:CT80" si="40">IF(AL72&lt;=AK72,""," Los exámenes Reactivos de 80 y mas años NO DEBEN ser mayor a los Exámenes Procesados de la misma edad.-")</f>
        <v/>
      </c>
    </row>
    <row r="73" spans="1:98" x14ac:dyDescent="0.25">
      <c r="A73" s="452" t="s">
        <v>53</v>
      </c>
      <c r="B73" s="453"/>
      <c r="C73" s="266">
        <f t="shared" si="20"/>
        <v>95</v>
      </c>
      <c r="D73" s="267">
        <f t="shared" si="21"/>
        <v>1</v>
      </c>
      <c r="E73" s="268"/>
      <c r="F73" s="269"/>
      <c r="G73" s="268"/>
      <c r="H73" s="269"/>
      <c r="I73" s="191"/>
      <c r="J73" s="192"/>
      <c r="K73" s="191">
        <v>10</v>
      </c>
      <c r="L73" s="192"/>
      <c r="M73" s="191">
        <v>26</v>
      </c>
      <c r="N73" s="192"/>
      <c r="O73" s="191">
        <v>24</v>
      </c>
      <c r="P73" s="192"/>
      <c r="Q73" s="191">
        <v>21</v>
      </c>
      <c r="R73" s="192">
        <v>1</v>
      </c>
      <c r="S73" s="191">
        <v>12</v>
      </c>
      <c r="T73" s="192"/>
      <c r="U73" s="191">
        <v>2</v>
      </c>
      <c r="V73" s="192"/>
      <c r="W73" s="191"/>
      <c r="X73" s="192"/>
      <c r="Y73" s="191"/>
      <c r="Z73" s="192"/>
      <c r="AA73" s="191"/>
      <c r="AB73" s="192"/>
      <c r="AC73" s="191"/>
      <c r="AD73" s="192"/>
      <c r="AE73" s="191"/>
      <c r="AF73" s="192"/>
      <c r="AG73" s="191"/>
      <c r="AH73" s="192"/>
      <c r="AI73" s="191"/>
      <c r="AJ73" s="192"/>
      <c r="AK73" s="268"/>
      <c r="AL73" s="270"/>
      <c r="AM73" s="270"/>
      <c r="AN73" s="204">
        <v>95</v>
      </c>
      <c r="AO73" s="204"/>
      <c r="AP73" s="210"/>
      <c r="AQ73" s="210"/>
      <c r="AR73" s="265" t="s">
        <v>108</v>
      </c>
      <c r="BZ73" s="175" t="s">
        <v>109</v>
      </c>
      <c r="CA73" s="175" t="str">
        <f>IF(C73&lt;&gt;AN73," Total de exámenes procesados DEBEN ser igual al Total por sexo.-","")</f>
        <v/>
      </c>
      <c r="CB73" s="175" t="str">
        <f t="shared" si="22"/>
        <v/>
      </c>
      <c r="CC73" s="175" t="str">
        <f t="shared" si="23"/>
        <v/>
      </c>
      <c r="CD73" s="175" t="str">
        <f t="shared" si="24"/>
        <v/>
      </c>
      <c r="CE73" s="175" t="str">
        <f t="shared" si="25"/>
        <v/>
      </c>
      <c r="CF73" s="175" t="str">
        <f t="shared" si="26"/>
        <v/>
      </c>
      <c r="CG73" s="175" t="str">
        <f t="shared" si="27"/>
        <v/>
      </c>
      <c r="CH73" s="175" t="str">
        <f t="shared" si="28"/>
        <v/>
      </c>
      <c r="CI73" s="175" t="str">
        <f t="shared" si="29"/>
        <v/>
      </c>
      <c r="CJ73" s="175" t="str">
        <f t="shared" si="30"/>
        <v/>
      </c>
      <c r="CK73" s="175" t="str">
        <f t="shared" si="31"/>
        <v/>
      </c>
      <c r="CL73" s="175" t="str">
        <f t="shared" si="32"/>
        <v/>
      </c>
      <c r="CM73" s="175" t="str">
        <f t="shared" si="33"/>
        <v/>
      </c>
      <c r="CN73" s="175" t="str">
        <f t="shared" si="34"/>
        <v/>
      </c>
      <c r="CO73" s="175" t="str">
        <f t="shared" si="35"/>
        <v/>
      </c>
      <c r="CP73" s="175" t="str">
        <f t="shared" si="36"/>
        <v/>
      </c>
      <c r="CQ73" s="175" t="str">
        <f t="shared" si="37"/>
        <v/>
      </c>
      <c r="CR73" s="175" t="str">
        <f t="shared" si="38"/>
        <v/>
      </c>
      <c r="CS73" s="175" t="str">
        <f t="shared" si="39"/>
        <v/>
      </c>
      <c r="CT73" s="175" t="str">
        <f t="shared" si="40"/>
        <v/>
      </c>
    </row>
    <row r="74" spans="1:98" x14ac:dyDescent="0.25">
      <c r="A74" s="452" t="s">
        <v>54</v>
      </c>
      <c r="B74" s="453"/>
      <c r="C74" s="266">
        <f t="shared" si="20"/>
        <v>0</v>
      </c>
      <c r="D74" s="267">
        <f t="shared" si="21"/>
        <v>0</v>
      </c>
      <c r="E74" s="268"/>
      <c r="F74" s="269"/>
      <c r="G74" s="268"/>
      <c r="H74" s="269"/>
      <c r="I74" s="191"/>
      <c r="J74" s="192"/>
      <c r="K74" s="208"/>
      <c r="L74" s="209"/>
      <c r="M74" s="208"/>
      <c r="N74" s="209"/>
      <c r="O74" s="208"/>
      <c r="P74" s="209"/>
      <c r="Q74" s="208"/>
      <c r="R74" s="209"/>
      <c r="S74" s="208"/>
      <c r="T74" s="209"/>
      <c r="U74" s="208"/>
      <c r="V74" s="209"/>
      <c r="W74" s="208"/>
      <c r="X74" s="209"/>
      <c r="Y74" s="208"/>
      <c r="Z74" s="209"/>
      <c r="AA74" s="208"/>
      <c r="AB74" s="209"/>
      <c r="AC74" s="208"/>
      <c r="AD74" s="209"/>
      <c r="AE74" s="208"/>
      <c r="AF74" s="209"/>
      <c r="AG74" s="208"/>
      <c r="AH74" s="209"/>
      <c r="AI74" s="208"/>
      <c r="AJ74" s="209"/>
      <c r="AK74" s="268"/>
      <c r="AL74" s="270"/>
      <c r="AM74" s="270"/>
      <c r="AN74" s="204"/>
      <c r="AO74" s="204"/>
      <c r="AP74" s="210"/>
      <c r="AQ74" s="210"/>
      <c r="AR74" s="265" t="s">
        <v>97</v>
      </c>
      <c r="BZ74" s="175"/>
      <c r="CA74" s="175" t="str">
        <f>IF(C74&lt;&gt;AN74," Total de exámenes procesados DEBEN ser igual al Total por sexo.-","")</f>
        <v/>
      </c>
      <c r="CB74" s="175" t="str">
        <f t="shared" si="22"/>
        <v/>
      </c>
      <c r="CC74" s="175" t="str">
        <f t="shared" si="23"/>
        <v/>
      </c>
      <c r="CD74" s="175" t="str">
        <f t="shared" si="24"/>
        <v/>
      </c>
      <c r="CE74" s="175" t="str">
        <f t="shared" si="25"/>
        <v/>
      </c>
      <c r="CF74" s="175" t="str">
        <f t="shared" si="26"/>
        <v/>
      </c>
      <c r="CG74" s="175" t="str">
        <f t="shared" si="27"/>
        <v/>
      </c>
      <c r="CH74" s="175" t="str">
        <f t="shared" si="28"/>
        <v/>
      </c>
      <c r="CI74" s="175" t="str">
        <f t="shared" si="29"/>
        <v/>
      </c>
      <c r="CJ74" s="175" t="str">
        <f t="shared" si="30"/>
        <v/>
      </c>
      <c r="CK74" s="175" t="str">
        <f t="shared" si="31"/>
        <v/>
      </c>
      <c r="CL74" s="175" t="str">
        <f t="shared" si="32"/>
        <v/>
      </c>
      <c r="CM74" s="175" t="str">
        <f t="shared" si="33"/>
        <v/>
      </c>
      <c r="CN74" s="175" t="str">
        <f t="shared" si="34"/>
        <v/>
      </c>
      <c r="CO74" s="175" t="str">
        <f t="shared" si="35"/>
        <v/>
      </c>
      <c r="CP74" s="175" t="str">
        <f t="shared" si="36"/>
        <v/>
      </c>
      <c r="CQ74" s="175" t="str">
        <f t="shared" si="37"/>
        <v/>
      </c>
      <c r="CR74" s="175" t="str">
        <f t="shared" si="38"/>
        <v/>
      </c>
      <c r="CS74" s="175" t="str">
        <f t="shared" si="39"/>
        <v/>
      </c>
      <c r="CT74" s="175" t="str">
        <f t="shared" si="40"/>
        <v/>
      </c>
    </row>
    <row r="75" spans="1:98" x14ac:dyDescent="0.25">
      <c r="A75" s="452" t="s">
        <v>14</v>
      </c>
      <c r="B75" s="453"/>
      <c r="C75" s="266">
        <f t="shared" si="20"/>
        <v>3</v>
      </c>
      <c r="D75" s="271">
        <f t="shared" si="21"/>
        <v>0</v>
      </c>
      <c r="E75" s="268"/>
      <c r="F75" s="269"/>
      <c r="G75" s="268"/>
      <c r="H75" s="269"/>
      <c r="I75" s="268"/>
      <c r="J75" s="269"/>
      <c r="K75" s="208"/>
      <c r="L75" s="209"/>
      <c r="M75" s="208">
        <v>1</v>
      </c>
      <c r="N75" s="209"/>
      <c r="O75" s="208">
        <v>1</v>
      </c>
      <c r="P75" s="209"/>
      <c r="Q75" s="208">
        <v>1</v>
      </c>
      <c r="R75" s="209"/>
      <c r="S75" s="208"/>
      <c r="T75" s="209"/>
      <c r="U75" s="208"/>
      <c r="V75" s="209"/>
      <c r="W75" s="208"/>
      <c r="X75" s="209"/>
      <c r="Y75" s="208"/>
      <c r="Z75" s="209"/>
      <c r="AA75" s="208"/>
      <c r="AB75" s="209"/>
      <c r="AC75" s="208"/>
      <c r="AD75" s="209"/>
      <c r="AE75" s="208"/>
      <c r="AF75" s="209"/>
      <c r="AG75" s="208"/>
      <c r="AH75" s="209"/>
      <c r="AI75" s="208"/>
      <c r="AJ75" s="209"/>
      <c r="AK75" s="208"/>
      <c r="AL75" s="210"/>
      <c r="AM75" s="204">
        <v>1</v>
      </c>
      <c r="AN75" s="204">
        <v>2</v>
      </c>
      <c r="AO75" s="204"/>
      <c r="AP75" s="210"/>
      <c r="AQ75" s="210"/>
      <c r="AR75" s="265" t="s">
        <v>108</v>
      </c>
      <c r="BZ75" s="175" t="s">
        <v>109</v>
      </c>
      <c r="CA75" s="175" t="str">
        <f t="shared" ref="CA75:CA94" si="41">IF(C75&lt;&gt;SUM(AM75:AN75)," Total de exámenes procesados DEBEN ser igual al Total por sexo.-","")</f>
        <v/>
      </c>
      <c r="CB75" s="175" t="str">
        <f t="shared" si="22"/>
        <v/>
      </c>
      <c r="CC75" s="175" t="str">
        <f t="shared" si="23"/>
        <v/>
      </c>
      <c r="CD75" s="175" t="str">
        <f t="shared" si="24"/>
        <v/>
      </c>
      <c r="CE75" s="175" t="str">
        <f t="shared" si="25"/>
        <v/>
      </c>
      <c r="CF75" s="175" t="str">
        <f t="shared" si="26"/>
        <v/>
      </c>
      <c r="CG75" s="175" t="str">
        <f t="shared" si="27"/>
        <v/>
      </c>
      <c r="CH75" s="175" t="str">
        <f t="shared" si="28"/>
        <v/>
      </c>
      <c r="CI75" s="175" t="str">
        <f t="shared" si="29"/>
        <v/>
      </c>
      <c r="CJ75" s="175" t="str">
        <f t="shared" si="30"/>
        <v/>
      </c>
      <c r="CK75" s="175" t="str">
        <f t="shared" si="31"/>
        <v/>
      </c>
      <c r="CL75" s="175" t="str">
        <f t="shared" si="32"/>
        <v/>
      </c>
      <c r="CM75" s="175" t="str">
        <f t="shared" si="33"/>
        <v/>
      </c>
      <c r="CN75" s="175" t="str">
        <f t="shared" si="34"/>
        <v/>
      </c>
      <c r="CO75" s="175" t="str">
        <f t="shared" si="35"/>
        <v/>
      </c>
      <c r="CP75" s="175" t="str">
        <f t="shared" si="36"/>
        <v/>
      </c>
      <c r="CQ75" s="175" t="str">
        <f t="shared" si="37"/>
        <v/>
      </c>
      <c r="CR75" s="175" t="str">
        <f t="shared" si="38"/>
        <v/>
      </c>
      <c r="CS75" s="175" t="str">
        <f t="shared" si="39"/>
        <v/>
      </c>
      <c r="CT75" s="175" t="str">
        <f t="shared" si="40"/>
        <v/>
      </c>
    </row>
    <row r="76" spans="1:98" x14ac:dyDescent="0.25">
      <c r="A76" s="452" t="s">
        <v>19</v>
      </c>
      <c r="B76" s="453"/>
      <c r="C76" s="214">
        <f t="shared" si="20"/>
        <v>2</v>
      </c>
      <c r="D76" s="271">
        <f t="shared" si="21"/>
        <v>0</v>
      </c>
      <c r="E76" s="208"/>
      <c r="F76" s="209"/>
      <c r="G76" s="208"/>
      <c r="H76" s="209"/>
      <c r="I76" s="208"/>
      <c r="J76" s="209"/>
      <c r="K76" s="208"/>
      <c r="L76" s="209"/>
      <c r="M76" s="208"/>
      <c r="N76" s="209"/>
      <c r="O76" s="208"/>
      <c r="P76" s="209"/>
      <c r="Q76" s="208"/>
      <c r="R76" s="209"/>
      <c r="S76" s="208"/>
      <c r="T76" s="209"/>
      <c r="U76" s="208"/>
      <c r="V76" s="209"/>
      <c r="W76" s="208"/>
      <c r="X76" s="209"/>
      <c r="Y76" s="208"/>
      <c r="Z76" s="209"/>
      <c r="AA76" s="208"/>
      <c r="AB76" s="209"/>
      <c r="AC76" s="208"/>
      <c r="AD76" s="209"/>
      <c r="AE76" s="208">
        <v>1</v>
      </c>
      <c r="AF76" s="209"/>
      <c r="AG76" s="208">
        <v>1</v>
      </c>
      <c r="AH76" s="209"/>
      <c r="AI76" s="208"/>
      <c r="AJ76" s="209"/>
      <c r="AK76" s="208"/>
      <c r="AL76" s="210"/>
      <c r="AM76" s="204">
        <v>2</v>
      </c>
      <c r="AN76" s="204"/>
      <c r="AO76" s="204"/>
      <c r="AP76" s="210"/>
      <c r="AQ76" s="210"/>
      <c r="AR76" s="265" t="s">
        <v>108</v>
      </c>
      <c r="BZ76" s="175" t="s">
        <v>109</v>
      </c>
      <c r="CA76" s="175" t="str">
        <f t="shared" si="41"/>
        <v/>
      </c>
      <c r="CB76" s="175" t="str">
        <f t="shared" si="22"/>
        <v/>
      </c>
      <c r="CC76" s="175" t="str">
        <f t="shared" si="23"/>
        <v/>
      </c>
      <c r="CD76" s="175" t="str">
        <f t="shared" si="24"/>
        <v/>
      </c>
      <c r="CE76" s="175" t="str">
        <f t="shared" si="25"/>
        <v/>
      </c>
      <c r="CF76" s="175" t="str">
        <f t="shared" si="26"/>
        <v/>
      </c>
      <c r="CG76" s="175" t="str">
        <f t="shared" si="27"/>
        <v/>
      </c>
      <c r="CH76" s="175" t="str">
        <f t="shared" si="28"/>
        <v/>
      </c>
      <c r="CI76" s="175" t="str">
        <f t="shared" si="29"/>
        <v/>
      </c>
      <c r="CJ76" s="175" t="str">
        <f t="shared" si="30"/>
        <v/>
      </c>
      <c r="CK76" s="175" t="str">
        <f t="shared" si="31"/>
        <v/>
      </c>
      <c r="CL76" s="175" t="str">
        <f t="shared" si="32"/>
        <v/>
      </c>
      <c r="CM76" s="175" t="str">
        <f t="shared" si="33"/>
        <v/>
      </c>
      <c r="CN76" s="175" t="str">
        <f t="shared" si="34"/>
        <v/>
      </c>
      <c r="CO76" s="175" t="str">
        <f t="shared" si="35"/>
        <v/>
      </c>
      <c r="CP76" s="175" t="str">
        <f t="shared" si="36"/>
        <v/>
      </c>
      <c r="CQ76" s="175" t="str">
        <f t="shared" si="37"/>
        <v/>
      </c>
      <c r="CR76" s="175" t="str">
        <f t="shared" si="38"/>
        <v/>
      </c>
      <c r="CS76" s="175" t="str">
        <f t="shared" si="39"/>
        <v/>
      </c>
      <c r="CT76" s="175" t="str">
        <f t="shared" si="40"/>
        <v/>
      </c>
    </row>
    <row r="77" spans="1:98" x14ac:dyDescent="0.25">
      <c r="A77" s="452" t="s">
        <v>55</v>
      </c>
      <c r="B77" s="453"/>
      <c r="C77" s="266">
        <f t="shared" si="20"/>
        <v>14</v>
      </c>
      <c r="D77" s="267">
        <f t="shared" si="21"/>
        <v>0</v>
      </c>
      <c r="E77" s="268"/>
      <c r="F77" s="269"/>
      <c r="G77" s="268"/>
      <c r="H77" s="269"/>
      <c r="I77" s="208">
        <v>1</v>
      </c>
      <c r="J77" s="209"/>
      <c r="K77" s="208"/>
      <c r="L77" s="209"/>
      <c r="M77" s="208">
        <v>4</v>
      </c>
      <c r="N77" s="209"/>
      <c r="O77" s="208">
        <v>4</v>
      </c>
      <c r="P77" s="209"/>
      <c r="Q77" s="208"/>
      <c r="R77" s="209"/>
      <c r="S77" s="208">
        <v>4</v>
      </c>
      <c r="T77" s="209"/>
      <c r="U77" s="208"/>
      <c r="V77" s="209"/>
      <c r="W77" s="208"/>
      <c r="X77" s="209"/>
      <c r="Y77" s="208">
        <v>1</v>
      </c>
      <c r="Z77" s="209"/>
      <c r="AA77" s="208"/>
      <c r="AB77" s="209"/>
      <c r="AC77" s="208"/>
      <c r="AD77" s="209"/>
      <c r="AE77" s="208"/>
      <c r="AF77" s="209"/>
      <c r="AG77" s="208"/>
      <c r="AH77" s="209"/>
      <c r="AI77" s="208"/>
      <c r="AJ77" s="209"/>
      <c r="AK77" s="208"/>
      <c r="AL77" s="210"/>
      <c r="AM77" s="204">
        <v>7</v>
      </c>
      <c r="AN77" s="204">
        <v>7</v>
      </c>
      <c r="AO77" s="204"/>
      <c r="AP77" s="210"/>
      <c r="AQ77" s="210"/>
      <c r="AR77" s="265" t="s">
        <v>108</v>
      </c>
      <c r="BZ77" s="175" t="s">
        <v>109</v>
      </c>
      <c r="CA77" s="175" t="str">
        <f t="shared" si="41"/>
        <v/>
      </c>
      <c r="CB77" s="175" t="str">
        <f t="shared" si="22"/>
        <v/>
      </c>
      <c r="CC77" s="175" t="str">
        <f t="shared" si="23"/>
        <v/>
      </c>
      <c r="CD77" s="175" t="str">
        <f t="shared" si="24"/>
        <v/>
      </c>
      <c r="CE77" s="175" t="str">
        <f t="shared" si="25"/>
        <v/>
      </c>
      <c r="CF77" s="175" t="str">
        <f t="shared" si="26"/>
        <v/>
      </c>
      <c r="CG77" s="175" t="str">
        <f t="shared" si="27"/>
        <v/>
      </c>
      <c r="CH77" s="175" t="str">
        <f t="shared" si="28"/>
        <v/>
      </c>
      <c r="CI77" s="175" t="str">
        <f t="shared" si="29"/>
        <v/>
      </c>
      <c r="CJ77" s="175" t="str">
        <f t="shared" si="30"/>
        <v/>
      </c>
      <c r="CK77" s="175" t="str">
        <f t="shared" si="31"/>
        <v/>
      </c>
      <c r="CL77" s="175" t="str">
        <f t="shared" si="32"/>
        <v/>
      </c>
      <c r="CM77" s="175" t="str">
        <f t="shared" si="33"/>
        <v/>
      </c>
      <c r="CN77" s="175" t="str">
        <f t="shared" si="34"/>
        <v/>
      </c>
      <c r="CO77" s="175" t="str">
        <f t="shared" si="35"/>
        <v/>
      </c>
      <c r="CP77" s="175" t="str">
        <f t="shared" si="36"/>
        <v/>
      </c>
      <c r="CQ77" s="175" t="str">
        <f t="shared" si="37"/>
        <v/>
      </c>
      <c r="CR77" s="175" t="str">
        <f t="shared" si="38"/>
        <v/>
      </c>
      <c r="CS77" s="175" t="str">
        <f t="shared" si="39"/>
        <v/>
      </c>
      <c r="CT77" s="175" t="str">
        <f t="shared" si="40"/>
        <v/>
      </c>
    </row>
    <row r="78" spans="1:98" ht="27.75" customHeight="1" x14ac:dyDescent="0.25">
      <c r="A78" s="485" t="s">
        <v>56</v>
      </c>
      <c r="B78" s="486"/>
      <c r="C78" s="266">
        <f t="shared" si="20"/>
        <v>23</v>
      </c>
      <c r="D78" s="267">
        <f t="shared" si="21"/>
        <v>0</v>
      </c>
      <c r="E78" s="268"/>
      <c r="F78" s="269"/>
      <c r="G78" s="268"/>
      <c r="H78" s="269"/>
      <c r="I78" s="208"/>
      <c r="J78" s="209"/>
      <c r="K78" s="208">
        <v>3</v>
      </c>
      <c r="L78" s="209"/>
      <c r="M78" s="208">
        <v>4</v>
      </c>
      <c r="N78" s="209"/>
      <c r="O78" s="208">
        <v>3</v>
      </c>
      <c r="P78" s="209"/>
      <c r="Q78" s="208">
        <v>5</v>
      </c>
      <c r="R78" s="209"/>
      <c r="S78" s="208">
        <v>1</v>
      </c>
      <c r="T78" s="209"/>
      <c r="U78" s="208">
        <v>3</v>
      </c>
      <c r="V78" s="209"/>
      <c r="W78" s="208">
        <v>2</v>
      </c>
      <c r="X78" s="209"/>
      <c r="Y78" s="208">
        <v>1</v>
      </c>
      <c r="Z78" s="209"/>
      <c r="AA78" s="208">
        <v>1</v>
      </c>
      <c r="AB78" s="209"/>
      <c r="AC78" s="208"/>
      <c r="AD78" s="209"/>
      <c r="AE78" s="208"/>
      <c r="AF78" s="209"/>
      <c r="AG78" s="208"/>
      <c r="AH78" s="209"/>
      <c r="AI78" s="208"/>
      <c r="AJ78" s="209"/>
      <c r="AK78" s="208"/>
      <c r="AL78" s="210"/>
      <c r="AM78" s="204"/>
      <c r="AN78" s="204">
        <v>23</v>
      </c>
      <c r="AO78" s="204"/>
      <c r="AP78" s="210"/>
      <c r="AQ78" s="210"/>
      <c r="AR78" s="265" t="s">
        <v>110</v>
      </c>
      <c r="BZ78" s="175" t="s">
        <v>109</v>
      </c>
      <c r="CA78" s="175" t="str">
        <f t="shared" si="41"/>
        <v/>
      </c>
      <c r="CB78" s="175" t="str">
        <f t="shared" si="22"/>
        <v/>
      </c>
      <c r="CC78" s="175" t="str">
        <f t="shared" si="23"/>
        <v/>
      </c>
      <c r="CD78" s="175" t="str">
        <f t="shared" si="24"/>
        <v/>
      </c>
      <c r="CE78" s="175" t="str">
        <f t="shared" si="25"/>
        <v/>
      </c>
      <c r="CF78" s="175" t="str">
        <f t="shared" si="26"/>
        <v/>
      </c>
      <c r="CG78" s="175" t="str">
        <f t="shared" si="27"/>
        <v/>
      </c>
      <c r="CH78" s="175" t="str">
        <f t="shared" si="28"/>
        <v/>
      </c>
      <c r="CI78" s="175" t="str">
        <f t="shared" si="29"/>
        <v/>
      </c>
      <c r="CJ78" s="175" t="str">
        <f t="shared" si="30"/>
        <v/>
      </c>
      <c r="CK78" s="175" t="str">
        <f t="shared" si="31"/>
        <v/>
      </c>
      <c r="CL78" s="175" t="str">
        <f t="shared" si="32"/>
        <v/>
      </c>
      <c r="CM78" s="175" t="str">
        <f t="shared" si="33"/>
        <v/>
      </c>
      <c r="CN78" s="175" t="str">
        <f t="shared" si="34"/>
        <v/>
      </c>
      <c r="CO78" s="175" t="str">
        <f t="shared" si="35"/>
        <v/>
      </c>
      <c r="CP78" s="175" t="str">
        <f t="shared" si="36"/>
        <v/>
      </c>
      <c r="CQ78" s="175" t="str">
        <f t="shared" si="37"/>
        <v/>
      </c>
      <c r="CR78" s="175" t="str">
        <f t="shared" si="38"/>
        <v/>
      </c>
      <c r="CS78" s="175" t="str">
        <f t="shared" si="39"/>
        <v/>
      </c>
      <c r="CT78" s="175" t="str">
        <f t="shared" si="40"/>
        <v/>
      </c>
    </row>
    <row r="79" spans="1:98" x14ac:dyDescent="0.25">
      <c r="A79" s="452" t="s">
        <v>17</v>
      </c>
      <c r="B79" s="453"/>
      <c r="C79" s="214">
        <f t="shared" si="20"/>
        <v>4</v>
      </c>
      <c r="D79" s="271">
        <f t="shared" si="21"/>
        <v>0</v>
      </c>
      <c r="E79" s="208"/>
      <c r="F79" s="209"/>
      <c r="G79" s="208"/>
      <c r="H79" s="209"/>
      <c r="I79" s="208"/>
      <c r="J79" s="209"/>
      <c r="K79" s="208"/>
      <c r="L79" s="209"/>
      <c r="M79" s="208"/>
      <c r="N79" s="209"/>
      <c r="O79" s="208">
        <v>1</v>
      </c>
      <c r="P79" s="209"/>
      <c r="Q79" s="208">
        <v>2</v>
      </c>
      <c r="R79" s="209"/>
      <c r="S79" s="208">
        <v>1</v>
      </c>
      <c r="T79" s="209"/>
      <c r="U79" s="208"/>
      <c r="V79" s="209"/>
      <c r="W79" s="208"/>
      <c r="X79" s="209"/>
      <c r="Y79" s="208"/>
      <c r="Z79" s="209"/>
      <c r="AA79" s="208"/>
      <c r="AB79" s="209"/>
      <c r="AC79" s="208"/>
      <c r="AD79" s="209"/>
      <c r="AE79" s="208"/>
      <c r="AF79" s="209"/>
      <c r="AG79" s="208"/>
      <c r="AH79" s="209"/>
      <c r="AI79" s="208"/>
      <c r="AJ79" s="209"/>
      <c r="AK79" s="208"/>
      <c r="AL79" s="210"/>
      <c r="AM79" s="204">
        <v>3</v>
      </c>
      <c r="AN79" s="204">
        <v>1</v>
      </c>
      <c r="AO79" s="204"/>
      <c r="AP79" s="210"/>
      <c r="AQ79" s="210"/>
      <c r="AR79" s="265" t="s">
        <v>108</v>
      </c>
      <c r="BZ79" s="175" t="s">
        <v>109</v>
      </c>
      <c r="CA79" s="175" t="str">
        <f t="shared" si="41"/>
        <v/>
      </c>
      <c r="CB79" s="175" t="str">
        <f t="shared" si="22"/>
        <v/>
      </c>
      <c r="CC79" s="175" t="str">
        <f t="shared" si="23"/>
        <v/>
      </c>
      <c r="CD79" s="175" t="str">
        <f t="shared" si="24"/>
        <v/>
      </c>
      <c r="CE79" s="175" t="str">
        <f t="shared" si="25"/>
        <v/>
      </c>
      <c r="CF79" s="175" t="str">
        <f t="shared" si="26"/>
        <v/>
      </c>
      <c r="CG79" s="175" t="str">
        <f t="shared" si="27"/>
        <v/>
      </c>
      <c r="CH79" s="175" t="str">
        <f t="shared" si="28"/>
        <v/>
      </c>
      <c r="CI79" s="175" t="str">
        <f t="shared" si="29"/>
        <v/>
      </c>
      <c r="CJ79" s="175" t="str">
        <f t="shared" si="30"/>
        <v/>
      </c>
      <c r="CK79" s="175" t="str">
        <f t="shared" si="31"/>
        <v/>
      </c>
      <c r="CL79" s="175" t="str">
        <f t="shared" si="32"/>
        <v/>
      </c>
      <c r="CM79" s="175" t="str">
        <f t="shared" si="33"/>
        <v/>
      </c>
      <c r="CN79" s="175" t="str">
        <f t="shared" si="34"/>
        <v/>
      </c>
      <c r="CO79" s="175" t="str">
        <f t="shared" si="35"/>
        <v/>
      </c>
      <c r="CP79" s="175" t="str">
        <f t="shared" si="36"/>
        <v/>
      </c>
      <c r="CQ79" s="175" t="str">
        <f t="shared" si="37"/>
        <v/>
      </c>
      <c r="CR79" s="175" t="str">
        <f t="shared" si="38"/>
        <v/>
      </c>
      <c r="CS79" s="175" t="str">
        <f t="shared" si="39"/>
        <v/>
      </c>
      <c r="CT79" s="175" t="str">
        <f t="shared" si="40"/>
        <v/>
      </c>
    </row>
    <row r="80" spans="1:98" x14ac:dyDescent="0.25">
      <c r="A80" s="487" t="s">
        <v>57</v>
      </c>
      <c r="B80" s="488"/>
      <c r="C80" s="272">
        <f t="shared" si="20"/>
        <v>8</v>
      </c>
      <c r="D80" s="273">
        <f t="shared" si="21"/>
        <v>0</v>
      </c>
      <c r="E80" s="274"/>
      <c r="F80" s="275"/>
      <c r="G80" s="274"/>
      <c r="H80" s="275"/>
      <c r="I80" s="274"/>
      <c r="J80" s="275"/>
      <c r="K80" s="276">
        <v>1</v>
      </c>
      <c r="L80" s="215"/>
      <c r="M80" s="276">
        <v>3</v>
      </c>
      <c r="N80" s="215"/>
      <c r="O80" s="276">
        <v>1</v>
      </c>
      <c r="P80" s="215"/>
      <c r="Q80" s="276">
        <v>1</v>
      </c>
      <c r="R80" s="215"/>
      <c r="S80" s="276"/>
      <c r="T80" s="215"/>
      <c r="U80" s="276">
        <v>1</v>
      </c>
      <c r="V80" s="215"/>
      <c r="W80" s="276">
        <v>1</v>
      </c>
      <c r="X80" s="215"/>
      <c r="Y80" s="276"/>
      <c r="Z80" s="215"/>
      <c r="AA80" s="276"/>
      <c r="AB80" s="215"/>
      <c r="AC80" s="276"/>
      <c r="AD80" s="215"/>
      <c r="AE80" s="276"/>
      <c r="AF80" s="215"/>
      <c r="AG80" s="276"/>
      <c r="AH80" s="215"/>
      <c r="AI80" s="276"/>
      <c r="AJ80" s="215"/>
      <c r="AK80" s="276"/>
      <c r="AL80" s="216"/>
      <c r="AM80" s="206">
        <v>6</v>
      </c>
      <c r="AN80" s="206">
        <v>2</v>
      </c>
      <c r="AO80" s="206"/>
      <c r="AP80" s="216"/>
      <c r="AQ80" s="216"/>
      <c r="AR80" s="265" t="s">
        <v>108</v>
      </c>
      <c r="BZ80" s="175" t="s">
        <v>109</v>
      </c>
      <c r="CA80" s="175" t="str">
        <f t="shared" si="41"/>
        <v/>
      </c>
      <c r="CB80" s="175" t="str">
        <f t="shared" si="22"/>
        <v/>
      </c>
      <c r="CC80" s="175" t="str">
        <f t="shared" si="23"/>
        <v/>
      </c>
      <c r="CD80" s="175" t="str">
        <f t="shared" si="24"/>
        <v/>
      </c>
      <c r="CE80" s="175" t="str">
        <f t="shared" si="25"/>
        <v/>
      </c>
      <c r="CF80" s="175" t="str">
        <f t="shared" si="26"/>
        <v/>
      </c>
      <c r="CG80" s="175" t="str">
        <f t="shared" si="27"/>
        <v/>
      </c>
      <c r="CH80" s="175" t="str">
        <f t="shared" si="28"/>
        <v/>
      </c>
      <c r="CI80" s="175" t="str">
        <f t="shared" si="29"/>
        <v/>
      </c>
      <c r="CJ80" s="175" t="str">
        <f t="shared" si="30"/>
        <v/>
      </c>
      <c r="CK80" s="175" t="str">
        <f t="shared" si="31"/>
        <v/>
      </c>
      <c r="CL80" s="175" t="str">
        <f t="shared" si="32"/>
        <v/>
      </c>
      <c r="CM80" s="175" t="str">
        <f t="shared" si="33"/>
        <v/>
      </c>
      <c r="CN80" s="175" t="str">
        <f t="shared" si="34"/>
        <v/>
      </c>
      <c r="CO80" s="175" t="str">
        <f t="shared" si="35"/>
        <v/>
      </c>
      <c r="CP80" s="175" t="str">
        <f t="shared" si="36"/>
        <v/>
      </c>
      <c r="CQ80" s="175" t="str">
        <f t="shared" si="37"/>
        <v/>
      </c>
      <c r="CR80" s="175" t="str">
        <f t="shared" si="38"/>
        <v/>
      </c>
      <c r="CS80" s="175" t="str">
        <f t="shared" si="39"/>
        <v/>
      </c>
      <c r="CT80" s="175" t="str">
        <f t="shared" si="40"/>
        <v/>
      </c>
    </row>
    <row r="81" spans="1:98" x14ac:dyDescent="0.25">
      <c r="A81" s="489" t="s">
        <v>18</v>
      </c>
      <c r="B81" s="277" t="s">
        <v>88</v>
      </c>
      <c r="C81" s="260">
        <f t="shared" si="20"/>
        <v>0</v>
      </c>
      <c r="D81" s="261">
        <f t="shared" si="21"/>
        <v>0</v>
      </c>
      <c r="E81" s="278"/>
      <c r="F81" s="279"/>
      <c r="G81" s="278"/>
      <c r="H81" s="279"/>
      <c r="I81" s="278"/>
      <c r="J81" s="279"/>
      <c r="K81" s="246"/>
      <c r="L81" s="247"/>
      <c r="M81" s="246"/>
      <c r="N81" s="247"/>
      <c r="O81" s="246"/>
      <c r="P81" s="247"/>
      <c r="Q81" s="246"/>
      <c r="R81" s="247"/>
      <c r="S81" s="246"/>
      <c r="T81" s="247"/>
      <c r="U81" s="246"/>
      <c r="V81" s="247"/>
      <c r="W81" s="246"/>
      <c r="X81" s="247"/>
      <c r="Y81" s="246"/>
      <c r="Z81" s="247"/>
      <c r="AA81" s="246"/>
      <c r="AB81" s="247"/>
      <c r="AC81" s="246"/>
      <c r="AD81" s="247"/>
      <c r="AE81" s="246"/>
      <c r="AF81" s="247"/>
      <c r="AG81" s="246"/>
      <c r="AH81" s="247"/>
      <c r="AI81" s="246"/>
      <c r="AJ81" s="247"/>
      <c r="AK81" s="246"/>
      <c r="AL81" s="248"/>
      <c r="AM81" s="198"/>
      <c r="AN81" s="198"/>
      <c r="AO81" s="198"/>
      <c r="AP81" s="248"/>
      <c r="AQ81" s="248"/>
      <c r="AR81" s="265" t="s">
        <v>97</v>
      </c>
      <c r="BZ81" s="175"/>
      <c r="CA81" s="175" t="str">
        <f t="shared" si="41"/>
        <v/>
      </c>
      <c r="CB81" s="175" t="str">
        <f t="shared" si="22"/>
        <v/>
      </c>
      <c r="CC81" s="175" t="str">
        <f t="shared" si="23"/>
        <v/>
      </c>
      <c r="CD81" s="175" t="str">
        <f t="shared" si="24"/>
        <v/>
      </c>
      <c r="CE81" s="175" t="str">
        <f t="shared" si="25"/>
        <v/>
      </c>
      <c r="CF81" s="175" t="str">
        <f t="shared" si="26"/>
        <v/>
      </c>
      <c r="CG81" s="175" t="str">
        <f t="shared" si="27"/>
        <v/>
      </c>
      <c r="CH81" s="175" t="str">
        <f t="shared" si="28"/>
        <v/>
      </c>
      <c r="CI81" s="175" t="str">
        <f t="shared" si="29"/>
        <v/>
      </c>
      <c r="CJ81" s="175" t="str">
        <f t="shared" si="30"/>
        <v/>
      </c>
      <c r="CK81" s="175" t="str">
        <f t="shared" si="31"/>
        <v/>
      </c>
      <c r="CL81" s="175" t="str">
        <f t="shared" si="32"/>
        <v/>
      </c>
      <c r="CM81" s="175" t="str">
        <f t="shared" si="33"/>
        <v/>
      </c>
      <c r="CN81" s="175" t="str">
        <f t="shared" si="34"/>
        <v/>
      </c>
      <c r="CO81" s="175" t="str">
        <f t="shared" si="35"/>
        <v/>
      </c>
      <c r="CP81" s="175" t="str">
        <f t="shared" si="36"/>
        <v/>
      </c>
      <c r="CQ81" s="175" t="str">
        <f t="shared" si="37"/>
        <v/>
      </c>
      <c r="CR81" s="175" t="str">
        <f t="shared" si="38"/>
        <v/>
      </c>
      <c r="CS81" s="175" t="str">
        <f>IF(AL81&lt;=AK81,""," Los exámenes Reactivos de 81 y mas años NO DEBEN ser mayor a los Exámenes Procesados de la misma edad.-")</f>
        <v/>
      </c>
      <c r="CT81" s="175" t="str">
        <f>IF(AL81&lt;=AK81,""," Los exámenes Reactivos de 81 y mas años NO DEBEN ser mayor a los Exámenes Procesados de la misma edad.-")</f>
        <v/>
      </c>
    </row>
    <row r="82" spans="1:98" ht="21" x14ac:dyDescent="0.25">
      <c r="A82" s="490"/>
      <c r="B82" s="280" t="s">
        <v>89</v>
      </c>
      <c r="C82" s="266">
        <f t="shared" si="20"/>
        <v>0</v>
      </c>
      <c r="D82" s="267">
        <f t="shared" si="21"/>
        <v>0</v>
      </c>
      <c r="E82" s="268"/>
      <c r="F82" s="269"/>
      <c r="G82" s="268"/>
      <c r="H82" s="269"/>
      <c r="I82" s="268"/>
      <c r="J82" s="269"/>
      <c r="K82" s="208"/>
      <c r="L82" s="209"/>
      <c r="M82" s="208"/>
      <c r="N82" s="209"/>
      <c r="O82" s="208"/>
      <c r="P82" s="209"/>
      <c r="Q82" s="208"/>
      <c r="R82" s="209"/>
      <c r="S82" s="208"/>
      <c r="T82" s="209"/>
      <c r="U82" s="208"/>
      <c r="V82" s="209"/>
      <c r="W82" s="208"/>
      <c r="X82" s="209"/>
      <c r="Y82" s="208"/>
      <c r="Z82" s="209"/>
      <c r="AA82" s="208"/>
      <c r="AB82" s="209"/>
      <c r="AC82" s="208"/>
      <c r="AD82" s="209"/>
      <c r="AE82" s="208"/>
      <c r="AF82" s="209"/>
      <c r="AG82" s="208"/>
      <c r="AH82" s="209"/>
      <c r="AI82" s="208"/>
      <c r="AJ82" s="209"/>
      <c r="AK82" s="208"/>
      <c r="AL82" s="210"/>
      <c r="AM82" s="204"/>
      <c r="AN82" s="204"/>
      <c r="AO82" s="204"/>
      <c r="AP82" s="210"/>
      <c r="AQ82" s="210"/>
      <c r="AR82" s="265" t="s">
        <v>97</v>
      </c>
      <c r="BZ82" s="175"/>
      <c r="CA82" s="175" t="str">
        <f t="shared" si="41"/>
        <v/>
      </c>
      <c r="CB82" s="175" t="str">
        <f t="shared" si="22"/>
        <v/>
      </c>
      <c r="CC82" s="175" t="str">
        <f t="shared" si="23"/>
        <v/>
      </c>
      <c r="CD82" s="175" t="str">
        <f t="shared" si="24"/>
        <v/>
      </c>
      <c r="CE82" s="175" t="str">
        <f t="shared" si="25"/>
        <v/>
      </c>
      <c r="CF82" s="175" t="str">
        <f t="shared" si="26"/>
        <v/>
      </c>
      <c r="CG82" s="175" t="str">
        <f t="shared" si="27"/>
        <v/>
      </c>
      <c r="CH82" s="175" t="str">
        <f t="shared" si="28"/>
        <v/>
      </c>
      <c r="CI82" s="175" t="str">
        <f t="shared" si="29"/>
        <v/>
      </c>
      <c r="CJ82" s="175" t="str">
        <f t="shared" si="30"/>
        <v/>
      </c>
      <c r="CK82" s="175" t="str">
        <f t="shared" si="31"/>
        <v/>
      </c>
      <c r="CL82" s="175" t="str">
        <f t="shared" si="32"/>
        <v/>
      </c>
      <c r="CM82" s="175" t="str">
        <f t="shared" si="33"/>
        <v/>
      </c>
      <c r="CN82" s="175" t="str">
        <f t="shared" si="34"/>
        <v/>
      </c>
      <c r="CO82" s="175" t="str">
        <f t="shared" si="35"/>
        <v/>
      </c>
      <c r="CP82" s="175" t="str">
        <f t="shared" si="36"/>
        <v/>
      </c>
      <c r="CQ82" s="175" t="str">
        <f>IF(AJ82&lt;=AI82,""," Los exámenes Reactivos de 75 a 89 años NO DEBEN ser mayor a los Exámenes Procesados de la misma edad.-")</f>
        <v/>
      </c>
      <c r="CR82" s="175" t="str">
        <f t="shared" si="38"/>
        <v/>
      </c>
      <c r="CS82" s="175" t="str">
        <f>IF(AL82&lt;=AK82,""," Los exámenes Reactivos de 80 y mas años NO DEBEN ser mayor a los Exámenes Procesados de la misma edad.-")</f>
        <v/>
      </c>
      <c r="CT82" s="175" t="str">
        <f>IF(AL82&lt;=AK82,""," Los exámenes Reactivos de 80 y mas años NO DEBEN ser mayor a los Exámenes Procesados de la misma edad.-")</f>
        <v/>
      </c>
    </row>
    <row r="83" spans="1:98" ht="21" x14ac:dyDescent="0.25">
      <c r="A83" s="491"/>
      <c r="B83" s="257" t="s">
        <v>90</v>
      </c>
      <c r="C83" s="281">
        <f t="shared" si="20"/>
        <v>0</v>
      </c>
      <c r="D83" s="228">
        <f t="shared" si="21"/>
        <v>0</v>
      </c>
      <c r="E83" s="229"/>
      <c r="F83" s="230"/>
      <c r="G83" s="229"/>
      <c r="H83" s="230"/>
      <c r="I83" s="229"/>
      <c r="J83" s="230"/>
      <c r="K83" s="229"/>
      <c r="L83" s="230"/>
      <c r="M83" s="229"/>
      <c r="N83" s="230"/>
      <c r="O83" s="229"/>
      <c r="P83" s="230"/>
      <c r="Q83" s="229"/>
      <c r="R83" s="230"/>
      <c r="S83" s="229"/>
      <c r="T83" s="230"/>
      <c r="U83" s="229"/>
      <c r="V83" s="230"/>
      <c r="W83" s="229"/>
      <c r="X83" s="230"/>
      <c r="Y83" s="229"/>
      <c r="Z83" s="230"/>
      <c r="AA83" s="229"/>
      <c r="AB83" s="230"/>
      <c r="AC83" s="229"/>
      <c r="AD83" s="230"/>
      <c r="AE83" s="229"/>
      <c r="AF83" s="230"/>
      <c r="AG83" s="229"/>
      <c r="AH83" s="230"/>
      <c r="AI83" s="229"/>
      <c r="AJ83" s="230"/>
      <c r="AK83" s="229"/>
      <c r="AL83" s="231"/>
      <c r="AM83" s="219"/>
      <c r="AN83" s="219"/>
      <c r="AO83" s="219"/>
      <c r="AP83" s="231"/>
      <c r="AQ83" s="231"/>
      <c r="AR83" s="265" t="s">
        <v>97</v>
      </c>
      <c r="BZ83" s="175"/>
      <c r="CA83" s="175" t="str">
        <f t="shared" si="41"/>
        <v/>
      </c>
      <c r="CB83" s="175" t="str">
        <f t="shared" si="22"/>
        <v/>
      </c>
      <c r="CC83" s="175" t="str">
        <f t="shared" si="23"/>
        <v/>
      </c>
      <c r="CD83" s="175" t="str">
        <f t="shared" si="24"/>
        <v/>
      </c>
      <c r="CE83" s="175" t="str">
        <f t="shared" si="25"/>
        <v/>
      </c>
      <c r="CF83" s="175" t="str">
        <f t="shared" si="26"/>
        <v/>
      </c>
      <c r="CG83" s="175" t="str">
        <f t="shared" si="27"/>
        <v/>
      </c>
      <c r="CH83" s="175" t="str">
        <f t="shared" si="28"/>
        <v/>
      </c>
      <c r="CI83" s="175" t="str">
        <f t="shared" si="29"/>
        <v/>
      </c>
      <c r="CJ83" s="175" t="str">
        <f t="shared" si="30"/>
        <v/>
      </c>
      <c r="CK83" s="175" t="str">
        <f t="shared" si="31"/>
        <v/>
      </c>
      <c r="CL83" s="175" t="str">
        <f t="shared" si="32"/>
        <v/>
      </c>
      <c r="CM83" s="175" t="str">
        <f t="shared" si="33"/>
        <v/>
      </c>
      <c r="CN83" s="175" t="str">
        <f t="shared" si="34"/>
        <v/>
      </c>
      <c r="CO83" s="175" t="str">
        <f t="shared" si="35"/>
        <v/>
      </c>
      <c r="CP83" s="175" t="str">
        <f t="shared" si="36"/>
        <v/>
      </c>
      <c r="CQ83" s="175" t="str">
        <f t="shared" ref="CQ83:CQ94" si="42">IF(AJ83&lt;=AI83,""," Los exámenes Reactivos de 75 a 79 años NO DEBEN ser mayor a los Exámenes Procesados de la misma edad.-")</f>
        <v/>
      </c>
      <c r="CR83" s="175" t="str">
        <f t="shared" si="38"/>
        <v/>
      </c>
      <c r="CS83" s="175" t="str">
        <f>IF(AL83&lt;=AK83,""," Los exámenes Reactivos de 83 y mas años NO DEBEN ser mayor a los Exámenes Procesados de la misma edad.-")</f>
        <v/>
      </c>
      <c r="CT83" s="175" t="str">
        <f>IF(AL83&lt;=AK83,""," Los exámenes Reactivos de 83 y mas años NO DEBEN ser mayor a los Exámenes Procesados de la misma edad.-")</f>
        <v/>
      </c>
    </row>
    <row r="84" spans="1:98" x14ac:dyDescent="0.25">
      <c r="A84" s="454" t="s">
        <v>84</v>
      </c>
      <c r="B84" s="455"/>
      <c r="C84" s="266">
        <f t="shared" ref="C84:C94" si="43">SUM(E84+G84+I84+K84+M84+O84+Q84+S84+U84+W84+Y84+AA84+AC84+AE84+AG84+AI84+AK84)</f>
        <v>0</v>
      </c>
      <c r="D84" s="267">
        <f t="shared" ref="D84:D94" si="44">SUM(F84+H84+J84+L84+N84+P84+R84+T84+V84+X84+Z84+AB84+AD84+AF84+AH84+AJ84+AL84)</f>
        <v>0</v>
      </c>
      <c r="E84" s="191"/>
      <c r="F84" s="192"/>
      <c r="G84" s="282"/>
      <c r="H84" s="283"/>
      <c r="I84" s="282"/>
      <c r="J84" s="283"/>
      <c r="K84" s="282"/>
      <c r="L84" s="283"/>
      <c r="M84" s="282"/>
      <c r="N84" s="283"/>
      <c r="O84" s="282"/>
      <c r="P84" s="283"/>
      <c r="Q84" s="282"/>
      <c r="R84" s="283"/>
      <c r="S84" s="282"/>
      <c r="T84" s="283"/>
      <c r="U84" s="282"/>
      <c r="V84" s="283"/>
      <c r="W84" s="282"/>
      <c r="X84" s="283"/>
      <c r="Y84" s="282"/>
      <c r="Z84" s="283"/>
      <c r="AA84" s="282"/>
      <c r="AB84" s="283"/>
      <c r="AC84" s="282"/>
      <c r="AD84" s="283"/>
      <c r="AE84" s="282"/>
      <c r="AF84" s="283"/>
      <c r="AG84" s="282"/>
      <c r="AH84" s="283"/>
      <c r="AI84" s="282"/>
      <c r="AJ84" s="283"/>
      <c r="AK84" s="282"/>
      <c r="AL84" s="284"/>
      <c r="AM84" s="202"/>
      <c r="AN84" s="202"/>
      <c r="AO84" s="202"/>
      <c r="AP84" s="193"/>
      <c r="AQ84" s="193"/>
      <c r="AR84" s="265" t="s">
        <v>97</v>
      </c>
      <c r="BZ84" s="175"/>
      <c r="CA84" s="175" t="str">
        <f t="shared" si="41"/>
        <v/>
      </c>
      <c r="CB84" s="175" t="str">
        <f t="shared" si="22"/>
        <v/>
      </c>
      <c r="CC84" s="175" t="str">
        <f t="shared" si="23"/>
        <v/>
      </c>
      <c r="CD84" s="175" t="str">
        <f t="shared" si="24"/>
        <v/>
      </c>
      <c r="CE84" s="175" t="str">
        <f t="shared" si="25"/>
        <v/>
      </c>
      <c r="CF84" s="175" t="str">
        <f t="shared" si="26"/>
        <v/>
      </c>
      <c r="CG84" s="175" t="str">
        <f t="shared" si="27"/>
        <v/>
      </c>
      <c r="CH84" s="175" t="str">
        <f t="shared" si="28"/>
        <v/>
      </c>
      <c r="CI84" s="175" t="str">
        <f t="shared" si="29"/>
        <v/>
      </c>
      <c r="CJ84" s="175" t="str">
        <f t="shared" si="30"/>
        <v/>
      </c>
      <c r="CK84" s="175" t="str">
        <f t="shared" si="31"/>
        <v/>
      </c>
      <c r="CL84" s="175" t="str">
        <f t="shared" si="32"/>
        <v/>
      </c>
      <c r="CM84" s="175" t="str">
        <f t="shared" si="33"/>
        <v/>
      </c>
      <c r="CN84" s="175" t="str">
        <f t="shared" si="34"/>
        <v/>
      </c>
      <c r="CO84" s="175" t="str">
        <f t="shared" si="35"/>
        <v/>
      </c>
      <c r="CP84" s="175" t="str">
        <f t="shared" si="36"/>
        <v/>
      </c>
      <c r="CQ84" s="175" t="str">
        <f t="shared" si="42"/>
        <v/>
      </c>
      <c r="CR84" s="175" t="str">
        <f t="shared" si="38"/>
        <v/>
      </c>
      <c r="CS84" s="175" t="str">
        <f>IF(AL84&lt;=AK84,""," Los exámenes Reactivos de 84 y mas años NO DEBEN ser mayor a los Exámenes Procesados de la misma edad.-")</f>
        <v/>
      </c>
      <c r="CT84" s="175" t="str">
        <f>IF(AL84&lt;=AK84,""," Los exámenes Reactivos de 84 y mas años NO DEBEN ser mayor a los Exámenes Procesados de la misma edad.-")</f>
        <v/>
      </c>
    </row>
    <row r="85" spans="1:98" x14ac:dyDescent="0.25">
      <c r="A85" s="452" t="s">
        <v>58</v>
      </c>
      <c r="B85" s="453"/>
      <c r="C85" s="214">
        <f t="shared" si="43"/>
        <v>2</v>
      </c>
      <c r="D85" s="271">
        <f t="shared" si="44"/>
        <v>0</v>
      </c>
      <c r="E85" s="208"/>
      <c r="F85" s="209"/>
      <c r="G85" s="208"/>
      <c r="H85" s="209"/>
      <c r="I85" s="208"/>
      <c r="J85" s="209"/>
      <c r="K85" s="276"/>
      <c r="L85" s="215"/>
      <c r="M85" s="276"/>
      <c r="N85" s="215"/>
      <c r="O85" s="276"/>
      <c r="P85" s="215"/>
      <c r="Q85" s="276"/>
      <c r="R85" s="215"/>
      <c r="S85" s="276"/>
      <c r="T85" s="215"/>
      <c r="U85" s="276"/>
      <c r="V85" s="215"/>
      <c r="W85" s="276"/>
      <c r="X85" s="215"/>
      <c r="Y85" s="276">
        <v>1</v>
      </c>
      <c r="Z85" s="215"/>
      <c r="AA85" s="276"/>
      <c r="AB85" s="215"/>
      <c r="AC85" s="276">
        <v>1</v>
      </c>
      <c r="AD85" s="215"/>
      <c r="AE85" s="276"/>
      <c r="AF85" s="215"/>
      <c r="AG85" s="276"/>
      <c r="AH85" s="215"/>
      <c r="AI85" s="276"/>
      <c r="AJ85" s="215"/>
      <c r="AK85" s="276"/>
      <c r="AL85" s="216"/>
      <c r="AM85" s="206">
        <v>2</v>
      </c>
      <c r="AN85" s="206"/>
      <c r="AO85" s="206"/>
      <c r="AP85" s="216"/>
      <c r="AQ85" s="216"/>
      <c r="AR85" s="265" t="s">
        <v>108</v>
      </c>
      <c r="BZ85" s="175" t="s">
        <v>109</v>
      </c>
      <c r="CA85" s="175" t="str">
        <f t="shared" si="41"/>
        <v/>
      </c>
      <c r="CB85" s="175" t="str">
        <f t="shared" si="22"/>
        <v/>
      </c>
      <c r="CC85" s="175" t="str">
        <f t="shared" si="23"/>
        <v/>
      </c>
      <c r="CD85" s="175" t="str">
        <f t="shared" si="24"/>
        <v/>
      </c>
      <c r="CE85" s="175" t="str">
        <f t="shared" si="25"/>
        <v/>
      </c>
      <c r="CF85" s="175" t="str">
        <f t="shared" si="26"/>
        <v/>
      </c>
      <c r="CG85" s="175" t="str">
        <f t="shared" si="27"/>
        <v/>
      </c>
      <c r="CH85" s="175" t="str">
        <f t="shared" si="28"/>
        <v/>
      </c>
      <c r="CI85" s="175" t="str">
        <f t="shared" si="29"/>
        <v/>
      </c>
      <c r="CJ85" s="175" t="str">
        <f t="shared" si="30"/>
        <v/>
      </c>
      <c r="CK85" s="175" t="str">
        <f t="shared" si="31"/>
        <v/>
      </c>
      <c r="CL85" s="175" t="str">
        <f t="shared" si="32"/>
        <v/>
      </c>
      <c r="CM85" s="175" t="str">
        <f t="shared" si="33"/>
        <v/>
      </c>
      <c r="CN85" s="175" t="str">
        <f t="shared" si="34"/>
        <v/>
      </c>
      <c r="CO85" s="175" t="str">
        <f t="shared" si="35"/>
        <v/>
      </c>
      <c r="CP85" s="175" t="str">
        <f t="shared" si="36"/>
        <v/>
      </c>
      <c r="CQ85" s="175" t="str">
        <f t="shared" si="42"/>
        <v/>
      </c>
      <c r="CR85" s="175" t="str">
        <f t="shared" si="38"/>
        <v/>
      </c>
      <c r="CS85" s="175" t="str">
        <f>IF(AL85&lt;=AK85,""," Los exámenes Reactivos de 85 y mas años NO DEBEN ser mayor a los Exámenes Procesados de la misma edad.-")</f>
        <v/>
      </c>
      <c r="CT85" s="175" t="str">
        <f>IF(AL85&lt;=AK85,""," Los exámenes Reactivos de 85 y mas años NO DEBEN ser mayor a los Exámenes Procesados de la misma edad.-")</f>
        <v/>
      </c>
    </row>
    <row r="86" spans="1:98" x14ac:dyDescent="0.25">
      <c r="A86" s="452" t="s">
        <v>86</v>
      </c>
      <c r="B86" s="453"/>
      <c r="C86" s="214">
        <f t="shared" si="43"/>
        <v>3</v>
      </c>
      <c r="D86" s="271">
        <f t="shared" si="44"/>
        <v>0</v>
      </c>
      <c r="E86" s="208"/>
      <c r="F86" s="209"/>
      <c r="G86" s="208"/>
      <c r="H86" s="209"/>
      <c r="I86" s="208">
        <v>1</v>
      </c>
      <c r="J86" s="209"/>
      <c r="K86" s="276"/>
      <c r="L86" s="215"/>
      <c r="M86" s="276"/>
      <c r="N86" s="215"/>
      <c r="O86" s="276"/>
      <c r="P86" s="215"/>
      <c r="Q86" s="276">
        <v>1</v>
      </c>
      <c r="R86" s="215"/>
      <c r="S86" s="276"/>
      <c r="T86" s="215"/>
      <c r="U86" s="276"/>
      <c r="V86" s="215"/>
      <c r="W86" s="276"/>
      <c r="X86" s="215"/>
      <c r="Y86" s="276">
        <v>1</v>
      </c>
      <c r="Z86" s="215"/>
      <c r="AA86" s="276"/>
      <c r="AB86" s="215"/>
      <c r="AC86" s="276"/>
      <c r="AD86" s="215"/>
      <c r="AE86" s="276"/>
      <c r="AF86" s="215"/>
      <c r="AG86" s="276"/>
      <c r="AH86" s="215"/>
      <c r="AI86" s="276"/>
      <c r="AJ86" s="215"/>
      <c r="AK86" s="276"/>
      <c r="AL86" s="216"/>
      <c r="AM86" s="206"/>
      <c r="AN86" s="206">
        <v>3</v>
      </c>
      <c r="AO86" s="206"/>
      <c r="AP86" s="216"/>
      <c r="AQ86" s="216"/>
      <c r="AR86" s="265" t="s">
        <v>108</v>
      </c>
      <c r="BZ86" s="175" t="s">
        <v>109</v>
      </c>
      <c r="CA86" s="175" t="str">
        <f t="shared" si="41"/>
        <v/>
      </c>
      <c r="CB86" s="175" t="str">
        <f t="shared" si="22"/>
        <v/>
      </c>
      <c r="CC86" s="175" t="str">
        <f t="shared" si="23"/>
        <v/>
      </c>
      <c r="CD86" s="175" t="str">
        <f t="shared" si="24"/>
        <v/>
      </c>
      <c r="CE86" s="175" t="str">
        <f t="shared" si="25"/>
        <v/>
      </c>
      <c r="CF86" s="175" t="str">
        <f t="shared" si="26"/>
        <v/>
      </c>
      <c r="CG86" s="175" t="str">
        <f t="shared" si="27"/>
        <v/>
      </c>
      <c r="CH86" s="175" t="str">
        <f t="shared" si="28"/>
        <v/>
      </c>
      <c r="CI86" s="175" t="str">
        <f t="shared" si="29"/>
        <v/>
      </c>
      <c r="CJ86" s="175" t="str">
        <f t="shared" si="30"/>
        <v/>
      </c>
      <c r="CK86" s="175" t="str">
        <f t="shared" si="31"/>
        <v/>
      </c>
      <c r="CL86" s="175" t="str">
        <f t="shared" si="32"/>
        <v/>
      </c>
      <c r="CM86" s="175" t="str">
        <f t="shared" si="33"/>
        <v/>
      </c>
      <c r="CN86" s="175" t="str">
        <f t="shared" si="34"/>
        <v/>
      </c>
      <c r="CO86" s="175" t="str">
        <f t="shared" si="35"/>
        <v/>
      </c>
      <c r="CP86" s="175" t="str">
        <f t="shared" si="36"/>
        <v/>
      </c>
      <c r="CQ86" s="175" t="str">
        <f t="shared" si="42"/>
        <v/>
      </c>
      <c r="CR86" s="175" t="str">
        <f t="shared" si="38"/>
        <v/>
      </c>
      <c r="CS86" s="175" t="str">
        <f>IF(AL86&lt;=AK86,""," Los exámenes Reactivos de 86 y mas años NO DEBEN ser mayor a los Exámenes Procesados de la misma edad.-")</f>
        <v/>
      </c>
      <c r="CT86" s="175" t="str">
        <f>IF(AL86&lt;=AK86,""," Los exámenes Reactivos de 86 y mas años NO DEBEN ser mayor a los Exámenes Procesados de la misma edad.-")</f>
        <v/>
      </c>
    </row>
    <row r="87" spans="1:98" x14ac:dyDescent="0.25">
      <c r="A87" s="452" t="s">
        <v>99</v>
      </c>
      <c r="B87" s="453"/>
      <c r="C87" s="285">
        <f t="shared" si="43"/>
        <v>0</v>
      </c>
      <c r="D87" s="286">
        <f t="shared" si="44"/>
        <v>0</v>
      </c>
      <c r="E87" s="208"/>
      <c r="F87" s="209"/>
      <c r="G87" s="208"/>
      <c r="H87" s="209"/>
      <c r="I87" s="208"/>
      <c r="J87" s="209"/>
      <c r="K87" s="276"/>
      <c r="L87" s="215"/>
      <c r="M87" s="276"/>
      <c r="N87" s="215"/>
      <c r="O87" s="276"/>
      <c r="P87" s="215"/>
      <c r="Q87" s="276"/>
      <c r="R87" s="215"/>
      <c r="S87" s="276"/>
      <c r="T87" s="215"/>
      <c r="U87" s="276"/>
      <c r="V87" s="215"/>
      <c r="W87" s="276"/>
      <c r="X87" s="215"/>
      <c r="Y87" s="276"/>
      <c r="Z87" s="215"/>
      <c r="AA87" s="276"/>
      <c r="AB87" s="215"/>
      <c r="AC87" s="276"/>
      <c r="AD87" s="215"/>
      <c r="AE87" s="276"/>
      <c r="AF87" s="215"/>
      <c r="AG87" s="276"/>
      <c r="AH87" s="215"/>
      <c r="AI87" s="276"/>
      <c r="AJ87" s="215"/>
      <c r="AK87" s="276"/>
      <c r="AL87" s="216"/>
      <c r="AM87" s="206"/>
      <c r="AN87" s="206"/>
      <c r="AO87" s="206"/>
      <c r="AP87" s="216"/>
      <c r="AQ87" s="216"/>
      <c r="AR87" s="265" t="s">
        <v>97</v>
      </c>
      <c r="BZ87" s="175"/>
      <c r="CA87" s="175" t="str">
        <f t="shared" si="41"/>
        <v/>
      </c>
      <c r="CB87" s="175" t="str">
        <f t="shared" si="22"/>
        <v/>
      </c>
      <c r="CC87" s="175" t="str">
        <f t="shared" si="23"/>
        <v/>
      </c>
      <c r="CD87" s="175" t="str">
        <f t="shared" si="24"/>
        <v/>
      </c>
      <c r="CE87" s="175" t="str">
        <f t="shared" si="25"/>
        <v/>
      </c>
      <c r="CF87" s="175" t="str">
        <f t="shared" si="26"/>
        <v/>
      </c>
      <c r="CG87" s="175" t="str">
        <f t="shared" si="27"/>
        <v/>
      </c>
      <c r="CH87" s="175" t="str">
        <f t="shared" si="28"/>
        <v/>
      </c>
      <c r="CI87" s="175" t="str">
        <f t="shared" si="29"/>
        <v/>
      </c>
      <c r="CJ87" s="175" t="str">
        <f t="shared" si="30"/>
        <v/>
      </c>
      <c r="CK87" s="175" t="str">
        <f t="shared" si="31"/>
        <v/>
      </c>
      <c r="CL87" s="175" t="str">
        <f t="shared" si="32"/>
        <v/>
      </c>
      <c r="CM87" s="175" t="str">
        <f t="shared" si="33"/>
        <v/>
      </c>
      <c r="CN87" s="175" t="str">
        <f t="shared" si="34"/>
        <v/>
      </c>
      <c r="CO87" s="175" t="str">
        <f t="shared" si="35"/>
        <v/>
      </c>
      <c r="CP87" s="175" t="str">
        <f t="shared" si="36"/>
        <v/>
      </c>
      <c r="CQ87" s="175" t="str">
        <f t="shared" si="42"/>
        <v/>
      </c>
      <c r="CR87" s="175" t="str">
        <f t="shared" si="38"/>
        <v/>
      </c>
      <c r="CS87" s="175" t="str">
        <f>IF(AL87&lt;=AK87,""," Los exámenes Reactivos de 87 y mas años NO DEBEN ser mayor a los Exámenes Procesados de la misma edad.-")</f>
        <v/>
      </c>
      <c r="CT87" s="175" t="str">
        <f>IF(AL87&lt;=AK87,""," Los exámenes Reactivos de 87 y mas años NO DEBEN ser mayor a los Exámenes Procesados de la misma edad.-")</f>
        <v/>
      </c>
    </row>
    <row r="88" spans="1:98" x14ac:dyDescent="0.25">
      <c r="A88" s="452" t="s">
        <v>100</v>
      </c>
      <c r="B88" s="453"/>
      <c r="C88" s="285">
        <f t="shared" si="43"/>
        <v>0</v>
      </c>
      <c r="D88" s="286">
        <f t="shared" si="44"/>
        <v>0</v>
      </c>
      <c r="E88" s="208"/>
      <c r="F88" s="209"/>
      <c r="G88" s="208"/>
      <c r="H88" s="209"/>
      <c r="I88" s="208"/>
      <c r="J88" s="209"/>
      <c r="K88" s="276"/>
      <c r="L88" s="215"/>
      <c r="M88" s="276"/>
      <c r="N88" s="215"/>
      <c r="O88" s="276"/>
      <c r="P88" s="215"/>
      <c r="Q88" s="276"/>
      <c r="R88" s="215"/>
      <c r="S88" s="276"/>
      <c r="T88" s="215"/>
      <c r="U88" s="276"/>
      <c r="V88" s="215"/>
      <c r="W88" s="276"/>
      <c r="X88" s="215"/>
      <c r="Y88" s="276"/>
      <c r="Z88" s="215"/>
      <c r="AA88" s="276"/>
      <c r="AB88" s="215"/>
      <c r="AC88" s="276"/>
      <c r="AD88" s="215"/>
      <c r="AE88" s="276"/>
      <c r="AF88" s="215"/>
      <c r="AG88" s="276"/>
      <c r="AH88" s="215"/>
      <c r="AI88" s="276"/>
      <c r="AJ88" s="215"/>
      <c r="AK88" s="276"/>
      <c r="AL88" s="216"/>
      <c r="AM88" s="206"/>
      <c r="AN88" s="206"/>
      <c r="AO88" s="206"/>
      <c r="AP88" s="216"/>
      <c r="AQ88" s="216"/>
      <c r="AR88" s="265" t="s">
        <v>97</v>
      </c>
      <c r="BZ88" s="175"/>
      <c r="CA88" s="175" t="str">
        <f t="shared" si="41"/>
        <v/>
      </c>
      <c r="CB88" s="175" t="str">
        <f t="shared" si="22"/>
        <v/>
      </c>
      <c r="CC88" s="175" t="str">
        <f t="shared" si="23"/>
        <v/>
      </c>
      <c r="CD88" s="175" t="str">
        <f t="shared" si="24"/>
        <v/>
      </c>
      <c r="CE88" s="175" t="str">
        <f t="shared" si="25"/>
        <v/>
      </c>
      <c r="CF88" s="175" t="str">
        <f t="shared" si="26"/>
        <v/>
      </c>
      <c r="CG88" s="175" t="str">
        <f t="shared" si="27"/>
        <v/>
      </c>
      <c r="CH88" s="175" t="str">
        <f t="shared" si="28"/>
        <v/>
      </c>
      <c r="CI88" s="175" t="str">
        <f t="shared" si="29"/>
        <v/>
      </c>
      <c r="CJ88" s="175" t="str">
        <f t="shared" si="30"/>
        <v/>
      </c>
      <c r="CK88" s="175" t="str">
        <f t="shared" si="31"/>
        <v/>
      </c>
      <c r="CL88" s="175" t="str">
        <f t="shared" si="32"/>
        <v/>
      </c>
      <c r="CM88" s="175" t="str">
        <f t="shared" si="33"/>
        <v/>
      </c>
      <c r="CN88" s="175" t="str">
        <f t="shared" si="34"/>
        <v/>
      </c>
      <c r="CO88" s="175" t="str">
        <f t="shared" si="35"/>
        <v/>
      </c>
      <c r="CP88" s="175" t="str">
        <f t="shared" si="36"/>
        <v/>
      </c>
      <c r="CQ88" s="175" t="str">
        <f t="shared" si="42"/>
        <v/>
      </c>
      <c r="CR88" s="175" t="str">
        <f t="shared" si="38"/>
        <v/>
      </c>
      <c r="CS88" s="175" t="str">
        <f>IF(AL88&lt;=AK88,""," Los exámenes Reactivos de 88 y mas años NO DEBEN ser mayor a los Exámenes Procesados de la misma edad.-")</f>
        <v/>
      </c>
      <c r="CT88" s="175" t="str">
        <f>IF(AL88&lt;=AK88,""," Los exámenes Reactivos de 88 y mas años NO DEBEN ser mayor a los Exámenes Procesados de la misma edad.-")</f>
        <v/>
      </c>
    </row>
    <row r="89" spans="1:98" x14ac:dyDescent="0.25">
      <c r="A89" s="341" t="s">
        <v>101</v>
      </c>
      <c r="B89" s="342"/>
      <c r="C89" s="285">
        <f t="shared" si="43"/>
        <v>6</v>
      </c>
      <c r="D89" s="286">
        <f t="shared" si="44"/>
        <v>0</v>
      </c>
      <c r="E89" s="208"/>
      <c r="F89" s="209"/>
      <c r="G89" s="208"/>
      <c r="H89" s="209"/>
      <c r="I89" s="208"/>
      <c r="J89" s="209"/>
      <c r="K89" s="276"/>
      <c r="L89" s="215"/>
      <c r="M89" s="276">
        <v>1</v>
      </c>
      <c r="N89" s="215"/>
      <c r="O89" s="276">
        <v>2</v>
      </c>
      <c r="P89" s="215"/>
      <c r="Q89" s="276"/>
      <c r="R89" s="215"/>
      <c r="S89" s="276"/>
      <c r="T89" s="215"/>
      <c r="U89" s="276">
        <v>1</v>
      </c>
      <c r="V89" s="215"/>
      <c r="W89" s="276"/>
      <c r="X89" s="215"/>
      <c r="Y89" s="276">
        <v>1</v>
      </c>
      <c r="Z89" s="215"/>
      <c r="AA89" s="276"/>
      <c r="AB89" s="215"/>
      <c r="AC89" s="276">
        <v>1</v>
      </c>
      <c r="AD89" s="215"/>
      <c r="AE89" s="276"/>
      <c r="AF89" s="215"/>
      <c r="AG89" s="276"/>
      <c r="AH89" s="215"/>
      <c r="AI89" s="276"/>
      <c r="AJ89" s="215"/>
      <c r="AK89" s="276"/>
      <c r="AL89" s="216"/>
      <c r="AM89" s="206"/>
      <c r="AN89" s="206">
        <v>6</v>
      </c>
      <c r="AO89" s="206"/>
      <c r="AP89" s="216"/>
      <c r="AQ89" s="216"/>
      <c r="AR89" s="265" t="s">
        <v>108</v>
      </c>
      <c r="BZ89" s="175" t="s">
        <v>109</v>
      </c>
      <c r="CA89" s="175" t="str">
        <f t="shared" si="41"/>
        <v/>
      </c>
      <c r="CB89" s="175" t="str">
        <f t="shared" si="22"/>
        <v/>
      </c>
      <c r="CC89" s="175" t="str">
        <f t="shared" si="23"/>
        <v/>
      </c>
      <c r="CD89" s="175" t="str">
        <f t="shared" si="24"/>
        <v/>
      </c>
      <c r="CE89" s="175" t="str">
        <f t="shared" si="25"/>
        <v/>
      </c>
      <c r="CF89" s="175" t="str">
        <f t="shared" si="26"/>
        <v/>
      </c>
      <c r="CG89" s="175" t="str">
        <f t="shared" si="27"/>
        <v/>
      </c>
      <c r="CH89" s="175" t="str">
        <f t="shared" si="28"/>
        <v/>
      </c>
      <c r="CI89" s="175" t="str">
        <f t="shared" si="29"/>
        <v/>
      </c>
      <c r="CJ89" s="175" t="str">
        <f t="shared" si="30"/>
        <v/>
      </c>
      <c r="CK89" s="175" t="str">
        <f t="shared" si="31"/>
        <v/>
      </c>
      <c r="CL89" s="175" t="str">
        <f t="shared" si="32"/>
        <v/>
      </c>
      <c r="CM89" s="175" t="str">
        <f t="shared" si="33"/>
        <v/>
      </c>
      <c r="CN89" s="175" t="str">
        <f t="shared" si="34"/>
        <v/>
      </c>
      <c r="CO89" s="175" t="str">
        <f t="shared" si="35"/>
        <v/>
      </c>
      <c r="CP89" s="175" t="str">
        <f t="shared" si="36"/>
        <v/>
      </c>
      <c r="CQ89" s="175" t="str">
        <f t="shared" si="42"/>
        <v/>
      </c>
      <c r="CR89" s="175" t="str">
        <f t="shared" si="38"/>
        <v/>
      </c>
      <c r="CS89" s="175" t="str">
        <f>IF(AL89&lt;=AK89,""," Los exámenes Reactivos de 89 y mas años NO DEBEN ser mayor a los Exámenes Procesados de la misma edad.-")</f>
        <v/>
      </c>
      <c r="CT89" s="175" t="str">
        <f>IF(AL89&lt;=AK89,""," Los exámenes Reactivos de 89 y mas años NO DEBEN ser mayor a los Exámenes Procesados de la misma edad.-")</f>
        <v/>
      </c>
    </row>
    <row r="90" spans="1:98" x14ac:dyDescent="0.25">
      <c r="A90" s="452" t="s">
        <v>102</v>
      </c>
      <c r="B90" s="453"/>
      <c r="C90" s="285">
        <f t="shared" si="43"/>
        <v>0</v>
      </c>
      <c r="D90" s="286">
        <f t="shared" si="44"/>
        <v>0</v>
      </c>
      <c r="E90" s="268"/>
      <c r="F90" s="269"/>
      <c r="G90" s="268"/>
      <c r="H90" s="269"/>
      <c r="I90" s="268"/>
      <c r="J90" s="269"/>
      <c r="K90" s="276"/>
      <c r="L90" s="215"/>
      <c r="M90" s="276"/>
      <c r="N90" s="215"/>
      <c r="O90" s="276"/>
      <c r="P90" s="215"/>
      <c r="Q90" s="276"/>
      <c r="R90" s="215"/>
      <c r="S90" s="276"/>
      <c r="T90" s="215"/>
      <c r="U90" s="276"/>
      <c r="V90" s="215"/>
      <c r="W90" s="276"/>
      <c r="X90" s="215"/>
      <c r="Y90" s="276"/>
      <c r="Z90" s="215"/>
      <c r="AA90" s="276"/>
      <c r="AB90" s="215"/>
      <c r="AC90" s="276"/>
      <c r="AD90" s="215"/>
      <c r="AE90" s="276"/>
      <c r="AF90" s="215"/>
      <c r="AG90" s="276"/>
      <c r="AH90" s="215"/>
      <c r="AI90" s="276"/>
      <c r="AJ90" s="215"/>
      <c r="AK90" s="276"/>
      <c r="AL90" s="216"/>
      <c r="AM90" s="206"/>
      <c r="AN90" s="206"/>
      <c r="AO90" s="206"/>
      <c r="AP90" s="216"/>
      <c r="AQ90" s="216"/>
      <c r="AR90" s="265" t="s">
        <v>97</v>
      </c>
      <c r="BZ90" s="175"/>
      <c r="CA90" s="175" t="str">
        <f t="shared" si="41"/>
        <v/>
      </c>
      <c r="CB90" s="175" t="str">
        <f t="shared" si="22"/>
        <v/>
      </c>
      <c r="CC90" s="175" t="str">
        <f t="shared" si="23"/>
        <v/>
      </c>
      <c r="CD90" s="175" t="str">
        <f t="shared" si="24"/>
        <v/>
      </c>
      <c r="CE90" s="175" t="str">
        <f t="shared" si="25"/>
        <v/>
      </c>
      <c r="CF90" s="175" t="str">
        <f t="shared" si="26"/>
        <v/>
      </c>
      <c r="CG90" s="175" t="str">
        <f t="shared" si="27"/>
        <v/>
      </c>
      <c r="CH90" s="175" t="str">
        <f t="shared" si="28"/>
        <v/>
      </c>
      <c r="CI90" s="175" t="str">
        <f t="shared" si="29"/>
        <v/>
      </c>
      <c r="CJ90" s="175" t="str">
        <f t="shared" si="30"/>
        <v/>
      </c>
      <c r="CK90" s="175" t="str">
        <f t="shared" si="31"/>
        <v/>
      </c>
      <c r="CL90" s="175" t="str">
        <f t="shared" si="32"/>
        <v/>
      </c>
      <c r="CM90" s="175" t="str">
        <f t="shared" si="33"/>
        <v/>
      </c>
      <c r="CN90" s="175" t="str">
        <f t="shared" si="34"/>
        <v/>
      </c>
      <c r="CO90" s="175" t="str">
        <f t="shared" si="35"/>
        <v/>
      </c>
      <c r="CP90" s="175" t="str">
        <f t="shared" si="36"/>
        <v/>
      </c>
      <c r="CQ90" s="175" t="str">
        <f t="shared" si="42"/>
        <v/>
      </c>
      <c r="CR90" s="175" t="str">
        <f t="shared" si="38"/>
        <v/>
      </c>
      <c r="CS90" s="175" t="str">
        <f>IF(AL90&lt;=AK90,""," Los exámenes Reactivos de 90 y mas años NO DEBEN ser mayor a los Exámenes Procesados de la misma edad.-")</f>
        <v/>
      </c>
      <c r="CT90" s="175" t="str">
        <f>IF(AL90&lt;=AK90,""," Los exámenes Reactivos de 90 y mas años NO DEBEN ser mayor a los Exámenes Procesados de la misma edad.-")</f>
        <v/>
      </c>
    </row>
    <row r="91" spans="1:98" x14ac:dyDescent="0.25">
      <c r="A91" s="452" t="s">
        <v>103</v>
      </c>
      <c r="B91" s="453"/>
      <c r="C91" s="285">
        <f t="shared" si="43"/>
        <v>0</v>
      </c>
      <c r="D91" s="286">
        <f t="shared" si="44"/>
        <v>0</v>
      </c>
      <c r="E91" s="276"/>
      <c r="F91" s="215"/>
      <c r="G91" s="276"/>
      <c r="H91" s="215"/>
      <c r="I91" s="276"/>
      <c r="J91" s="215"/>
      <c r="K91" s="276"/>
      <c r="L91" s="215"/>
      <c r="M91" s="276"/>
      <c r="N91" s="215"/>
      <c r="O91" s="276"/>
      <c r="P91" s="215"/>
      <c r="Q91" s="276"/>
      <c r="R91" s="215"/>
      <c r="S91" s="276"/>
      <c r="T91" s="215"/>
      <c r="U91" s="276"/>
      <c r="V91" s="215"/>
      <c r="W91" s="276"/>
      <c r="X91" s="215"/>
      <c r="Y91" s="276"/>
      <c r="Z91" s="215"/>
      <c r="AA91" s="276"/>
      <c r="AB91" s="215"/>
      <c r="AC91" s="276"/>
      <c r="AD91" s="215"/>
      <c r="AE91" s="276"/>
      <c r="AF91" s="215"/>
      <c r="AG91" s="276"/>
      <c r="AH91" s="215"/>
      <c r="AI91" s="276"/>
      <c r="AJ91" s="215"/>
      <c r="AK91" s="276"/>
      <c r="AL91" s="216"/>
      <c r="AM91" s="206"/>
      <c r="AN91" s="206"/>
      <c r="AO91" s="206"/>
      <c r="AP91" s="216"/>
      <c r="AQ91" s="216"/>
      <c r="AR91" s="265" t="s">
        <v>97</v>
      </c>
      <c r="BZ91" s="175"/>
      <c r="CA91" s="175" t="str">
        <f t="shared" si="41"/>
        <v/>
      </c>
      <c r="CB91" s="175" t="str">
        <f t="shared" si="22"/>
        <v/>
      </c>
      <c r="CC91" s="175" t="str">
        <f t="shared" si="23"/>
        <v/>
      </c>
      <c r="CD91" s="175" t="str">
        <f t="shared" si="24"/>
        <v/>
      </c>
      <c r="CE91" s="175" t="str">
        <f t="shared" si="25"/>
        <v/>
      </c>
      <c r="CF91" s="175" t="str">
        <f t="shared" si="26"/>
        <v/>
      </c>
      <c r="CG91" s="175" t="str">
        <f t="shared" si="27"/>
        <v/>
      </c>
      <c r="CH91" s="175" t="str">
        <f t="shared" si="28"/>
        <v/>
      </c>
      <c r="CI91" s="175" t="str">
        <f t="shared" si="29"/>
        <v/>
      </c>
      <c r="CJ91" s="175" t="str">
        <f t="shared" si="30"/>
        <v/>
      </c>
      <c r="CK91" s="175" t="str">
        <f t="shared" si="31"/>
        <v/>
      </c>
      <c r="CL91" s="175" t="str">
        <f t="shared" si="32"/>
        <v/>
      </c>
      <c r="CM91" s="175" t="str">
        <f t="shared" si="33"/>
        <v/>
      </c>
      <c r="CN91" s="175" t="str">
        <f t="shared" si="34"/>
        <v/>
      </c>
      <c r="CO91" s="175" t="str">
        <f t="shared" si="35"/>
        <v/>
      </c>
      <c r="CP91" s="175" t="str">
        <f t="shared" si="36"/>
        <v/>
      </c>
      <c r="CQ91" s="175" t="str">
        <f t="shared" si="42"/>
        <v/>
      </c>
      <c r="CR91" s="175" t="str">
        <f t="shared" si="38"/>
        <v/>
      </c>
      <c r="CS91" s="175" t="str">
        <f>IF(AL91&lt;=AK91,""," Los exámenes Reactivos de 91 y mas años NO DEBEN ser mayor a los Exámenes Procesados de la misma edad.-")</f>
        <v/>
      </c>
      <c r="CT91" s="175" t="str">
        <f>IF(AL91&lt;=AK91,""," Los exámenes Reactivos de 91 y mas años NO DEBEN ser mayor a los Exámenes Procesados de la misma edad.-")</f>
        <v/>
      </c>
    </row>
    <row r="92" spans="1:98" x14ac:dyDescent="0.25">
      <c r="A92" s="452" t="s">
        <v>104</v>
      </c>
      <c r="B92" s="453"/>
      <c r="C92" s="285">
        <f t="shared" si="43"/>
        <v>0</v>
      </c>
      <c r="D92" s="286">
        <f t="shared" si="44"/>
        <v>0</v>
      </c>
      <c r="E92" s="276"/>
      <c r="F92" s="215"/>
      <c r="G92" s="276"/>
      <c r="H92" s="215"/>
      <c r="I92" s="276"/>
      <c r="J92" s="215"/>
      <c r="K92" s="276"/>
      <c r="L92" s="215"/>
      <c r="M92" s="276"/>
      <c r="N92" s="215"/>
      <c r="O92" s="276"/>
      <c r="P92" s="215"/>
      <c r="Q92" s="276"/>
      <c r="R92" s="215"/>
      <c r="S92" s="276"/>
      <c r="T92" s="215"/>
      <c r="U92" s="276"/>
      <c r="V92" s="215"/>
      <c r="W92" s="276"/>
      <c r="X92" s="215"/>
      <c r="Y92" s="276"/>
      <c r="Z92" s="215"/>
      <c r="AA92" s="276"/>
      <c r="AB92" s="215"/>
      <c r="AC92" s="276"/>
      <c r="AD92" s="215"/>
      <c r="AE92" s="276"/>
      <c r="AF92" s="215"/>
      <c r="AG92" s="276"/>
      <c r="AH92" s="215"/>
      <c r="AI92" s="276"/>
      <c r="AJ92" s="215"/>
      <c r="AK92" s="276"/>
      <c r="AL92" s="216"/>
      <c r="AM92" s="206"/>
      <c r="AN92" s="206"/>
      <c r="AO92" s="206"/>
      <c r="AP92" s="216"/>
      <c r="AQ92" s="216"/>
      <c r="AR92" s="265" t="s">
        <v>97</v>
      </c>
      <c r="BZ92" s="175"/>
      <c r="CA92" s="175" t="str">
        <f t="shared" si="41"/>
        <v/>
      </c>
      <c r="CB92" s="175" t="str">
        <f t="shared" si="22"/>
        <v/>
      </c>
      <c r="CC92" s="175" t="str">
        <f t="shared" si="23"/>
        <v/>
      </c>
      <c r="CD92" s="175" t="str">
        <f t="shared" si="24"/>
        <v/>
      </c>
      <c r="CE92" s="175" t="str">
        <f t="shared" si="25"/>
        <v/>
      </c>
      <c r="CF92" s="175" t="str">
        <f t="shared" si="26"/>
        <v/>
      </c>
      <c r="CG92" s="175" t="str">
        <f t="shared" si="27"/>
        <v/>
      </c>
      <c r="CH92" s="175" t="str">
        <f t="shared" si="28"/>
        <v/>
      </c>
      <c r="CI92" s="175" t="str">
        <f t="shared" si="29"/>
        <v/>
      </c>
      <c r="CJ92" s="175" t="str">
        <f t="shared" si="30"/>
        <v/>
      </c>
      <c r="CK92" s="175" t="str">
        <f t="shared" si="31"/>
        <v/>
      </c>
      <c r="CL92" s="175" t="str">
        <f t="shared" si="32"/>
        <v/>
      </c>
      <c r="CM92" s="175" t="str">
        <f t="shared" si="33"/>
        <v/>
      </c>
      <c r="CN92" s="175" t="str">
        <f t="shared" si="34"/>
        <v/>
      </c>
      <c r="CO92" s="175" t="str">
        <f t="shared" si="35"/>
        <v/>
      </c>
      <c r="CP92" s="175" t="str">
        <f t="shared" si="36"/>
        <v/>
      </c>
      <c r="CQ92" s="175" t="str">
        <f t="shared" si="42"/>
        <v/>
      </c>
      <c r="CR92" s="175" t="str">
        <f t="shared" si="38"/>
        <v/>
      </c>
      <c r="CS92" s="175" t="str">
        <f>IF(AL92&lt;=AK92,""," Los exámenes Reactivos de 92 y mas años NO DEBEN ser mayor a los Exámenes Procesados de la misma edad.-")</f>
        <v/>
      </c>
      <c r="CT92" s="175" t="str">
        <f>IF(AL92&lt;=AK92,""," Los exámenes Reactivos de 92 y mas años NO DEBEN ser mayor a los Exámenes Procesados de la misma edad.-")</f>
        <v/>
      </c>
    </row>
    <row r="93" spans="1:98" x14ac:dyDescent="0.25">
      <c r="A93" s="452" t="s">
        <v>60</v>
      </c>
      <c r="B93" s="453"/>
      <c r="C93" s="285">
        <f t="shared" si="43"/>
        <v>28</v>
      </c>
      <c r="D93" s="286">
        <f t="shared" si="44"/>
        <v>0</v>
      </c>
      <c r="E93" s="276"/>
      <c r="F93" s="215"/>
      <c r="G93" s="276">
        <v>1</v>
      </c>
      <c r="H93" s="215"/>
      <c r="I93" s="276"/>
      <c r="J93" s="215"/>
      <c r="K93" s="276"/>
      <c r="L93" s="215"/>
      <c r="M93" s="276">
        <v>2</v>
      </c>
      <c r="N93" s="215"/>
      <c r="O93" s="276">
        <v>5</v>
      </c>
      <c r="P93" s="215"/>
      <c r="Q93" s="276">
        <v>1</v>
      </c>
      <c r="R93" s="215"/>
      <c r="S93" s="276"/>
      <c r="T93" s="215"/>
      <c r="U93" s="276">
        <v>2</v>
      </c>
      <c r="V93" s="215"/>
      <c r="W93" s="276">
        <v>3</v>
      </c>
      <c r="X93" s="215"/>
      <c r="Y93" s="276">
        <v>2</v>
      </c>
      <c r="Z93" s="215"/>
      <c r="AA93" s="276">
        <v>2</v>
      </c>
      <c r="AB93" s="215"/>
      <c r="AC93" s="276">
        <v>2</v>
      </c>
      <c r="AD93" s="215"/>
      <c r="AE93" s="276">
        <v>1</v>
      </c>
      <c r="AF93" s="215"/>
      <c r="AG93" s="276">
        <v>2</v>
      </c>
      <c r="AH93" s="215"/>
      <c r="AI93" s="276">
        <v>4</v>
      </c>
      <c r="AJ93" s="215"/>
      <c r="AK93" s="276">
        <v>1</v>
      </c>
      <c r="AL93" s="216"/>
      <c r="AM93" s="206">
        <v>18</v>
      </c>
      <c r="AN93" s="206">
        <v>10</v>
      </c>
      <c r="AO93" s="206"/>
      <c r="AP93" s="216"/>
      <c r="AQ93" s="216"/>
      <c r="AR93" s="265" t="s">
        <v>108</v>
      </c>
      <c r="BZ93" s="175" t="s">
        <v>109</v>
      </c>
      <c r="CA93" s="175" t="str">
        <f t="shared" si="41"/>
        <v/>
      </c>
      <c r="CB93" s="175" t="str">
        <f t="shared" si="22"/>
        <v/>
      </c>
      <c r="CC93" s="175" t="str">
        <f t="shared" si="23"/>
        <v/>
      </c>
      <c r="CD93" s="175" t="str">
        <f t="shared" si="24"/>
        <v/>
      </c>
      <c r="CE93" s="175" t="str">
        <f t="shared" si="25"/>
        <v/>
      </c>
      <c r="CF93" s="175" t="str">
        <f t="shared" si="26"/>
        <v/>
      </c>
      <c r="CG93" s="175" t="str">
        <f t="shared" si="27"/>
        <v/>
      </c>
      <c r="CH93" s="175" t="str">
        <f t="shared" si="28"/>
        <v/>
      </c>
      <c r="CI93" s="175" t="str">
        <f t="shared" si="29"/>
        <v/>
      </c>
      <c r="CJ93" s="175" t="str">
        <f t="shared" si="30"/>
        <v/>
      </c>
      <c r="CK93" s="175" t="str">
        <f t="shared" si="31"/>
        <v/>
      </c>
      <c r="CL93" s="175" t="str">
        <f t="shared" si="32"/>
        <v/>
      </c>
      <c r="CM93" s="175" t="str">
        <f t="shared" si="33"/>
        <v/>
      </c>
      <c r="CN93" s="175" t="str">
        <f t="shared" si="34"/>
        <v/>
      </c>
      <c r="CO93" s="175" t="str">
        <f t="shared" si="35"/>
        <v/>
      </c>
      <c r="CP93" s="175" t="str">
        <f t="shared" si="36"/>
        <v/>
      </c>
      <c r="CQ93" s="175" t="str">
        <f t="shared" si="42"/>
        <v/>
      </c>
      <c r="CR93" s="175" t="str">
        <f t="shared" si="38"/>
        <v/>
      </c>
      <c r="CS93" s="175" t="str">
        <f>IF(AL93&lt;=AK93,""," Los exámenes Reactivos de 93 y mas años NO DEBEN ser mayor a los Exámenes Procesados de la misma edad.-")</f>
        <v/>
      </c>
      <c r="CT93" s="175" t="str">
        <f>IF(AL93&lt;=AK93,""," Los exámenes Reactivos de 93 y mas años NO DEBEN ser mayor a los Exámenes Procesados de la misma edad.-")</f>
        <v/>
      </c>
    </row>
    <row r="94" spans="1:98" x14ac:dyDescent="0.25">
      <c r="A94" s="471" t="s">
        <v>61</v>
      </c>
      <c r="B94" s="472"/>
      <c r="C94" s="281">
        <f t="shared" si="43"/>
        <v>49</v>
      </c>
      <c r="D94" s="228">
        <f t="shared" si="44"/>
        <v>0</v>
      </c>
      <c r="E94" s="289"/>
      <c r="F94" s="290"/>
      <c r="G94" s="289"/>
      <c r="H94" s="290"/>
      <c r="I94" s="229"/>
      <c r="J94" s="230"/>
      <c r="K94" s="229">
        <v>10</v>
      </c>
      <c r="L94" s="230"/>
      <c r="M94" s="229">
        <v>7</v>
      </c>
      <c r="N94" s="230"/>
      <c r="O94" s="229">
        <v>7</v>
      </c>
      <c r="P94" s="230"/>
      <c r="Q94" s="229">
        <v>6</v>
      </c>
      <c r="R94" s="230"/>
      <c r="S94" s="229">
        <v>5</v>
      </c>
      <c r="T94" s="230"/>
      <c r="U94" s="229">
        <v>7</v>
      </c>
      <c r="V94" s="230"/>
      <c r="W94" s="229">
        <v>3</v>
      </c>
      <c r="X94" s="230"/>
      <c r="Y94" s="229">
        <v>3</v>
      </c>
      <c r="Z94" s="230"/>
      <c r="AA94" s="229"/>
      <c r="AB94" s="230"/>
      <c r="AC94" s="229"/>
      <c r="AD94" s="230"/>
      <c r="AE94" s="229">
        <v>1</v>
      </c>
      <c r="AF94" s="230"/>
      <c r="AG94" s="229"/>
      <c r="AH94" s="230"/>
      <c r="AI94" s="229"/>
      <c r="AJ94" s="230"/>
      <c r="AK94" s="229"/>
      <c r="AL94" s="231"/>
      <c r="AM94" s="219">
        <v>14</v>
      </c>
      <c r="AN94" s="219">
        <v>35</v>
      </c>
      <c r="AO94" s="219"/>
      <c r="AP94" s="231"/>
      <c r="AQ94" s="231"/>
      <c r="AR94" s="265" t="s">
        <v>108</v>
      </c>
      <c r="BZ94" s="175" t="s">
        <v>109</v>
      </c>
      <c r="CA94" s="175" t="str">
        <f t="shared" si="41"/>
        <v/>
      </c>
      <c r="CB94" s="175" t="str">
        <f t="shared" si="22"/>
        <v/>
      </c>
      <c r="CC94" s="175" t="str">
        <f t="shared" si="23"/>
        <v/>
      </c>
      <c r="CD94" s="175" t="str">
        <f t="shared" si="24"/>
        <v/>
      </c>
      <c r="CE94" s="175" t="str">
        <f t="shared" si="25"/>
        <v/>
      </c>
      <c r="CF94" s="175" t="str">
        <f t="shared" si="26"/>
        <v/>
      </c>
      <c r="CG94" s="175" t="str">
        <f t="shared" si="27"/>
        <v/>
      </c>
      <c r="CH94" s="175" t="str">
        <f t="shared" si="28"/>
        <v/>
      </c>
      <c r="CI94" s="175" t="str">
        <f t="shared" si="29"/>
        <v/>
      </c>
      <c r="CJ94" s="175" t="str">
        <f t="shared" si="30"/>
        <v/>
      </c>
      <c r="CK94" s="175" t="str">
        <f t="shared" si="31"/>
        <v/>
      </c>
      <c r="CL94" s="175" t="str">
        <f t="shared" si="32"/>
        <v/>
      </c>
      <c r="CM94" s="175" t="str">
        <f t="shared" si="33"/>
        <v/>
      </c>
      <c r="CN94" s="175" t="str">
        <f t="shared" si="34"/>
        <v/>
      </c>
      <c r="CO94" s="175" t="str">
        <f t="shared" si="35"/>
        <v/>
      </c>
      <c r="CP94" s="175" t="str">
        <f t="shared" si="36"/>
        <v/>
      </c>
      <c r="CQ94" s="175" t="str">
        <f t="shared" si="42"/>
        <v/>
      </c>
      <c r="CR94" s="175" t="str">
        <f t="shared" si="38"/>
        <v/>
      </c>
      <c r="CS94" s="175" t="str">
        <f>IF(AL94&lt;=AK94,""," Los exámenes Reactivos de 94 y mas años NO DEBEN ser mayor a los Exámenes Procesados de la misma edad.-")</f>
        <v/>
      </c>
      <c r="CT94" s="175" t="str">
        <f>IF(AL94&lt;=AK94,""," Los exámenes Reactivos de 94 y mas años NO DEBEN ser mayor a los Exámenes Procesados de la misma edad.-")</f>
        <v/>
      </c>
    </row>
    <row r="95" spans="1:98" x14ac:dyDescent="0.25">
      <c r="A95" s="259" t="s">
        <v>62</v>
      </c>
      <c r="B95" s="291"/>
      <c r="C95" s="292"/>
      <c r="D95" s="292"/>
      <c r="E95" s="292"/>
      <c r="F95" s="178"/>
      <c r="G95" s="178"/>
      <c r="H95" s="178"/>
      <c r="I95" s="172"/>
      <c r="J95" s="172"/>
      <c r="K95" s="172"/>
      <c r="L95" s="172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4"/>
      <c r="AM95" s="233"/>
      <c r="AN95" s="294"/>
      <c r="AO95" s="295"/>
      <c r="AP95" s="293"/>
      <c r="AQ95" s="293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</row>
    <row r="96" spans="1:98" ht="24.75" customHeight="1" x14ac:dyDescent="0.25">
      <c r="A96" s="473" t="s">
        <v>21</v>
      </c>
      <c r="B96" s="474"/>
      <c r="C96" s="479" t="s">
        <v>34</v>
      </c>
      <c r="D96" s="480"/>
      <c r="E96" s="448" t="s">
        <v>92</v>
      </c>
      <c r="F96" s="449"/>
      <c r="G96" s="449"/>
      <c r="H96" s="449"/>
      <c r="I96" s="449"/>
      <c r="J96" s="449"/>
      <c r="K96" s="449"/>
      <c r="L96" s="449"/>
      <c r="M96" s="449"/>
      <c r="N96" s="449"/>
      <c r="O96" s="449"/>
      <c r="P96" s="449"/>
      <c r="Q96" s="449"/>
      <c r="R96" s="449"/>
      <c r="S96" s="449"/>
      <c r="T96" s="449"/>
      <c r="U96" s="449"/>
      <c r="V96" s="449"/>
      <c r="W96" s="449"/>
      <c r="X96" s="449"/>
      <c r="Y96" s="449"/>
      <c r="Z96" s="449"/>
      <c r="AA96" s="449"/>
      <c r="AB96" s="449"/>
      <c r="AC96" s="449"/>
      <c r="AD96" s="449"/>
      <c r="AE96" s="449"/>
      <c r="AF96" s="449"/>
      <c r="AG96" s="449"/>
      <c r="AH96" s="449"/>
      <c r="AI96" s="449"/>
      <c r="AJ96" s="449"/>
      <c r="AK96" s="449"/>
      <c r="AL96" s="449"/>
      <c r="AM96" s="436" t="s">
        <v>93</v>
      </c>
      <c r="AN96" s="440"/>
      <c r="AO96" s="446" t="s">
        <v>94</v>
      </c>
      <c r="AP96" s="432" t="s">
        <v>95</v>
      </c>
      <c r="AQ96" s="432" t="s">
        <v>96</v>
      </c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</row>
    <row r="97" spans="1:98" x14ac:dyDescent="0.25">
      <c r="A97" s="475"/>
      <c r="B97" s="476"/>
      <c r="C97" s="481"/>
      <c r="D97" s="482"/>
      <c r="E97" s="448" t="s">
        <v>35</v>
      </c>
      <c r="F97" s="450"/>
      <c r="G97" s="448" t="s">
        <v>36</v>
      </c>
      <c r="H97" s="450"/>
      <c r="I97" s="448" t="s">
        <v>37</v>
      </c>
      <c r="J97" s="450"/>
      <c r="K97" s="448" t="s">
        <v>38</v>
      </c>
      <c r="L97" s="450"/>
      <c r="M97" s="448" t="s">
        <v>39</v>
      </c>
      <c r="N97" s="450"/>
      <c r="O97" s="448" t="s">
        <v>40</v>
      </c>
      <c r="P97" s="450"/>
      <c r="Q97" s="448" t="s">
        <v>41</v>
      </c>
      <c r="R97" s="450"/>
      <c r="S97" s="448" t="s">
        <v>42</v>
      </c>
      <c r="T97" s="450"/>
      <c r="U97" s="448" t="s">
        <v>43</v>
      </c>
      <c r="V97" s="450"/>
      <c r="W97" s="448" t="s">
        <v>44</v>
      </c>
      <c r="X97" s="450"/>
      <c r="Y97" s="448" t="s">
        <v>45</v>
      </c>
      <c r="Z97" s="450"/>
      <c r="AA97" s="448" t="s">
        <v>46</v>
      </c>
      <c r="AB97" s="450"/>
      <c r="AC97" s="448" t="s">
        <v>47</v>
      </c>
      <c r="AD97" s="450"/>
      <c r="AE97" s="448" t="s">
        <v>48</v>
      </c>
      <c r="AF97" s="450"/>
      <c r="AG97" s="448" t="s">
        <v>49</v>
      </c>
      <c r="AH97" s="450"/>
      <c r="AI97" s="448" t="s">
        <v>50</v>
      </c>
      <c r="AJ97" s="450"/>
      <c r="AK97" s="448" t="s">
        <v>51</v>
      </c>
      <c r="AL97" s="450"/>
      <c r="AM97" s="467" t="s">
        <v>6</v>
      </c>
      <c r="AN97" s="446" t="s">
        <v>7</v>
      </c>
      <c r="AO97" s="465"/>
      <c r="AP97" s="433"/>
      <c r="AQ97" s="433"/>
      <c r="BZ97" s="175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</row>
    <row r="98" spans="1:98" x14ac:dyDescent="0.25">
      <c r="A98" s="477"/>
      <c r="B98" s="478"/>
      <c r="C98" s="347" t="s">
        <v>27</v>
      </c>
      <c r="D98" s="296" t="s">
        <v>28</v>
      </c>
      <c r="E98" s="236" t="s">
        <v>27</v>
      </c>
      <c r="F98" s="237" t="s">
        <v>28</v>
      </c>
      <c r="G98" s="236" t="s">
        <v>27</v>
      </c>
      <c r="H98" s="237" t="s">
        <v>28</v>
      </c>
      <c r="I98" s="236" t="s">
        <v>27</v>
      </c>
      <c r="J98" s="237" t="s">
        <v>28</v>
      </c>
      <c r="K98" s="236" t="s">
        <v>27</v>
      </c>
      <c r="L98" s="237" t="s">
        <v>28</v>
      </c>
      <c r="M98" s="236" t="s">
        <v>27</v>
      </c>
      <c r="N98" s="237" t="s">
        <v>28</v>
      </c>
      <c r="O98" s="236" t="s">
        <v>27</v>
      </c>
      <c r="P98" s="237" t="s">
        <v>28</v>
      </c>
      <c r="Q98" s="236" t="s">
        <v>27</v>
      </c>
      <c r="R98" s="237" t="s">
        <v>28</v>
      </c>
      <c r="S98" s="236" t="s">
        <v>27</v>
      </c>
      <c r="T98" s="237" t="s">
        <v>28</v>
      </c>
      <c r="U98" s="236" t="s">
        <v>27</v>
      </c>
      <c r="V98" s="237" t="s">
        <v>28</v>
      </c>
      <c r="W98" s="236" t="s">
        <v>27</v>
      </c>
      <c r="X98" s="237" t="s">
        <v>28</v>
      </c>
      <c r="Y98" s="236" t="s">
        <v>27</v>
      </c>
      <c r="Z98" s="237" t="s">
        <v>28</v>
      </c>
      <c r="AA98" s="236" t="s">
        <v>27</v>
      </c>
      <c r="AB98" s="237" t="s">
        <v>28</v>
      </c>
      <c r="AC98" s="236" t="s">
        <v>27</v>
      </c>
      <c r="AD98" s="237" t="s">
        <v>28</v>
      </c>
      <c r="AE98" s="236" t="s">
        <v>27</v>
      </c>
      <c r="AF98" s="237" t="s">
        <v>28</v>
      </c>
      <c r="AG98" s="236" t="s">
        <v>27</v>
      </c>
      <c r="AH98" s="237" t="s">
        <v>28</v>
      </c>
      <c r="AI98" s="236" t="s">
        <v>27</v>
      </c>
      <c r="AJ98" s="237" t="s">
        <v>28</v>
      </c>
      <c r="AK98" s="236" t="s">
        <v>27</v>
      </c>
      <c r="AL98" s="238" t="s">
        <v>28</v>
      </c>
      <c r="AM98" s="468"/>
      <c r="AN98" s="447"/>
      <c r="AO98" s="447"/>
      <c r="AP98" s="435"/>
      <c r="AQ98" s="435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</row>
    <row r="99" spans="1:98" x14ac:dyDescent="0.25">
      <c r="A99" s="452" t="s">
        <v>52</v>
      </c>
      <c r="B99" s="453"/>
      <c r="C99" s="260">
        <f t="shared" ref="C99:C110" si="45">SUM(E99+G99+I99+K99+M99+O99+Q99+S99+U99+W99+Y99+AA99+AC99+AE99+AG99+AI99+AK99)</f>
        <v>0</v>
      </c>
      <c r="D99" s="261">
        <f t="shared" ref="D99:D110" si="46">SUM(F99+H99+J99+L99+N99+P99+R99+T99+V99+X99+Z99+AB99+AD99+AF99+AH99+AJ99+AL99)</f>
        <v>0</v>
      </c>
      <c r="E99" s="262"/>
      <c r="F99" s="263"/>
      <c r="G99" s="262"/>
      <c r="H99" s="263"/>
      <c r="I99" s="246"/>
      <c r="J99" s="247"/>
      <c r="K99" s="246"/>
      <c r="L99" s="247"/>
      <c r="M99" s="246"/>
      <c r="N99" s="247"/>
      <c r="O99" s="246"/>
      <c r="P99" s="247"/>
      <c r="Q99" s="246"/>
      <c r="R99" s="247"/>
      <c r="S99" s="246"/>
      <c r="T99" s="247"/>
      <c r="U99" s="246"/>
      <c r="V99" s="247"/>
      <c r="W99" s="246"/>
      <c r="X99" s="247"/>
      <c r="Y99" s="246"/>
      <c r="Z99" s="247"/>
      <c r="AA99" s="246"/>
      <c r="AB99" s="247"/>
      <c r="AC99" s="246"/>
      <c r="AD99" s="247"/>
      <c r="AE99" s="246"/>
      <c r="AF99" s="247"/>
      <c r="AG99" s="246"/>
      <c r="AH99" s="247"/>
      <c r="AI99" s="246"/>
      <c r="AJ99" s="247"/>
      <c r="AK99" s="262"/>
      <c r="AL99" s="264"/>
      <c r="AM99" s="262"/>
      <c r="AN99" s="204"/>
      <c r="AO99" s="204"/>
      <c r="AP99" s="210"/>
      <c r="AQ99" s="210"/>
      <c r="AR99" s="265" t="s">
        <v>97</v>
      </c>
      <c r="BZ99" s="175"/>
      <c r="CA99" s="175" t="str">
        <f>IF(C99&lt;&gt;AN99," Total de exámenes Procesados NO es igual a total por sexo.-","")</f>
        <v/>
      </c>
      <c r="CB99" s="175" t="str">
        <f t="shared" ref="CB99:CB121" si="47">IF(F99&lt;=E99,""," Los exámenes Reactivos de 0 a 4 años NO DEBEN ser mayor a los Exámenes Procesados de la misma edad.-")</f>
        <v/>
      </c>
      <c r="CC99" s="175" t="str">
        <f t="shared" ref="CC99:CC121" si="48">IF(H99&lt;=G99,""," Los exámenes Reactivos de 5 a 9 años NO DEBEN ser mayor a los Exámenes Procesados de la misma edad.-")</f>
        <v/>
      </c>
      <c r="CD99" s="175" t="str">
        <f t="shared" ref="CD99:CD121" si="49">IF(J99&lt;=I99,""," Los exámenes Reactivos de 10 a 14 años NO DEBEN ser mayor a los Exámenes Procesados de la misma edad.-")</f>
        <v/>
      </c>
      <c r="CE99" s="175" t="str">
        <f t="shared" ref="CE99:CE121" si="50">IF(L99&lt;=K99,""," Los exámenes Reactivos de 15 a 19 años NO DEBEN ser mayor a los Exámenes Procesados de la misma edad.-")</f>
        <v/>
      </c>
      <c r="CF99" s="175" t="str">
        <f t="shared" ref="CF99:CF121" si="51">IF(N99&lt;=M99,""," Los exámenes Reactivos de 20 a 24 años NO DEBEN ser mayor a los Exámenes Procesados de la misma edad.-")</f>
        <v/>
      </c>
      <c r="CG99" s="175" t="str">
        <f t="shared" ref="CG99:CG121" si="52">IF(P99&lt;=O99,""," Los exámenes Reactivos de 25 a 29 años NO DEBEN ser mayor a los Exámenes Procesados de la misma edad.-")</f>
        <v/>
      </c>
      <c r="CH99" s="175" t="str">
        <f t="shared" ref="CH99:CH121" si="53">IF(R99&lt;=Q99,""," Los exámenes Reactivos de 30 a 34 años NO DEBEN ser mayor a los Exámenes Procesados de la misma edad.-")</f>
        <v/>
      </c>
      <c r="CI99" s="175" t="str">
        <f t="shared" ref="CI99:CI121" si="54">IF(T99&lt;=S99,""," Los exámenes Reactivos de 35 a 39 años NO DEBEN ser mayor a los Exámenes Procesados de la misma edad.-")</f>
        <v/>
      </c>
      <c r="CJ99" s="175" t="str">
        <f t="shared" ref="CJ99:CJ121" si="55">IF(V99&lt;=U99,""," Los exámenes Reactivos de 40 a 44 años NO DEBEN ser mayor a los Exámenes Procesados de la misma edad.-")</f>
        <v/>
      </c>
      <c r="CK99" s="175" t="str">
        <f t="shared" ref="CK99:CK121" si="56">IF(X99&lt;=W99,""," Los exámenes Reactivos de 45 a 49 años NO DEBEN ser mayor a los Exámenes Procesados de la misma edad.-")</f>
        <v/>
      </c>
      <c r="CL99" s="175" t="str">
        <f t="shared" ref="CL99:CL121" si="57">IF(Z99&lt;=Y99,""," Los exámenes Reactivos de 50 a 54 años NO DEBEN ser mayor a los Exámenes Procesados de la misma edad.-")</f>
        <v/>
      </c>
      <c r="CM99" s="175" t="str">
        <f t="shared" ref="CM99:CM121" si="58">IF(AB99&lt;=AA99,""," Los exámenes Reactivos de 55 a 59 años NO DEBEN ser mayor a los Exámenes Procesados de la misma edad.-")</f>
        <v/>
      </c>
      <c r="CN99" s="175" t="str">
        <f t="shared" ref="CN99:CN121" si="59">IF(AD99&lt;=AC99,""," Los exámenes Reactivos de 60 a 64 años NO DEBEN ser mayor a los Exámenes Procesados de la misma edad.-")</f>
        <v/>
      </c>
      <c r="CO99" s="175" t="str">
        <f t="shared" ref="CO99:CO121" si="60">IF(AF99&lt;=AE99,""," Los exámenes Reactivos de 65 a 69 años NO DEBEN ser mayor a los Exámenes Procesados de la misma edad.-")</f>
        <v/>
      </c>
      <c r="CP99" s="175" t="str">
        <f t="shared" ref="CP99:CP121" si="61">IF(AH99&lt;=AG99,""," Los exámenes Reactivos de 70 a 74 años NO DEBEN ser mayor a los Exámenes Procesados de la misma edad.-")</f>
        <v/>
      </c>
      <c r="CQ99" s="175" t="str">
        <f t="shared" ref="CQ99:CQ121" si="62">IF(AJ99&lt;=AI99,""," Los exámenes Reactivos de 75 a 79 años NO DEBEN ser mayor a los Exámenes Procesados de la misma edad.-")</f>
        <v/>
      </c>
      <c r="CR99" s="175" t="str">
        <f t="shared" ref="CR99:CR121" si="63">IF(AL99&lt;=AK99,""," Los exámenes Reactivos de 80 y mas años NO DEBEN ser mayor a los Exámenes Procesados de la misma edad.-")</f>
        <v/>
      </c>
      <c r="CS99" s="175"/>
      <c r="CT99" s="175"/>
    </row>
    <row r="100" spans="1:98" x14ac:dyDescent="0.25">
      <c r="A100" s="452" t="s">
        <v>53</v>
      </c>
      <c r="B100" s="453"/>
      <c r="C100" s="266">
        <f t="shared" si="45"/>
        <v>0</v>
      </c>
      <c r="D100" s="267">
        <f t="shared" si="46"/>
        <v>0</v>
      </c>
      <c r="E100" s="268"/>
      <c r="F100" s="269"/>
      <c r="G100" s="268"/>
      <c r="H100" s="269"/>
      <c r="I100" s="191"/>
      <c r="J100" s="192"/>
      <c r="K100" s="191"/>
      <c r="L100" s="192"/>
      <c r="M100" s="191"/>
      <c r="N100" s="192"/>
      <c r="O100" s="191"/>
      <c r="P100" s="192"/>
      <c r="Q100" s="191"/>
      <c r="R100" s="192"/>
      <c r="S100" s="191"/>
      <c r="T100" s="192"/>
      <c r="U100" s="191"/>
      <c r="V100" s="192"/>
      <c r="W100" s="191"/>
      <c r="X100" s="192"/>
      <c r="Y100" s="191"/>
      <c r="Z100" s="192"/>
      <c r="AA100" s="191"/>
      <c r="AB100" s="192"/>
      <c r="AC100" s="191"/>
      <c r="AD100" s="192"/>
      <c r="AE100" s="191"/>
      <c r="AF100" s="192"/>
      <c r="AG100" s="191"/>
      <c r="AH100" s="192"/>
      <c r="AI100" s="191"/>
      <c r="AJ100" s="192"/>
      <c r="AK100" s="268"/>
      <c r="AL100" s="270"/>
      <c r="AM100" s="268"/>
      <c r="AN100" s="204"/>
      <c r="AO100" s="204"/>
      <c r="AP100" s="210"/>
      <c r="AQ100" s="210"/>
      <c r="AR100" s="265" t="s">
        <v>97</v>
      </c>
      <c r="BZ100" s="175"/>
      <c r="CA100" s="175" t="str">
        <f>IF(C100&lt;&gt;AN100," Total de exámenes Procesados NO es igual a total por sexo.-","")</f>
        <v/>
      </c>
      <c r="CB100" s="175" t="str">
        <f t="shared" si="47"/>
        <v/>
      </c>
      <c r="CC100" s="175" t="str">
        <f t="shared" si="48"/>
        <v/>
      </c>
      <c r="CD100" s="175" t="str">
        <f t="shared" si="49"/>
        <v/>
      </c>
      <c r="CE100" s="175" t="str">
        <f t="shared" si="50"/>
        <v/>
      </c>
      <c r="CF100" s="175" t="str">
        <f t="shared" si="51"/>
        <v/>
      </c>
      <c r="CG100" s="175" t="str">
        <f t="shared" si="52"/>
        <v/>
      </c>
      <c r="CH100" s="175" t="str">
        <f t="shared" si="53"/>
        <v/>
      </c>
      <c r="CI100" s="175" t="str">
        <f t="shared" si="54"/>
        <v/>
      </c>
      <c r="CJ100" s="175" t="str">
        <f t="shared" si="55"/>
        <v/>
      </c>
      <c r="CK100" s="175" t="str">
        <f t="shared" si="56"/>
        <v/>
      </c>
      <c r="CL100" s="175" t="str">
        <f t="shared" si="57"/>
        <v/>
      </c>
      <c r="CM100" s="175" t="str">
        <f t="shared" si="58"/>
        <v/>
      </c>
      <c r="CN100" s="175" t="str">
        <f t="shared" si="59"/>
        <v/>
      </c>
      <c r="CO100" s="175" t="str">
        <f t="shared" si="60"/>
        <v/>
      </c>
      <c r="CP100" s="175" t="str">
        <f t="shared" si="61"/>
        <v/>
      </c>
      <c r="CQ100" s="175" t="str">
        <f t="shared" si="62"/>
        <v/>
      </c>
      <c r="CR100" s="175" t="str">
        <f t="shared" si="63"/>
        <v/>
      </c>
      <c r="CS100" s="175"/>
      <c r="CT100" s="175"/>
    </row>
    <row r="101" spans="1:98" x14ac:dyDescent="0.25">
      <c r="A101" s="452" t="s">
        <v>54</v>
      </c>
      <c r="B101" s="453"/>
      <c r="C101" s="266">
        <f t="shared" si="45"/>
        <v>0</v>
      </c>
      <c r="D101" s="267">
        <f t="shared" si="46"/>
        <v>0</v>
      </c>
      <c r="E101" s="268"/>
      <c r="F101" s="269"/>
      <c r="G101" s="268"/>
      <c r="H101" s="269"/>
      <c r="I101" s="191"/>
      <c r="J101" s="192"/>
      <c r="K101" s="208"/>
      <c r="L101" s="209"/>
      <c r="M101" s="208"/>
      <c r="N101" s="209"/>
      <c r="O101" s="208"/>
      <c r="P101" s="209"/>
      <c r="Q101" s="208"/>
      <c r="R101" s="209"/>
      <c r="S101" s="208"/>
      <c r="T101" s="209"/>
      <c r="U101" s="208"/>
      <c r="V101" s="209"/>
      <c r="W101" s="208"/>
      <c r="X101" s="209"/>
      <c r="Y101" s="208"/>
      <c r="Z101" s="209"/>
      <c r="AA101" s="208"/>
      <c r="AB101" s="209"/>
      <c r="AC101" s="208"/>
      <c r="AD101" s="209"/>
      <c r="AE101" s="208"/>
      <c r="AF101" s="209"/>
      <c r="AG101" s="208"/>
      <c r="AH101" s="209"/>
      <c r="AI101" s="208"/>
      <c r="AJ101" s="209"/>
      <c r="AK101" s="268"/>
      <c r="AL101" s="270"/>
      <c r="AM101" s="297"/>
      <c r="AN101" s="204"/>
      <c r="AO101" s="204"/>
      <c r="AP101" s="210"/>
      <c r="AQ101" s="210"/>
      <c r="AR101" s="265" t="s">
        <v>97</v>
      </c>
      <c r="BZ101" s="175"/>
      <c r="CA101" s="175" t="str">
        <f>IF(C101&lt;&gt;AN101," Total de exámenes Procesados NO es igual a total por sexo.-","")</f>
        <v/>
      </c>
      <c r="CB101" s="175" t="str">
        <f t="shared" si="47"/>
        <v/>
      </c>
      <c r="CC101" s="175" t="str">
        <f t="shared" si="48"/>
        <v/>
      </c>
      <c r="CD101" s="175" t="str">
        <f t="shared" si="49"/>
        <v/>
      </c>
      <c r="CE101" s="175" t="str">
        <f t="shared" si="50"/>
        <v/>
      </c>
      <c r="CF101" s="175" t="str">
        <f t="shared" si="51"/>
        <v/>
      </c>
      <c r="CG101" s="175" t="str">
        <f t="shared" si="52"/>
        <v/>
      </c>
      <c r="CH101" s="175" t="str">
        <f t="shared" si="53"/>
        <v/>
      </c>
      <c r="CI101" s="175" t="str">
        <f t="shared" si="54"/>
        <v/>
      </c>
      <c r="CJ101" s="175" t="str">
        <f t="shared" si="55"/>
        <v/>
      </c>
      <c r="CK101" s="175" t="str">
        <f t="shared" si="56"/>
        <v/>
      </c>
      <c r="CL101" s="175" t="str">
        <f t="shared" si="57"/>
        <v/>
      </c>
      <c r="CM101" s="175" t="str">
        <f t="shared" si="58"/>
        <v/>
      </c>
      <c r="CN101" s="175" t="str">
        <f t="shared" si="59"/>
        <v/>
      </c>
      <c r="CO101" s="175" t="str">
        <f t="shared" si="60"/>
        <v/>
      </c>
      <c r="CP101" s="175" t="str">
        <f t="shared" si="61"/>
        <v/>
      </c>
      <c r="CQ101" s="175" t="str">
        <f t="shared" si="62"/>
        <v/>
      </c>
      <c r="CR101" s="175" t="str">
        <f t="shared" si="63"/>
        <v/>
      </c>
      <c r="CS101" s="175"/>
      <c r="CT101" s="175"/>
    </row>
    <row r="102" spans="1:98" x14ac:dyDescent="0.25">
      <c r="A102" s="452" t="s">
        <v>14</v>
      </c>
      <c r="B102" s="453"/>
      <c r="C102" s="266">
        <f t="shared" si="45"/>
        <v>0</v>
      </c>
      <c r="D102" s="271">
        <f t="shared" si="46"/>
        <v>0</v>
      </c>
      <c r="E102" s="268"/>
      <c r="F102" s="269"/>
      <c r="G102" s="268"/>
      <c r="H102" s="269"/>
      <c r="I102" s="268"/>
      <c r="J102" s="269"/>
      <c r="K102" s="208"/>
      <c r="L102" s="209"/>
      <c r="M102" s="208"/>
      <c r="N102" s="209"/>
      <c r="O102" s="208"/>
      <c r="P102" s="209"/>
      <c r="Q102" s="208"/>
      <c r="R102" s="209"/>
      <c r="S102" s="208"/>
      <c r="T102" s="209"/>
      <c r="U102" s="208"/>
      <c r="V102" s="209"/>
      <c r="W102" s="208"/>
      <c r="X102" s="209"/>
      <c r="Y102" s="208"/>
      <c r="Z102" s="209"/>
      <c r="AA102" s="208"/>
      <c r="AB102" s="209"/>
      <c r="AC102" s="208"/>
      <c r="AD102" s="209"/>
      <c r="AE102" s="208"/>
      <c r="AF102" s="209"/>
      <c r="AG102" s="208"/>
      <c r="AH102" s="209"/>
      <c r="AI102" s="208"/>
      <c r="AJ102" s="209"/>
      <c r="AK102" s="208"/>
      <c r="AL102" s="210"/>
      <c r="AM102" s="211"/>
      <c r="AN102" s="204"/>
      <c r="AO102" s="204"/>
      <c r="AP102" s="210"/>
      <c r="AQ102" s="210"/>
      <c r="AR102" s="265" t="s">
        <v>97</v>
      </c>
      <c r="BZ102" s="175"/>
      <c r="CA102" s="175" t="str">
        <f t="shared" ref="CA102:CA121" si="64">IF(C102&lt;&gt;SUM(AM102:AN102)," Total de exámenes Procesados NO es igual a total por sexo.-","")</f>
        <v/>
      </c>
      <c r="CB102" s="175" t="str">
        <f t="shared" si="47"/>
        <v/>
      </c>
      <c r="CC102" s="175" t="str">
        <f t="shared" si="48"/>
        <v/>
      </c>
      <c r="CD102" s="175" t="str">
        <f t="shared" si="49"/>
        <v/>
      </c>
      <c r="CE102" s="175" t="str">
        <f t="shared" si="50"/>
        <v/>
      </c>
      <c r="CF102" s="175" t="str">
        <f t="shared" si="51"/>
        <v/>
      </c>
      <c r="CG102" s="175" t="str">
        <f t="shared" si="52"/>
        <v/>
      </c>
      <c r="CH102" s="175" t="str">
        <f t="shared" si="53"/>
        <v/>
      </c>
      <c r="CI102" s="175" t="str">
        <f t="shared" si="54"/>
        <v/>
      </c>
      <c r="CJ102" s="175" t="str">
        <f t="shared" si="55"/>
        <v/>
      </c>
      <c r="CK102" s="175" t="str">
        <f t="shared" si="56"/>
        <v/>
      </c>
      <c r="CL102" s="175" t="str">
        <f t="shared" si="57"/>
        <v/>
      </c>
      <c r="CM102" s="175" t="str">
        <f t="shared" si="58"/>
        <v/>
      </c>
      <c r="CN102" s="175" t="str">
        <f t="shared" si="59"/>
        <v/>
      </c>
      <c r="CO102" s="175" t="str">
        <f t="shared" si="60"/>
        <v/>
      </c>
      <c r="CP102" s="175" t="str">
        <f t="shared" si="61"/>
        <v/>
      </c>
      <c r="CQ102" s="175" t="str">
        <f t="shared" si="62"/>
        <v/>
      </c>
      <c r="CR102" s="175" t="str">
        <f t="shared" si="63"/>
        <v/>
      </c>
      <c r="CS102" s="175"/>
      <c r="CT102" s="175"/>
    </row>
    <row r="103" spans="1:98" x14ac:dyDescent="0.25">
      <c r="A103" s="452" t="s">
        <v>19</v>
      </c>
      <c r="B103" s="453"/>
      <c r="C103" s="214">
        <f t="shared" si="45"/>
        <v>0</v>
      </c>
      <c r="D103" s="271">
        <f t="shared" si="46"/>
        <v>0</v>
      </c>
      <c r="E103" s="208"/>
      <c r="F103" s="209"/>
      <c r="G103" s="208"/>
      <c r="H103" s="209"/>
      <c r="I103" s="208"/>
      <c r="J103" s="209"/>
      <c r="K103" s="208"/>
      <c r="L103" s="209"/>
      <c r="M103" s="208"/>
      <c r="N103" s="209"/>
      <c r="O103" s="208"/>
      <c r="P103" s="209"/>
      <c r="Q103" s="208"/>
      <c r="R103" s="209"/>
      <c r="S103" s="208"/>
      <c r="T103" s="209"/>
      <c r="U103" s="208"/>
      <c r="V103" s="209"/>
      <c r="W103" s="208"/>
      <c r="X103" s="209"/>
      <c r="Y103" s="208"/>
      <c r="Z103" s="209"/>
      <c r="AA103" s="208"/>
      <c r="AB103" s="209"/>
      <c r="AC103" s="208"/>
      <c r="AD103" s="209"/>
      <c r="AE103" s="208"/>
      <c r="AF103" s="209"/>
      <c r="AG103" s="208"/>
      <c r="AH103" s="209"/>
      <c r="AI103" s="208"/>
      <c r="AJ103" s="209"/>
      <c r="AK103" s="208"/>
      <c r="AL103" s="210"/>
      <c r="AM103" s="211"/>
      <c r="AN103" s="204"/>
      <c r="AO103" s="204"/>
      <c r="AP103" s="210"/>
      <c r="AQ103" s="210"/>
      <c r="AR103" s="265" t="s">
        <v>97</v>
      </c>
      <c r="BZ103" s="175"/>
      <c r="CA103" s="175" t="str">
        <f t="shared" si="64"/>
        <v/>
      </c>
      <c r="CB103" s="175" t="str">
        <f t="shared" si="47"/>
        <v/>
      </c>
      <c r="CC103" s="175" t="str">
        <f t="shared" si="48"/>
        <v/>
      </c>
      <c r="CD103" s="175" t="str">
        <f t="shared" si="49"/>
        <v/>
      </c>
      <c r="CE103" s="175" t="str">
        <f t="shared" si="50"/>
        <v/>
      </c>
      <c r="CF103" s="175" t="str">
        <f t="shared" si="51"/>
        <v/>
      </c>
      <c r="CG103" s="175" t="str">
        <f t="shared" si="52"/>
        <v/>
      </c>
      <c r="CH103" s="175" t="str">
        <f t="shared" si="53"/>
        <v/>
      </c>
      <c r="CI103" s="175" t="str">
        <f t="shared" si="54"/>
        <v/>
      </c>
      <c r="CJ103" s="175" t="str">
        <f t="shared" si="55"/>
        <v/>
      </c>
      <c r="CK103" s="175" t="str">
        <f t="shared" si="56"/>
        <v/>
      </c>
      <c r="CL103" s="175" t="str">
        <f t="shared" si="57"/>
        <v/>
      </c>
      <c r="CM103" s="175" t="str">
        <f t="shared" si="58"/>
        <v/>
      </c>
      <c r="CN103" s="175" t="str">
        <f t="shared" si="59"/>
        <v/>
      </c>
      <c r="CO103" s="175" t="str">
        <f t="shared" si="60"/>
        <v/>
      </c>
      <c r="CP103" s="175" t="str">
        <f t="shared" si="61"/>
        <v/>
      </c>
      <c r="CQ103" s="175" t="str">
        <f t="shared" si="62"/>
        <v/>
      </c>
      <c r="CR103" s="175" t="str">
        <f t="shared" si="63"/>
        <v/>
      </c>
      <c r="CS103" s="175"/>
      <c r="CT103" s="175"/>
    </row>
    <row r="104" spans="1:98" x14ac:dyDescent="0.25">
      <c r="A104" s="452" t="s">
        <v>55</v>
      </c>
      <c r="B104" s="453"/>
      <c r="C104" s="266">
        <f t="shared" si="45"/>
        <v>0</v>
      </c>
      <c r="D104" s="267">
        <f t="shared" si="46"/>
        <v>0</v>
      </c>
      <c r="E104" s="268"/>
      <c r="F104" s="269"/>
      <c r="G104" s="268"/>
      <c r="H104" s="269"/>
      <c r="I104" s="208"/>
      <c r="J104" s="209"/>
      <c r="K104" s="208"/>
      <c r="L104" s="209"/>
      <c r="M104" s="208"/>
      <c r="N104" s="209"/>
      <c r="O104" s="208"/>
      <c r="P104" s="209"/>
      <c r="Q104" s="208"/>
      <c r="R104" s="209"/>
      <c r="S104" s="208"/>
      <c r="T104" s="209"/>
      <c r="U104" s="208"/>
      <c r="V104" s="209"/>
      <c r="W104" s="208"/>
      <c r="X104" s="209"/>
      <c r="Y104" s="208"/>
      <c r="Z104" s="209"/>
      <c r="AA104" s="208"/>
      <c r="AB104" s="209"/>
      <c r="AC104" s="208"/>
      <c r="AD104" s="209"/>
      <c r="AE104" s="208"/>
      <c r="AF104" s="209"/>
      <c r="AG104" s="208"/>
      <c r="AH104" s="209"/>
      <c r="AI104" s="208"/>
      <c r="AJ104" s="209"/>
      <c r="AK104" s="208"/>
      <c r="AL104" s="210"/>
      <c r="AM104" s="211"/>
      <c r="AN104" s="204"/>
      <c r="AO104" s="204"/>
      <c r="AP104" s="210"/>
      <c r="AQ104" s="210"/>
      <c r="AR104" s="265" t="s">
        <v>97</v>
      </c>
      <c r="BZ104" s="175"/>
      <c r="CA104" s="175" t="str">
        <f t="shared" si="64"/>
        <v/>
      </c>
      <c r="CB104" s="175" t="str">
        <f t="shared" si="47"/>
        <v/>
      </c>
      <c r="CC104" s="175" t="str">
        <f t="shared" si="48"/>
        <v/>
      </c>
      <c r="CD104" s="175" t="str">
        <f t="shared" si="49"/>
        <v/>
      </c>
      <c r="CE104" s="175" t="str">
        <f t="shared" si="50"/>
        <v/>
      </c>
      <c r="CF104" s="175" t="str">
        <f t="shared" si="51"/>
        <v/>
      </c>
      <c r="CG104" s="175" t="str">
        <f t="shared" si="52"/>
        <v/>
      </c>
      <c r="CH104" s="175" t="str">
        <f t="shared" si="53"/>
        <v/>
      </c>
      <c r="CI104" s="175" t="str">
        <f t="shared" si="54"/>
        <v/>
      </c>
      <c r="CJ104" s="175" t="str">
        <f t="shared" si="55"/>
        <v/>
      </c>
      <c r="CK104" s="175" t="str">
        <f t="shared" si="56"/>
        <v/>
      </c>
      <c r="CL104" s="175" t="str">
        <f t="shared" si="57"/>
        <v/>
      </c>
      <c r="CM104" s="175" t="str">
        <f t="shared" si="58"/>
        <v/>
      </c>
      <c r="CN104" s="175" t="str">
        <f t="shared" si="59"/>
        <v/>
      </c>
      <c r="CO104" s="175" t="str">
        <f t="shared" si="60"/>
        <v/>
      </c>
      <c r="CP104" s="175" t="str">
        <f t="shared" si="61"/>
        <v/>
      </c>
      <c r="CQ104" s="175" t="str">
        <f t="shared" si="62"/>
        <v/>
      </c>
      <c r="CR104" s="175" t="str">
        <f t="shared" si="63"/>
        <v/>
      </c>
      <c r="CS104" s="175"/>
      <c r="CT104" s="175"/>
    </row>
    <row r="105" spans="1:98" ht="26.25" customHeight="1" x14ac:dyDescent="0.25">
      <c r="A105" s="485" t="s">
        <v>56</v>
      </c>
      <c r="B105" s="486"/>
      <c r="C105" s="266">
        <f t="shared" si="45"/>
        <v>0</v>
      </c>
      <c r="D105" s="267">
        <f t="shared" si="46"/>
        <v>0</v>
      </c>
      <c r="E105" s="268"/>
      <c r="F105" s="269"/>
      <c r="G105" s="268"/>
      <c r="H105" s="269"/>
      <c r="I105" s="208"/>
      <c r="J105" s="209"/>
      <c r="K105" s="208"/>
      <c r="L105" s="209"/>
      <c r="M105" s="208"/>
      <c r="N105" s="209"/>
      <c r="O105" s="208"/>
      <c r="P105" s="209"/>
      <c r="Q105" s="208"/>
      <c r="R105" s="209"/>
      <c r="S105" s="208"/>
      <c r="T105" s="209"/>
      <c r="U105" s="208"/>
      <c r="V105" s="209"/>
      <c r="W105" s="208"/>
      <c r="X105" s="209"/>
      <c r="Y105" s="208"/>
      <c r="Z105" s="209"/>
      <c r="AA105" s="208"/>
      <c r="AB105" s="209"/>
      <c r="AC105" s="208"/>
      <c r="AD105" s="209"/>
      <c r="AE105" s="208"/>
      <c r="AF105" s="209"/>
      <c r="AG105" s="208"/>
      <c r="AH105" s="209"/>
      <c r="AI105" s="208"/>
      <c r="AJ105" s="209"/>
      <c r="AK105" s="208"/>
      <c r="AL105" s="210"/>
      <c r="AM105" s="211"/>
      <c r="AN105" s="204"/>
      <c r="AO105" s="204"/>
      <c r="AP105" s="210"/>
      <c r="AQ105" s="210"/>
      <c r="AR105" s="265" t="s">
        <v>97</v>
      </c>
      <c r="BZ105" s="175"/>
      <c r="CA105" s="175" t="str">
        <f t="shared" si="64"/>
        <v/>
      </c>
      <c r="CB105" s="175" t="str">
        <f t="shared" si="47"/>
        <v/>
      </c>
      <c r="CC105" s="175" t="str">
        <f t="shared" si="48"/>
        <v/>
      </c>
      <c r="CD105" s="175" t="str">
        <f t="shared" si="49"/>
        <v/>
      </c>
      <c r="CE105" s="175" t="str">
        <f t="shared" si="50"/>
        <v/>
      </c>
      <c r="CF105" s="175" t="str">
        <f t="shared" si="51"/>
        <v/>
      </c>
      <c r="CG105" s="175" t="str">
        <f t="shared" si="52"/>
        <v/>
      </c>
      <c r="CH105" s="175" t="str">
        <f t="shared" si="53"/>
        <v/>
      </c>
      <c r="CI105" s="175" t="str">
        <f t="shared" si="54"/>
        <v/>
      </c>
      <c r="CJ105" s="175" t="str">
        <f t="shared" si="55"/>
        <v/>
      </c>
      <c r="CK105" s="175" t="str">
        <f t="shared" si="56"/>
        <v/>
      </c>
      <c r="CL105" s="175" t="str">
        <f t="shared" si="57"/>
        <v/>
      </c>
      <c r="CM105" s="175" t="str">
        <f t="shared" si="58"/>
        <v/>
      </c>
      <c r="CN105" s="175" t="str">
        <f t="shared" si="59"/>
        <v/>
      </c>
      <c r="CO105" s="175" t="str">
        <f t="shared" si="60"/>
        <v/>
      </c>
      <c r="CP105" s="175" t="str">
        <f t="shared" si="61"/>
        <v/>
      </c>
      <c r="CQ105" s="175" t="str">
        <f t="shared" si="62"/>
        <v/>
      </c>
      <c r="CR105" s="175" t="str">
        <f t="shared" si="63"/>
        <v/>
      </c>
      <c r="CS105" s="175"/>
      <c r="CT105" s="175"/>
    </row>
    <row r="106" spans="1:98" x14ac:dyDescent="0.25">
      <c r="A106" s="452" t="s">
        <v>17</v>
      </c>
      <c r="B106" s="453"/>
      <c r="C106" s="214">
        <f t="shared" si="45"/>
        <v>0</v>
      </c>
      <c r="D106" s="271">
        <f t="shared" si="46"/>
        <v>0</v>
      </c>
      <c r="E106" s="208"/>
      <c r="F106" s="209"/>
      <c r="G106" s="208"/>
      <c r="H106" s="209"/>
      <c r="I106" s="208"/>
      <c r="J106" s="209"/>
      <c r="K106" s="208"/>
      <c r="L106" s="209"/>
      <c r="M106" s="208"/>
      <c r="N106" s="209"/>
      <c r="O106" s="208"/>
      <c r="P106" s="209"/>
      <c r="Q106" s="208"/>
      <c r="R106" s="209"/>
      <c r="S106" s="208"/>
      <c r="T106" s="209"/>
      <c r="U106" s="208"/>
      <c r="V106" s="209"/>
      <c r="W106" s="208"/>
      <c r="X106" s="209"/>
      <c r="Y106" s="208"/>
      <c r="Z106" s="209"/>
      <c r="AA106" s="208"/>
      <c r="AB106" s="209"/>
      <c r="AC106" s="208"/>
      <c r="AD106" s="209"/>
      <c r="AE106" s="208"/>
      <c r="AF106" s="209"/>
      <c r="AG106" s="208"/>
      <c r="AH106" s="209"/>
      <c r="AI106" s="208"/>
      <c r="AJ106" s="209"/>
      <c r="AK106" s="208"/>
      <c r="AL106" s="210"/>
      <c r="AM106" s="211"/>
      <c r="AN106" s="204"/>
      <c r="AO106" s="204"/>
      <c r="AP106" s="210"/>
      <c r="AQ106" s="210"/>
      <c r="AR106" s="265" t="s">
        <v>97</v>
      </c>
      <c r="BZ106" s="175"/>
      <c r="CA106" s="175" t="str">
        <f t="shared" si="64"/>
        <v/>
      </c>
      <c r="CB106" s="175" t="str">
        <f t="shared" si="47"/>
        <v/>
      </c>
      <c r="CC106" s="175" t="str">
        <f t="shared" si="48"/>
        <v/>
      </c>
      <c r="CD106" s="175" t="str">
        <f t="shared" si="49"/>
        <v/>
      </c>
      <c r="CE106" s="175" t="str">
        <f t="shared" si="50"/>
        <v/>
      </c>
      <c r="CF106" s="175" t="str">
        <f t="shared" si="51"/>
        <v/>
      </c>
      <c r="CG106" s="175" t="str">
        <f t="shared" si="52"/>
        <v/>
      </c>
      <c r="CH106" s="175" t="str">
        <f t="shared" si="53"/>
        <v/>
      </c>
      <c r="CI106" s="175" t="str">
        <f t="shared" si="54"/>
        <v/>
      </c>
      <c r="CJ106" s="175" t="str">
        <f t="shared" si="55"/>
        <v/>
      </c>
      <c r="CK106" s="175" t="str">
        <f t="shared" si="56"/>
        <v/>
      </c>
      <c r="CL106" s="175" t="str">
        <f t="shared" si="57"/>
        <v/>
      </c>
      <c r="CM106" s="175" t="str">
        <f t="shared" si="58"/>
        <v/>
      </c>
      <c r="CN106" s="175" t="str">
        <f t="shared" si="59"/>
        <v/>
      </c>
      <c r="CO106" s="175" t="str">
        <f t="shared" si="60"/>
        <v/>
      </c>
      <c r="CP106" s="175" t="str">
        <f t="shared" si="61"/>
        <v/>
      </c>
      <c r="CQ106" s="175" t="str">
        <f t="shared" si="62"/>
        <v/>
      </c>
      <c r="CR106" s="175" t="str">
        <f t="shared" si="63"/>
        <v/>
      </c>
      <c r="CS106" s="175"/>
      <c r="CT106" s="175"/>
    </row>
    <row r="107" spans="1:98" x14ac:dyDescent="0.25">
      <c r="A107" s="487" t="s">
        <v>57</v>
      </c>
      <c r="B107" s="488"/>
      <c r="C107" s="272">
        <f t="shared" si="45"/>
        <v>0</v>
      </c>
      <c r="D107" s="273">
        <f t="shared" si="46"/>
        <v>0</v>
      </c>
      <c r="E107" s="274"/>
      <c r="F107" s="275"/>
      <c r="G107" s="274"/>
      <c r="H107" s="275"/>
      <c r="I107" s="274"/>
      <c r="J107" s="275"/>
      <c r="K107" s="276"/>
      <c r="L107" s="215"/>
      <c r="M107" s="276"/>
      <c r="N107" s="215"/>
      <c r="O107" s="276"/>
      <c r="P107" s="215"/>
      <c r="Q107" s="276"/>
      <c r="R107" s="215"/>
      <c r="S107" s="276"/>
      <c r="T107" s="215"/>
      <c r="U107" s="276"/>
      <c r="V107" s="215"/>
      <c r="W107" s="276"/>
      <c r="X107" s="215"/>
      <c r="Y107" s="276"/>
      <c r="Z107" s="215"/>
      <c r="AA107" s="276"/>
      <c r="AB107" s="215"/>
      <c r="AC107" s="276"/>
      <c r="AD107" s="215"/>
      <c r="AE107" s="276"/>
      <c r="AF107" s="215"/>
      <c r="AG107" s="276"/>
      <c r="AH107" s="215"/>
      <c r="AI107" s="276"/>
      <c r="AJ107" s="215"/>
      <c r="AK107" s="276"/>
      <c r="AL107" s="216"/>
      <c r="AM107" s="298"/>
      <c r="AN107" s="206"/>
      <c r="AO107" s="206"/>
      <c r="AP107" s="216"/>
      <c r="AQ107" s="216"/>
      <c r="AR107" s="265" t="s">
        <v>97</v>
      </c>
      <c r="BZ107" s="175"/>
      <c r="CA107" s="175" t="str">
        <f t="shared" si="64"/>
        <v/>
      </c>
      <c r="CB107" s="175" t="str">
        <f t="shared" si="47"/>
        <v/>
      </c>
      <c r="CC107" s="175" t="str">
        <f t="shared" si="48"/>
        <v/>
      </c>
      <c r="CD107" s="175" t="str">
        <f t="shared" si="49"/>
        <v/>
      </c>
      <c r="CE107" s="175" t="str">
        <f t="shared" si="50"/>
        <v/>
      </c>
      <c r="CF107" s="175" t="str">
        <f t="shared" si="51"/>
        <v/>
      </c>
      <c r="CG107" s="175" t="str">
        <f t="shared" si="52"/>
        <v/>
      </c>
      <c r="CH107" s="175" t="str">
        <f t="shared" si="53"/>
        <v/>
      </c>
      <c r="CI107" s="175" t="str">
        <f t="shared" si="54"/>
        <v/>
      </c>
      <c r="CJ107" s="175" t="str">
        <f t="shared" si="55"/>
        <v/>
      </c>
      <c r="CK107" s="175" t="str">
        <f t="shared" si="56"/>
        <v/>
      </c>
      <c r="CL107" s="175" t="str">
        <f t="shared" si="57"/>
        <v/>
      </c>
      <c r="CM107" s="175" t="str">
        <f t="shared" si="58"/>
        <v/>
      </c>
      <c r="CN107" s="175" t="str">
        <f t="shared" si="59"/>
        <v/>
      </c>
      <c r="CO107" s="175" t="str">
        <f t="shared" si="60"/>
        <v/>
      </c>
      <c r="CP107" s="175" t="str">
        <f t="shared" si="61"/>
        <v/>
      </c>
      <c r="CQ107" s="175" t="str">
        <f t="shared" si="62"/>
        <v/>
      </c>
      <c r="CR107" s="175" t="str">
        <f t="shared" si="63"/>
        <v/>
      </c>
      <c r="CS107" s="175"/>
      <c r="CT107" s="175"/>
    </row>
    <row r="108" spans="1:98" x14ac:dyDescent="0.25">
      <c r="A108" s="492" t="s">
        <v>18</v>
      </c>
      <c r="B108" s="277" t="s">
        <v>88</v>
      </c>
      <c r="C108" s="260">
        <f t="shared" si="45"/>
        <v>0</v>
      </c>
      <c r="D108" s="261">
        <f t="shared" si="46"/>
        <v>0</v>
      </c>
      <c r="E108" s="278"/>
      <c r="F108" s="279"/>
      <c r="G108" s="278"/>
      <c r="H108" s="279"/>
      <c r="I108" s="278"/>
      <c r="J108" s="279"/>
      <c r="K108" s="246"/>
      <c r="L108" s="247"/>
      <c r="M108" s="246"/>
      <c r="N108" s="247"/>
      <c r="O108" s="246"/>
      <c r="P108" s="247"/>
      <c r="Q108" s="246"/>
      <c r="R108" s="247"/>
      <c r="S108" s="246"/>
      <c r="T108" s="247"/>
      <c r="U108" s="246"/>
      <c r="V108" s="247"/>
      <c r="W108" s="246"/>
      <c r="X108" s="247"/>
      <c r="Y108" s="246"/>
      <c r="Z108" s="247"/>
      <c r="AA108" s="246"/>
      <c r="AB108" s="247"/>
      <c r="AC108" s="246"/>
      <c r="AD108" s="247"/>
      <c r="AE108" s="246"/>
      <c r="AF108" s="247"/>
      <c r="AG108" s="246"/>
      <c r="AH108" s="247"/>
      <c r="AI108" s="246"/>
      <c r="AJ108" s="247"/>
      <c r="AK108" s="246"/>
      <c r="AL108" s="248"/>
      <c r="AM108" s="299"/>
      <c r="AN108" s="198"/>
      <c r="AO108" s="198"/>
      <c r="AP108" s="248"/>
      <c r="AQ108" s="248"/>
      <c r="AR108" s="265" t="s">
        <v>97</v>
      </c>
      <c r="BZ108" s="175"/>
      <c r="CA108" s="175" t="str">
        <f t="shared" si="64"/>
        <v/>
      </c>
      <c r="CB108" s="175" t="str">
        <f t="shared" si="47"/>
        <v/>
      </c>
      <c r="CC108" s="175" t="str">
        <f t="shared" si="48"/>
        <v/>
      </c>
      <c r="CD108" s="175" t="str">
        <f t="shared" si="49"/>
        <v/>
      </c>
      <c r="CE108" s="175" t="str">
        <f t="shared" si="50"/>
        <v/>
      </c>
      <c r="CF108" s="175" t="str">
        <f t="shared" si="51"/>
        <v/>
      </c>
      <c r="CG108" s="175" t="str">
        <f t="shared" si="52"/>
        <v/>
      </c>
      <c r="CH108" s="175" t="str">
        <f t="shared" si="53"/>
        <v/>
      </c>
      <c r="CI108" s="175" t="str">
        <f t="shared" si="54"/>
        <v/>
      </c>
      <c r="CJ108" s="175" t="str">
        <f t="shared" si="55"/>
        <v/>
      </c>
      <c r="CK108" s="175" t="str">
        <f t="shared" si="56"/>
        <v/>
      </c>
      <c r="CL108" s="175" t="str">
        <f t="shared" si="57"/>
        <v/>
      </c>
      <c r="CM108" s="175" t="str">
        <f t="shared" si="58"/>
        <v/>
      </c>
      <c r="CN108" s="175" t="str">
        <f t="shared" si="59"/>
        <v/>
      </c>
      <c r="CO108" s="175" t="str">
        <f t="shared" si="60"/>
        <v/>
      </c>
      <c r="CP108" s="175" t="str">
        <f t="shared" si="61"/>
        <v/>
      </c>
      <c r="CQ108" s="175" t="str">
        <f t="shared" si="62"/>
        <v/>
      </c>
      <c r="CR108" s="175" t="str">
        <f t="shared" si="63"/>
        <v/>
      </c>
      <c r="CS108" s="175"/>
      <c r="CT108" s="175"/>
    </row>
    <row r="109" spans="1:98" ht="21" x14ac:dyDescent="0.25">
      <c r="A109" s="493"/>
      <c r="B109" s="280" t="s">
        <v>89</v>
      </c>
      <c r="C109" s="266">
        <f t="shared" si="45"/>
        <v>0</v>
      </c>
      <c r="D109" s="267">
        <f t="shared" si="46"/>
        <v>0</v>
      </c>
      <c r="E109" s="268"/>
      <c r="F109" s="269"/>
      <c r="G109" s="268"/>
      <c r="H109" s="269"/>
      <c r="I109" s="268"/>
      <c r="J109" s="269"/>
      <c r="K109" s="208"/>
      <c r="L109" s="209"/>
      <c r="M109" s="208"/>
      <c r="N109" s="209"/>
      <c r="O109" s="208"/>
      <c r="P109" s="209"/>
      <c r="Q109" s="208"/>
      <c r="R109" s="209"/>
      <c r="S109" s="208"/>
      <c r="T109" s="209"/>
      <c r="U109" s="208"/>
      <c r="V109" s="209"/>
      <c r="W109" s="208"/>
      <c r="X109" s="209"/>
      <c r="Y109" s="208"/>
      <c r="Z109" s="209"/>
      <c r="AA109" s="208"/>
      <c r="AB109" s="209"/>
      <c r="AC109" s="208"/>
      <c r="AD109" s="209"/>
      <c r="AE109" s="208"/>
      <c r="AF109" s="209"/>
      <c r="AG109" s="208"/>
      <c r="AH109" s="209"/>
      <c r="AI109" s="208"/>
      <c r="AJ109" s="209"/>
      <c r="AK109" s="208"/>
      <c r="AL109" s="210"/>
      <c r="AM109" s="211"/>
      <c r="AN109" s="204"/>
      <c r="AO109" s="204"/>
      <c r="AP109" s="210"/>
      <c r="AQ109" s="210"/>
      <c r="AR109" s="265" t="s">
        <v>97</v>
      </c>
      <c r="BZ109" s="175"/>
      <c r="CA109" s="175" t="str">
        <f t="shared" si="64"/>
        <v/>
      </c>
      <c r="CB109" s="175" t="str">
        <f t="shared" si="47"/>
        <v/>
      </c>
      <c r="CC109" s="175" t="str">
        <f t="shared" si="48"/>
        <v/>
      </c>
      <c r="CD109" s="175" t="str">
        <f t="shared" si="49"/>
        <v/>
      </c>
      <c r="CE109" s="175" t="str">
        <f t="shared" si="50"/>
        <v/>
      </c>
      <c r="CF109" s="175" t="str">
        <f t="shared" si="51"/>
        <v/>
      </c>
      <c r="CG109" s="175" t="str">
        <f t="shared" si="52"/>
        <v/>
      </c>
      <c r="CH109" s="175" t="str">
        <f t="shared" si="53"/>
        <v/>
      </c>
      <c r="CI109" s="175" t="str">
        <f t="shared" si="54"/>
        <v/>
      </c>
      <c r="CJ109" s="175" t="str">
        <f t="shared" si="55"/>
        <v/>
      </c>
      <c r="CK109" s="175" t="str">
        <f t="shared" si="56"/>
        <v/>
      </c>
      <c r="CL109" s="175" t="str">
        <f t="shared" si="57"/>
        <v/>
      </c>
      <c r="CM109" s="175" t="str">
        <f t="shared" si="58"/>
        <v/>
      </c>
      <c r="CN109" s="175" t="str">
        <f t="shared" si="59"/>
        <v/>
      </c>
      <c r="CO109" s="175" t="str">
        <f t="shared" si="60"/>
        <v/>
      </c>
      <c r="CP109" s="175" t="str">
        <f t="shared" si="61"/>
        <v/>
      </c>
      <c r="CQ109" s="175" t="str">
        <f t="shared" si="62"/>
        <v/>
      </c>
      <c r="CR109" s="175" t="str">
        <f t="shared" si="63"/>
        <v/>
      </c>
      <c r="CS109" s="175"/>
      <c r="CT109" s="175"/>
    </row>
    <row r="110" spans="1:98" ht="21" x14ac:dyDescent="0.25">
      <c r="A110" s="494"/>
      <c r="B110" s="257" t="s">
        <v>105</v>
      </c>
      <c r="C110" s="281">
        <f t="shared" si="45"/>
        <v>0</v>
      </c>
      <c r="D110" s="228">
        <f t="shared" si="46"/>
        <v>0</v>
      </c>
      <c r="E110" s="229"/>
      <c r="F110" s="230"/>
      <c r="G110" s="229"/>
      <c r="H110" s="230"/>
      <c r="I110" s="229"/>
      <c r="J110" s="230"/>
      <c r="K110" s="229"/>
      <c r="L110" s="230"/>
      <c r="M110" s="229"/>
      <c r="N110" s="230"/>
      <c r="O110" s="229"/>
      <c r="P110" s="230"/>
      <c r="Q110" s="229"/>
      <c r="R110" s="230"/>
      <c r="S110" s="229"/>
      <c r="T110" s="230"/>
      <c r="U110" s="229"/>
      <c r="V110" s="230"/>
      <c r="W110" s="229"/>
      <c r="X110" s="230"/>
      <c r="Y110" s="229"/>
      <c r="Z110" s="230"/>
      <c r="AA110" s="229"/>
      <c r="AB110" s="230"/>
      <c r="AC110" s="229"/>
      <c r="AD110" s="230"/>
      <c r="AE110" s="229"/>
      <c r="AF110" s="230"/>
      <c r="AG110" s="229"/>
      <c r="AH110" s="230"/>
      <c r="AI110" s="229"/>
      <c r="AJ110" s="230"/>
      <c r="AK110" s="229"/>
      <c r="AL110" s="231"/>
      <c r="AM110" s="300"/>
      <c r="AN110" s="219"/>
      <c r="AO110" s="219"/>
      <c r="AP110" s="231"/>
      <c r="AQ110" s="231"/>
      <c r="AR110" s="265" t="s">
        <v>97</v>
      </c>
      <c r="BZ110" s="175"/>
      <c r="CA110" s="175" t="str">
        <f t="shared" si="64"/>
        <v/>
      </c>
      <c r="CB110" s="175" t="str">
        <f t="shared" si="47"/>
        <v/>
      </c>
      <c r="CC110" s="175" t="str">
        <f t="shared" si="48"/>
        <v/>
      </c>
      <c r="CD110" s="175" t="str">
        <f t="shared" si="49"/>
        <v/>
      </c>
      <c r="CE110" s="175" t="str">
        <f t="shared" si="50"/>
        <v/>
      </c>
      <c r="CF110" s="175" t="str">
        <f t="shared" si="51"/>
        <v/>
      </c>
      <c r="CG110" s="175" t="str">
        <f t="shared" si="52"/>
        <v/>
      </c>
      <c r="CH110" s="175" t="str">
        <f t="shared" si="53"/>
        <v/>
      </c>
      <c r="CI110" s="175" t="str">
        <f t="shared" si="54"/>
        <v/>
      </c>
      <c r="CJ110" s="175" t="str">
        <f t="shared" si="55"/>
        <v/>
      </c>
      <c r="CK110" s="175" t="str">
        <f t="shared" si="56"/>
        <v/>
      </c>
      <c r="CL110" s="175" t="str">
        <f t="shared" si="57"/>
        <v/>
      </c>
      <c r="CM110" s="175" t="str">
        <f t="shared" si="58"/>
        <v/>
      </c>
      <c r="CN110" s="175" t="str">
        <f t="shared" si="59"/>
        <v/>
      </c>
      <c r="CO110" s="175" t="str">
        <f t="shared" si="60"/>
        <v/>
      </c>
      <c r="CP110" s="175" t="str">
        <f t="shared" si="61"/>
        <v/>
      </c>
      <c r="CQ110" s="175" t="str">
        <f t="shared" si="62"/>
        <v/>
      </c>
      <c r="CR110" s="175" t="str">
        <f t="shared" si="63"/>
        <v/>
      </c>
      <c r="CS110" s="175"/>
      <c r="CT110" s="175"/>
    </row>
    <row r="111" spans="1:98" x14ac:dyDescent="0.25">
      <c r="A111" s="454" t="s">
        <v>84</v>
      </c>
      <c r="B111" s="455"/>
      <c r="C111" s="266">
        <f t="shared" ref="C111:C121" si="65">SUM(E111+G111+I111+K111+M111+O111+Q111+S111+U111+W111+Y111+AA111+AC111+AE111+AG111+AI111+AK111)</f>
        <v>0</v>
      </c>
      <c r="D111" s="267">
        <f t="shared" ref="D111:D121" si="66">SUM(F111+H111+J111+L111+N111+P111+R111+T111+V111+X111+Z111+AB111+AD111+AF111+AH111+AJ111+AL111)</f>
        <v>0</v>
      </c>
      <c r="E111" s="191"/>
      <c r="F111" s="192"/>
      <c r="G111" s="282"/>
      <c r="H111" s="283"/>
      <c r="I111" s="282"/>
      <c r="J111" s="283"/>
      <c r="K111" s="282"/>
      <c r="L111" s="283"/>
      <c r="M111" s="282"/>
      <c r="N111" s="283"/>
      <c r="O111" s="282"/>
      <c r="P111" s="283"/>
      <c r="Q111" s="282"/>
      <c r="R111" s="283"/>
      <c r="S111" s="282"/>
      <c r="T111" s="283"/>
      <c r="U111" s="282"/>
      <c r="V111" s="283"/>
      <c r="W111" s="282"/>
      <c r="X111" s="283"/>
      <c r="Y111" s="282"/>
      <c r="Z111" s="283"/>
      <c r="AA111" s="282"/>
      <c r="AB111" s="283"/>
      <c r="AC111" s="282"/>
      <c r="AD111" s="283"/>
      <c r="AE111" s="282"/>
      <c r="AF111" s="283"/>
      <c r="AG111" s="282"/>
      <c r="AH111" s="283"/>
      <c r="AI111" s="282"/>
      <c r="AJ111" s="283"/>
      <c r="AK111" s="282"/>
      <c r="AL111" s="284"/>
      <c r="AM111" s="196"/>
      <c r="AN111" s="202"/>
      <c r="AO111" s="202"/>
      <c r="AP111" s="193"/>
      <c r="AQ111" s="193"/>
      <c r="AR111" s="265" t="s">
        <v>97</v>
      </c>
      <c r="BZ111" s="175"/>
      <c r="CA111" s="175" t="str">
        <f t="shared" si="64"/>
        <v/>
      </c>
      <c r="CB111" s="175" t="str">
        <f t="shared" si="47"/>
        <v/>
      </c>
      <c r="CC111" s="175" t="str">
        <f t="shared" si="48"/>
        <v/>
      </c>
      <c r="CD111" s="175" t="str">
        <f t="shared" si="49"/>
        <v/>
      </c>
      <c r="CE111" s="175" t="str">
        <f t="shared" si="50"/>
        <v/>
      </c>
      <c r="CF111" s="175" t="str">
        <f t="shared" si="51"/>
        <v/>
      </c>
      <c r="CG111" s="175" t="str">
        <f t="shared" si="52"/>
        <v/>
      </c>
      <c r="CH111" s="175" t="str">
        <f t="shared" si="53"/>
        <v/>
      </c>
      <c r="CI111" s="175" t="str">
        <f t="shared" si="54"/>
        <v/>
      </c>
      <c r="CJ111" s="175" t="str">
        <f t="shared" si="55"/>
        <v/>
      </c>
      <c r="CK111" s="175" t="str">
        <f t="shared" si="56"/>
        <v/>
      </c>
      <c r="CL111" s="175" t="str">
        <f t="shared" si="57"/>
        <v/>
      </c>
      <c r="CM111" s="175" t="str">
        <f t="shared" si="58"/>
        <v/>
      </c>
      <c r="CN111" s="175" t="str">
        <f t="shared" si="59"/>
        <v/>
      </c>
      <c r="CO111" s="175" t="str">
        <f t="shared" si="60"/>
        <v/>
      </c>
      <c r="CP111" s="175" t="str">
        <f t="shared" si="61"/>
        <v/>
      </c>
      <c r="CQ111" s="175" t="str">
        <f t="shared" si="62"/>
        <v/>
      </c>
      <c r="CR111" s="175" t="str">
        <f t="shared" si="63"/>
        <v/>
      </c>
      <c r="CS111" s="175"/>
      <c r="CT111" s="175"/>
    </row>
    <row r="112" spans="1:98" x14ac:dyDescent="0.25">
      <c r="A112" s="452" t="s">
        <v>58</v>
      </c>
      <c r="B112" s="453"/>
      <c r="C112" s="214">
        <f t="shared" si="65"/>
        <v>0</v>
      </c>
      <c r="D112" s="271">
        <f t="shared" si="66"/>
        <v>0</v>
      </c>
      <c r="E112" s="276"/>
      <c r="F112" s="215"/>
      <c r="G112" s="276"/>
      <c r="H112" s="215"/>
      <c r="I112" s="276"/>
      <c r="J112" s="215"/>
      <c r="K112" s="276"/>
      <c r="L112" s="215"/>
      <c r="M112" s="276"/>
      <c r="N112" s="215"/>
      <c r="O112" s="276"/>
      <c r="P112" s="215"/>
      <c r="Q112" s="276"/>
      <c r="R112" s="215"/>
      <c r="S112" s="276"/>
      <c r="T112" s="215"/>
      <c r="U112" s="276"/>
      <c r="V112" s="215"/>
      <c r="W112" s="276"/>
      <c r="X112" s="215"/>
      <c r="Y112" s="276"/>
      <c r="Z112" s="215"/>
      <c r="AA112" s="276"/>
      <c r="AB112" s="215"/>
      <c r="AC112" s="276"/>
      <c r="AD112" s="215"/>
      <c r="AE112" s="276"/>
      <c r="AF112" s="215"/>
      <c r="AG112" s="276"/>
      <c r="AH112" s="215"/>
      <c r="AI112" s="276"/>
      <c r="AJ112" s="215"/>
      <c r="AK112" s="276"/>
      <c r="AL112" s="216"/>
      <c r="AM112" s="298"/>
      <c r="AN112" s="206"/>
      <c r="AO112" s="206"/>
      <c r="AP112" s="216"/>
      <c r="AQ112" s="216"/>
      <c r="AR112" s="265" t="s">
        <v>97</v>
      </c>
      <c r="BZ112" s="175"/>
      <c r="CA112" s="175" t="str">
        <f t="shared" si="64"/>
        <v/>
      </c>
      <c r="CB112" s="175" t="str">
        <f t="shared" si="47"/>
        <v/>
      </c>
      <c r="CC112" s="175" t="str">
        <f t="shared" si="48"/>
        <v/>
      </c>
      <c r="CD112" s="175" t="str">
        <f t="shared" si="49"/>
        <v/>
      </c>
      <c r="CE112" s="175" t="str">
        <f t="shared" si="50"/>
        <v/>
      </c>
      <c r="CF112" s="175" t="str">
        <f t="shared" si="51"/>
        <v/>
      </c>
      <c r="CG112" s="175" t="str">
        <f t="shared" si="52"/>
        <v/>
      </c>
      <c r="CH112" s="175" t="str">
        <f t="shared" si="53"/>
        <v/>
      </c>
      <c r="CI112" s="175" t="str">
        <f t="shared" si="54"/>
        <v/>
      </c>
      <c r="CJ112" s="175" t="str">
        <f t="shared" si="55"/>
        <v/>
      </c>
      <c r="CK112" s="175" t="str">
        <f t="shared" si="56"/>
        <v/>
      </c>
      <c r="CL112" s="175" t="str">
        <f t="shared" si="57"/>
        <v/>
      </c>
      <c r="CM112" s="175" t="str">
        <f t="shared" si="58"/>
        <v/>
      </c>
      <c r="CN112" s="175" t="str">
        <f t="shared" si="59"/>
        <v/>
      </c>
      <c r="CO112" s="175" t="str">
        <f t="shared" si="60"/>
        <v/>
      </c>
      <c r="CP112" s="175" t="str">
        <f t="shared" si="61"/>
        <v/>
      </c>
      <c r="CQ112" s="175" t="str">
        <f t="shared" si="62"/>
        <v/>
      </c>
      <c r="CR112" s="175" t="str">
        <f t="shared" si="63"/>
        <v/>
      </c>
      <c r="CS112" s="175"/>
      <c r="CT112" s="175"/>
    </row>
    <row r="113" spans="1:98" x14ac:dyDescent="0.25">
      <c r="A113" s="452" t="s">
        <v>86</v>
      </c>
      <c r="B113" s="453"/>
      <c r="C113" s="214">
        <f t="shared" si="65"/>
        <v>0</v>
      </c>
      <c r="D113" s="271">
        <f t="shared" si="66"/>
        <v>0</v>
      </c>
      <c r="E113" s="276"/>
      <c r="F113" s="215"/>
      <c r="G113" s="276"/>
      <c r="H113" s="215"/>
      <c r="I113" s="276"/>
      <c r="J113" s="215"/>
      <c r="K113" s="276"/>
      <c r="L113" s="215"/>
      <c r="M113" s="276"/>
      <c r="N113" s="215"/>
      <c r="O113" s="276"/>
      <c r="P113" s="215"/>
      <c r="Q113" s="276"/>
      <c r="R113" s="215"/>
      <c r="S113" s="276"/>
      <c r="T113" s="215"/>
      <c r="U113" s="276"/>
      <c r="V113" s="215"/>
      <c r="W113" s="276"/>
      <c r="X113" s="215"/>
      <c r="Y113" s="276"/>
      <c r="Z113" s="215"/>
      <c r="AA113" s="276"/>
      <c r="AB113" s="215"/>
      <c r="AC113" s="276"/>
      <c r="AD113" s="215"/>
      <c r="AE113" s="276"/>
      <c r="AF113" s="215"/>
      <c r="AG113" s="276"/>
      <c r="AH113" s="215"/>
      <c r="AI113" s="276"/>
      <c r="AJ113" s="215"/>
      <c r="AK113" s="276"/>
      <c r="AL113" s="216"/>
      <c r="AM113" s="298"/>
      <c r="AN113" s="206"/>
      <c r="AO113" s="206"/>
      <c r="AP113" s="216"/>
      <c r="AQ113" s="216"/>
      <c r="AR113" s="265" t="s">
        <v>97</v>
      </c>
      <c r="BZ113" s="175"/>
      <c r="CA113" s="175" t="str">
        <f t="shared" si="64"/>
        <v/>
      </c>
      <c r="CB113" s="175" t="str">
        <f t="shared" si="47"/>
        <v/>
      </c>
      <c r="CC113" s="175" t="str">
        <f t="shared" si="48"/>
        <v/>
      </c>
      <c r="CD113" s="175" t="str">
        <f t="shared" si="49"/>
        <v/>
      </c>
      <c r="CE113" s="175" t="str">
        <f t="shared" si="50"/>
        <v/>
      </c>
      <c r="CF113" s="175" t="str">
        <f t="shared" si="51"/>
        <v/>
      </c>
      <c r="CG113" s="175" t="str">
        <f t="shared" si="52"/>
        <v/>
      </c>
      <c r="CH113" s="175" t="str">
        <f t="shared" si="53"/>
        <v/>
      </c>
      <c r="CI113" s="175" t="str">
        <f t="shared" si="54"/>
        <v/>
      </c>
      <c r="CJ113" s="175" t="str">
        <f t="shared" si="55"/>
        <v/>
      </c>
      <c r="CK113" s="175" t="str">
        <f t="shared" si="56"/>
        <v/>
      </c>
      <c r="CL113" s="175" t="str">
        <f t="shared" si="57"/>
        <v/>
      </c>
      <c r="CM113" s="175" t="str">
        <f t="shared" si="58"/>
        <v/>
      </c>
      <c r="CN113" s="175" t="str">
        <f t="shared" si="59"/>
        <v/>
      </c>
      <c r="CO113" s="175" t="str">
        <f t="shared" si="60"/>
        <v/>
      </c>
      <c r="CP113" s="175" t="str">
        <f t="shared" si="61"/>
        <v/>
      </c>
      <c r="CQ113" s="175" t="str">
        <f t="shared" si="62"/>
        <v/>
      </c>
      <c r="CR113" s="175" t="str">
        <f t="shared" si="63"/>
        <v/>
      </c>
      <c r="CS113" s="175"/>
      <c r="CT113" s="175"/>
    </row>
    <row r="114" spans="1:98" x14ac:dyDescent="0.25">
      <c r="A114" s="452" t="s">
        <v>99</v>
      </c>
      <c r="B114" s="453"/>
      <c r="C114" s="285">
        <f t="shared" si="65"/>
        <v>0</v>
      </c>
      <c r="D114" s="286">
        <f t="shared" si="66"/>
        <v>0</v>
      </c>
      <c r="E114" s="276"/>
      <c r="F114" s="215"/>
      <c r="G114" s="276"/>
      <c r="H114" s="215"/>
      <c r="I114" s="276"/>
      <c r="J114" s="215"/>
      <c r="K114" s="276"/>
      <c r="L114" s="215"/>
      <c r="M114" s="276"/>
      <c r="N114" s="215"/>
      <c r="O114" s="276"/>
      <c r="P114" s="215"/>
      <c r="Q114" s="276"/>
      <c r="R114" s="215"/>
      <c r="S114" s="276"/>
      <c r="T114" s="215"/>
      <c r="U114" s="276"/>
      <c r="V114" s="215"/>
      <c r="W114" s="276"/>
      <c r="X114" s="215"/>
      <c r="Y114" s="276"/>
      <c r="Z114" s="215"/>
      <c r="AA114" s="276"/>
      <c r="AB114" s="215"/>
      <c r="AC114" s="276"/>
      <c r="AD114" s="215"/>
      <c r="AE114" s="276"/>
      <c r="AF114" s="215"/>
      <c r="AG114" s="276"/>
      <c r="AH114" s="215"/>
      <c r="AI114" s="276"/>
      <c r="AJ114" s="215"/>
      <c r="AK114" s="276"/>
      <c r="AL114" s="216"/>
      <c r="AM114" s="298"/>
      <c r="AN114" s="206"/>
      <c r="AO114" s="206"/>
      <c r="AP114" s="216"/>
      <c r="AQ114" s="216"/>
      <c r="AR114" s="265" t="s">
        <v>97</v>
      </c>
      <c r="BZ114" s="175"/>
      <c r="CA114" s="175" t="str">
        <f t="shared" si="64"/>
        <v/>
      </c>
      <c r="CB114" s="175" t="str">
        <f t="shared" si="47"/>
        <v/>
      </c>
      <c r="CC114" s="175" t="str">
        <f t="shared" si="48"/>
        <v/>
      </c>
      <c r="CD114" s="175" t="str">
        <f t="shared" si="49"/>
        <v/>
      </c>
      <c r="CE114" s="175" t="str">
        <f t="shared" si="50"/>
        <v/>
      </c>
      <c r="CF114" s="175" t="str">
        <f t="shared" si="51"/>
        <v/>
      </c>
      <c r="CG114" s="175" t="str">
        <f t="shared" si="52"/>
        <v/>
      </c>
      <c r="CH114" s="175" t="str">
        <f t="shared" si="53"/>
        <v/>
      </c>
      <c r="CI114" s="175" t="str">
        <f t="shared" si="54"/>
        <v/>
      </c>
      <c r="CJ114" s="175" t="str">
        <f t="shared" si="55"/>
        <v/>
      </c>
      <c r="CK114" s="175" t="str">
        <f t="shared" si="56"/>
        <v/>
      </c>
      <c r="CL114" s="175" t="str">
        <f t="shared" si="57"/>
        <v/>
      </c>
      <c r="CM114" s="175" t="str">
        <f t="shared" si="58"/>
        <v/>
      </c>
      <c r="CN114" s="175" t="str">
        <f t="shared" si="59"/>
        <v/>
      </c>
      <c r="CO114" s="175" t="str">
        <f t="shared" si="60"/>
        <v/>
      </c>
      <c r="CP114" s="175" t="str">
        <f t="shared" si="61"/>
        <v/>
      </c>
      <c r="CQ114" s="175" t="str">
        <f t="shared" si="62"/>
        <v/>
      </c>
      <c r="CR114" s="175" t="str">
        <f t="shared" si="63"/>
        <v/>
      </c>
      <c r="CS114" s="175"/>
      <c r="CT114" s="175"/>
    </row>
    <row r="115" spans="1:98" x14ac:dyDescent="0.25">
      <c r="A115" s="452" t="s">
        <v>100</v>
      </c>
      <c r="B115" s="453"/>
      <c r="C115" s="285">
        <f t="shared" si="65"/>
        <v>0</v>
      </c>
      <c r="D115" s="286">
        <f t="shared" si="66"/>
        <v>0</v>
      </c>
      <c r="E115" s="276"/>
      <c r="F115" s="215"/>
      <c r="G115" s="276"/>
      <c r="H115" s="215"/>
      <c r="I115" s="276"/>
      <c r="J115" s="215"/>
      <c r="K115" s="276"/>
      <c r="L115" s="215"/>
      <c r="M115" s="276"/>
      <c r="N115" s="215"/>
      <c r="O115" s="276"/>
      <c r="P115" s="215"/>
      <c r="Q115" s="276"/>
      <c r="R115" s="215"/>
      <c r="S115" s="276"/>
      <c r="T115" s="215"/>
      <c r="U115" s="276"/>
      <c r="V115" s="215"/>
      <c r="W115" s="276"/>
      <c r="X115" s="215"/>
      <c r="Y115" s="276"/>
      <c r="Z115" s="215"/>
      <c r="AA115" s="276"/>
      <c r="AB115" s="215"/>
      <c r="AC115" s="276"/>
      <c r="AD115" s="215"/>
      <c r="AE115" s="276"/>
      <c r="AF115" s="215"/>
      <c r="AG115" s="276"/>
      <c r="AH115" s="215"/>
      <c r="AI115" s="276"/>
      <c r="AJ115" s="215"/>
      <c r="AK115" s="276"/>
      <c r="AL115" s="216"/>
      <c r="AM115" s="298"/>
      <c r="AN115" s="206"/>
      <c r="AO115" s="206"/>
      <c r="AP115" s="216"/>
      <c r="AQ115" s="216"/>
      <c r="AR115" s="265" t="s">
        <v>97</v>
      </c>
      <c r="BZ115" s="175"/>
      <c r="CA115" s="175" t="str">
        <f t="shared" si="64"/>
        <v/>
      </c>
      <c r="CB115" s="175" t="str">
        <f t="shared" si="47"/>
        <v/>
      </c>
      <c r="CC115" s="175" t="str">
        <f t="shared" si="48"/>
        <v/>
      </c>
      <c r="CD115" s="175" t="str">
        <f t="shared" si="49"/>
        <v/>
      </c>
      <c r="CE115" s="175" t="str">
        <f t="shared" si="50"/>
        <v/>
      </c>
      <c r="CF115" s="175" t="str">
        <f t="shared" si="51"/>
        <v/>
      </c>
      <c r="CG115" s="175" t="str">
        <f t="shared" si="52"/>
        <v/>
      </c>
      <c r="CH115" s="175" t="str">
        <f t="shared" si="53"/>
        <v/>
      </c>
      <c r="CI115" s="175" t="str">
        <f t="shared" si="54"/>
        <v/>
      </c>
      <c r="CJ115" s="175" t="str">
        <f t="shared" si="55"/>
        <v/>
      </c>
      <c r="CK115" s="175" t="str">
        <f t="shared" si="56"/>
        <v/>
      </c>
      <c r="CL115" s="175" t="str">
        <f t="shared" si="57"/>
        <v/>
      </c>
      <c r="CM115" s="175" t="str">
        <f t="shared" si="58"/>
        <v/>
      </c>
      <c r="CN115" s="175" t="str">
        <f t="shared" si="59"/>
        <v/>
      </c>
      <c r="CO115" s="175" t="str">
        <f t="shared" si="60"/>
        <v/>
      </c>
      <c r="CP115" s="175" t="str">
        <f t="shared" si="61"/>
        <v/>
      </c>
      <c r="CQ115" s="175" t="str">
        <f t="shared" si="62"/>
        <v/>
      </c>
      <c r="CR115" s="175" t="str">
        <f t="shared" si="63"/>
        <v/>
      </c>
      <c r="CS115" s="175"/>
      <c r="CT115" s="175"/>
    </row>
    <row r="116" spans="1:98" x14ac:dyDescent="0.25">
      <c r="A116" s="341" t="s">
        <v>101</v>
      </c>
      <c r="B116" s="342"/>
      <c r="C116" s="285">
        <f t="shared" si="65"/>
        <v>0</v>
      </c>
      <c r="D116" s="286">
        <f t="shared" si="66"/>
        <v>0</v>
      </c>
      <c r="E116" s="276"/>
      <c r="F116" s="215"/>
      <c r="G116" s="276"/>
      <c r="H116" s="215"/>
      <c r="I116" s="276"/>
      <c r="J116" s="215"/>
      <c r="K116" s="276"/>
      <c r="L116" s="215"/>
      <c r="M116" s="276"/>
      <c r="N116" s="215"/>
      <c r="O116" s="276"/>
      <c r="P116" s="215"/>
      <c r="Q116" s="276"/>
      <c r="R116" s="215"/>
      <c r="S116" s="276"/>
      <c r="T116" s="215"/>
      <c r="U116" s="276"/>
      <c r="V116" s="215"/>
      <c r="W116" s="276"/>
      <c r="X116" s="215"/>
      <c r="Y116" s="276"/>
      <c r="Z116" s="215"/>
      <c r="AA116" s="276"/>
      <c r="AB116" s="215"/>
      <c r="AC116" s="276"/>
      <c r="AD116" s="215"/>
      <c r="AE116" s="276"/>
      <c r="AF116" s="215"/>
      <c r="AG116" s="276"/>
      <c r="AH116" s="215"/>
      <c r="AI116" s="276"/>
      <c r="AJ116" s="215"/>
      <c r="AK116" s="276"/>
      <c r="AL116" s="216"/>
      <c r="AM116" s="298"/>
      <c r="AN116" s="206"/>
      <c r="AO116" s="206"/>
      <c r="AP116" s="216"/>
      <c r="AQ116" s="216"/>
      <c r="AR116" s="265" t="s">
        <v>97</v>
      </c>
      <c r="BZ116" s="175"/>
      <c r="CA116" s="175" t="str">
        <f t="shared" si="64"/>
        <v/>
      </c>
      <c r="CB116" s="175" t="str">
        <f t="shared" si="47"/>
        <v/>
      </c>
      <c r="CC116" s="175" t="str">
        <f t="shared" si="48"/>
        <v/>
      </c>
      <c r="CD116" s="175" t="str">
        <f t="shared" si="49"/>
        <v/>
      </c>
      <c r="CE116" s="175" t="str">
        <f t="shared" si="50"/>
        <v/>
      </c>
      <c r="CF116" s="175" t="str">
        <f t="shared" si="51"/>
        <v/>
      </c>
      <c r="CG116" s="175" t="str">
        <f t="shared" si="52"/>
        <v/>
      </c>
      <c r="CH116" s="175" t="str">
        <f t="shared" si="53"/>
        <v/>
      </c>
      <c r="CI116" s="175" t="str">
        <f t="shared" si="54"/>
        <v/>
      </c>
      <c r="CJ116" s="175" t="str">
        <f t="shared" si="55"/>
        <v/>
      </c>
      <c r="CK116" s="175" t="str">
        <f t="shared" si="56"/>
        <v/>
      </c>
      <c r="CL116" s="175" t="str">
        <f t="shared" si="57"/>
        <v/>
      </c>
      <c r="CM116" s="175" t="str">
        <f t="shared" si="58"/>
        <v/>
      </c>
      <c r="CN116" s="175" t="str">
        <f t="shared" si="59"/>
        <v/>
      </c>
      <c r="CO116" s="175" t="str">
        <f t="shared" si="60"/>
        <v/>
      </c>
      <c r="CP116" s="175" t="str">
        <f t="shared" si="61"/>
        <v/>
      </c>
      <c r="CQ116" s="175" t="str">
        <f t="shared" si="62"/>
        <v/>
      </c>
      <c r="CR116" s="175" t="str">
        <f t="shared" si="63"/>
        <v/>
      </c>
      <c r="CS116" s="175"/>
      <c r="CT116" s="175"/>
    </row>
    <row r="117" spans="1:98" x14ac:dyDescent="0.25">
      <c r="A117" s="452" t="s">
        <v>102</v>
      </c>
      <c r="B117" s="453"/>
      <c r="C117" s="285">
        <f t="shared" si="65"/>
        <v>0</v>
      </c>
      <c r="D117" s="286">
        <f t="shared" si="66"/>
        <v>0</v>
      </c>
      <c r="E117" s="274"/>
      <c r="F117" s="275"/>
      <c r="G117" s="274"/>
      <c r="H117" s="275"/>
      <c r="I117" s="274"/>
      <c r="J117" s="275"/>
      <c r="K117" s="276"/>
      <c r="L117" s="215"/>
      <c r="M117" s="276"/>
      <c r="N117" s="215"/>
      <c r="O117" s="276"/>
      <c r="P117" s="215"/>
      <c r="Q117" s="276"/>
      <c r="R117" s="215"/>
      <c r="S117" s="276"/>
      <c r="T117" s="215"/>
      <c r="U117" s="276"/>
      <c r="V117" s="215"/>
      <c r="W117" s="276"/>
      <c r="X117" s="215"/>
      <c r="Y117" s="276"/>
      <c r="Z117" s="215"/>
      <c r="AA117" s="276"/>
      <c r="AB117" s="215"/>
      <c r="AC117" s="276"/>
      <c r="AD117" s="215"/>
      <c r="AE117" s="276"/>
      <c r="AF117" s="215"/>
      <c r="AG117" s="276"/>
      <c r="AH117" s="215"/>
      <c r="AI117" s="276"/>
      <c r="AJ117" s="215"/>
      <c r="AK117" s="276"/>
      <c r="AL117" s="216"/>
      <c r="AM117" s="298"/>
      <c r="AN117" s="206"/>
      <c r="AO117" s="206"/>
      <c r="AP117" s="216"/>
      <c r="AQ117" s="216"/>
      <c r="AR117" s="265" t="s">
        <v>97</v>
      </c>
      <c r="BZ117" s="175"/>
      <c r="CA117" s="175" t="str">
        <f t="shared" si="64"/>
        <v/>
      </c>
      <c r="CB117" s="175" t="str">
        <f t="shared" si="47"/>
        <v/>
      </c>
      <c r="CC117" s="175" t="str">
        <f t="shared" si="48"/>
        <v/>
      </c>
      <c r="CD117" s="175" t="str">
        <f t="shared" si="49"/>
        <v/>
      </c>
      <c r="CE117" s="175" t="str">
        <f t="shared" si="50"/>
        <v/>
      </c>
      <c r="CF117" s="175" t="str">
        <f t="shared" si="51"/>
        <v/>
      </c>
      <c r="CG117" s="175" t="str">
        <f t="shared" si="52"/>
        <v/>
      </c>
      <c r="CH117" s="175" t="str">
        <f t="shared" si="53"/>
        <v/>
      </c>
      <c r="CI117" s="175" t="str">
        <f t="shared" si="54"/>
        <v/>
      </c>
      <c r="CJ117" s="175" t="str">
        <f t="shared" si="55"/>
        <v/>
      </c>
      <c r="CK117" s="175" t="str">
        <f t="shared" si="56"/>
        <v/>
      </c>
      <c r="CL117" s="175" t="str">
        <f t="shared" si="57"/>
        <v/>
      </c>
      <c r="CM117" s="175" t="str">
        <f t="shared" si="58"/>
        <v/>
      </c>
      <c r="CN117" s="175" t="str">
        <f t="shared" si="59"/>
        <v/>
      </c>
      <c r="CO117" s="175" t="str">
        <f t="shared" si="60"/>
        <v/>
      </c>
      <c r="CP117" s="175" t="str">
        <f t="shared" si="61"/>
        <v/>
      </c>
      <c r="CQ117" s="175" t="str">
        <f t="shared" si="62"/>
        <v/>
      </c>
      <c r="CR117" s="175" t="str">
        <f t="shared" si="63"/>
        <v/>
      </c>
      <c r="CS117" s="175"/>
      <c r="CT117" s="175"/>
    </row>
    <row r="118" spans="1:98" x14ac:dyDescent="0.25">
      <c r="A118" s="452" t="s">
        <v>103</v>
      </c>
      <c r="B118" s="453"/>
      <c r="C118" s="285">
        <f t="shared" si="65"/>
        <v>0</v>
      </c>
      <c r="D118" s="286">
        <f t="shared" si="66"/>
        <v>0</v>
      </c>
      <c r="E118" s="276"/>
      <c r="F118" s="215"/>
      <c r="G118" s="276"/>
      <c r="H118" s="215"/>
      <c r="I118" s="276"/>
      <c r="J118" s="215"/>
      <c r="K118" s="276"/>
      <c r="L118" s="215"/>
      <c r="M118" s="276"/>
      <c r="N118" s="215"/>
      <c r="O118" s="276"/>
      <c r="P118" s="215"/>
      <c r="Q118" s="276"/>
      <c r="R118" s="215"/>
      <c r="S118" s="276"/>
      <c r="T118" s="215"/>
      <c r="U118" s="276"/>
      <c r="V118" s="215"/>
      <c r="W118" s="276"/>
      <c r="X118" s="215"/>
      <c r="Y118" s="276"/>
      <c r="Z118" s="215"/>
      <c r="AA118" s="276"/>
      <c r="AB118" s="215"/>
      <c r="AC118" s="276"/>
      <c r="AD118" s="215"/>
      <c r="AE118" s="276"/>
      <c r="AF118" s="215"/>
      <c r="AG118" s="276"/>
      <c r="AH118" s="215"/>
      <c r="AI118" s="276"/>
      <c r="AJ118" s="215"/>
      <c r="AK118" s="276"/>
      <c r="AL118" s="216"/>
      <c r="AM118" s="298"/>
      <c r="AN118" s="206"/>
      <c r="AO118" s="206"/>
      <c r="AP118" s="216"/>
      <c r="AQ118" s="216"/>
      <c r="AR118" s="265" t="s">
        <v>97</v>
      </c>
      <c r="BZ118" s="175"/>
      <c r="CA118" s="175" t="str">
        <f t="shared" si="64"/>
        <v/>
      </c>
      <c r="CB118" s="175" t="str">
        <f t="shared" si="47"/>
        <v/>
      </c>
      <c r="CC118" s="175" t="str">
        <f t="shared" si="48"/>
        <v/>
      </c>
      <c r="CD118" s="175" t="str">
        <f t="shared" si="49"/>
        <v/>
      </c>
      <c r="CE118" s="175" t="str">
        <f t="shared" si="50"/>
        <v/>
      </c>
      <c r="CF118" s="175" t="str">
        <f t="shared" si="51"/>
        <v/>
      </c>
      <c r="CG118" s="175" t="str">
        <f t="shared" si="52"/>
        <v/>
      </c>
      <c r="CH118" s="175" t="str">
        <f t="shared" si="53"/>
        <v/>
      </c>
      <c r="CI118" s="175" t="str">
        <f t="shared" si="54"/>
        <v/>
      </c>
      <c r="CJ118" s="175" t="str">
        <f t="shared" si="55"/>
        <v/>
      </c>
      <c r="CK118" s="175" t="str">
        <f t="shared" si="56"/>
        <v/>
      </c>
      <c r="CL118" s="175" t="str">
        <f t="shared" si="57"/>
        <v/>
      </c>
      <c r="CM118" s="175" t="str">
        <f t="shared" si="58"/>
        <v/>
      </c>
      <c r="CN118" s="175" t="str">
        <f t="shared" si="59"/>
        <v/>
      </c>
      <c r="CO118" s="175" t="str">
        <f t="shared" si="60"/>
        <v/>
      </c>
      <c r="CP118" s="175" t="str">
        <f t="shared" si="61"/>
        <v/>
      </c>
      <c r="CQ118" s="175" t="str">
        <f t="shared" si="62"/>
        <v/>
      </c>
      <c r="CR118" s="175" t="str">
        <f t="shared" si="63"/>
        <v/>
      </c>
      <c r="CS118" s="175"/>
      <c r="CT118" s="175"/>
    </row>
    <row r="119" spans="1:98" x14ac:dyDescent="0.25">
      <c r="A119" s="452" t="s">
        <v>104</v>
      </c>
      <c r="B119" s="453"/>
      <c r="C119" s="285">
        <f t="shared" si="65"/>
        <v>0</v>
      </c>
      <c r="D119" s="286">
        <f t="shared" si="66"/>
        <v>0</v>
      </c>
      <c r="E119" s="276"/>
      <c r="F119" s="215"/>
      <c r="G119" s="276"/>
      <c r="H119" s="215"/>
      <c r="I119" s="276"/>
      <c r="J119" s="215"/>
      <c r="K119" s="276"/>
      <c r="L119" s="215"/>
      <c r="M119" s="276"/>
      <c r="N119" s="215"/>
      <c r="O119" s="276"/>
      <c r="P119" s="215"/>
      <c r="Q119" s="276"/>
      <c r="R119" s="215"/>
      <c r="S119" s="276"/>
      <c r="T119" s="215"/>
      <c r="U119" s="276"/>
      <c r="V119" s="215"/>
      <c r="W119" s="276"/>
      <c r="X119" s="215"/>
      <c r="Y119" s="276"/>
      <c r="Z119" s="215"/>
      <c r="AA119" s="276"/>
      <c r="AB119" s="215"/>
      <c r="AC119" s="276"/>
      <c r="AD119" s="215"/>
      <c r="AE119" s="276"/>
      <c r="AF119" s="215"/>
      <c r="AG119" s="276"/>
      <c r="AH119" s="215"/>
      <c r="AI119" s="276"/>
      <c r="AJ119" s="215"/>
      <c r="AK119" s="276"/>
      <c r="AL119" s="216"/>
      <c r="AM119" s="298"/>
      <c r="AN119" s="206"/>
      <c r="AO119" s="206"/>
      <c r="AP119" s="216"/>
      <c r="AQ119" s="216"/>
      <c r="AR119" s="265" t="s">
        <v>97</v>
      </c>
      <c r="BZ119" s="175"/>
      <c r="CA119" s="175" t="str">
        <f t="shared" si="64"/>
        <v/>
      </c>
      <c r="CB119" s="175" t="str">
        <f t="shared" si="47"/>
        <v/>
      </c>
      <c r="CC119" s="175" t="str">
        <f t="shared" si="48"/>
        <v/>
      </c>
      <c r="CD119" s="175" t="str">
        <f t="shared" si="49"/>
        <v/>
      </c>
      <c r="CE119" s="175" t="str">
        <f t="shared" si="50"/>
        <v/>
      </c>
      <c r="CF119" s="175" t="str">
        <f t="shared" si="51"/>
        <v/>
      </c>
      <c r="CG119" s="175" t="str">
        <f t="shared" si="52"/>
        <v/>
      </c>
      <c r="CH119" s="175" t="str">
        <f t="shared" si="53"/>
        <v/>
      </c>
      <c r="CI119" s="175" t="str">
        <f t="shared" si="54"/>
        <v/>
      </c>
      <c r="CJ119" s="175" t="str">
        <f t="shared" si="55"/>
        <v/>
      </c>
      <c r="CK119" s="175" t="str">
        <f t="shared" si="56"/>
        <v/>
      </c>
      <c r="CL119" s="175" t="str">
        <f t="shared" si="57"/>
        <v/>
      </c>
      <c r="CM119" s="175" t="str">
        <f t="shared" si="58"/>
        <v/>
      </c>
      <c r="CN119" s="175" t="str">
        <f t="shared" si="59"/>
        <v/>
      </c>
      <c r="CO119" s="175" t="str">
        <f t="shared" si="60"/>
        <v/>
      </c>
      <c r="CP119" s="175" t="str">
        <f t="shared" si="61"/>
        <v/>
      </c>
      <c r="CQ119" s="175" t="str">
        <f t="shared" si="62"/>
        <v/>
      </c>
      <c r="CR119" s="175" t="str">
        <f t="shared" si="63"/>
        <v/>
      </c>
      <c r="CS119" s="175"/>
      <c r="CT119" s="175"/>
    </row>
    <row r="120" spans="1:98" x14ac:dyDescent="0.25">
      <c r="A120" s="452" t="s">
        <v>60</v>
      </c>
      <c r="B120" s="453"/>
      <c r="C120" s="285">
        <f t="shared" si="65"/>
        <v>0</v>
      </c>
      <c r="D120" s="286">
        <f t="shared" si="66"/>
        <v>0</v>
      </c>
      <c r="E120" s="276"/>
      <c r="F120" s="215"/>
      <c r="G120" s="276"/>
      <c r="H120" s="215"/>
      <c r="I120" s="276"/>
      <c r="J120" s="215"/>
      <c r="K120" s="276"/>
      <c r="L120" s="215"/>
      <c r="M120" s="276"/>
      <c r="N120" s="215"/>
      <c r="O120" s="276"/>
      <c r="P120" s="215"/>
      <c r="Q120" s="276"/>
      <c r="R120" s="215"/>
      <c r="S120" s="276"/>
      <c r="T120" s="215"/>
      <c r="U120" s="276"/>
      <c r="V120" s="215"/>
      <c r="W120" s="276"/>
      <c r="X120" s="215"/>
      <c r="Y120" s="276"/>
      <c r="Z120" s="215"/>
      <c r="AA120" s="276"/>
      <c r="AB120" s="215"/>
      <c r="AC120" s="276"/>
      <c r="AD120" s="215"/>
      <c r="AE120" s="276"/>
      <c r="AF120" s="215"/>
      <c r="AG120" s="276"/>
      <c r="AH120" s="215"/>
      <c r="AI120" s="276"/>
      <c r="AJ120" s="215"/>
      <c r="AK120" s="276"/>
      <c r="AL120" s="216"/>
      <c r="AM120" s="298"/>
      <c r="AN120" s="206"/>
      <c r="AO120" s="206"/>
      <c r="AP120" s="216"/>
      <c r="AQ120" s="216"/>
      <c r="AR120" s="265" t="s">
        <v>97</v>
      </c>
      <c r="BZ120" s="175"/>
      <c r="CA120" s="175" t="str">
        <f t="shared" si="64"/>
        <v/>
      </c>
      <c r="CB120" s="175" t="str">
        <f t="shared" si="47"/>
        <v/>
      </c>
      <c r="CC120" s="175" t="str">
        <f t="shared" si="48"/>
        <v/>
      </c>
      <c r="CD120" s="175" t="str">
        <f t="shared" si="49"/>
        <v/>
      </c>
      <c r="CE120" s="175" t="str">
        <f t="shared" si="50"/>
        <v/>
      </c>
      <c r="CF120" s="175" t="str">
        <f t="shared" si="51"/>
        <v/>
      </c>
      <c r="CG120" s="175" t="str">
        <f t="shared" si="52"/>
        <v/>
      </c>
      <c r="CH120" s="175" t="str">
        <f t="shared" si="53"/>
        <v/>
      </c>
      <c r="CI120" s="175" t="str">
        <f t="shared" si="54"/>
        <v/>
      </c>
      <c r="CJ120" s="175" t="str">
        <f t="shared" si="55"/>
        <v/>
      </c>
      <c r="CK120" s="175" t="str">
        <f t="shared" si="56"/>
        <v/>
      </c>
      <c r="CL120" s="175" t="str">
        <f t="shared" si="57"/>
        <v/>
      </c>
      <c r="CM120" s="175" t="str">
        <f t="shared" si="58"/>
        <v/>
      </c>
      <c r="CN120" s="175" t="str">
        <f t="shared" si="59"/>
        <v/>
      </c>
      <c r="CO120" s="175" t="str">
        <f t="shared" si="60"/>
        <v/>
      </c>
      <c r="CP120" s="175" t="str">
        <f t="shared" si="61"/>
        <v/>
      </c>
      <c r="CQ120" s="175" t="str">
        <f t="shared" si="62"/>
        <v/>
      </c>
      <c r="CR120" s="175" t="str">
        <f t="shared" si="63"/>
        <v/>
      </c>
      <c r="CS120" s="175"/>
      <c r="CT120" s="175"/>
    </row>
    <row r="121" spans="1:98" x14ac:dyDescent="0.25">
      <c r="A121" s="471" t="s">
        <v>61</v>
      </c>
      <c r="B121" s="472"/>
      <c r="C121" s="281">
        <f t="shared" si="65"/>
        <v>0</v>
      </c>
      <c r="D121" s="228">
        <f t="shared" si="66"/>
        <v>0</v>
      </c>
      <c r="E121" s="289"/>
      <c r="F121" s="290"/>
      <c r="G121" s="289"/>
      <c r="H121" s="290"/>
      <c r="I121" s="229"/>
      <c r="J121" s="230"/>
      <c r="K121" s="229"/>
      <c r="L121" s="230"/>
      <c r="M121" s="229"/>
      <c r="N121" s="230"/>
      <c r="O121" s="229"/>
      <c r="P121" s="230"/>
      <c r="Q121" s="229"/>
      <c r="R121" s="230"/>
      <c r="S121" s="229"/>
      <c r="T121" s="230"/>
      <c r="U121" s="229"/>
      <c r="V121" s="230"/>
      <c r="W121" s="229"/>
      <c r="X121" s="230"/>
      <c r="Y121" s="229"/>
      <c r="Z121" s="230"/>
      <c r="AA121" s="229"/>
      <c r="AB121" s="230"/>
      <c r="AC121" s="229"/>
      <c r="AD121" s="230"/>
      <c r="AE121" s="229"/>
      <c r="AF121" s="230"/>
      <c r="AG121" s="229"/>
      <c r="AH121" s="230"/>
      <c r="AI121" s="229"/>
      <c r="AJ121" s="230"/>
      <c r="AK121" s="229"/>
      <c r="AL121" s="231"/>
      <c r="AM121" s="300"/>
      <c r="AN121" s="219"/>
      <c r="AO121" s="219"/>
      <c r="AP121" s="231"/>
      <c r="AQ121" s="231"/>
      <c r="AR121" s="265" t="s">
        <v>97</v>
      </c>
      <c r="BZ121" s="175"/>
      <c r="CA121" s="175" t="str">
        <f t="shared" si="64"/>
        <v/>
      </c>
      <c r="CB121" s="175" t="str">
        <f t="shared" si="47"/>
        <v/>
      </c>
      <c r="CC121" s="175" t="str">
        <f t="shared" si="48"/>
        <v/>
      </c>
      <c r="CD121" s="175" t="str">
        <f t="shared" si="49"/>
        <v/>
      </c>
      <c r="CE121" s="175" t="str">
        <f t="shared" si="50"/>
        <v/>
      </c>
      <c r="CF121" s="175" t="str">
        <f t="shared" si="51"/>
        <v/>
      </c>
      <c r="CG121" s="175" t="str">
        <f t="shared" si="52"/>
        <v/>
      </c>
      <c r="CH121" s="175" t="str">
        <f t="shared" si="53"/>
        <v/>
      </c>
      <c r="CI121" s="175" t="str">
        <f t="shared" si="54"/>
        <v/>
      </c>
      <c r="CJ121" s="175" t="str">
        <f t="shared" si="55"/>
        <v/>
      </c>
      <c r="CK121" s="175" t="str">
        <f t="shared" si="56"/>
        <v/>
      </c>
      <c r="CL121" s="175" t="str">
        <f t="shared" si="57"/>
        <v/>
      </c>
      <c r="CM121" s="175" t="str">
        <f t="shared" si="58"/>
        <v/>
      </c>
      <c r="CN121" s="175" t="str">
        <f t="shared" si="59"/>
        <v/>
      </c>
      <c r="CO121" s="175" t="str">
        <f t="shared" si="60"/>
        <v/>
      </c>
      <c r="CP121" s="175" t="str">
        <f t="shared" si="61"/>
        <v/>
      </c>
      <c r="CQ121" s="175" t="str">
        <f t="shared" si="62"/>
        <v/>
      </c>
      <c r="CR121" s="175" t="str">
        <f t="shared" si="63"/>
        <v/>
      </c>
      <c r="CS121" s="175"/>
      <c r="CT121" s="175"/>
    </row>
    <row r="122" spans="1:98" ht="15" customHeight="1" x14ac:dyDescent="0.25">
      <c r="A122" s="301" t="s">
        <v>63</v>
      </c>
      <c r="B122" s="302"/>
      <c r="C122" s="302"/>
      <c r="D122" s="302"/>
      <c r="E122" s="302"/>
      <c r="F122" s="302"/>
      <c r="G122" s="302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</row>
    <row r="123" spans="1:98" ht="50.25" customHeight="1" x14ac:dyDescent="0.25">
      <c r="A123" s="343" t="s">
        <v>64</v>
      </c>
      <c r="B123" s="495" t="s">
        <v>65</v>
      </c>
      <c r="C123" s="495"/>
      <c r="D123" s="495" t="s">
        <v>66</v>
      </c>
      <c r="E123" s="495"/>
      <c r="F123" s="495" t="s">
        <v>67</v>
      </c>
      <c r="G123" s="495"/>
      <c r="BZ123" s="175"/>
      <c r="CA123" s="175"/>
      <c r="CB123" s="175"/>
      <c r="CC123" s="175"/>
      <c r="CD123" s="175"/>
      <c r="CE123" s="175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5"/>
      <c r="CP123" s="175"/>
      <c r="CQ123" s="175"/>
      <c r="CR123" s="175"/>
      <c r="CS123" s="175"/>
      <c r="CT123" s="175"/>
    </row>
    <row r="124" spans="1:98" ht="25.5" customHeight="1" x14ac:dyDescent="0.25">
      <c r="A124" s="304" t="s">
        <v>68</v>
      </c>
      <c r="B124" s="499"/>
      <c r="C124" s="500"/>
      <c r="D124" s="500"/>
      <c r="E124" s="500"/>
      <c r="F124" s="500"/>
      <c r="G124" s="501"/>
      <c r="H124" s="174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5"/>
      <c r="CP124" s="175"/>
      <c r="CQ124" s="175"/>
      <c r="CR124" s="175"/>
      <c r="CS124" s="175"/>
      <c r="CT124" s="175"/>
    </row>
    <row r="125" spans="1:98" ht="25.5" customHeight="1" x14ac:dyDescent="0.25">
      <c r="A125" s="304" t="s">
        <v>69</v>
      </c>
      <c r="B125" s="502"/>
      <c r="C125" s="503"/>
      <c r="D125" s="503"/>
      <c r="E125" s="503"/>
      <c r="F125" s="503"/>
      <c r="G125" s="504"/>
      <c r="H125" s="174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5"/>
      <c r="CP125" s="175"/>
      <c r="CQ125" s="175"/>
      <c r="CR125" s="175"/>
      <c r="CS125" s="175"/>
      <c r="CT125" s="175"/>
    </row>
    <row r="126" spans="1:98" ht="25.5" customHeight="1" x14ac:dyDescent="0.25">
      <c r="A126" s="304" t="s">
        <v>70</v>
      </c>
      <c r="B126" s="502"/>
      <c r="C126" s="503"/>
      <c r="D126" s="503"/>
      <c r="E126" s="503"/>
      <c r="F126" s="505"/>
      <c r="G126" s="506"/>
      <c r="H126" s="174"/>
    </row>
    <row r="127" spans="1:98" ht="25.5" customHeight="1" x14ac:dyDescent="0.25">
      <c r="A127" s="304" t="s">
        <v>71</v>
      </c>
      <c r="B127" s="496"/>
      <c r="C127" s="497"/>
      <c r="D127" s="497"/>
      <c r="E127" s="497"/>
      <c r="F127" s="497"/>
      <c r="G127" s="498"/>
      <c r="H127" s="174"/>
    </row>
    <row r="195" spans="1:2" hidden="1" x14ac:dyDescent="0.25">
      <c r="A195" s="305">
        <f>SUM(E12:F29,J12:K29,B34:K51,C55:P59,C63:P67,C72:D94,C99:D121,B124:C127)</f>
        <v>2139</v>
      </c>
      <c r="B195" s="305">
        <f>SUM(CF6:CT125)</f>
        <v>0</v>
      </c>
    </row>
  </sheetData>
  <mergeCells count="143">
    <mergeCell ref="A120:B120"/>
    <mergeCell ref="A121:B121"/>
    <mergeCell ref="B123:C123"/>
    <mergeCell ref="D123:E123"/>
    <mergeCell ref="F123:G123"/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  <mergeCell ref="A108:A110"/>
    <mergeCell ref="A111:B111"/>
    <mergeCell ref="A112:B112"/>
    <mergeCell ref="A113:B113"/>
    <mergeCell ref="A114:B114"/>
    <mergeCell ref="A115:B115"/>
    <mergeCell ref="A117:B117"/>
    <mergeCell ref="A118:B118"/>
    <mergeCell ref="A119:B119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I97:AJ97"/>
    <mergeCell ref="AK97:AL97"/>
    <mergeCell ref="AM97:AM98"/>
    <mergeCell ref="AN97:AN98"/>
    <mergeCell ref="A93:B93"/>
    <mergeCell ref="A94:B94"/>
    <mergeCell ref="A96:B98"/>
    <mergeCell ref="C96:D97"/>
    <mergeCell ref="E96:AL96"/>
    <mergeCell ref="AM96:AN96"/>
    <mergeCell ref="AO96:AO98"/>
    <mergeCell ref="AP96:AP98"/>
    <mergeCell ref="C69:D70"/>
    <mergeCell ref="E69:AL69"/>
    <mergeCell ref="AM69:AN69"/>
    <mergeCell ref="AO69:AO71"/>
    <mergeCell ref="AP69:AP71"/>
    <mergeCell ref="A90:B90"/>
    <mergeCell ref="A91:B91"/>
    <mergeCell ref="A92:B92"/>
    <mergeCell ref="A76:B76"/>
    <mergeCell ref="A77:B77"/>
    <mergeCell ref="A78:B78"/>
    <mergeCell ref="A79:B79"/>
    <mergeCell ref="A80:B80"/>
    <mergeCell ref="A81:A83"/>
    <mergeCell ref="A85:B85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A87:B87"/>
    <mergeCell ref="A88:B88"/>
    <mergeCell ref="A72:B72"/>
    <mergeCell ref="A73:B73"/>
    <mergeCell ref="A74:B74"/>
    <mergeCell ref="A75:B75"/>
    <mergeCell ref="A84:B84"/>
    <mergeCell ref="A86:B86"/>
    <mergeCell ref="A55:B55"/>
    <mergeCell ref="A56:A58"/>
    <mergeCell ref="A59:B59"/>
    <mergeCell ref="A63:B63"/>
    <mergeCell ref="A64:A66"/>
    <mergeCell ref="A67:B67"/>
    <mergeCell ref="A69:B71"/>
    <mergeCell ref="A52:Q52"/>
    <mergeCell ref="A53:B54"/>
    <mergeCell ref="C53:E53"/>
    <mergeCell ref="F53:H53"/>
    <mergeCell ref="I53:K53"/>
    <mergeCell ref="L53:N53"/>
    <mergeCell ref="O53:P53"/>
    <mergeCell ref="A60:R60"/>
    <mergeCell ref="A61:B62"/>
    <mergeCell ref="C61:E61"/>
    <mergeCell ref="F61:H61"/>
    <mergeCell ref="I61:K61"/>
    <mergeCell ref="L61:N61"/>
    <mergeCell ref="O61:P61"/>
    <mergeCell ref="A6:P6"/>
    <mergeCell ref="J8:P8"/>
    <mergeCell ref="A9:A11"/>
    <mergeCell ref="A31:A33"/>
    <mergeCell ref="B31:F31"/>
    <mergeCell ref="G31:K31"/>
    <mergeCell ref="B32:D32"/>
    <mergeCell ref="E32:F32"/>
    <mergeCell ref="G32:I32"/>
    <mergeCell ref="J32:K32"/>
    <mergeCell ref="B9:F9"/>
    <mergeCell ref="G9:K9"/>
    <mergeCell ref="B10:D10"/>
    <mergeCell ref="E10:F10"/>
    <mergeCell ref="G10:I10"/>
    <mergeCell ref="J10:K10"/>
  </mergeCells>
  <dataValidations count="1">
    <dataValidation type="whole" allowBlank="1" showInputMessage="1" showErrorMessage="1" errorTitle="ERROR" error="Por Favor Ingrese solo Números." sqref="Z1:XFD1048576 R1:Y54 A1:Q1048576 R60:Y62 R68:Y1048576">
      <formula1>0</formula1>
      <formula2>10000000000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topLeftCell="A45" workbookViewId="0">
      <selection activeCell="B12" sqref="B12"/>
    </sheetView>
  </sheetViews>
  <sheetFormatPr baseColWidth="10" defaultRowHeight="15" x14ac:dyDescent="0.25"/>
  <cols>
    <col min="1" max="1" width="52.5703125" style="173" customWidth="1"/>
    <col min="2" max="2" width="17" style="173" customWidth="1"/>
    <col min="3" max="61" width="11.42578125" style="173"/>
    <col min="62" max="72" width="11.42578125" style="173" customWidth="1"/>
    <col min="73" max="75" width="52.85546875" style="173" customWidth="1"/>
    <col min="76" max="101" width="52.85546875" style="174" customWidth="1"/>
    <col min="102" max="107" width="11.42578125" style="174"/>
    <col min="108" max="16384" width="11.42578125" style="173"/>
  </cols>
  <sheetData>
    <row r="1" spans="1:107" s="168" customFormat="1" ht="14.25" customHeight="1" x14ac:dyDescent="0.25">
      <c r="A1" s="167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</row>
    <row r="2" spans="1:107" s="168" customFormat="1" ht="14.25" customHeight="1" x14ac:dyDescent="0.25">
      <c r="A2" s="167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</row>
    <row r="3" spans="1:107" s="168" customFormat="1" ht="14.25" customHeight="1" x14ac:dyDescent="0.25">
      <c r="A3" s="167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</row>
    <row r="4" spans="1:107" s="168" customFormat="1" ht="14.25" customHeight="1" x14ac:dyDescent="0.25">
      <c r="A4" s="167"/>
      <c r="BX4" s="169"/>
      <c r="BY4" s="169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69"/>
      <c r="CV4" s="169"/>
      <c r="CW4" s="169"/>
      <c r="CX4" s="169"/>
      <c r="CY4" s="169"/>
      <c r="CZ4" s="169"/>
      <c r="DA4" s="169"/>
      <c r="DB4" s="169"/>
      <c r="DC4" s="169"/>
    </row>
    <row r="5" spans="1:107" s="168" customFormat="1" ht="14.25" customHeight="1" x14ac:dyDescent="0.25">
      <c r="A5" s="167"/>
      <c r="BX5" s="169"/>
      <c r="BY5" s="169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69"/>
      <c r="CV5" s="169"/>
      <c r="CW5" s="169"/>
      <c r="CX5" s="169"/>
      <c r="CY5" s="169"/>
      <c r="CZ5" s="169"/>
      <c r="DA5" s="169"/>
      <c r="DB5" s="169"/>
      <c r="DC5" s="169"/>
    </row>
    <row r="6" spans="1:107" ht="15.75" x14ac:dyDescent="0.25">
      <c r="A6" s="430"/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2"/>
      <c r="AG6" s="172"/>
      <c r="AH6" s="172"/>
      <c r="AI6" s="172"/>
      <c r="AJ6" s="172"/>
      <c r="AK6" s="172"/>
      <c r="AL6" s="172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</row>
    <row r="7" spans="1:107" ht="15.75" x14ac:dyDescent="0.25">
      <c r="A7" s="176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2"/>
      <c r="AG7" s="172"/>
      <c r="AH7" s="172"/>
      <c r="AI7" s="172"/>
      <c r="AJ7" s="172"/>
      <c r="AK7" s="172"/>
      <c r="AL7" s="172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</row>
    <row r="8" spans="1:107" x14ac:dyDescent="0.25">
      <c r="A8" s="178"/>
      <c r="B8" s="178"/>
      <c r="C8" s="178"/>
      <c r="D8" s="178"/>
      <c r="E8" s="178"/>
      <c r="F8" s="178"/>
      <c r="G8" s="178"/>
      <c r="H8" s="178"/>
      <c r="I8" s="179"/>
      <c r="J8" s="431"/>
      <c r="K8" s="431"/>
      <c r="L8" s="431"/>
      <c r="M8" s="431"/>
      <c r="N8" s="431"/>
      <c r="O8" s="431"/>
      <c r="P8" s="431"/>
      <c r="Q8" s="180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</row>
    <row r="9" spans="1:107" ht="15" customHeight="1" x14ac:dyDescent="0.25">
      <c r="A9" s="432"/>
      <c r="B9" s="436"/>
      <c r="C9" s="437"/>
      <c r="D9" s="437"/>
      <c r="E9" s="437"/>
      <c r="F9" s="438"/>
      <c r="G9" s="437"/>
      <c r="H9" s="437"/>
      <c r="I9" s="437"/>
      <c r="J9" s="437"/>
      <c r="K9" s="440"/>
      <c r="L9" s="172"/>
      <c r="M9" s="172"/>
      <c r="N9" s="172"/>
      <c r="O9" s="172"/>
      <c r="P9" s="172"/>
      <c r="Q9" s="172"/>
      <c r="R9" s="172"/>
      <c r="S9" s="172"/>
      <c r="T9" s="172"/>
      <c r="U9" s="172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</row>
    <row r="10" spans="1:107" ht="15" customHeight="1" x14ac:dyDescent="0.25">
      <c r="A10" s="433"/>
      <c r="B10" s="436"/>
      <c r="C10" s="437"/>
      <c r="D10" s="440"/>
      <c r="E10" s="441"/>
      <c r="F10" s="442"/>
      <c r="G10" s="437"/>
      <c r="H10" s="437"/>
      <c r="I10" s="440"/>
      <c r="J10" s="436"/>
      <c r="K10" s="440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</row>
    <row r="11" spans="1:107" x14ac:dyDescent="0.25">
      <c r="A11" s="434"/>
      <c r="B11" s="181"/>
      <c r="C11" s="182"/>
      <c r="D11" s="183"/>
      <c r="E11" s="311"/>
      <c r="F11" s="312"/>
      <c r="G11" s="186"/>
      <c r="H11" s="182"/>
      <c r="I11" s="187"/>
      <c r="J11" s="311"/>
      <c r="K11" s="308"/>
      <c r="L11" s="189"/>
      <c r="M11" s="172"/>
      <c r="N11" s="172"/>
      <c r="O11" s="172"/>
      <c r="P11" s="172"/>
      <c r="Q11" s="172"/>
      <c r="R11" s="172"/>
      <c r="S11" s="172"/>
      <c r="T11" s="172"/>
      <c r="U11" s="172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</row>
    <row r="12" spans="1:107" ht="20.25" customHeight="1" x14ac:dyDescent="0.25">
      <c r="A12" s="190"/>
      <c r="B12" s="191"/>
      <c r="C12" s="192"/>
      <c r="D12" s="193"/>
      <c r="E12" s="194"/>
      <c r="F12" s="195"/>
      <c r="G12" s="196"/>
      <c r="H12" s="192"/>
      <c r="I12" s="193"/>
      <c r="J12" s="197"/>
      <c r="K12" s="198"/>
      <c r="L12" s="199"/>
      <c r="M12" s="200"/>
      <c r="N12" s="200"/>
      <c r="O12" s="200"/>
      <c r="P12" s="200"/>
      <c r="Q12" s="200"/>
      <c r="R12" s="200"/>
      <c r="S12" s="200"/>
      <c r="T12" s="200"/>
      <c r="U12" s="200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</row>
    <row r="13" spans="1:107" ht="20.25" customHeight="1" x14ac:dyDescent="0.25">
      <c r="A13" s="190"/>
      <c r="B13" s="191"/>
      <c r="C13" s="192"/>
      <c r="D13" s="193"/>
      <c r="E13" s="201"/>
      <c r="F13" s="195"/>
      <c r="G13" s="196"/>
      <c r="H13" s="192"/>
      <c r="I13" s="193"/>
      <c r="J13" s="201"/>
      <c r="K13" s="202"/>
      <c r="L13" s="199"/>
      <c r="M13" s="200"/>
      <c r="N13" s="200"/>
      <c r="O13" s="200"/>
      <c r="P13" s="200"/>
      <c r="Q13" s="200"/>
      <c r="R13" s="200"/>
      <c r="S13" s="200"/>
      <c r="T13" s="200"/>
      <c r="U13" s="200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</row>
    <row r="14" spans="1:107" ht="20.25" customHeight="1" x14ac:dyDescent="0.25">
      <c r="A14" s="190"/>
      <c r="B14" s="191"/>
      <c r="C14" s="192"/>
      <c r="D14" s="193"/>
      <c r="E14" s="201"/>
      <c r="F14" s="195"/>
      <c r="G14" s="196"/>
      <c r="H14" s="192"/>
      <c r="I14" s="193"/>
      <c r="J14" s="201"/>
      <c r="K14" s="202"/>
      <c r="L14" s="199"/>
      <c r="M14" s="200"/>
      <c r="N14" s="200"/>
      <c r="O14" s="200"/>
      <c r="P14" s="200"/>
      <c r="Q14" s="200"/>
      <c r="R14" s="200"/>
      <c r="S14" s="200"/>
      <c r="T14" s="200"/>
      <c r="U14" s="200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</row>
    <row r="15" spans="1:107" ht="20.25" customHeight="1" x14ac:dyDescent="0.25">
      <c r="A15" s="190"/>
      <c r="B15" s="191"/>
      <c r="C15" s="192"/>
      <c r="D15" s="193"/>
      <c r="E15" s="201"/>
      <c r="F15" s="195"/>
      <c r="G15" s="196"/>
      <c r="H15" s="192"/>
      <c r="I15" s="193"/>
      <c r="J15" s="201"/>
      <c r="K15" s="202"/>
      <c r="L15" s="199"/>
      <c r="M15" s="200"/>
      <c r="N15" s="200"/>
      <c r="O15" s="200"/>
      <c r="P15" s="200"/>
      <c r="Q15" s="200"/>
      <c r="R15" s="200"/>
      <c r="S15" s="200"/>
      <c r="T15" s="200"/>
      <c r="U15" s="200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</row>
    <row r="16" spans="1:107" ht="20.25" customHeight="1" x14ac:dyDescent="0.25">
      <c r="A16" s="203"/>
      <c r="B16" s="191"/>
      <c r="C16" s="192"/>
      <c r="D16" s="193"/>
      <c r="E16" s="201"/>
      <c r="F16" s="195"/>
      <c r="G16" s="196"/>
      <c r="H16" s="192"/>
      <c r="I16" s="193"/>
      <c r="J16" s="201"/>
      <c r="K16" s="204"/>
      <c r="L16" s="199"/>
      <c r="M16" s="200"/>
      <c r="N16" s="200"/>
      <c r="O16" s="200"/>
      <c r="P16" s="200"/>
      <c r="Q16" s="200"/>
      <c r="R16" s="200"/>
      <c r="S16" s="200"/>
      <c r="T16" s="200"/>
      <c r="U16" s="200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</row>
    <row r="17" spans="1:98" ht="20.25" customHeight="1" x14ac:dyDescent="0.25">
      <c r="A17" s="203"/>
      <c r="B17" s="191"/>
      <c r="C17" s="192"/>
      <c r="D17" s="193"/>
      <c r="E17" s="205"/>
      <c r="F17" s="195"/>
      <c r="G17" s="196"/>
      <c r="H17" s="192"/>
      <c r="I17" s="193"/>
      <c r="J17" s="205"/>
      <c r="K17" s="206"/>
      <c r="L17" s="199"/>
      <c r="M17" s="200"/>
      <c r="N17" s="200"/>
      <c r="O17" s="200"/>
      <c r="P17" s="200"/>
      <c r="Q17" s="200"/>
      <c r="R17" s="200"/>
      <c r="S17" s="200"/>
      <c r="T17" s="200"/>
      <c r="U17" s="200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</row>
    <row r="18" spans="1:98" ht="20.25" customHeight="1" x14ac:dyDescent="0.25">
      <c r="A18" s="207"/>
      <c r="B18" s="208"/>
      <c r="C18" s="209"/>
      <c r="D18" s="210"/>
      <c r="E18" s="201"/>
      <c r="F18" s="195"/>
      <c r="G18" s="211"/>
      <c r="H18" s="209"/>
      <c r="I18" s="210"/>
      <c r="J18" s="201"/>
      <c r="K18" s="206"/>
      <c r="L18" s="199"/>
      <c r="M18" s="200"/>
      <c r="N18" s="200"/>
      <c r="O18" s="200"/>
      <c r="P18" s="200"/>
      <c r="Q18" s="200"/>
      <c r="R18" s="200"/>
      <c r="S18" s="200"/>
      <c r="T18" s="200"/>
      <c r="U18" s="200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</row>
    <row r="19" spans="1:98" ht="20.25" customHeight="1" x14ac:dyDescent="0.25">
      <c r="A19" s="207"/>
      <c r="B19" s="208"/>
      <c r="C19" s="209"/>
      <c r="D19" s="210"/>
      <c r="E19" s="201"/>
      <c r="F19" s="195"/>
      <c r="G19" s="211"/>
      <c r="H19" s="209"/>
      <c r="I19" s="210"/>
      <c r="J19" s="201"/>
      <c r="K19" s="204"/>
      <c r="L19" s="199"/>
      <c r="M19" s="200"/>
      <c r="N19" s="200"/>
      <c r="O19" s="200"/>
      <c r="P19" s="200"/>
      <c r="Q19" s="200"/>
      <c r="R19" s="200"/>
      <c r="S19" s="200"/>
      <c r="T19" s="200"/>
      <c r="U19" s="200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</row>
    <row r="20" spans="1:98" ht="20.25" customHeight="1" x14ac:dyDescent="0.25">
      <c r="A20" s="207"/>
      <c r="B20" s="208"/>
      <c r="C20" s="209"/>
      <c r="D20" s="210"/>
      <c r="E20" s="201"/>
      <c r="F20" s="195"/>
      <c r="G20" s="211"/>
      <c r="H20" s="209"/>
      <c r="I20" s="210"/>
      <c r="J20" s="201"/>
      <c r="K20" s="204"/>
      <c r="L20" s="199"/>
      <c r="M20" s="200"/>
      <c r="N20" s="200"/>
      <c r="O20" s="200"/>
      <c r="P20" s="200"/>
      <c r="Q20" s="200"/>
      <c r="R20" s="200"/>
      <c r="S20" s="200"/>
      <c r="T20" s="200"/>
      <c r="U20" s="200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</row>
    <row r="21" spans="1:98" ht="26.25" customHeight="1" x14ac:dyDescent="0.25">
      <c r="A21" s="203"/>
      <c r="B21" s="208"/>
      <c r="C21" s="209"/>
      <c r="D21" s="210"/>
      <c r="E21" s="212"/>
      <c r="F21" s="213"/>
      <c r="G21" s="211"/>
      <c r="H21" s="209"/>
      <c r="I21" s="210"/>
      <c r="J21" s="212"/>
      <c r="K21" s="204"/>
      <c r="L21" s="199"/>
      <c r="M21" s="200"/>
      <c r="N21" s="200"/>
      <c r="O21" s="200"/>
      <c r="P21" s="200"/>
      <c r="Q21" s="200"/>
      <c r="R21" s="200"/>
      <c r="S21" s="200"/>
      <c r="T21" s="200"/>
      <c r="U21" s="200"/>
      <c r="BZ21" s="175"/>
      <c r="CA21" s="175"/>
      <c r="CB21" s="175"/>
      <c r="CC21" s="175"/>
      <c r="CD21" s="175"/>
      <c r="CE21" s="175"/>
      <c r="CF21" s="175"/>
      <c r="CG21" s="175"/>
      <c r="CH21" s="175"/>
      <c r="CI21" s="175"/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</row>
    <row r="22" spans="1:98" ht="20.25" customHeight="1" x14ac:dyDescent="0.25">
      <c r="A22" s="203"/>
      <c r="B22" s="208"/>
      <c r="C22" s="209"/>
      <c r="D22" s="210"/>
      <c r="E22" s="212"/>
      <c r="F22" s="213"/>
      <c r="G22" s="211"/>
      <c r="H22" s="209"/>
      <c r="I22" s="210"/>
      <c r="J22" s="212"/>
      <c r="K22" s="204"/>
      <c r="L22" s="199"/>
      <c r="M22" s="200"/>
      <c r="N22" s="200"/>
      <c r="O22" s="200"/>
      <c r="P22" s="200"/>
      <c r="Q22" s="200"/>
      <c r="R22" s="200"/>
      <c r="S22" s="200"/>
      <c r="T22" s="200"/>
      <c r="U22" s="200"/>
      <c r="BZ22" s="175"/>
      <c r="CA22" s="175"/>
      <c r="CB22" s="175"/>
      <c r="CC22" s="175"/>
      <c r="CD22" s="175"/>
      <c r="CE22" s="175"/>
      <c r="CF22" s="175"/>
      <c r="CG22" s="175"/>
      <c r="CH22" s="175"/>
      <c r="CI22" s="175"/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</row>
    <row r="23" spans="1:98" ht="20.25" customHeight="1" x14ac:dyDescent="0.25">
      <c r="A23" s="207"/>
      <c r="B23" s="208"/>
      <c r="C23" s="209"/>
      <c r="D23" s="210"/>
      <c r="E23" s="212"/>
      <c r="F23" s="213"/>
      <c r="G23" s="211"/>
      <c r="H23" s="209"/>
      <c r="I23" s="210"/>
      <c r="J23" s="212"/>
      <c r="K23" s="204"/>
      <c r="L23" s="199"/>
      <c r="M23" s="200"/>
      <c r="N23" s="200"/>
      <c r="O23" s="200"/>
      <c r="P23" s="200"/>
      <c r="Q23" s="200"/>
      <c r="R23" s="200"/>
      <c r="S23" s="200"/>
      <c r="T23" s="200"/>
      <c r="U23" s="200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</row>
    <row r="24" spans="1:98" ht="20.25" customHeight="1" x14ac:dyDescent="0.25">
      <c r="A24" s="207"/>
      <c r="B24" s="208"/>
      <c r="C24" s="209"/>
      <c r="D24" s="210"/>
      <c r="E24" s="212"/>
      <c r="F24" s="213"/>
      <c r="G24" s="211"/>
      <c r="H24" s="209"/>
      <c r="I24" s="210"/>
      <c r="J24" s="212"/>
      <c r="K24" s="204"/>
      <c r="L24" s="199"/>
      <c r="M24" s="200"/>
      <c r="N24" s="200"/>
      <c r="O24" s="200"/>
      <c r="P24" s="200"/>
      <c r="Q24" s="200"/>
      <c r="R24" s="200"/>
      <c r="S24" s="200"/>
      <c r="T24" s="200"/>
      <c r="U24" s="200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</row>
    <row r="25" spans="1:98" ht="20.25" customHeight="1" x14ac:dyDescent="0.25">
      <c r="A25" s="207"/>
      <c r="B25" s="208"/>
      <c r="C25" s="209"/>
      <c r="D25" s="210"/>
      <c r="E25" s="212"/>
      <c r="F25" s="213"/>
      <c r="G25" s="211"/>
      <c r="H25" s="209"/>
      <c r="I25" s="210"/>
      <c r="J25" s="212"/>
      <c r="K25" s="204"/>
      <c r="L25" s="199"/>
      <c r="M25" s="200"/>
      <c r="N25" s="200"/>
      <c r="O25" s="200"/>
      <c r="P25" s="200"/>
      <c r="Q25" s="200"/>
      <c r="R25" s="200"/>
      <c r="S25" s="200"/>
      <c r="T25" s="200"/>
      <c r="U25" s="200"/>
      <c r="BZ25" s="175"/>
      <c r="CA25" s="175"/>
      <c r="CB25" s="175"/>
      <c r="CC25" s="175"/>
      <c r="CD25" s="175"/>
      <c r="CE25" s="175"/>
      <c r="CF25" s="175"/>
      <c r="CG25" s="175"/>
      <c r="CH25" s="175"/>
      <c r="CI25" s="175"/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</row>
    <row r="26" spans="1:98" ht="20.25" customHeight="1" x14ac:dyDescent="0.25">
      <c r="A26" s="207"/>
      <c r="B26" s="208"/>
      <c r="C26" s="209"/>
      <c r="D26" s="210"/>
      <c r="E26" s="212"/>
      <c r="F26" s="213"/>
      <c r="G26" s="211"/>
      <c r="H26" s="209"/>
      <c r="I26" s="210"/>
      <c r="J26" s="212"/>
      <c r="K26" s="204"/>
      <c r="L26" s="199"/>
      <c r="M26" s="200"/>
      <c r="N26" s="200"/>
      <c r="O26" s="200"/>
      <c r="P26" s="200"/>
      <c r="Q26" s="200"/>
      <c r="R26" s="200"/>
      <c r="S26" s="200"/>
      <c r="T26" s="200"/>
      <c r="U26" s="200"/>
      <c r="BZ26" s="175"/>
      <c r="CA26" s="175"/>
      <c r="CB26" s="175"/>
      <c r="CC26" s="175"/>
      <c r="CD26" s="175"/>
      <c r="CE26" s="175"/>
      <c r="CF26" s="175"/>
      <c r="CG26" s="175"/>
      <c r="CH26" s="175"/>
      <c r="CI26" s="175"/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</row>
    <row r="27" spans="1:98" ht="20.25" customHeight="1" x14ac:dyDescent="0.25">
      <c r="A27" s="207"/>
      <c r="B27" s="208"/>
      <c r="C27" s="209"/>
      <c r="D27" s="210"/>
      <c r="E27" s="212"/>
      <c r="F27" s="213"/>
      <c r="G27" s="211"/>
      <c r="H27" s="209"/>
      <c r="I27" s="210"/>
      <c r="J27" s="212"/>
      <c r="K27" s="204"/>
      <c r="L27" s="199"/>
      <c r="M27" s="200"/>
      <c r="N27" s="200"/>
      <c r="O27" s="200"/>
      <c r="P27" s="200"/>
      <c r="Q27" s="200"/>
      <c r="R27" s="200"/>
      <c r="S27" s="200"/>
      <c r="T27" s="200"/>
      <c r="U27" s="200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</row>
    <row r="28" spans="1:98" ht="20.25" customHeight="1" x14ac:dyDescent="0.25">
      <c r="A28" s="214"/>
      <c r="B28" s="208"/>
      <c r="C28" s="215"/>
      <c r="D28" s="216"/>
      <c r="E28" s="217"/>
      <c r="F28" s="213"/>
      <c r="G28" s="211"/>
      <c r="H28" s="215"/>
      <c r="I28" s="216"/>
      <c r="J28" s="217"/>
      <c r="K28" s="206"/>
      <c r="L28" s="199"/>
      <c r="M28" s="200"/>
      <c r="N28" s="200"/>
      <c r="O28" s="200"/>
      <c r="P28" s="200"/>
      <c r="Q28" s="200"/>
      <c r="R28" s="200"/>
      <c r="S28" s="200"/>
      <c r="T28" s="200"/>
      <c r="U28" s="200"/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</row>
    <row r="29" spans="1:98" ht="20.25" customHeight="1" x14ac:dyDescent="0.25">
      <c r="A29" s="179"/>
      <c r="B29" s="208"/>
      <c r="C29" s="209"/>
      <c r="D29" s="210"/>
      <c r="E29" s="212"/>
      <c r="F29" s="213"/>
      <c r="G29" s="211"/>
      <c r="H29" s="209"/>
      <c r="I29" s="210"/>
      <c r="J29" s="218"/>
      <c r="K29" s="219"/>
      <c r="L29" s="199"/>
      <c r="M29" s="200"/>
      <c r="N29" s="200"/>
      <c r="O29" s="200"/>
      <c r="P29" s="200"/>
      <c r="Q29" s="200"/>
      <c r="R29" s="200"/>
      <c r="S29" s="200"/>
      <c r="T29" s="200"/>
      <c r="U29" s="200"/>
      <c r="BZ29" s="175"/>
      <c r="CA29" s="175"/>
      <c r="CB29" s="175"/>
      <c r="CC29" s="175"/>
      <c r="CD29" s="175"/>
      <c r="CE29" s="175"/>
      <c r="CF29" s="175"/>
      <c r="CG29" s="175"/>
      <c r="CH29" s="175"/>
      <c r="CI29" s="175"/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</row>
    <row r="30" spans="1:98" ht="15" customHeight="1" x14ac:dyDescent="0.25">
      <c r="A30" s="220"/>
      <c r="B30" s="221"/>
      <c r="C30" s="221"/>
      <c r="D30" s="221"/>
      <c r="E30" s="221"/>
      <c r="F30" s="221"/>
      <c r="G30" s="221"/>
      <c r="H30" s="221"/>
      <c r="I30" s="220"/>
      <c r="J30" s="222"/>
      <c r="K30" s="222"/>
      <c r="L30" s="200"/>
      <c r="M30" s="200"/>
      <c r="N30" s="200"/>
      <c r="O30" s="200"/>
      <c r="P30" s="200"/>
      <c r="Q30" s="200"/>
      <c r="R30" s="200"/>
      <c r="S30" s="200"/>
      <c r="T30" s="200"/>
      <c r="U30" s="172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</row>
    <row r="31" spans="1:98" ht="15" customHeight="1" x14ac:dyDescent="0.25">
      <c r="A31" s="432"/>
      <c r="B31" s="436"/>
      <c r="C31" s="437"/>
      <c r="D31" s="437"/>
      <c r="E31" s="437"/>
      <c r="F31" s="438"/>
      <c r="G31" s="439"/>
      <c r="H31" s="437"/>
      <c r="I31" s="437"/>
      <c r="J31" s="437"/>
      <c r="K31" s="440"/>
      <c r="L31" s="200"/>
      <c r="M31" s="200"/>
      <c r="N31" s="200"/>
      <c r="O31" s="200"/>
      <c r="P31" s="200"/>
      <c r="Q31" s="200"/>
      <c r="R31" s="200"/>
      <c r="S31" s="200"/>
      <c r="T31" s="200"/>
      <c r="U31" s="172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</row>
    <row r="32" spans="1:98" ht="15" customHeight="1" x14ac:dyDescent="0.25">
      <c r="A32" s="433"/>
      <c r="B32" s="436"/>
      <c r="C32" s="437"/>
      <c r="D32" s="440"/>
      <c r="E32" s="441"/>
      <c r="F32" s="442"/>
      <c r="G32" s="439"/>
      <c r="H32" s="437"/>
      <c r="I32" s="440"/>
      <c r="J32" s="436"/>
      <c r="K32" s="440"/>
      <c r="L32" s="200"/>
      <c r="M32" s="200"/>
      <c r="N32" s="200"/>
      <c r="O32" s="200"/>
      <c r="P32" s="200"/>
      <c r="Q32" s="200"/>
      <c r="R32" s="200"/>
      <c r="S32" s="200"/>
      <c r="T32" s="200"/>
      <c r="U32" s="172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</row>
    <row r="33" spans="1:98" x14ac:dyDescent="0.25">
      <c r="A33" s="435"/>
      <c r="B33" s="181"/>
      <c r="C33" s="182"/>
      <c r="D33" s="223"/>
      <c r="E33" s="311"/>
      <c r="F33" s="310"/>
      <c r="G33" s="186"/>
      <c r="H33" s="182"/>
      <c r="I33" s="223"/>
      <c r="J33" s="311"/>
      <c r="K33" s="308"/>
      <c r="L33" s="200"/>
      <c r="M33" s="200"/>
      <c r="N33" s="200"/>
      <c r="O33" s="200"/>
      <c r="P33" s="200"/>
      <c r="Q33" s="200"/>
      <c r="R33" s="200"/>
      <c r="S33" s="200"/>
      <c r="T33" s="200"/>
      <c r="U33" s="172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</row>
    <row r="34" spans="1:98" ht="24" customHeight="1" x14ac:dyDescent="0.25">
      <c r="A34" s="190"/>
      <c r="B34" s="191"/>
      <c r="C34" s="192"/>
      <c r="D34" s="193"/>
      <c r="E34" s="197"/>
      <c r="F34" s="225"/>
      <c r="G34" s="196"/>
      <c r="H34" s="192"/>
      <c r="I34" s="193"/>
      <c r="J34" s="197"/>
      <c r="K34" s="198"/>
      <c r="L34" s="226"/>
      <c r="M34" s="200"/>
      <c r="N34" s="200"/>
      <c r="O34" s="200"/>
      <c r="P34" s="200"/>
      <c r="Q34" s="200"/>
      <c r="R34" s="200"/>
      <c r="S34" s="200"/>
      <c r="T34" s="200"/>
      <c r="U34" s="172"/>
      <c r="BZ34" s="175"/>
      <c r="CA34" s="175"/>
      <c r="CB34" s="175"/>
      <c r="CC34" s="175"/>
      <c r="CD34" s="175"/>
      <c r="CE34" s="175"/>
      <c r="CF34" s="175"/>
      <c r="CG34" s="175"/>
      <c r="CH34" s="175"/>
      <c r="CI34" s="175"/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</row>
    <row r="35" spans="1:98" ht="24" customHeight="1" x14ac:dyDescent="0.25">
      <c r="A35" s="190"/>
      <c r="B35" s="191"/>
      <c r="C35" s="192"/>
      <c r="D35" s="193"/>
      <c r="E35" s="201"/>
      <c r="F35" s="225"/>
      <c r="G35" s="196"/>
      <c r="H35" s="192"/>
      <c r="I35" s="193"/>
      <c r="J35" s="201"/>
      <c r="K35" s="202"/>
      <c r="L35" s="226"/>
      <c r="M35" s="200"/>
      <c r="N35" s="200"/>
      <c r="O35" s="200"/>
      <c r="P35" s="200"/>
      <c r="Q35" s="200"/>
      <c r="R35" s="200"/>
      <c r="S35" s="200"/>
      <c r="T35" s="200"/>
      <c r="U35" s="172"/>
      <c r="BZ35" s="175"/>
      <c r="CA35" s="175"/>
      <c r="CB35" s="175"/>
      <c r="CC35" s="175"/>
      <c r="CD35" s="175"/>
      <c r="CE35" s="175"/>
      <c r="CF35" s="175"/>
      <c r="CG35" s="175"/>
      <c r="CH35" s="175"/>
      <c r="CI35" s="175"/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</row>
    <row r="36" spans="1:98" ht="24" customHeight="1" x14ac:dyDescent="0.25">
      <c r="A36" s="190"/>
      <c r="B36" s="191"/>
      <c r="C36" s="192"/>
      <c r="D36" s="193"/>
      <c r="E36" s="201"/>
      <c r="F36" s="225"/>
      <c r="G36" s="196"/>
      <c r="H36" s="192"/>
      <c r="I36" s="193"/>
      <c r="J36" s="201"/>
      <c r="K36" s="202"/>
      <c r="L36" s="226"/>
      <c r="M36" s="200"/>
      <c r="N36" s="200"/>
      <c r="O36" s="200"/>
      <c r="P36" s="200"/>
      <c r="Q36" s="200"/>
      <c r="R36" s="200"/>
      <c r="S36" s="200"/>
      <c r="T36" s="200"/>
      <c r="U36" s="172"/>
      <c r="BZ36" s="175"/>
      <c r="CA36" s="175"/>
      <c r="CB36" s="175"/>
      <c r="CC36" s="175"/>
      <c r="CD36" s="175"/>
      <c r="CE36" s="175"/>
      <c r="CF36" s="175"/>
      <c r="CG36" s="175"/>
      <c r="CH36" s="175"/>
      <c r="CI36" s="175"/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</row>
    <row r="37" spans="1:98" ht="24" customHeight="1" x14ac:dyDescent="0.25">
      <c r="A37" s="190"/>
      <c r="B37" s="191"/>
      <c r="C37" s="192"/>
      <c r="D37" s="193"/>
      <c r="E37" s="201"/>
      <c r="F37" s="225"/>
      <c r="G37" s="196"/>
      <c r="H37" s="192"/>
      <c r="I37" s="193"/>
      <c r="J37" s="201"/>
      <c r="K37" s="202"/>
      <c r="L37" s="226"/>
      <c r="M37" s="200"/>
      <c r="N37" s="200"/>
      <c r="O37" s="200"/>
      <c r="P37" s="200"/>
      <c r="Q37" s="200"/>
      <c r="R37" s="200"/>
      <c r="S37" s="200"/>
      <c r="T37" s="200"/>
      <c r="U37" s="172"/>
      <c r="BZ37" s="175"/>
      <c r="CA37" s="175"/>
      <c r="CB37" s="175"/>
      <c r="CC37" s="175"/>
      <c r="CD37" s="175"/>
      <c r="CE37" s="175"/>
      <c r="CF37" s="175"/>
      <c r="CG37" s="175"/>
      <c r="CH37" s="175"/>
      <c r="CI37" s="175"/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</row>
    <row r="38" spans="1:98" ht="24" customHeight="1" x14ac:dyDescent="0.25">
      <c r="A38" s="203"/>
      <c r="B38" s="191"/>
      <c r="C38" s="192"/>
      <c r="D38" s="193"/>
      <c r="E38" s="201"/>
      <c r="F38" s="225"/>
      <c r="G38" s="196"/>
      <c r="H38" s="192"/>
      <c r="I38" s="193"/>
      <c r="J38" s="201"/>
      <c r="K38" s="204"/>
      <c r="L38" s="226"/>
      <c r="M38" s="200"/>
      <c r="N38" s="200"/>
      <c r="O38" s="200"/>
      <c r="P38" s="200"/>
      <c r="Q38" s="200"/>
      <c r="R38" s="200"/>
      <c r="S38" s="200"/>
      <c r="T38" s="200"/>
      <c r="U38" s="172"/>
      <c r="BZ38" s="175"/>
      <c r="CA38" s="175"/>
      <c r="CB38" s="175"/>
      <c r="CC38" s="175"/>
      <c r="CD38" s="175"/>
      <c r="CE38" s="175"/>
      <c r="CF38" s="175"/>
      <c r="CG38" s="175"/>
      <c r="CH38" s="175"/>
      <c r="CI38" s="175"/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</row>
    <row r="39" spans="1:98" ht="24" customHeight="1" x14ac:dyDescent="0.25">
      <c r="A39" s="203"/>
      <c r="B39" s="191"/>
      <c r="C39" s="192"/>
      <c r="D39" s="193"/>
      <c r="E39" s="205"/>
      <c r="F39" s="225"/>
      <c r="G39" s="196"/>
      <c r="H39" s="192"/>
      <c r="I39" s="193"/>
      <c r="J39" s="205"/>
      <c r="K39" s="206"/>
      <c r="L39" s="226"/>
      <c r="M39" s="200"/>
      <c r="N39" s="200"/>
      <c r="O39" s="200"/>
      <c r="P39" s="200"/>
      <c r="Q39" s="200"/>
      <c r="R39" s="200"/>
      <c r="S39" s="200"/>
      <c r="T39" s="200"/>
      <c r="U39" s="172"/>
      <c r="BZ39" s="175"/>
      <c r="CA39" s="175"/>
      <c r="CB39" s="175"/>
      <c r="CC39" s="175"/>
      <c r="CD39" s="175"/>
      <c r="CE39" s="175"/>
      <c r="CF39" s="175"/>
      <c r="CG39" s="175"/>
      <c r="CH39" s="175"/>
      <c r="CI39" s="175"/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</row>
    <row r="40" spans="1:98" ht="24" customHeight="1" x14ac:dyDescent="0.25">
      <c r="A40" s="207"/>
      <c r="B40" s="208"/>
      <c r="C40" s="209"/>
      <c r="D40" s="210"/>
      <c r="E40" s="201"/>
      <c r="F40" s="225"/>
      <c r="G40" s="211"/>
      <c r="H40" s="209"/>
      <c r="I40" s="210"/>
      <c r="J40" s="201"/>
      <c r="K40" s="206"/>
      <c r="L40" s="226"/>
      <c r="M40" s="200"/>
      <c r="N40" s="200"/>
      <c r="O40" s="200"/>
      <c r="P40" s="200"/>
      <c r="Q40" s="200"/>
      <c r="R40" s="200"/>
      <c r="S40" s="200"/>
      <c r="T40" s="200"/>
      <c r="U40" s="172"/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</row>
    <row r="41" spans="1:98" ht="24" customHeight="1" x14ac:dyDescent="0.25">
      <c r="A41" s="207"/>
      <c r="B41" s="208"/>
      <c r="C41" s="209"/>
      <c r="D41" s="210"/>
      <c r="E41" s="201"/>
      <c r="F41" s="225"/>
      <c r="G41" s="211"/>
      <c r="H41" s="209"/>
      <c r="I41" s="210"/>
      <c r="J41" s="201"/>
      <c r="K41" s="204"/>
      <c r="L41" s="226"/>
      <c r="M41" s="200"/>
      <c r="N41" s="200"/>
      <c r="O41" s="200"/>
      <c r="P41" s="200"/>
      <c r="Q41" s="200"/>
      <c r="R41" s="200"/>
      <c r="S41" s="200"/>
      <c r="T41" s="200"/>
      <c r="U41" s="172"/>
      <c r="BZ41" s="175"/>
      <c r="CA41" s="175"/>
      <c r="CB41" s="175"/>
      <c r="CC41" s="175"/>
      <c r="CD41" s="175"/>
      <c r="CE41" s="175"/>
      <c r="CF41" s="175"/>
      <c r="CG41" s="175"/>
      <c r="CH41" s="175"/>
      <c r="CI41" s="175"/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</row>
    <row r="42" spans="1:98" ht="24" customHeight="1" x14ac:dyDescent="0.25">
      <c r="A42" s="207"/>
      <c r="B42" s="208"/>
      <c r="C42" s="209"/>
      <c r="D42" s="210"/>
      <c r="E42" s="201"/>
      <c r="F42" s="225"/>
      <c r="G42" s="211"/>
      <c r="H42" s="209"/>
      <c r="I42" s="210"/>
      <c r="J42" s="201"/>
      <c r="K42" s="204"/>
      <c r="L42" s="226"/>
      <c r="M42" s="200"/>
      <c r="N42" s="200"/>
      <c r="O42" s="200"/>
      <c r="P42" s="200"/>
      <c r="Q42" s="200"/>
      <c r="R42" s="200"/>
      <c r="S42" s="200"/>
      <c r="T42" s="200"/>
      <c r="U42" s="172"/>
      <c r="BZ42" s="175"/>
      <c r="CA42" s="175"/>
      <c r="CB42" s="175"/>
      <c r="CC42" s="175"/>
      <c r="CD42" s="175"/>
      <c r="CE42" s="175"/>
      <c r="CF42" s="175"/>
      <c r="CG42" s="175"/>
      <c r="CH42" s="175"/>
      <c r="CI42" s="175"/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</row>
    <row r="43" spans="1:98" ht="24" customHeight="1" x14ac:dyDescent="0.25">
      <c r="A43" s="203"/>
      <c r="B43" s="208"/>
      <c r="C43" s="209"/>
      <c r="D43" s="210"/>
      <c r="E43" s="212"/>
      <c r="F43" s="227"/>
      <c r="G43" s="211"/>
      <c r="H43" s="209"/>
      <c r="I43" s="210"/>
      <c r="J43" s="212"/>
      <c r="K43" s="204"/>
      <c r="L43" s="226"/>
      <c r="M43" s="200"/>
      <c r="N43" s="200"/>
      <c r="O43" s="200"/>
      <c r="P43" s="200"/>
      <c r="Q43" s="200"/>
      <c r="R43" s="200"/>
      <c r="S43" s="200"/>
      <c r="T43" s="200"/>
      <c r="U43" s="172"/>
      <c r="BZ43" s="175"/>
      <c r="CA43" s="175"/>
      <c r="CB43" s="175"/>
      <c r="CC43" s="175"/>
      <c r="CD43" s="175"/>
      <c r="CE43" s="175"/>
      <c r="CF43" s="175"/>
      <c r="CG43" s="175"/>
      <c r="CH43" s="175"/>
      <c r="CI43" s="175"/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</row>
    <row r="44" spans="1:98" ht="24" customHeight="1" x14ac:dyDescent="0.25">
      <c r="A44" s="203"/>
      <c r="B44" s="208"/>
      <c r="C44" s="209"/>
      <c r="D44" s="210"/>
      <c r="E44" s="212"/>
      <c r="F44" s="227"/>
      <c r="G44" s="211"/>
      <c r="H44" s="209"/>
      <c r="I44" s="210"/>
      <c r="J44" s="212"/>
      <c r="K44" s="204"/>
      <c r="L44" s="226"/>
      <c r="M44" s="200"/>
      <c r="N44" s="200"/>
      <c r="O44" s="200"/>
      <c r="P44" s="200"/>
      <c r="Q44" s="200"/>
      <c r="R44" s="200"/>
      <c r="S44" s="200"/>
      <c r="T44" s="200"/>
      <c r="U44" s="172"/>
      <c r="BZ44" s="175"/>
      <c r="CA44" s="175"/>
      <c r="CB44" s="175"/>
      <c r="CC44" s="175"/>
      <c r="CD44" s="175"/>
      <c r="CE44" s="175"/>
      <c r="CF44" s="175"/>
      <c r="CG44" s="175"/>
      <c r="CH44" s="175"/>
      <c r="CI44" s="175"/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</row>
    <row r="45" spans="1:98" ht="24" customHeight="1" x14ac:dyDescent="0.25">
      <c r="A45" s="207"/>
      <c r="B45" s="208"/>
      <c r="C45" s="209"/>
      <c r="D45" s="210"/>
      <c r="E45" s="212"/>
      <c r="F45" s="227"/>
      <c r="G45" s="211"/>
      <c r="H45" s="209"/>
      <c r="I45" s="210"/>
      <c r="J45" s="212"/>
      <c r="K45" s="204"/>
      <c r="L45" s="226"/>
      <c r="M45" s="200"/>
      <c r="N45" s="200"/>
      <c r="O45" s="200"/>
      <c r="P45" s="200"/>
      <c r="Q45" s="200"/>
      <c r="R45" s="200"/>
      <c r="S45" s="200"/>
      <c r="T45" s="200"/>
      <c r="U45" s="172"/>
      <c r="BZ45" s="175"/>
      <c r="CA45" s="175"/>
      <c r="CB45" s="175"/>
      <c r="CC45" s="175"/>
      <c r="CD45" s="175"/>
      <c r="CE45" s="175"/>
      <c r="CF45" s="175"/>
      <c r="CG45" s="175"/>
      <c r="CH45" s="175"/>
      <c r="CI45" s="175"/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</row>
    <row r="46" spans="1:98" ht="24" customHeight="1" x14ac:dyDescent="0.25">
      <c r="A46" s="207"/>
      <c r="B46" s="208"/>
      <c r="C46" s="209"/>
      <c r="D46" s="210"/>
      <c r="E46" s="212"/>
      <c r="F46" s="227"/>
      <c r="G46" s="211"/>
      <c r="H46" s="209"/>
      <c r="I46" s="210"/>
      <c r="J46" s="212"/>
      <c r="K46" s="204"/>
      <c r="L46" s="226"/>
      <c r="M46" s="200"/>
      <c r="N46" s="200"/>
      <c r="O46" s="200"/>
      <c r="P46" s="200"/>
      <c r="Q46" s="200"/>
      <c r="R46" s="200"/>
      <c r="S46" s="200"/>
      <c r="T46" s="200"/>
      <c r="U46" s="172"/>
      <c r="BZ46" s="175"/>
      <c r="CA46" s="175"/>
      <c r="CB46" s="175"/>
      <c r="CC46" s="175"/>
      <c r="CD46" s="175"/>
      <c r="CE46" s="175"/>
      <c r="CF46" s="175"/>
      <c r="CG46" s="175"/>
      <c r="CH46" s="175"/>
      <c r="CI46" s="175"/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</row>
    <row r="47" spans="1:98" ht="24" customHeight="1" x14ac:dyDescent="0.25">
      <c r="A47" s="207"/>
      <c r="B47" s="208"/>
      <c r="C47" s="209"/>
      <c r="D47" s="210"/>
      <c r="E47" s="212"/>
      <c r="F47" s="227"/>
      <c r="G47" s="211"/>
      <c r="H47" s="209"/>
      <c r="I47" s="210"/>
      <c r="J47" s="212"/>
      <c r="K47" s="204"/>
      <c r="L47" s="226"/>
      <c r="M47" s="200"/>
      <c r="N47" s="200"/>
      <c r="O47" s="200"/>
      <c r="P47" s="200"/>
      <c r="Q47" s="200"/>
      <c r="R47" s="200"/>
      <c r="S47" s="200"/>
      <c r="T47" s="200"/>
      <c r="U47" s="172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</row>
    <row r="48" spans="1:98" ht="24" customHeight="1" x14ac:dyDescent="0.25">
      <c r="A48" s="207"/>
      <c r="B48" s="208"/>
      <c r="C48" s="209"/>
      <c r="D48" s="210"/>
      <c r="E48" s="212"/>
      <c r="F48" s="227"/>
      <c r="G48" s="211"/>
      <c r="H48" s="209"/>
      <c r="I48" s="210"/>
      <c r="J48" s="212"/>
      <c r="K48" s="204"/>
      <c r="L48" s="226"/>
      <c r="M48" s="200"/>
      <c r="N48" s="200"/>
      <c r="O48" s="200"/>
      <c r="P48" s="200"/>
      <c r="Q48" s="200"/>
      <c r="R48" s="200"/>
      <c r="S48" s="200"/>
      <c r="T48" s="200"/>
      <c r="U48" s="172"/>
      <c r="BZ48" s="175"/>
      <c r="CA48" s="175"/>
      <c r="CB48" s="175"/>
      <c r="CC48" s="175"/>
      <c r="CD48" s="175"/>
      <c r="CE48" s="175"/>
      <c r="CF48" s="175"/>
      <c r="CG48" s="175"/>
      <c r="CH48" s="175"/>
      <c r="CI48" s="175"/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</row>
    <row r="49" spans="1:98" ht="24" customHeight="1" x14ac:dyDescent="0.25">
      <c r="A49" s="207"/>
      <c r="B49" s="208"/>
      <c r="C49" s="209"/>
      <c r="D49" s="210"/>
      <c r="E49" s="212"/>
      <c r="F49" s="227"/>
      <c r="G49" s="211"/>
      <c r="H49" s="209"/>
      <c r="I49" s="210"/>
      <c r="J49" s="212"/>
      <c r="K49" s="204"/>
      <c r="L49" s="226"/>
      <c r="M49" s="200"/>
      <c r="N49" s="200"/>
      <c r="O49" s="200"/>
      <c r="P49" s="200"/>
      <c r="Q49" s="200"/>
      <c r="R49" s="200"/>
      <c r="S49" s="200"/>
      <c r="T49" s="200"/>
      <c r="U49" s="172"/>
      <c r="BZ49" s="175"/>
      <c r="CA49" s="175"/>
      <c r="CB49" s="175"/>
      <c r="CC49" s="175"/>
      <c r="CD49" s="175"/>
      <c r="CE49" s="175"/>
      <c r="CF49" s="175"/>
      <c r="CG49" s="175"/>
      <c r="CH49" s="175"/>
      <c r="CI49" s="175"/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</row>
    <row r="50" spans="1:98" ht="24" customHeight="1" x14ac:dyDescent="0.25">
      <c r="A50" s="214"/>
      <c r="B50" s="208"/>
      <c r="C50" s="215"/>
      <c r="D50" s="216"/>
      <c r="E50" s="217"/>
      <c r="F50" s="227"/>
      <c r="G50" s="208"/>
      <c r="H50" s="215"/>
      <c r="I50" s="216"/>
      <c r="J50" s="217"/>
      <c r="K50" s="206"/>
      <c r="L50" s="226"/>
      <c r="M50" s="200"/>
      <c r="N50" s="200"/>
      <c r="O50" s="200"/>
      <c r="P50" s="200"/>
      <c r="Q50" s="200"/>
      <c r="R50" s="200"/>
      <c r="S50" s="200"/>
      <c r="T50" s="200"/>
      <c r="U50" s="172"/>
      <c r="BZ50" s="175"/>
      <c r="CA50" s="175"/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</row>
    <row r="51" spans="1:98" ht="24" customHeight="1" x14ac:dyDescent="0.25">
      <c r="A51" s="228"/>
      <c r="B51" s="229"/>
      <c r="C51" s="230"/>
      <c r="D51" s="231"/>
      <c r="E51" s="218"/>
      <c r="F51" s="232"/>
      <c r="G51" s="229"/>
      <c r="H51" s="230"/>
      <c r="I51" s="231"/>
      <c r="J51" s="218"/>
      <c r="K51" s="219"/>
      <c r="L51" s="226"/>
      <c r="M51" s="200"/>
      <c r="N51" s="200"/>
      <c r="O51" s="200"/>
      <c r="P51" s="200"/>
      <c r="Q51" s="200"/>
      <c r="R51" s="200"/>
      <c r="S51" s="200"/>
      <c r="T51" s="200"/>
      <c r="U51" s="172"/>
      <c r="BZ51" s="175"/>
      <c r="CA51" s="175"/>
      <c r="CB51" s="175"/>
      <c r="CC51" s="175"/>
      <c r="CD51" s="175"/>
      <c r="CE51" s="175"/>
      <c r="CF51" s="175"/>
      <c r="CG51" s="175"/>
      <c r="CH51" s="175"/>
      <c r="CI51" s="175"/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</row>
    <row r="52" spans="1:98" x14ac:dyDescent="0.25">
      <c r="A52" s="443"/>
      <c r="B52" s="443"/>
      <c r="C52" s="443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3"/>
      <c r="O52" s="443"/>
      <c r="P52" s="443"/>
      <c r="Q52" s="444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233"/>
      <c r="AD52" s="234"/>
      <c r="AE52" s="233"/>
      <c r="AF52" s="233"/>
      <c r="AG52" s="172"/>
      <c r="AH52" s="172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</row>
    <row r="53" spans="1:98" x14ac:dyDescent="0.25">
      <c r="A53" s="445"/>
      <c r="B53" s="446"/>
      <c r="C53" s="448"/>
      <c r="D53" s="449"/>
      <c r="E53" s="450"/>
      <c r="F53" s="451"/>
      <c r="G53" s="451"/>
      <c r="H53" s="451"/>
      <c r="I53" s="451"/>
      <c r="J53" s="451"/>
      <c r="K53" s="451"/>
      <c r="L53" s="451"/>
      <c r="M53" s="451"/>
      <c r="N53" s="451"/>
      <c r="O53" s="448"/>
      <c r="P53" s="450"/>
      <c r="Q53" s="23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</row>
    <row r="54" spans="1:98" x14ac:dyDescent="0.25">
      <c r="A54" s="434"/>
      <c r="B54" s="447"/>
      <c r="C54" s="236"/>
      <c r="D54" s="237"/>
      <c r="E54" s="308"/>
      <c r="F54" s="236"/>
      <c r="G54" s="237"/>
      <c r="H54" s="308"/>
      <c r="I54" s="236"/>
      <c r="J54" s="237"/>
      <c r="K54" s="308"/>
      <c r="L54" s="236"/>
      <c r="M54" s="237"/>
      <c r="N54" s="308"/>
      <c r="O54" s="236"/>
      <c r="P54" s="238"/>
      <c r="Q54" s="172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</row>
    <row r="55" spans="1:98" x14ac:dyDescent="0.25">
      <c r="A55" s="456"/>
      <c r="B55" s="457"/>
      <c r="C55" s="239"/>
      <c r="D55" s="240"/>
      <c r="E55" s="241"/>
      <c r="F55" s="239"/>
      <c r="G55" s="240"/>
      <c r="H55" s="241"/>
      <c r="I55" s="239"/>
      <c r="J55" s="240"/>
      <c r="K55" s="241"/>
      <c r="L55" s="239"/>
      <c r="M55" s="240"/>
      <c r="N55" s="241"/>
      <c r="O55" s="239"/>
      <c r="P55" s="242"/>
      <c r="Q55" s="243"/>
      <c r="R55" s="244"/>
      <c r="S55" s="244"/>
      <c r="T55" s="244"/>
      <c r="U55" s="244"/>
      <c r="V55" s="244"/>
      <c r="W55" s="244"/>
      <c r="X55" s="244"/>
      <c r="Y55" s="244"/>
      <c r="BZ55" s="175"/>
      <c r="CA55" s="175"/>
      <c r="CB55" s="175"/>
      <c r="CC55" s="175"/>
      <c r="CD55" s="175"/>
      <c r="CE55" s="175"/>
      <c r="CF55" s="175"/>
      <c r="CG55" s="175"/>
      <c r="CH55" s="175"/>
      <c r="CI55" s="175"/>
      <c r="CJ55" s="175"/>
      <c r="CK55" s="175"/>
      <c r="CL55" s="175"/>
      <c r="CM55" s="175"/>
      <c r="CN55" s="175"/>
      <c r="CO55" s="175"/>
      <c r="CP55" s="175"/>
      <c r="CQ55" s="175"/>
      <c r="CR55" s="175"/>
      <c r="CS55" s="175"/>
      <c r="CT55" s="175"/>
    </row>
    <row r="56" spans="1:98" x14ac:dyDescent="0.25">
      <c r="A56" s="458"/>
      <c r="B56" s="245"/>
      <c r="C56" s="246"/>
      <c r="D56" s="247"/>
      <c r="E56" s="198"/>
      <c r="F56" s="246"/>
      <c r="G56" s="247"/>
      <c r="H56" s="198"/>
      <c r="I56" s="246"/>
      <c r="J56" s="247"/>
      <c r="K56" s="198"/>
      <c r="L56" s="246"/>
      <c r="M56" s="247"/>
      <c r="N56" s="198"/>
      <c r="O56" s="246"/>
      <c r="P56" s="248"/>
      <c r="Q56" s="243"/>
      <c r="R56" s="244"/>
      <c r="S56" s="244"/>
      <c r="T56" s="244"/>
      <c r="U56" s="244"/>
      <c r="V56" s="244"/>
      <c r="W56" s="244"/>
      <c r="X56" s="244"/>
      <c r="Y56" s="244"/>
      <c r="BZ56" s="175"/>
      <c r="CA56" s="175"/>
      <c r="CB56" s="175"/>
      <c r="CC56" s="175"/>
      <c r="CD56" s="175"/>
      <c r="CE56" s="175"/>
      <c r="CF56" s="175"/>
      <c r="CG56" s="175"/>
      <c r="CH56" s="175"/>
      <c r="CI56" s="175"/>
      <c r="CJ56" s="175"/>
      <c r="CK56" s="175"/>
      <c r="CL56" s="175"/>
      <c r="CM56" s="175"/>
      <c r="CN56" s="175"/>
      <c r="CO56" s="175"/>
      <c r="CP56" s="175"/>
      <c r="CQ56" s="175"/>
      <c r="CR56" s="175"/>
      <c r="CS56" s="175"/>
      <c r="CT56" s="175"/>
    </row>
    <row r="57" spans="1:98" x14ac:dyDescent="0.25">
      <c r="A57" s="459"/>
      <c r="B57" s="249"/>
      <c r="C57" s="191"/>
      <c r="D57" s="192"/>
      <c r="E57" s="202"/>
      <c r="F57" s="191"/>
      <c r="G57" s="192"/>
      <c r="H57" s="202"/>
      <c r="I57" s="191"/>
      <c r="J57" s="192"/>
      <c r="K57" s="202"/>
      <c r="L57" s="191"/>
      <c r="M57" s="192"/>
      <c r="N57" s="202"/>
      <c r="O57" s="191"/>
      <c r="P57" s="193"/>
      <c r="Q57" s="243"/>
      <c r="R57" s="244"/>
      <c r="S57" s="244"/>
      <c r="T57" s="244"/>
      <c r="U57" s="244"/>
      <c r="V57" s="244"/>
      <c r="W57" s="244"/>
      <c r="X57" s="244"/>
      <c r="Y57" s="244"/>
      <c r="BZ57" s="175"/>
      <c r="CA57" s="175"/>
      <c r="CB57" s="175"/>
      <c r="CC57" s="175"/>
      <c r="CD57" s="175"/>
      <c r="CE57" s="175"/>
      <c r="CF57" s="175"/>
      <c r="CG57" s="175"/>
      <c r="CH57" s="175"/>
      <c r="CI57" s="175"/>
      <c r="CJ57" s="175"/>
      <c r="CK57" s="175"/>
      <c r="CL57" s="175"/>
      <c r="CM57" s="175"/>
      <c r="CN57" s="175"/>
      <c r="CO57" s="175"/>
      <c r="CP57" s="175"/>
      <c r="CQ57" s="175"/>
      <c r="CR57" s="175"/>
      <c r="CS57" s="175"/>
      <c r="CT57" s="175"/>
    </row>
    <row r="58" spans="1:98" x14ac:dyDescent="0.25">
      <c r="A58" s="460"/>
      <c r="B58" s="250"/>
      <c r="C58" s="251"/>
      <c r="D58" s="252"/>
      <c r="E58" s="253"/>
      <c r="F58" s="251"/>
      <c r="G58" s="252"/>
      <c r="H58" s="253"/>
      <c r="I58" s="251"/>
      <c r="J58" s="252"/>
      <c r="K58" s="253"/>
      <c r="L58" s="251"/>
      <c r="M58" s="252"/>
      <c r="N58" s="253"/>
      <c r="O58" s="251"/>
      <c r="P58" s="254"/>
      <c r="Q58" s="243"/>
      <c r="R58" s="244"/>
      <c r="S58" s="244"/>
      <c r="T58" s="244"/>
      <c r="U58" s="244"/>
      <c r="V58" s="244"/>
      <c r="W58" s="244"/>
      <c r="X58" s="244"/>
      <c r="Y58" s="244"/>
      <c r="BZ58" s="175"/>
      <c r="CA58" s="175"/>
      <c r="CB58" s="175"/>
      <c r="CC58" s="175"/>
      <c r="CD58" s="175"/>
      <c r="CE58" s="175"/>
      <c r="CF58" s="175"/>
      <c r="CG58" s="175"/>
      <c r="CH58" s="175"/>
      <c r="CI58" s="175"/>
      <c r="CJ58" s="175"/>
      <c r="CK58" s="175"/>
      <c r="CL58" s="175"/>
      <c r="CM58" s="175"/>
      <c r="CN58" s="175"/>
      <c r="CO58" s="175"/>
      <c r="CP58" s="175"/>
      <c r="CQ58" s="175"/>
      <c r="CR58" s="175"/>
      <c r="CS58" s="175"/>
      <c r="CT58" s="175"/>
    </row>
    <row r="59" spans="1:98" x14ac:dyDescent="0.25">
      <c r="A59" s="461"/>
      <c r="B59" s="462"/>
      <c r="C59" s="251"/>
      <c r="D59" s="252"/>
      <c r="E59" s="253"/>
      <c r="F59" s="251"/>
      <c r="G59" s="252"/>
      <c r="H59" s="253"/>
      <c r="I59" s="251"/>
      <c r="J59" s="252"/>
      <c r="K59" s="253"/>
      <c r="L59" s="251"/>
      <c r="M59" s="252"/>
      <c r="N59" s="253"/>
      <c r="O59" s="251"/>
      <c r="P59" s="254"/>
      <c r="Q59" s="243"/>
      <c r="R59" s="244"/>
      <c r="S59" s="244"/>
      <c r="T59" s="244"/>
      <c r="U59" s="244"/>
      <c r="V59" s="244"/>
      <c r="W59" s="244"/>
      <c r="X59" s="244"/>
      <c r="Y59" s="244"/>
      <c r="BZ59" s="175"/>
      <c r="CA59" s="175"/>
      <c r="CB59" s="175"/>
      <c r="CC59" s="175"/>
      <c r="CD59" s="175"/>
      <c r="CE59" s="175"/>
      <c r="CF59" s="175"/>
      <c r="CG59" s="175"/>
      <c r="CH59" s="175"/>
      <c r="CI59" s="175"/>
      <c r="CJ59" s="175"/>
      <c r="CK59" s="175"/>
      <c r="CL59" s="175"/>
      <c r="CM59" s="175"/>
      <c r="CN59" s="175"/>
      <c r="CO59" s="175"/>
      <c r="CP59" s="175"/>
      <c r="CQ59" s="175"/>
      <c r="CR59" s="175"/>
      <c r="CS59" s="175"/>
      <c r="CT59" s="175"/>
    </row>
    <row r="60" spans="1:98" x14ac:dyDescent="0.25">
      <c r="A60" s="444"/>
      <c r="B60" s="444"/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444"/>
      <c r="O60" s="444"/>
      <c r="P60" s="444"/>
      <c r="Q60" s="444"/>
      <c r="R60" s="444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</row>
    <row r="61" spans="1:98" x14ac:dyDescent="0.25">
      <c r="A61" s="445"/>
      <c r="B61" s="446"/>
      <c r="C61" s="448"/>
      <c r="D61" s="449"/>
      <c r="E61" s="450"/>
      <c r="F61" s="451"/>
      <c r="G61" s="451"/>
      <c r="H61" s="451"/>
      <c r="I61" s="451"/>
      <c r="J61" s="451"/>
      <c r="K61" s="451"/>
      <c r="L61" s="451"/>
      <c r="M61" s="451"/>
      <c r="N61" s="451"/>
      <c r="O61" s="448"/>
      <c r="P61" s="450"/>
      <c r="Q61" s="25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</row>
    <row r="62" spans="1:98" x14ac:dyDescent="0.25">
      <c r="A62" s="434"/>
      <c r="B62" s="447"/>
      <c r="C62" s="236"/>
      <c r="D62" s="237"/>
      <c r="E62" s="308"/>
      <c r="F62" s="236"/>
      <c r="G62" s="237"/>
      <c r="H62" s="308"/>
      <c r="I62" s="236"/>
      <c r="J62" s="237"/>
      <c r="K62" s="308"/>
      <c r="L62" s="236"/>
      <c r="M62" s="237"/>
      <c r="N62" s="308"/>
      <c r="O62" s="236"/>
      <c r="P62" s="238"/>
      <c r="Q62" s="25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</row>
    <row r="63" spans="1:98" x14ac:dyDescent="0.25">
      <c r="A63" s="456"/>
      <c r="B63" s="457"/>
      <c r="C63" s="239"/>
      <c r="D63" s="240"/>
      <c r="E63" s="241"/>
      <c r="F63" s="239"/>
      <c r="G63" s="240"/>
      <c r="H63" s="241"/>
      <c r="I63" s="239"/>
      <c r="J63" s="240"/>
      <c r="K63" s="241"/>
      <c r="L63" s="239"/>
      <c r="M63" s="240"/>
      <c r="N63" s="241"/>
      <c r="O63" s="239"/>
      <c r="P63" s="242"/>
      <c r="Q63" s="243"/>
      <c r="R63" s="244"/>
      <c r="S63" s="244"/>
      <c r="T63" s="244"/>
      <c r="U63" s="244"/>
      <c r="V63" s="244"/>
      <c r="W63" s="244"/>
      <c r="X63" s="244"/>
      <c r="Y63" s="244"/>
      <c r="BZ63" s="175"/>
      <c r="CA63" s="175"/>
      <c r="CB63" s="175"/>
      <c r="CC63" s="175"/>
      <c r="CD63" s="175"/>
      <c r="CE63" s="175"/>
      <c r="CF63" s="175"/>
      <c r="CG63" s="175"/>
      <c r="CH63" s="175"/>
      <c r="CI63" s="175"/>
      <c r="CJ63" s="175"/>
      <c r="CK63" s="175"/>
      <c r="CL63" s="175"/>
      <c r="CM63" s="175"/>
      <c r="CN63" s="175"/>
      <c r="CO63" s="175"/>
      <c r="CP63" s="175"/>
      <c r="CQ63" s="175"/>
      <c r="CR63" s="175"/>
      <c r="CS63" s="175"/>
      <c r="CT63" s="175"/>
    </row>
    <row r="64" spans="1:98" x14ac:dyDescent="0.25">
      <c r="A64" s="458"/>
      <c r="B64" s="245"/>
      <c r="C64" s="246"/>
      <c r="D64" s="247"/>
      <c r="E64" s="198"/>
      <c r="F64" s="246"/>
      <c r="G64" s="247"/>
      <c r="H64" s="198"/>
      <c r="I64" s="246"/>
      <c r="J64" s="247"/>
      <c r="K64" s="198"/>
      <c r="L64" s="246"/>
      <c r="M64" s="247"/>
      <c r="N64" s="198"/>
      <c r="O64" s="246"/>
      <c r="P64" s="248"/>
      <c r="Q64" s="243"/>
      <c r="R64" s="244"/>
      <c r="S64" s="244"/>
      <c r="T64" s="244"/>
      <c r="U64" s="244"/>
      <c r="V64" s="244"/>
      <c r="W64" s="244"/>
      <c r="X64" s="244"/>
      <c r="Y64" s="244"/>
      <c r="BZ64" s="175"/>
      <c r="CA64" s="175"/>
      <c r="CB64" s="175"/>
      <c r="CC64" s="175"/>
      <c r="CD64" s="175"/>
      <c r="CE64" s="175"/>
      <c r="CF64" s="175"/>
      <c r="CG64" s="175"/>
      <c r="CH64" s="175"/>
      <c r="CI64" s="175"/>
      <c r="CJ64" s="175"/>
      <c r="CK64" s="175"/>
      <c r="CL64" s="175"/>
      <c r="CM64" s="175"/>
      <c r="CN64" s="175"/>
      <c r="CO64" s="175"/>
      <c r="CP64" s="175"/>
      <c r="CQ64" s="175"/>
      <c r="CR64" s="175"/>
      <c r="CS64" s="175"/>
      <c r="CT64" s="175"/>
    </row>
    <row r="65" spans="1:98" x14ac:dyDescent="0.25">
      <c r="A65" s="459"/>
      <c r="B65" s="256"/>
      <c r="C65" s="191"/>
      <c r="D65" s="192"/>
      <c r="E65" s="202"/>
      <c r="F65" s="191"/>
      <c r="G65" s="192"/>
      <c r="H65" s="202"/>
      <c r="I65" s="191"/>
      <c r="J65" s="192"/>
      <c r="K65" s="202"/>
      <c r="L65" s="191"/>
      <c r="M65" s="192"/>
      <c r="N65" s="202"/>
      <c r="O65" s="191"/>
      <c r="P65" s="193"/>
      <c r="Q65" s="243"/>
      <c r="R65" s="244"/>
      <c r="S65" s="244"/>
      <c r="T65" s="244"/>
      <c r="U65" s="244"/>
      <c r="V65" s="244"/>
      <c r="W65" s="244"/>
      <c r="X65" s="244"/>
      <c r="Y65" s="244"/>
      <c r="BZ65" s="175"/>
      <c r="CA65" s="175"/>
      <c r="CB65" s="175"/>
      <c r="CC65" s="175"/>
      <c r="CD65" s="175"/>
      <c r="CE65" s="175"/>
      <c r="CF65" s="175"/>
      <c r="CG65" s="175"/>
      <c r="CH65" s="175"/>
      <c r="CI65" s="175"/>
      <c r="CJ65" s="175"/>
      <c r="CK65" s="175"/>
      <c r="CL65" s="175"/>
      <c r="CM65" s="175"/>
      <c r="CN65" s="175"/>
      <c r="CO65" s="175"/>
      <c r="CP65" s="175"/>
      <c r="CQ65" s="175"/>
      <c r="CR65" s="175"/>
      <c r="CS65" s="175"/>
      <c r="CT65" s="175"/>
    </row>
    <row r="66" spans="1:98" x14ac:dyDescent="0.25">
      <c r="A66" s="460"/>
      <c r="B66" s="257"/>
      <c r="C66" s="251"/>
      <c r="D66" s="252"/>
      <c r="E66" s="253"/>
      <c r="F66" s="251"/>
      <c r="G66" s="252"/>
      <c r="H66" s="253"/>
      <c r="I66" s="251"/>
      <c r="J66" s="252"/>
      <c r="K66" s="253"/>
      <c r="L66" s="251"/>
      <c r="M66" s="252"/>
      <c r="N66" s="253"/>
      <c r="O66" s="251"/>
      <c r="P66" s="254"/>
      <c r="Q66" s="243"/>
      <c r="R66" s="244"/>
      <c r="S66" s="244"/>
      <c r="T66" s="244"/>
      <c r="U66" s="244"/>
      <c r="V66" s="244"/>
      <c r="W66" s="244"/>
      <c r="X66" s="244"/>
      <c r="Y66" s="244"/>
      <c r="BZ66" s="175"/>
      <c r="CA66" s="175"/>
      <c r="CB66" s="175"/>
      <c r="CC66" s="175"/>
      <c r="CD66" s="175"/>
      <c r="CE66" s="175"/>
      <c r="CF66" s="175"/>
      <c r="CG66" s="175"/>
      <c r="CH66" s="175"/>
      <c r="CI66" s="175"/>
      <c r="CJ66" s="175"/>
      <c r="CK66" s="175"/>
      <c r="CL66" s="175"/>
      <c r="CM66" s="175"/>
      <c r="CN66" s="175"/>
      <c r="CO66" s="175"/>
      <c r="CP66" s="175"/>
      <c r="CQ66" s="175"/>
      <c r="CR66" s="175"/>
      <c r="CS66" s="175"/>
      <c r="CT66" s="175"/>
    </row>
    <row r="67" spans="1:98" x14ac:dyDescent="0.25">
      <c r="A67" s="461"/>
      <c r="B67" s="462"/>
      <c r="C67" s="251"/>
      <c r="D67" s="252"/>
      <c r="E67" s="253"/>
      <c r="F67" s="251"/>
      <c r="G67" s="252"/>
      <c r="H67" s="253"/>
      <c r="I67" s="251"/>
      <c r="J67" s="252"/>
      <c r="K67" s="253"/>
      <c r="L67" s="251"/>
      <c r="M67" s="252"/>
      <c r="N67" s="253"/>
      <c r="O67" s="251"/>
      <c r="P67" s="254"/>
      <c r="Q67" s="243"/>
      <c r="R67" s="244"/>
      <c r="S67" s="244"/>
      <c r="T67" s="244"/>
      <c r="U67" s="244"/>
      <c r="V67" s="244"/>
      <c r="W67" s="244"/>
      <c r="X67" s="244"/>
      <c r="Y67" s="244"/>
      <c r="BZ67" s="175"/>
      <c r="CA67" s="175"/>
      <c r="CB67" s="175"/>
      <c r="CC67" s="175"/>
      <c r="CD67" s="175"/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</row>
    <row r="68" spans="1:98" x14ac:dyDescent="0.25">
      <c r="A68" s="258"/>
      <c r="B68" s="258"/>
      <c r="C68" s="259"/>
      <c r="D68" s="259"/>
      <c r="E68" s="258"/>
      <c r="F68" s="172"/>
      <c r="G68" s="172"/>
      <c r="H68" s="172"/>
      <c r="I68" s="172"/>
      <c r="J68" s="172"/>
      <c r="K68" s="172"/>
      <c r="L68" s="172"/>
      <c r="M68" s="172"/>
      <c r="N68" s="172"/>
      <c r="O68" s="180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</row>
    <row r="69" spans="1:98" ht="26.25" customHeight="1" x14ac:dyDescent="0.25">
      <c r="A69" s="463"/>
      <c r="B69" s="446"/>
      <c r="C69" s="483"/>
      <c r="D69" s="480"/>
      <c r="E69" s="448"/>
      <c r="F69" s="449"/>
      <c r="G69" s="449"/>
      <c r="H69" s="449"/>
      <c r="I69" s="449"/>
      <c r="J69" s="449"/>
      <c r="K69" s="449"/>
      <c r="L69" s="449"/>
      <c r="M69" s="449"/>
      <c r="N69" s="449"/>
      <c r="O69" s="449"/>
      <c r="P69" s="449"/>
      <c r="Q69" s="449"/>
      <c r="R69" s="449"/>
      <c r="S69" s="449"/>
      <c r="T69" s="449"/>
      <c r="U69" s="449"/>
      <c r="V69" s="449"/>
      <c r="W69" s="449"/>
      <c r="X69" s="449"/>
      <c r="Y69" s="449"/>
      <c r="Z69" s="449"/>
      <c r="AA69" s="449"/>
      <c r="AB69" s="449"/>
      <c r="AC69" s="449"/>
      <c r="AD69" s="449"/>
      <c r="AE69" s="449"/>
      <c r="AF69" s="449"/>
      <c r="AG69" s="449"/>
      <c r="AH69" s="449"/>
      <c r="AI69" s="449"/>
      <c r="AJ69" s="449"/>
      <c r="AK69" s="449"/>
      <c r="AL69" s="450"/>
      <c r="AM69" s="437"/>
      <c r="AN69" s="440"/>
      <c r="AO69" s="446"/>
      <c r="AP69" s="432"/>
      <c r="AQ69" s="432"/>
      <c r="BZ69" s="175"/>
      <c r="CA69" s="175"/>
      <c r="CB69" s="175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</row>
    <row r="70" spans="1:98" x14ac:dyDescent="0.25">
      <c r="A70" s="464"/>
      <c r="B70" s="465"/>
      <c r="C70" s="484"/>
      <c r="D70" s="482"/>
      <c r="E70" s="448"/>
      <c r="F70" s="450"/>
      <c r="G70" s="448"/>
      <c r="H70" s="450"/>
      <c r="I70" s="448"/>
      <c r="J70" s="450"/>
      <c r="K70" s="448"/>
      <c r="L70" s="450"/>
      <c r="M70" s="448"/>
      <c r="N70" s="450"/>
      <c r="O70" s="448"/>
      <c r="P70" s="450"/>
      <c r="Q70" s="448"/>
      <c r="R70" s="450"/>
      <c r="S70" s="448"/>
      <c r="T70" s="450"/>
      <c r="U70" s="448"/>
      <c r="V70" s="450"/>
      <c r="W70" s="448"/>
      <c r="X70" s="450"/>
      <c r="Y70" s="448"/>
      <c r="Z70" s="450"/>
      <c r="AA70" s="448"/>
      <c r="AB70" s="450"/>
      <c r="AC70" s="448"/>
      <c r="AD70" s="450"/>
      <c r="AE70" s="448"/>
      <c r="AF70" s="450"/>
      <c r="AG70" s="448"/>
      <c r="AH70" s="450"/>
      <c r="AI70" s="448"/>
      <c r="AJ70" s="450"/>
      <c r="AK70" s="448"/>
      <c r="AL70" s="450"/>
      <c r="AM70" s="467"/>
      <c r="AN70" s="469"/>
      <c r="AO70" s="465"/>
      <c r="AP70" s="433"/>
      <c r="AQ70" s="433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</row>
    <row r="71" spans="1:98" x14ac:dyDescent="0.25">
      <c r="A71" s="466"/>
      <c r="B71" s="447"/>
      <c r="C71" s="308"/>
      <c r="D71" s="308"/>
      <c r="E71" s="236"/>
      <c r="F71" s="237"/>
      <c r="G71" s="236"/>
      <c r="H71" s="237"/>
      <c r="I71" s="236"/>
      <c r="J71" s="237"/>
      <c r="K71" s="236"/>
      <c r="L71" s="237"/>
      <c r="M71" s="236"/>
      <c r="N71" s="237"/>
      <c r="O71" s="236"/>
      <c r="P71" s="237"/>
      <c r="Q71" s="236"/>
      <c r="R71" s="237"/>
      <c r="S71" s="236"/>
      <c r="T71" s="237"/>
      <c r="U71" s="236"/>
      <c r="V71" s="237"/>
      <c r="W71" s="236"/>
      <c r="X71" s="237"/>
      <c r="Y71" s="236"/>
      <c r="Z71" s="237"/>
      <c r="AA71" s="236"/>
      <c r="AB71" s="237"/>
      <c r="AC71" s="236"/>
      <c r="AD71" s="237"/>
      <c r="AE71" s="236"/>
      <c r="AF71" s="237"/>
      <c r="AG71" s="236"/>
      <c r="AH71" s="237"/>
      <c r="AI71" s="236"/>
      <c r="AJ71" s="237"/>
      <c r="AK71" s="236"/>
      <c r="AL71" s="238"/>
      <c r="AM71" s="468"/>
      <c r="AN71" s="470"/>
      <c r="AO71" s="447"/>
      <c r="AP71" s="435"/>
      <c r="AQ71" s="435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</row>
    <row r="72" spans="1:98" x14ac:dyDescent="0.25">
      <c r="A72" s="454"/>
      <c r="B72" s="455"/>
      <c r="C72" s="260"/>
      <c r="D72" s="261"/>
      <c r="E72" s="262"/>
      <c r="F72" s="263"/>
      <c r="G72" s="262"/>
      <c r="H72" s="263"/>
      <c r="I72" s="246"/>
      <c r="J72" s="247"/>
      <c r="K72" s="246"/>
      <c r="L72" s="247"/>
      <c r="M72" s="191"/>
      <c r="N72" s="192"/>
      <c r="O72" s="191"/>
      <c r="P72" s="192"/>
      <c r="Q72" s="191"/>
      <c r="R72" s="192"/>
      <c r="S72" s="191"/>
      <c r="T72" s="192"/>
      <c r="U72" s="191"/>
      <c r="V72" s="192"/>
      <c r="W72" s="191"/>
      <c r="X72" s="192"/>
      <c r="Y72" s="191"/>
      <c r="Z72" s="192"/>
      <c r="AA72" s="191"/>
      <c r="AB72" s="192"/>
      <c r="AC72" s="191"/>
      <c r="AD72" s="192"/>
      <c r="AE72" s="246"/>
      <c r="AF72" s="247"/>
      <c r="AG72" s="246"/>
      <c r="AH72" s="247"/>
      <c r="AI72" s="246"/>
      <c r="AJ72" s="247"/>
      <c r="AK72" s="262"/>
      <c r="AL72" s="264"/>
      <c r="AM72" s="264"/>
      <c r="AN72" s="204"/>
      <c r="AO72" s="204"/>
      <c r="AP72" s="210"/>
      <c r="AQ72" s="210"/>
      <c r="AR72" s="265"/>
      <c r="BZ72" s="175"/>
      <c r="CA72" s="175"/>
      <c r="CB72" s="175"/>
      <c r="CC72" s="175"/>
      <c r="CD72" s="175"/>
      <c r="CE72" s="175"/>
      <c r="CF72" s="175"/>
      <c r="CG72" s="175"/>
      <c r="CH72" s="175"/>
      <c r="CI72" s="175"/>
      <c r="CJ72" s="175"/>
      <c r="CK72" s="175"/>
      <c r="CL72" s="175"/>
      <c r="CM72" s="175"/>
      <c r="CN72" s="175"/>
      <c r="CO72" s="175"/>
      <c r="CP72" s="175"/>
      <c r="CQ72" s="175"/>
      <c r="CR72" s="175"/>
      <c r="CS72" s="175"/>
      <c r="CT72" s="175"/>
    </row>
    <row r="73" spans="1:98" x14ac:dyDescent="0.25">
      <c r="A73" s="452"/>
      <c r="B73" s="453"/>
      <c r="C73" s="266"/>
      <c r="D73" s="267"/>
      <c r="E73" s="268"/>
      <c r="F73" s="269"/>
      <c r="G73" s="268"/>
      <c r="H73" s="269"/>
      <c r="I73" s="191"/>
      <c r="J73" s="192"/>
      <c r="K73" s="191"/>
      <c r="L73" s="192"/>
      <c r="M73" s="191"/>
      <c r="N73" s="192"/>
      <c r="O73" s="191"/>
      <c r="P73" s="192"/>
      <c r="Q73" s="191"/>
      <c r="R73" s="192"/>
      <c r="S73" s="191"/>
      <c r="T73" s="192"/>
      <c r="U73" s="191"/>
      <c r="V73" s="192"/>
      <c r="W73" s="191"/>
      <c r="X73" s="192"/>
      <c r="Y73" s="191"/>
      <c r="Z73" s="192"/>
      <c r="AA73" s="191"/>
      <c r="AB73" s="192"/>
      <c r="AC73" s="191"/>
      <c r="AD73" s="192"/>
      <c r="AE73" s="191"/>
      <c r="AF73" s="192"/>
      <c r="AG73" s="191"/>
      <c r="AH73" s="192"/>
      <c r="AI73" s="191"/>
      <c r="AJ73" s="192"/>
      <c r="AK73" s="268"/>
      <c r="AL73" s="270"/>
      <c r="AM73" s="270"/>
      <c r="AN73" s="204"/>
      <c r="AO73" s="204"/>
      <c r="AP73" s="210"/>
      <c r="AQ73" s="210"/>
      <c r="AR73" s="265"/>
      <c r="BZ73" s="175"/>
      <c r="CA73" s="175"/>
      <c r="CB73" s="175"/>
      <c r="CC73" s="175"/>
      <c r="CD73" s="175"/>
      <c r="CE73" s="175"/>
      <c r="CF73" s="175"/>
      <c r="CG73" s="175"/>
      <c r="CH73" s="175"/>
      <c r="CI73" s="175"/>
      <c r="CJ73" s="175"/>
      <c r="CK73" s="175"/>
      <c r="CL73" s="175"/>
      <c r="CM73" s="175"/>
      <c r="CN73" s="175"/>
      <c r="CO73" s="175"/>
      <c r="CP73" s="175"/>
      <c r="CQ73" s="175"/>
      <c r="CR73" s="175"/>
      <c r="CS73" s="175"/>
      <c r="CT73" s="175"/>
    </row>
    <row r="74" spans="1:98" x14ac:dyDescent="0.25">
      <c r="A74" s="452"/>
      <c r="B74" s="453"/>
      <c r="C74" s="266"/>
      <c r="D74" s="267"/>
      <c r="E74" s="268"/>
      <c r="F74" s="269"/>
      <c r="G74" s="268"/>
      <c r="H74" s="269"/>
      <c r="I74" s="191"/>
      <c r="J74" s="192"/>
      <c r="K74" s="208"/>
      <c r="L74" s="209"/>
      <c r="M74" s="208"/>
      <c r="N74" s="209"/>
      <c r="O74" s="208"/>
      <c r="P74" s="209"/>
      <c r="Q74" s="208"/>
      <c r="R74" s="209"/>
      <c r="S74" s="208"/>
      <c r="T74" s="209"/>
      <c r="U74" s="208"/>
      <c r="V74" s="209"/>
      <c r="W74" s="208"/>
      <c r="X74" s="209"/>
      <c r="Y74" s="208"/>
      <c r="Z74" s="209"/>
      <c r="AA74" s="208"/>
      <c r="AB74" s="209"/>
      <c r="AC74" s="208"/>
      <c r="AD74" s="209"/>
      <c r="AE74" s="208"/>
      <c r="AF74" s="209"/>
      <c r="AG74" s="208"/>
      <c r="AH74" s="209"/>
      <c r="AI74" s="208"/>
      <c r="AJ74" s="209"/>
      <c r="AK74" s="268"/>
      <c r="AL74" s="270"/>
      <c r="AM74" s="270"/>
      <c r="AN74" s="204"/>
      <c r="AO74" s="204"/>
      <c r="AP74" s="210"/>
      <c r="AQ74" s="210"/>
      <c r="AR74" s="265"/>
      <c r="BZ74" s="175"/>
      <c r="CA74" s="175"/>
      <c r="CB74" s="175"/>
      <c r="CC74" s="175"/>
      <c r="CD74" s="175"/>
      <c r="CE74" s="175"/>
      <c r="CF74" s="175"/>
      <c r="CG74" s="175"/>
      <c r="CH74" s="175"/>
      <c r="CI74" s="175"/>
      <c r="CJ74" s="175"/>
      <c r="CK74" s="175"/>
      <c r="CL74" s="175"/>
      <c r="CM74" s="175"/>
      <c r="CN74" s="175"/>
      <c r="CO74" s="175"/>
      <c r="CP74" s="175"/>
      <c r="CQ74" s="175"/>
      <c r="CR74" s="175"/>
      <c r="CS74" s="175"/>
      <c r="CT74" s="175"/>
    </row>
    <row r="75" spans="1:98" x14ac:dyDescent="0.25">
      <c r="A75" s="452"/>
      <c r="B75" s="453"/>
      <c r="C75" s="266"/>
      <c r="D75" s="271"/>
      <c r="E75" s="268"/>
      <c r="F75" s="269"/>
      <c r="G75" s="268"/>
      <c r="H75" s="269"/>
      <c r="I75" s="268"/>
      <c r="J75" s="269"/>
      <c r="K75" s="208"/>
      <c r="L75" s="209"/>
      <c r="M75" s="208"/>
      <c r="N75" s="209"/>
      <c r="O75" s="208"/>
      <c r="P75" s="209"/>
      <c r="Q75" s="208"/>
      <c r="R75" s="209"/>
      <c r="S75" s="208"/>
      <c r="T75" s="209"/>
      <c r="U75" s="208"/>
      <c r="V75" s="209"/>
      <c r="W75" s="208"/>
      <c r="X75" s="209"/>
      <c r="Y75" s="208"/>
      <c r="Z75" s="209"/>
      <c r="AA75" s="208"/>
      <c r="AB75" s="209"/>
      <c r="AC75" s="208"/>
      <c r="AD75" s="209"/>
      <c r="AE75" s="208"/>
      <c r="AF75" s="209"/>
      <c r="AG75" s="208"/>
      <c r="AH75" s="209"/>
      <c r="AI75" s="208"/>
      <c r="AJ75" s="209"/>
      <c r="AK75" s="208"/>
      <c r="AL75" s="210"/>
      <c r="AM75" s="204"/>
      <c r="AN75" s="204"/>
      <c r="AO75" s="204"/>
      <c r="AP75" s="210"/>
      <c r="AQ75" s="210"/>
      <c r="AR75" s="265"/>
      <c r="BZ75" s="175"/>
      <c r="CA75" s="175"/>
      <c r="CB75" s="175"/>
      <c r="CC75" s="175"/>
      <c r="CD75" s="175"/>
      <c r="CE75" s="175"/>
      <c r="CF75" s="175"/>
      <c r="CG75" s="175"/>
      <c r="CH75" s="175"/>
      <c r="CI75" s="175"/>
      <c r="CJ75" s="175"/>
      <c r="CK75" s="175"/>
      <c r="CL75" s="175"/>
      <c r="CM75" s="175"/>
      <c r="CN75" s="175"/>
      <c r="CO75" s="175"/>
      <c r="CP75" s="175"/>
      <c r="CQ75" s="175"/>
      <c r="CR75" s="175"/>
      <c r="CS75" s="175"/>
      <c r="CT75" s="175"/>
    </row>
    <row r="76" spans="1:98" x14ac:dyDescent="0.25">
      <c r="A76" s="452"/>
      <c r="B76" s="453"/>
      <c r="C76" s="214"/>
      <c r="D76" s="271"/>
      <c r="E76" s="208"/>
      <c r="F76" s="209"/>
      <c r="G76" s="208"/>
      <c r="H76" s="209"/>
      <c r="I76" s="208"/>
      <c r="J76" s="209"/>
      <c r="K76" s="208"/>
      <c r="L76" s="209"/>
      <c r="M76" s="208"/>
      <c r="N76" s="209"/>
      <c r="O76" s="208"/>
      <c r="P76" s="209"/>
      <c r="Q76" s="208"/>
      <c r="R76" s="209"/>
      <c r="S76" s="208"/>
      <c r="T76" s="209"/>
      <c r="U76" s="208"/>
      <c r="V76" s="209"/>
      <c r="W76" s="208"/>
      <c r="X76" s="209"/>
      <c r="Y76" s="208"/>
      <c r="Z76" s="209"/>
      <c r="AA76" s="208"/>
      <c r="AB76" s="209"/>
      <c r="AC76" s="208"/>
      <c r="AD76" s="209"/>
      <c r="AE76" s="208"/>
      <c r="AF76" s="209"/>
      <c r="AG76" s="208"/>
      <c r="AH76" s="209"/>
      <c r="AI76" s="208"/>
      <c r="AJ76" s="209"/>
      <c r="AK76" s="208"/>
      <c r="AL76" s="210"/>
      <c r="AM76" s="204"/>
      <c r="AN76" s="204"/>
      <c r="AO76" s="204"/>
      <c r="AP76" s="210"/>
      <c r="AQ76" s="210"/>
      <c r="AR76" s="265"/>
      <c r="BZ76" s="175"/>
      <c r="CA76" s="175"/>
      <c r="CB76" s="175"/>
      <c r="CC76" s="175"/>
      <c r="CD76" s="175"/>
      <c r="CE76" s="175"/>
      <c r="CF76" s="175"/>
      <c r="CG76" s="175"/>
      <c r="CH76" s="175"/>
      <c r="CI76" s="175"/>
      <c r="CJ76" s="175"/>
      <c r="CK76" s="175"/>
      <c r="CL76" s="175"/>
      <c r="CM76" s="175"/>
      <c r="CN76" s="175"/>
      <c r="CO76" s="175"/>
      <c r="CP76" s="175"/>
      <c r="CQ76" s="175"/>
      <c r="CR76" s="175"/>
      <c r="CS76" s="175"/>
      <c r="CT76" s="175"/>
    </row>
    <row r="77" spans="1:98" x14ac:dyDescent="0.25">
      <c r="A77" s="452"/>
      <c r="B77" s="453"/>
      <c r="C77" s="266"/>
      <c r="D77" s="267"/>
      <c r="E77" s="268"/>
      <c r="F77" s="269"/>
      <c r="G77" s="268"/>
      <c r="H77" s="269"/>
      <c r="I77" s="208"/>
      <c r="J77" s="209"/>
      <c r="K77" s="208"/>
      <c r="L77" s="209"/>
      <c r="M77" s="208"/>
      <c r="N77" s="209"/>
      <c r="O77" s="208"/>
      <c r="P77" s="209"/>
      <c r="Q77" s="208"/>
      <c r="R77" s="209"/>
      <c r="S77" s="208"/>
      <c r="T77" s="209"/>
      <c r="U77" s="208"/>
      <c r="V77" s="209"/>
      <c r="W77" s="208"/>
      <c r="X77" s="209"/>
      <c r="Y77" s="208"/>
      <c r="Z77" s="209"/>
      <c r="AA77" s="208"/>
      <c r="AB77" s="209"/>
      <c r="AC77" s="208"/>
      <c r="AD77" s="209"/>
      <c r="AE77" s="208"/>
      <c r="AF77" s="209"/>
      <c r="AG77" s="208"/>
      <c r="AH77" s="209"/>
      <c r="AI77" s="208"/>
      <c r="AJ77" s="209"/>
      <c r="AK77" s="208"/>
      <c r="AL77" s="210"/>
      <c r="AM77" s="204"/>
      <c r="AN77" s="204"/>
      <c r="AO77" s="204"/>
      <c r="AP77" s="210"/>
      <c r="AQ77" s="210"/>
      <c r="AR77" s="265"/>
      <c r="BZ77" s="175"/>
      <c r="CA77" s="175"/>
      <c r="CB77" s="175"/>
      <c r="CC77" s="175"/>
      <c r="CD77" s="175"/>
      <c r="CE77" s="175"/>
      <c r="CF77" s="175"/>
      <c r="CG77" s="175"/>
      <c r="CH77" s="175"/>
      <c r="CI77" s="175"/>
      <c r="CJ77" s="175"/>
      <c r="CK77" s="175"/>
      <c r="CL77" s="175"/>
      <c r="CM77" s="175"/>
      <c r="CN77" s="175"/>
      <c r="CO77" s="175"/>
      <c r="CP77" s="175"/>
      <c r="CQ77" s="175"/>
      <c r="CR77" s="175"/>
      <c r="CS77" s="175"/>
      <c r="CT77" s="175"/>
    </row>
    <row r="78" spans="1:98" ht="27.75" customHeight="1" x14ac:dyDescent="0.25">
      <c r="A78" s="485"/>
      <c r="B78" s="486"/>
      <c r="C78" s="266"/>
      <c r="D78" s="267"/>
      <c r="E78" s="268"/>
      <c r="F78" s="269"/>
      <c r="G78" s="268"/>
      <c r="H78" s="269"/>
      <c r="I78" s="208"/>
      <c r="J78" s="209"/>
      <c r="K78" s="208"/>
      <c r="L78" s="209"/>
      <c r="M78" s="208"/>
      <c r="N78" s="209"/>
      <c r="O78" s="208"/>
      <c r="P78" s="209"/>
      <c r="Q78" s="208"/>
      <c r="R78" s="209"/>
      <c r="S78" s="208"/>
      <c r="T78" s="209"/>
      <c r="U78" s="208"/>
      <c r="V78" s="209"/>
      <c r="W78" s="208"/>
      <c r="X78" s="209"/>
      <c r="Y78" s="208"/>
      <c r="Z78" s="209"/>
      <c r="AA78" s="208"/>
      <c r="AB78" s="209"/>
      <c r="AC78" s="208"/>
      <c r="AD78" s="209"/>
      <c r="AE78" s="208"/>
      <c r="AF78" s="209"/>
      <c r="AG78" s="208"/>
      <c r="AH78" s="209"/>
      <c r="AI78" s="208"/>
      <c r="AJ78" s="209"/>
      <c r="AK78" s="208"/>
      <c r="AL78" s="210"/>
      <c r="AM78" s="204"/>
      <c r="AN78" s="204"/>
      <c r="AO78" s="204"/>
      <c r="AP78" s="210"/>
      <c r="AQ78" s="210"/>
      <c r="AR78" s="265"/>
      <c r="BZ78" s="175"/>
      <c r="CA78" s="175"/>
      <c r="CB78" s="175"/>
      <c r="CC78" s="175"/>
      <c r="CD78" s="175"/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5"/>
      <c r="CP78" s="175"/>
      <c r="CQ78" s="175"/>
      <c r="CR78" s="175"/>
      <c r="CS78" s="175"/>
      <c r="CT78" s="175"/>
    </row>
    <row r="79" spans="1:98" x14ac:dyDescent="0.25">
      <c r="A79" s="452"/>
      <c r="B79" s="453"/>
      <c r="C79" s="214"/>
      <c r="D79" s="271"/>
      <c r="E79" s="208"/>
      <c r="F79" s="209"/>
      <c r="G79" s="208"/>
      <c r="H79" s="209"/>
      <c r="I79" s="208"/>
      <c r="J79" s="209"/>
      <c r="K79" s="208"/>
      <c r="L79" s="209"/>
      <c r="M79" s="208"/>
      <c r="N79" s="209"/>
      <c r="O79" s="208"/>
      <c r="P79" s="209"/>
      <c r="Q79" s="208"/>
      <c r="R79" s="209"/>
      <c r="S79" s="208"/>
      <c r="T79" s="209"/>
      <c r="U79" s="208"/>
      <c r="V79" s="209"/>
      <c r="W79" s="208"/>
      <c r="X79" s="209"/>
      <c r="Y79" s="208"/>
      <c r="Z79" s="209"/>
      <c r="AA79" s="208"/>
      <c r="AB79" s="209"/>
      <c r="AC79" s="208"/>
      <c r="AD79" s="209"/>
      <c r="AE79" s="208"/>
      <c r="AF79" s="209"/>
      <c r="AG79" s="208"/>
      <c r="AH79" s="209"/>
      <c r="AI79" s="208"/>
      <c r="AJ79" s="209"/>
      <c r="AK79" s="208"/>
      <c r="AL79" s="210"/>
      <c r="AM79" s="204"/>
      <c r="AN79" s="204"/>
      <c r="AO79" s="204"/>
      <c r="AP79" s="210"/>
      <c r="AQ79" s="210"/>
      <c r="AR79" s="265"/>
      <c r="BZ79" s="175"/>
      <c r="CA79" s="175"/>
      <c r="CB79" s="175"/>
      <c r="CC79" s="175"/>
      <c r="CD79" s="175"/>
      <c r="CE79" s="175"/>
      <c r="CF79" s="175"/>
      <c r="CG79" s="175"/>
      <c r="CH79" s="175"/>
      <c r="CI79" s="175"/>
      <c r="CJ79" s="175"/>
      <c r="CK79" s="175"/>
      <c r="CL79" s="175"/>
      <c r="CM79" s="175"/>
      <c r="CN79" s="175"/>
      <c r="CO79" s="175"/>
      <c r="CP79" s="175"/>
      <c r="CQ79" s="175"/>
      <c r="CR79" s="175"/>
      <c r="CS79" s="175"/>
      <c r="CT79" s="175"/>
    </row>
    <row r="80" spans="1:98" x14ac:dyDescent="0.25">
      <c r="A80" s="487"/>
      <c r="B80" s="488"/>
      <c r="C80" s="272"/>
      <c r="D80" s="273"/>
      <c r="E80" s="274"/>
      <c r="F80" s="275"/>
      <c r="G80" s="274"/>
      <c r="H80" s="275"/>
      <c r="I80" s="274"/>
      <c r="J80" s="275"/>
      <c r="K80" s="276"/>
      <c r="L80" s="215"/>
      <c r="M80" s="276"/>
      <c r="N80" s="215"/>
      <c r="O80" s="276"/>
      <c r="P80" s="215"/>
      <c r="Q80" s="276"/>
      <c r="R80" s="215"/>
      <c r="S80" s="276"/>
      <c r="T80" s="215"/>
      <c r="U80" s="276"/>
      <c r="V80" s="215"/>
      <c r="W80" s="276"/>
      <c r="X80" s="215"/>
      <c r="Y80" s="276"/>
      <c r="Z80" s="215"/>
      <c r="AA80" s="276"/>
      <c r="AB80" s="215"/>
      <c r="AC80" s="276"/>
      <c r="AD80" s="215"/>
      <c r="AE80" s="276"/>
      <c r="AF80" s="215"/>
      <c r="AG80" s="276"/>
      <c r="AH80" s="215"/>
      <c r="AI80" s="276"/>
      <c r="AJ80" s="215"/>
      <c r="AK80" s="276"/>
      <c r="AL80" s="216"/>
      <c r="AM80" s="206"/>
      <c r="AN80" s="206"/>
      <c r="AO80" s="204"/>
      <c r="AP80" s="210"/>
      <c r="AQ80" s="210"/>
      <c r="AR80" s="265"/>
      <c r="BZ80" s="175"/>
      <c r="CA80" s="175"/>
      <c r="CB80" s="175"/>
      <c r="CC80" s="175"/>
      <c r="CD80" s="175"/>
      <c r="CE80" s="175"/>
      <c r="CF80" s="175"/>
      <c r="CG80" s="175"/>
      <c r="CH80" s="175"/>
      <c r="CI80" s="175"/>
      <c r="CJ80" s="175"/>
      <c r="CK80" s="175"/>
      <c r="CL80" s="175"/>
      <c r="CM80" s="175"/>
      <c r="CN80" s="175"/>
      <c r="CO80" s="175"/>
      <c r="CP80" s="175"/>
      <c r="CQ80" s="175"/>
      <c r="CR80" s="175"/>
      <c r="CS80" s="175"/>
      <c r="CT80" s="175"/>
    </row>
    <row r="81" spans="1:98" x14ac:dyDescent="0.25">
      <c r="A81" s="489"/>
      <c r="B81" s="277"/>
      <c r="C81" s="260"/>
      <c r="D81" s="261"/>
      <c r="E81" s="278"/>
      <c r="F81" s="279"/>
      <c r="G81" s="278"/>
      <c r="H81" s="279"/>
      <c r="I81" s="278"/>
      <c r="J81" s="279"/>
      <c r="K81" s="246"/>
      <c r="L81" s="247"/>
      <c r="M81" s="246"/>
      <c r="N81" s="247"/>
      <c r="O81" s="246"/>
      <c r="P81" s="247"/>
      <c r="Q81" s="246"/>
      <c r="R81" s="247"/>
      <c r="S81" s="246"/>
      <c r="T81" s="247"/>
      <c r="U81" s="246"/>
      <c r="V81" s="247"/>
      <c r="W81" s="246"/>
      <c r="X81" s="247"/>
      <c r="Y81" s="246"/>
      <c r="Z81" s="247"/>
      <c r="AA81" s="246"/>
      <c r="AB81" s="247"/>
      <c r="AC81" s="246"/>
      <c r="AD81" s="247"/>
      <c r="AE81" s="246"/>
      <c r="AF81" s="247"/>
      <c r="AG81" s="246"/>
      <c r="AH81" s="247"/>
      <c r="AI81" s="246"/>
      <c r="AJ81" s="247"/>
      <c r="AK81" s="246"/>
      <c r="AL81" s="248"/>
      <c r="AM81" s="198"/>
      <c r="AN81" s="198"/>
      <c r="AO81" s="198"/>
      <c r="AP81" s="248"/>
      <c r="AQ81" s="248"/>
      <c r="AR81" s="265"/>
      <c r="BZ81" s="175"/>
      <c r="CA81" s="175"/>
      <c r="CB81" s="175"/>
      <c r="CC81" s="175"/>
      <c r="CD81" s="175"/>
      <c r="CE81" s="175"/>
      <c r="CF81" s="175"/>
      <c r="CG81" s="175"/>
      <c r="CH81" s="175"/>
      <c r="CI81" s="175"/>
      <c r="CJ81" s="175"/>
      <c r="CK81" s="175"/>
      <c r="CL81" s="175"/>
      <c r="CM81" s="175"/>
      <c r="CN81" s="175"/>
      <c r="CO81" s="175"/>
      <c r="CP81" s="175"/>
      <c r="CQ81" s="175"/>
      <c r="CR81" s="175"/>
      <c r="CS81" s="175"/>
      <c r="CT81" s="175"/>
    </row>
    <row r="82" spans="1:98" x14ac:dyDescent="0.25">
      <c r="A82" s="490"/>
      <c r="B82" s="280"/>
      <c r="C82" s="266"/>
      <c r="D82" s="267"/>
      <c r="E82" s="268"/>
      <c r="F82" s="269"/>
      <c r="G82" s="268"/>
      <c r="H82" s="269"/>
      <c r="I82" s="268"/>
      <c r="J82" s="269"/>
      <c r="K82" s="208"/>
      <c r="L82" s="209"/>
      <c r="M82" s="208"/>
      <c r="N82" s="209"/>
      <c r="O82" s="208"/>
      <c r="P82" s="209"/>
      <c r="Q82" s="208"/>
      <c r="R82" s="209"/>
      <c r="S82" s="208"/>
      <c r="T82" s="209"/>
      <c r="U82" s="208"/>
      <c r="V82" s="209"/>
      <c r="W82" s="208"/>
      <c r="X82" s="209"/>
      <c r="Y82" s="208"/>
      <c r="Z82" s="209"/>
      <c r="AA82" s="208"/>
      <c r="AB82" s="209"/>
      <c r="AC82" s="208"/>
      <c r="AD82" s="209"/>
      <c r="AE82" s="208"/>
      <c r="AF82" s="209"/>
      <c r="AG82" s="208"/>
      <c r="AH82" s="209"/>
      <c r="AI82" s="208"/>
      <c r="AJ82" s="209"/>
      <c r="AK82" s="208"/>
      <c r="AL82" s="210"/>
      <c r="AM82" s="204"/>
      <c r="AN82" s="204"/>
      <c r="AO82" s="204"/>
      <c r="AP82" s="210"/>
      <c r="AQ82" s="210"/>
      <c r="AR82" s="265"/>
      <c r="BZ82" s="175"/>
      <c r="CA82" s="175"/>
      <c r="CB82" s="175"/>
      <c r="CC82" s="175"/>
      <c r="CD82" s="175"/>
      <c r="CE82" s="175"/>
      <c r="CF82" s="175"/>
      <c r="CG82" s="175"/>
      <c r="CH82" s="175"/>
      <c r="CI82" s="175"/>
      <c r="CJ82" s="175"/>
      <c r="CK82" s="175"/>
      <c r="CL82" s="175"/>
      <c r="CM82" s="175"/>
      <c r="CN82" s="175"/>
      <c r="CO82" s="175"/>
      <c r="CP82" s="175"/>
      <c r="CQ82" s="175"/>
      <c r="CR82" s="175"/>
      <c r="CS82" s="175"/>
      <c r="CT82" s="175"/>
    </row>
    <row r="83" spans="1:98" x14ac:dyDescent="0.25">
      <c r="A83" s="491"/>
      <c r="B83" s="257"/>
      <c r="C83" s="281"/>
      <c r="D83" s="228"/>
      <c r="E83" s="229"/>
      <c r="F83" s="230"/>
      <c r="G83" s="229"/>
      <c r="H83" s="230"/>
      <c r="I83" s="229"/>
      <c r="J83" s="230"/>
      <c r="K83" s="229"/>
      <c r="L83" s="230"/>
      <c r="M83" s="229"/>
      <c r="N83" s="230"/>
      <c r="O83" s="229"/>
      <c r="P83" s="230"/>
      <c r="Q83" s="229"/>
      <c r="R83" s="230"/>
      <c r="S83" s="229"/>
      <c r="T83" s="230"/>
      <c r="U83" s="229"/>
      <c r="V83" s="230"/>
      <c r="W83" s="229"/>
      <c r="X83" s="230"/>
      <c r="Y83" s="229"/>
      <c r="Z83" s="230"/>
      <c r="AA83" s="229"/>
      <c r="AB83" s="230"/>
      <c r="AC83" s="229"/>
      <c r="AD83" s="230"/>
      <c r="AE83" s="229"/>
      <c r="AF83" s="230"/>
      <c r="AG83" s="229"/>
      <c r="AH83" s="230"/>
      <c r="AI83" s="229"/>
      <c r="AJ83" s="230"/>
      <c r="AK83" s="229"/>
      <c r="AL83" s="231"/>
      <c r="AM83" s="219"/>
      <c r="AN83" s="219"/>
      <c r="AO83" s="219"/>
      <c r="AP83" s="231"/>
      <c r="AQ83" s="231"/>
      <c r="AR83" s="265"/>
      <c r="BZ83" s="175"/>
      <c r="CA83" s="175"/>
      <c r="CB83" s="175"/>
      <c r="CC83" s="175"/>
      <c r="CD83" s="175"/>
      <c r="CE83" s="175"/>
      <c r="CF83" s="175"/>
      <c r="CG83" s="175"/>
      <c r="CH83" s="175"/>
      <c r="CI83" s="175"/>
      <c r="CJ83" s="175"/>
      <c r="CK83" s="175"/>
      <c r="CL83" s="175"/>
      <c r="CM83" s="175"/>
      <c r="CN83" s="175"/>
      <c r="CO83" s="175"/>
      <c r="CP83" s="175"/>
      <c r="CQ83" s="175"/>
      <c r="CR83" s="175"/>
      <c r="CS83" s="175"/>
      <c r="CT83" s="175"/>
    </row>
    <row r="84" spans="1:98" x14ac:dyDescent="0.25">
      <c r="A84" s="454"/>
      <c r="B84" s="455"/>
      <c r="C84" s="266"/>
      <c r="D84" s="267"/>
      <c r="E84" s="191"/>
      <c r="F84" s="192"/>
      <c r="G84" s="282"/>
      <c r="H84" s="283"/>
      <c r="I84" s="282"/>
      <c r="J84" s="283"/>
      <c r="K84" s="282"/>
      <c r="L84" s="283"/>
      <c r="M84" s="282"/>
      <c r="N84" s="283"/>
      <c r="O84" s="282"/>
      <c r="P84" s="283"/>
      <c r="Q84" s="282"/>
      <c r="R84" s="283"/>
      <c r="S84" s="282"/>
      <c r="T84" s="283"/>
      <c r="U84" s="282"/>
      <c r="V84" s="283"/>
      <c r="W84" s="282"/>
      <c r="X84" s="283"/>
      <c r="Y84" s="282"/>
      <c r="Z84" s="283"/>
      <c r="AA84" s="282"/>
      <c r="AB84" s="283"/>
      <c r="AC84" s="282"/>
      <c r="AD84" s="283"/>
      <c r="AE84" s="282"/>
      <c r="AF84" s="283"/>
      <c r="AG84" s="282"/>
      <c r="AH84" s="283"/>
      <c r="AI84" s="282"/>
      <c r="AJ84" s="283"/>
      <c r="AK84" s="282"/>
      <c r="AL84" s="284"/>
      <c r="AM84" s="202"/>
      <c r="AN84" s="202"/>
      <c r="AO84" s="202"/>
      <c r="AP84" s="193"/>
      <c r="AQ84" s="193"/>
      <c r="AR84" s="265"/>
      <c r="BZ84" s="175"/>
      <c r="CA84" s="175"/>
      <c r="CB84" s="175"/>
      <c r="CC84" s="175"/>
      <c r="CD84" s="175"/>
      <c r="CE84" s="175"/>
      <c r="CF84" s="175"/>
      <c r="CG84" s="175"/>
      <c r="CH84" s="175"/>
      <c r="CI84" s="175"/>
      <c r="CJ84" s="175"/>
      <c r="CK84" s="175"/>
      <c r="CL84" s="175"/>
      <c r="CM84" s="175"/>
      <c r="CN84" s="175"/>
      <c r="CO84" s="175"/>
      <c r="CP84" s="175"/>
      <c r="CQ84" s="175"/>
      <c r="CR84" s="175"/>
      <c r="CS84" s="175"/>
      <c r="CT84" s="175"/>
    </row>
    <row r="85" spans="1:98" x14ac:dyDescent="0.25">
      <c r="A85" s="452"/>
      <c r="B85" s="453"/>
      <c r="C85" s="214"/>
      <c r="D85" s="271"/>
      <c r="E85" s="208"/>
      <c r="F85" s="209"/>
      <c r="G85" s="208"/>
      <c r="H85" s="209"/>
      <c r="I85" s="208"/>
      <c r="J85" s="209"/>
      <c r="K85" s="276"/>
      <c r="L85" s="215"/>
      <c r="M85" s="276"/>
      <c r="N85" s="215"/>
      <c r="O85" s="276"/>
      <c r="P85" s="215"/>
      <c r="Q85" s="276"/>
      <c r="R85" s="215"/>
      <c r="S85" s="276"/>
      <c r="T85" s="215"/>
      <c r="U85" s="276"/>
      <c r="V85" s="215"/>
      <c r="W85" s="276"/>
      <c r="X85" s="215"/>
      <c r="Y85" s="276"/>
      <c r="Z85" s="215"/>
      <c r="AA85" s="276"/>
      <c r="AB85" s="215"/>
      <c r="AC85" s="276"/>
      <c r="AD85" s="215"/>
      <c r="AE85" s="276"/>
      <c r="AF85" s="215"/>
      <c r="AG85" s="276"/>
      <c r="AH85" s="215"/>
      <c r="AI85" s="276"/>
      <c r="AJ85" s="215"/>
      <c r="AK85" s="276"/>
      <c r="AL85" s="216"/>
      <c r="AM85" s="206"/>
      <c r="AN85" s="206"/>
      <c r="AO85" s="204"/>
      <c r="AP85" s="210"/>
      <c r="AQ85" s="210"/>
      <c r="AR85" s="265"/>
      <c r="BZ85" s="175"/>
      <c r="CA85" s="175"/>
      <c r="CB85" s="175"/>
      <c r="CC85" s="175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5"/>
      <c r="CO85" s="175"/>
      <c r="CP85" s="175"/>
      <c r="CQ85" s="175"/>
      <c r="CR85" s="175"/>
      <c r="CS85" s="175"/>
      <c r="CT85" s="175"/>
    </row>
    <row r="86" spans="1:98" x14ac:dyDescent="0.25">
      <c r="A86" s="452"/>
      <c r="B86" s="453"/>
      <c r="C86" s="214"/>
      <c r="D86" s="271"/>
      <c r="E86" s="208"/>
      <c r="F86" s="209"/>
      <c r="G86" s="208"/>
      <c r="H86" s="209"/>
      <c r="I86" s="208"/>
      <c r="J86" s="209"/>
      <c r="K86" s="276"/>
      <c r="L86" s="215"/>
      <c r="M86" s="276"/>
      <c r="N86" s="215"/>
      <c r="O86" s="276"/>
      <c r="P86" s="215"/>
      <c r="Q86" s="276"/>
      <c r="R86" s="215"/>
      <c r="S86" s="276"/>
      <c r="T86" s="215"/>
      <c r="U86" s="276"/>
      <c r="V86" s="215"/>
      <c r="W86" s="276"/>
      <c r="X86" s="215"/>
      <c r="Y86" s="276"/>
      <c r="Z86" s="215"/>
      <c r="AA86" s="276"/>
      <c r="AB86" s="215"/>
      <c r="AC86" s="276"/>
      <c r="AD86" s="215"/>
      <c r="AE86" s="276"/>
      <c r="AF86" s="215"/>
      <c r="AG86" s="276"/>
      <c r="AH86" s="215"/>
      <c r="AI86" s="276"/>
      <c r="AJ86" s="215"/>
      <c r="AK86" s="276"/>
      <c r="AL86" s="216"/>
      <c r="AM86" s="206"/>
      <c r="AN86" s="206"/>
      <c r="AO86" s="206"/>
      <c r="AP86" s="216"/>
      <c r="AQ86" s="216"/>
      <c r="AR86" s="265"/>
      <c r="BZ86" s="175"/>
      <c r="CA86" s="175"/>
      <c r="CB86" s="175"/>
      <c r="CC86" s="175"/>
      <c r="CD86" s="175"/>
      <c r="CE86" s="175"/>
      <c r="CF86" s="175"/>
      <c r="CG86" s="175"/>
      <c r="CH86" s="175"/>
      <c r="CI86" s="175"/>
      <c r="CJ86" s="175"/>
      <c r="CK86" s="175"/>
      <c r="CL86" s="175"/>
      <c r="CM86" s="175"/>
      <c r="CN86" s="175"/>
      <c r="CO86" s="175"/>
      <c r="CP86" s="175"/>
      <c r="CQ86" s="175"/>
      <c r="CR86" s="175"/>
      <c r="CS86" s="175"/>
      <c r="CT86" s="175"/>
    </row>
    <row r="87" spans="1:98" x14ac:dyDescent="0.25">
      <c r="A87" s="452"/>
      <c r="B87" s="453"/>
      <c r="C87" s="285"/>
      <c r="D87" s="286"/>
      <c r="E87" s="208"/>
      <c r="F87" s="209"/>
      <c r="G87" s="208"/>
      <c r="H87" s="209"/>
      <c r="I87" s="208"/>
      <c r="J87" s="209"/>
      <c r="K87" s="276"/>
      <c r="L87" s="215"/>
      <c r="M87" s="276"/>
      <c r="N87" s="215"/>
      <c r="O87" s="276"/>
      <c r="P87" s="215"/>
      <c r="Q87" s="276"/>
      <c r="R87" s="215"/>
      <c r="S87" s="276"/>
      <c r="T87" s="215"/>
      <c r="U87" s="276"/>
      <c r="V87" s="215"/>
      <c r="W87" s="276"/>
      <c r="X87" s="215"/>
      <c r="Y87" s="276"/>
      <c r="Z87" s="215"/>
      <c r="AA87" s="276"/>
      <c r="AB87" s="215"/>
      <c r="AC87" s="276"/>
      <c r="AD87" s="215"/>
      <c r="AE87" s="276"/>
      <c r="AF87" s="215"/>
      <c r="AG87" s="276"/>
      <c r="AH87" s="215"/>
      <c r="AI87" s="276"/>
      <c r="AJ87" s="215"/>
      <c r="AK87" s="276"/>
      <c r="AL87" s="216"/>
      <c r="AM87" s="206"/>
      <c r="AN87" s="206"/>
      <c r="AO87" s="206"/>
      <c r="AP87" s="216"/>
      <c r="AQ87" s="216"/>
      <c r="AR87" s="265"/>
      <c r="BZ87" s="175"/>
      <c r="CA87" s="175"/>
      <c r="CB87" s="175"/>
      <c r="CC87" s="175"/>
      <c r="CD87" s="175"/>
      <c r="CE87" s="175"/>
      <c r="CF87" s="175"/>
      <c r="CG87" s="175"/>
      <c r="CH87" s="175"/>
      <c r="CI87" s="175"/>
      <c r="CJ87" s="175"/>
      <c r="CK87" s="175"/>
      <c r="CL87" s="175"/>
      <c r="CM87" s="175"/>
      <c r="CN87" s="175"/>
      <c r="CO87" s="175"/>
      <c r="CP87" s="175"/>
      <c r="CQ87" s="175"/>
      <c r="CR87" s="175"/>
      <c r="CS87" s="175"/>
      <c r="CT87" s="175"/>
    </row>
    <row r="88" spans="1:98" x14ac:dyDescent="0.25">
      <c r="A88" s="452"/>
      <c r="B88" s="453"/>
      <c r="C88" s="285"/>
      <c r="D88" s="286"/>
      <c r="E88" s="208"/>
      <c r="F88" s="209"/>
      <c r="G88" s="208"/>
      <c r="H88" s="209"/>
      <c r="I88" s="208"/>
      <c r="J88" s="209"/>
      <c r="K88" s="276"/>
      <c r="L88" s="215"/>
      <c r="M88" s="276"/>
      <c r="N88" s="215"/>
      <c r="O88" s="276"/>
      <c r="P88" s="215"/>
      <c r="Q88" s="276"/>
      <c r="R88" s="215"/>
      <c r="S88" s="276"/>
      <c r="T88" s="215"/>
      <c r="U88" s="276"/>
      <c r="V88" s="215"/>
      <c r="W88" s="276"/>
      <c r="X88" s="215"/>
      <c r="Y88" s="276"/>
      <c r="Z88" s="215"/>
      <c r="AA88" s="276"/>
      <c r="AB88" s="215"/>
      <c r="AC88" s="276"/>
      <c r="AD88" s="215"/>
      <c r="AE88" s="276"/>
      <c r="AF88" s="215"/>
      <c r="AG88" s="276"/>
      <c r="AH88" s="215"/>
      <c r="AI88" s="276"/>
      <c r="AJ88" s="215"/>
      <c r="AK88" s="276"/>
      <c r="AL88" s="216"/>
      <c r="AM88" s="206"/>
      <c r="AN88" s="206"/>
      <c r="AO88" s="206"/>
      <c r="AP88" s="216"/>
      <c r="AQ88" s="216"/>
      <c r="AR88" s="265"/>
      <c r="BZ88" s="175"/>
      <c r="CA88" s="175"/>
      <c r="CB88" s="175"/>
      <c r="CC88" s="175"/>
      <c r="CD88" s="175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5"/>
      <c r="CQ88" s="175"/>
      <c r="CR88" s="175"/>
      <c r="CS88" s="175"/>
      <c r="CT88" s="175"/>
    </row>
    <row r="89" spans="1:98" x14ac:dyDescent="0.25">
      <c r="A89" s="306"/>
      <c r="B89" s="307"/>
      <c r="C89" s="285"/>
      <c r="D89" s="286"/>
      <c r="E89" s="208"/>
      <c r="F89" s="209"/>
      <c r="G89" s="208"/>
      <c r="H89" s="209"/>
      <c r="I89" s="208"/>
      <c r="J89" s="209"/>
      <c r="K89" s="276"/>
      <c r="L89" s="215"/>
      <c r="M89" s="276"/>
      <c r="N89" s="215"/>
      <c r="O89" s="276"/>
      <c r="P89" s="215"/>
      <c r="Q89" s="276"/>
      <c r="R89" s="215"/>
      <c r="S89" s="276"/>
      <c r="T89" s="215"/>
      <c r="U89" s="276"/>
      <c r="V89" s="215"/>
      <c r="W89" s="276"/>
      <c r="X89" s="215"/>
      <c r="Y89" s="276"/>
      <c r="Z89" s="215"/>
      <c r="AA89" s="276"/>
      <c r="AB89" s="215"/>
      <c r="AC89" s="276"/>
      <c r="AD89" s="215"/>
      <c r="AE89" s="276"/>
      <c r="AF89" s="215"/>
      <c r="AG89" s="276"/>
      <c r="AH89" s="215"/>
      <c r="AI89" s="276"/>
      <c r="AJ89" s="215"/>
      <c r="AK89" s="276"/>
      <c r="AL89" s="216"/>
      <c r="AM89" s="206"/>
      <c r="AN89" s="206"/>
      <c r="AO89" s="204"/>
      <c r="AP89" s="210"/>
      <c r="AQ89" s="210"/>
      <c r="AR89" s="265"/>
      <c r="BZ89" s="175"/>
      <c r="CA89" s="175"/>
      <c r="CB89" s="175"/>
      <c r="CC89" s="175"/>
      <c r="CD89" s="175"/>
      <c r="CE89" s="175"/>
      <c r="CF89" s="175"/>
      <c r="CG89" s="175"/>
      <c r="CH89" s="175"/>
      <c r="CI89" s="175"/>
      <c r="CJ89" s="175"/>
      <c r="CK89" s="175"/>
      <c r="CL89" s="175"/>
      <c r="CM89" s="175"/>
      <c r="CN89" s="175"/>
      <c r="CO89" s="175"/>
      <c r="CP89" s="175"/>
      <c r="CQ89" s="175"/>
      <c r="CR89" s="175"/>
      <c r="CS89" s="175"/>
      <c r="CT89" s="175"/>
    </row>
    <row r="90" spans="1:98" x14ac:dyDescent="0.25">
      <c r="A90" s="452"/>
      <c r="B90" s="453"/>
      <c r="C90" s="285"/>
      <c r="D90" s="286"/>
      <c r="E90" s="268"/>
      <c r="F90" s="269"/>
      <c r="G90" s="268"/>
      <c r="H90" s="269"/>
      <c r="I90" s="268"/>
      <c r="J90" s="269"/>
      <c r="K90" s="276"/>
      <c r="L90" s="215"/>
      <c r="M90" s="276"/>
      <c r="N90" s="215"/>
      <c r="O90" s="276"/>
      <c r="P90" s="215"/>
      <c r="Q90" s="276"/>
      <c r="R90" s="215"/>
      <c r="S90" s="276"/>
      <c r="T90" s="215"/>
      <c r="U90" s="276"/>
      <c r="V90" s="215"/>
      <c r="W90" s="276"/>
      <c r="X90" s="215"/>
      <c r="Y90" s="276"/>
      <c r="Z90" s="215"/>
      <c r="AA90" s="276"/>
      <c r="AB90" s="215"/>
      <c r="AC90" s="276"/>
      <c r="AD90" s="215"/>
      <c r="AE90" s="276"/>
      <c r="AF90" s="215"/>
      <c r="AG90" s="276"/>
      <c r="AH90" s="215"/>
      <c r="AI90" s="276"/>
      <c r="AJ90" s="215"/>
      <c r="AK90" s="276"/>
      <c r="AL90" s="216"/>
      <c r="AM90" s="206"/>
      <c r="AN90" s="206"/>
      <c r="AO90" s="206"/>
      <c r="AP90" s="216"/>
      <c r="AQ90" s="216"/>
      <c r="AR90" s="265"/>
      <c r="BZ90" s="175"/>
      <c r="CA90" s="175"/>
      <c r="CB90" s="175"/>
      <c r="CC90" s="175"/>
      <c r="CD90" s="175"/>
      <c r="CE90" s="175"/>
      <c r="CF90" s="175"/>
      <c r="CG90" s="175"/>
      <c r="CH90" s="175"/>
      <c r="CI90" s="175"/>
      <c r="CJ90" s="175"/>
      <c r="CK90" s="175"/>
      <c r="CL90" s="175"/>
      <c r="CM90" s="175"/>
      <c r="CN90" s="175"/>
      <c r="CO90" s="175"/>
      <c r="CP90" s="175"/>
      <c r="CQ90" s="175"/>
      <c r="CR90" s="175"/>
      <c r="CS90" s="175"/>
      <c r="CT90" s="175"/>
    </row>
    <row r="91" spans="1:98" x14ac:dyDescent="0.25">
      <c r="A91" s="452"/>
      <c r="B91" s="453"/>
      <c r="C91" s="285"/>
      <c r="D91" s="286"/>
      <c r="E91" s="276"/>
      <c r="F91" s="215"/>
      <c r="G91" s="276"/>
      <c r="H91" s="215"/>
      <c r="I91" s="276"/>
      <c r="J91" s="215"/>
      <c r="K91" s="276"/>
      <c r="L91" s="215"/>
      <c r="M91" s="276"/>
      <c r="N91" s="215"/>
      <c r="O91" s="276"/>
      <c r="P91" s="215"/>
      <c r="Q91" s="276"/>
      <c r="R91" s="215"/>
      <c r="S91" s="276"/>
      <c r="T91" s="215"/>
      <c r="U91" s="276"/>
      <c r="V91" s="215"/>
      <c r="W91" s="276"/>
      <c r="X91" s="215"/>
      <c r="Y91" s="276"/>
      <c r="Z91" s="215"/>
      <c r="AA91" s="276"/>
      <c r="AB91" s="215"/>
      <c r="AC91" s="276"/>
      <c r="AD91" s="215"/>
      <c r="AE91" s="276"/>
      <c r="AF91" s="215"/>
      <c r="AG91" s="276"/>
      <c r="AH91" s="215"/>
      <c r="AI91" s="276"/>
      <c r="AJ91" s="215"/>
      <c r="AK91" s="276"/>
      <c r="AL91" s="216"/>
      <c r="AM91" s="206"/>
      <c r="AN91" s="206"/>
      <c r="AO91" s="206"/>
      <c r="AP91" s="216"/>
      <c r="AQ91" s="216"/>
      <c r="AR91" s="265"/>
      <c r="BZ91" s="175"/>
      <c r="CA91" s="175"/>
      <c r="CB91" s="175"/>
      <c r="CC91" s="175"/>
      <c r="CD91" s="175"/>
      <c r="CE91" s="175"/>
      <c r="CF91" s="175"/>
      <c r="CG91" s="175"/>
      <c r="CH91" s="175"/>
      <c r="CI91" s="175"/>
      <c r="CJ91" s="175"/>
      <c r="CK91" s="175"/>
      <c r="CL91" s="175"/>
      <c r="CM91" s="175"/>
      <c r="CN91" s="175"/>
      <c r="CO91" s="175"/>
      <c r="CP91" s="175"/>
      <c r="CQ91" s="175"/>
      <c r="CR91" s="175"/>
      <c r="CS91" s="175"/>
      <c r="CT91" s="175"/>
    </row>
    <row r="92" spans="1:98" x14ac:dyDescent="0.25">
      <c r="A92" s="452"/>
      <c r="B92" s="453"/>
      <c r="C92" s="285"/>
      <c r="D92" s="286"/>
      <c r="E92" s="276"/>
      <c r="F92" s="215"/>
      <c r="G92" s="276"/>
      <c r="H92" s="215"/>
      <c r="I92" s="276"/>
      <c r="J92" s="215"/>
      <c r="K92" s="276"/>
      <c r="L92" s="215"/>
      <c r="M92" s="276"/>
      <c r="N92" s="215"/>
      <c r="O92" s="276"/>
      <c r="P92" s="215"/>
      <c r="Q92" s="276"/>
      <c r="R92" s="215"/>
      <c r="S92" s="276"/>
      <c r="T92" s="215"/>
      <c r="U92" s="276"/>
      <c r="V92" s="215"/>
      <c r="W92" s="276"/>
      <c r="X92" s="215"/>
      <c r="Y92" s="276"/>
      <c r="Z92" s="215"/>
      <c r="AA92" s="276"/>
      <c r="AB92" s="215"/>
      <c r="AC92" s="276"/>
      <c r="AD92" s="215"/>
      <c r="AE92" s="276"/>
      <c r="AF92" s="215"/>
      <c r="AG92" s="276"/>
      <c r="AH92" s="215"/>
      <c r="AI92" s="276"/>
      <c r="AJ92" s="215"/>
      <c r="AK92" s="276"/>
      <c r="AL92" s="216"/>
      <c r="AM92" s="206"/>
      <c r="AN92" s="206"/>
      <c r="AO92" s="206"/>
      <c r="AP92" s="216"/>
      <c r="AQ92" s="216"/>
      <c r="AR92" s="265"/>
      <c r="BZ92" s="175"/>
      <c r="CA92" s="175"/>
      <c r="CB92" s="175"/>
      <c r="CC92" s="175"/>
      <c r="CD92" s="175"/>
      <c r="CE92" s="175"/>
      <c r="CF92" s="175"/>
      <c r="CG92" s="175"/>
      <c r="CH92" s="175"/>
      <c r="CI92" s="175"/>
      <c r="CJ92" s="175"/>
      <c r="CK92" s="175"/>
      <c r="CL92" s="175"/>
      <c r="CM92" s="175"/>
      <c r="CN92" s="175"/>
      <c r="CO92" s="175"/>
      <c r="CP92" s="175"/>
      <c r="CQ92" s="175"/>
      <c r="CR92" s="175"/>
      <c r="CS92" s="175"/>
      <c r="CT92" s="175"/>
    </row>
    <row r="93" spans="1:98" x14ac:dyDescent="0.25">
      <c r="A93" s="452"/>
      <c r="B93" s="453"/>
      <c r="C93" s="285"/>
      <c r="D93" s="286"/>
      <c r="E93" s="276"/>
      <c r="F93" s="215"/>
      <c r="G93" s="276"/>
      <c r="H93" s="215"/>
      <c r="I93" s="276"/>
      <c r="J93" s="215"/>
      <c r="K93" s="276"/>
      <c r="L93" s="215"/>
      <c r="M93" s="276"/>
      <c r="N93" s="215"/>
      <c r="O93" s="276"/>
      <c r="P93" s="215"/>
      <c r="Q93" s="276"/>
      <c r="R93" s="215"/>
      <c r="S93" s="276"/>
      <c r="T93" s="215"/>
      <c r="U93" s="276"/>
      <c r="V93" s="215"/>
      <c r="W93" s="276"/>
      <c r="X93" s="215"/>
      <c r="Y93" s="276"/>
      <c r="Z93" s="215"/>
      <c r="AA93" s="276"/>
      <c r="AB93" s="215"/>
      <c r="AC93" s="276"/>
      <c r="AD93" s="215"/>
      <c r="AE93" s="276"/>
      <c r="AF93" s="215"/>
      <c r="AG93" s="276"/>
      <c r="AH93" s="215"/>
      <c r="AI93" s="276"/>
      <c r="AJ93" s="215"/>
      <c r="AK93" s="276"/>
      <c r="AL93" s="216"/>
      <c r="AM93" s="206"/>
      <c r="AN93" s="206"/>
      <c r="AO93" s="204"/>
      <c r="AP93" s="210"/>
      <c r="AQ93" s="210"/>
      <c r="AR93" s="265"/>
      <c r="BZ93" s="175"/>
      <c r="CA93" s="175"/>
      <c r="CB93" s="175"/>
      <c r="CC93" s="175"/>
      <c r="CD93" s="175"/>
      <c r="CE93" s="175"/>
      <c r="CF93" s="175"/>
      <c r="CG93" s="175"/>
      <c r="CH93" s="175"/>
      <c r="CI93" s="175"/>
      <c r="CJ93" s="175"/>
      <c r="CK93" s="175"/>
      <c r="CL93" s="175"/>
      <c r="CM93" s="175"/>
      <c r="CN93" s="175"/>
      <c r="CO93" s="175"/>
      <c r="CP93" s="175"/>
      <c r="CQ93" s="175"/>
      <c r="CR93" s="175"/>
      <c r="CS93" s="175"/>
      <c r="CT93" s="175"/>
    </row>
    <row r="94" spans="1:98" x14ac:dyDescent="0.25">
      <c r="A94" s="471"/>
      <c r="B94" s="472"/>
      <c r="C94" s="281"/>
      <c r="D94" s="228"/>
      <c r="E94" s="289"/>
      <c r="F94" s="290"/>
      <c r="G94" s="289"/>
      <c r="H94" s="290"/>
      <c r="I94" s="229"/>
      <c r="J94" s="230"/>
      <c r="K94" s="229"/>
      <c r="L94" s="230"/>
      <c r="M94" s="229"/>
      <c r="N94" s="230"/>
      <c r="O94" s="229"/>
      <c r="P94" s="230"/>
      <c r="Q94" s="229"/>
      <c r="R94" s="230"/>
      <c r="S94" s="229"/>
      <c r="T94" s="230"/>
      <c r="U94" s="229"/>
      <c r="V94" s="230"/>
      <c r="W94" s="229"/>
      <c r="X94" s="230"/>
      <c r="Y94" s="229"/>
      <c r="Z94" s="230"/>
      <c r="AA94" s="229"/>
      <c r="AB94" s="230"/>
      <c r="AC94" s="229"/>
      <c r="AD94" s="230"/>
      <c r="AE94" s="229"/>
      <c r="AF94" s="230"/>
      <c r="AG94" s="229"/>
      <c r="AH94" s="230"/>
      <c r="AI94" s="229"/>
      <c r="AJ94" s="230"/>
      <c r="AK94" s="229"/>
      <c r="AL94" s="231"/>
      <c r="AM94" s="219"/>
      <c r="AN94" s="219"/>
      <c r="AO94" s="204"/>
      <c r="AP94" s="210"/>
      <c r="AQ94" s="210"/>
      <c r="AR94" s="265"/>
      <c r="BZ94" s="175"/>
      <c r="CA94" s="175"/>
      <c r="CB94" s="175"/>
      <c r="CC94" s="175"/>
      <c r="CD94" s="175"/>
      <c r="CE94" s="175"/>
      <c r="CF94" s="175"/>
      <c r="CG94" s="175"/>
      <c r="CH94" s="175"/>
      <c r="CI94" s="175"/>
      <c r="CJ94" s="175"/>
      <c r="CK94" s="175"/>
      <c r="CL94" s="175"/>
      <c r="CM94" s="175"/>
      <c r="CN94" s="175"/>
      <c r="CO94" s="175"/>
      <c r="CP94" s="175"/>
      <c r="CQ94" s="175"/>
      <c r="CR94" s="175"/>
      <c r="CS94" s="175"/>
      <c r="CT94" s="175"/>
    </row>
    <row r="95" spans="1:98" x14ac:dyDescent="0.25">
      <c r="A95" s="259"/>
      <c r="B95" s="291"/>
      <c r="C95" s="292"/>
      <c r="D95" s="292"/>
      <c r="E95" s="292"/>
      <c r="F95" s="178"/>
      <c r="G95" s="178"/>
      <c r="H95" s="178"/>
      <c r="I95" s="172"/>
      <c r="J95" s="172"/>
      <c r="K95" s="172"/>
      <c r="L95" s="172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4"/>
      <c r="AM95" s="233"/>
      <c r="AN95" s="294"/>
      <c r="AO95" s="295"/>
      <c r="AP95" s="293"/>
      <c r="AQ95" s="293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</row>
    <row r="96" spans="1:98" ht="24.75" customHeight="1" x14ac:dyDescent="0.25">
      <c r="A96" s="473"/>
      <c r="B96" s="474"/>
      <c r="C96" s="479"/>
      <c r="D96" s="480"/>
      <c r="E96" s="448"/>
      <c r="F96" s="449"/>
      <c r="G96" s="449"/>
      <c r="H96" s="449"/>
      <c r="I96" s="449"/>
      <c r="J96" s="449"/>
      <c r="K96" s="449"/>
      <c r="L96" s="449"/>
      <c r="M96" s="449"/>
      <c r="N96" s="449"/>
      <c r="O96" s="449"/>
      <c r="P96" s="449"/>
      <c r="Q96" s="449"/>
      <c r="R96" s="449"/>
      <c r="S96" s="449"/>
      <c r="T96" s="449"/>
      <c r="U96" s="449"/>
      <c r="V96" s="449"/>
      <c r="W96" s="449"/>
      <c r="X96" s="449"/>
      <c r="Y96" s="449"/>
      <c r="Z96" s="449"/>
      <c r="AA96" s="449"/>
      <c r="AB96" s="449"/>
      <c r="AC96" s="449"/>
      <c r="AD96" s="449"/>
      <c r="AE96" s="449"/>
      <c r="AF96" s="449"/>
      <c r="AG96" s="449"/>
      <c r="AH96" s="449"/>
      <c r="AI96" s="449"/>
      <c r="AJ96" s="449"/>
      <c r="AK96" s="449"/>
      <c r="AL96" s="449"/>
      <c r="AM96" s="436"/>
      <c r="AN96" s="440"/>
      <c r="AO96" s="446"/>
      <c r="AP96" s="432"/>
      <c r="AQ96" s="432"/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</row>
    <row r="97" spans="1:98" x14ac:dyDescent="0.25">
      <c r="A97" s="475"/>
      <c r="B97" s="476"/>
      <c r="C97" s="481"/>
      <c r="D97" s="482"/>
      <c r="E97" s="448"/>
      <c r="F97" s="450"/>
      <c r="G97" s="448"/>
      <c r="H97" s="450"/>
      <c r="I97" s="448"/>
      <c r="J97" s="450"/>
      <c r="K97" s="448"/>
      <c r="L97" s="450"/>
      <c r="M97" s="448"/>
      <c r="N97" s="450"/>
      <c r="O97" s="448"/>
      <c r="P97" s="450"/>
      <c r="Q97" s="448"/>
      <c r="R97" s="450"/>
      <c r="S97" s="448"/>
      <c r="T97" s="450"/>
      <c r="U97" s="448"/>
      <c r="V97" s="450"/>
      <c r="W97" s="448"/>
      <c r="X97" s="450"/>
      <c r="Y97" s="448"/>
      <c r="Z97" s="450"/>
      <c r="AA97" s="448"/>
      <c r="AB97" s="450"/>
      <c r="AC97" s="448"/>
      <c r="AD97" s="450"/>
      <c r="AE97" s="448"/>
      <c r="AF97" s="450"/>
      <c r="AG97" s="448"/>
      <c r="AH97" s="450"/>
      <c r="AI97" s="448"/>
      <c r="AJ97" s="450"/>
      <c r="AK97" s="448"/>
      <c r="AL97" s="450"/>
      <c r="AM97" s="467"/>
      <c r="AN97" s="446"/>
      <c r="AO97" s="465"/>
      <c r="AP97" s="433"/>
      <c r="AQ97" s="433"/>
      <c r="BZ97" s="175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</row>
    <row r="98" spans="1:98" x14ac:dyDescent="0.25">
      <c r="A98" s="477"/>
      <c r="B98" s="478"/>
      <c r="C98" s="311"/>
      <c r="D98" s="296"/>
      <c r="E98" s="236"/>
      <c r="F98" s="237"/>
      <c r="G98" s="236"/>
      <c r="H98" s="237"/>
      <c r="I98" s="236"/>
      <c r="J98" s="237"/>
      <c r="K98" s="236"/>
      <c r="L98" s="237"/>
      <c r="M98" s="236"/>
      <c r="N98" s="237"/>
      <c r="O98" s="236"/>
      <c r="P98" s="237"/>
      <c r="Q98" s="236"/>
      <c r="R98" s="237"/>
      <c r="S98" s="236"/>
      <c r="T98" s="237"/>
      <c r="U98" s="236"/>
      <c r="V98" s="237"/>
      <c r="W98" s="236"/>
      <c r="X98" s="237"/>
      <c r="Y98" s="236"/>
      <c r="Z98" s="237"/>
      <c r="AA98" s="236"/>
      <c r="AB98" s="237"/>
      <c r="AC98" s="236"/>
      <c r="AD98" s="237"/>
      <c r="AE98" s="236"/>
      <c r="AF98" s="237"/>
      <c r="AG98" s="236"/>
      <c r="AH98" s="237"/>
      <c r="AI98" s="236"/>
      <c r="AJ98" s="237"/>
      <c r="AK98" s="236"/>
      <c r="AL98" s="238"/>
      <c r="AM98" s="468"/>
      <c r="AN98" s="447"/>
      <c r="AO98" s="447"/>
      <c r="AP98" s="435"/>
      <c r="AQ98" s="435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</row>
    <row r="99" spans="1:98" x14ac:dyDescent="0.25">
      <c r="A99" s="452"/>
      <c r="B99" s="453"/>
      <c r="C99" s="260"/>
      <c r="D99" s="261"/>
      <c r="E99" s="262"/>
      <c r="F99" s="263"/>
      <c r="G99" s="262"/>
      <c r="H99" s="263"/>
      <c r="I99" s="246"/>
      <c r="J99" s="247"/>
      <c r="K99" s="246"/>
      <c r="L99" s="247"/>
      <c r="M99" s="246"/>
      <c r="N99" s="247"/>
      <c r="O99" s="246"/>
      <c r="P99" s="247"/>
      <c r="Q99" s="246"/>
      <c r="R99" s="247"/>
      <c r="S99" s="246"/>
      <c r="T99" s="247"/>
      <c r="U99" s="246"/>
      <c r="V99" s="247"/>
      <c r="W99" s="246"/>
      <c r="X99" s="247"/>
      <c r="Y99" s="246"/>
      <c r="Z99" s="247"/>
      <c r="AA99" s="246"/>
      <c r="AB99" s="247"/>
      <c r="AC99" s="246"/>
      <c r="AD99" s="247"/>
      <c r="AE99" s="246"/>
      <c r="AF99" s="247"/>
      <c r="AG99" s="246"/>
      <c r="AH99" s="247"/>
      <c r="AI99" s="246"/>
      <c r="AJ99" s="247"/>
      <c r="AK99" s="262"/>
      <c r="AL99" s="264"/>
      <c r="AM99" s="262"/>
      <c r="AN99" s="204"/>
      <c r="AO99" s="204"/>
      <c r="AP99" s="210"/>
      <c r="AQ99" s="210"/>
      <c r="AR99" s="265"/>
      <c r="BZ99" s="175"/>
      <c r="CA99" s="175"/>
      <c r="CB99" s="175"/>
      <c r="CC99" s="175"/>
      <c r="CD99" s="175"/>
      <c r="CE99" s="175"/>
      <c r="CF99" s="175"/>
      <c r="CG99" s="175"/>
      <c r="CH99" s="175"/>
      <c r="CI99" s="175"/>
      <c r="CJ99" s="175"/>
      <c r="CK99" s="175"/>
      <c r="CL99" s="175"/>
      <c r="CM99" s="175"/>
      <c r="CN99" s="175"/>
      <c r="CO99" s="175"/>
      <c r="CP99" s="175"/>
      <c r="CQ99" s="175"/>
      <c r="CR99" s="175"/>
      <c r="CS99" s="175"/>
      <c r="CT99" s="175"/>
    </row>
    <row r="100" spans="1:98" x14ac:dyDescent="0.25">
      <c r="A100" s="452"/>
      <c r="B100" s="453"/>
      <c r="C100" s="266"/>
      <c r="D100" s="267"/>
      <c r="E100" s="268"/>
      <c r="F100" s="269"/>
      <c r="G100" s="268"/>
      <c r="H100" s="269"/>
      <c r="I100" s="191"/>
      <c r="J100" s="192"/>
      <c r="K100" s="191"/>
      <c r="L100" s="192"/>
      <c r="M100" s="191"/>
      <c r="N100" s="192"/>
      <c r="O100" s="191"/>
      <c r="P100" s="192"/>
      <c r="Q100" s="191"/>
      <c r="R100" s="192"/>
      <c r="S100" s="191"/>
      <c r="T100" s="192"/>
      <c r="U100" s="191"/>
      <c r="V100" s="192"/>
      <c r="W100" s="191"/>
      <c r="X100" s="192"/>
      <c r="Y100" s="191"/>
      <c r="Z100" s="192"/>
      <c r="AA100" s="191"/>
      <c r="AB100" s="192"/>
      <c r="AC100" s="191"/>
      <c r="AD100" s="192"/>
      <c r="AE100" s="191"/>
      <c r="AF100" s="192"/>
      <c r="AG100" s="191"/>
      <c r="AH100" s="192"/>
      <c r="AI100" s="191"/>
      <c r="AJ100" s="192"/>
      <c r="AK100" s="268"/>
      <c r="AL100" s="270"/>
      <c r="AM100" s="268"/>
      <c r="AN100" s="204"/>
      <c r="AO100" s="204"/>
      <c r="AP100" s="210"/>
      <c r="AQ100" s="210"/>
      <c r="AR100" s="265"/>
      <c r="BZ100" s="175"/>
      <c r="CA100" s="175"/>
      <c r="CB100" s="175"/>
      <c r="CC100" s="175"/>
      <c r="CD100" s="175"/>
      <c r="CE100" s="175"/>
      <c r="CF100" s="175"/>
      <c r="CG100" s="175"/>
      <c r="CH100" s="175"/>
      <c r="CI100" s="175"/>
      <c r="CJ100" s="175"/>
      <c r="CK100" s="175"/>
      <c r="CL100" s="175"/>
      <c r="CM100" s="175"/>
      <c r="CN100" s="175"/>
      <c r="CO100" s="175"/>
      <c r="CP100" s="175"/>
      <c r="CQ100" s="175"/>
      <c r="CR100" s="175"/>
      <c r="CS100" s="175"/>
      <c r="CT100" s="175"/>
    </row>
    <row r="101" spans="1:98" x14ac:dyDescent="0.25">
      <c r="A101" s="452"/>
      <c r="B101" s="453"/>
      <c r="C101" s="266"/>
      <c r="D101" s="267"/>
      <c r="E101" s="268"/>
      <c r="F101" s="269"/>
      <c r="G101" s="268"/>
      <c r="H101" s="269"/>
      <c r="I101" s="191"/>
      <c r="J101" s="192"/>
      <c r="K101" s="208"/>
      <c r="L101" s="209"/>
      <c r="M101" s="208"/>
      <c r="N101" s="209"/>
      <c r="O101" s="208"/>
      <c r="P101" s="209"/>
      <c r="Q101" s="208"/>
      <c r="R101" s="209"/>
      <c r="S101" s="208"/>
      <c r="T101" s="209"/>
      <c r="U101" s="208"/>
      <c r="V101" s="209"/>
      <c r="W101" s="208"/>
      <c r="X101" s="209"/>
      <c r="Y101" s="208"/>
      <c r="Z101" s="209"/>
      <c r="AA101" s="208"/>
      <c r="AB101" s="209"/>
      <c r="AC101" s="208"/>
      <c r="AD101" s="209"/>
      <c r="AE101" s="208"/>
      <c r="AF101" s="209"/>
      <c r="AG101" s="208"/>
      <c r="AH101" s="209"/>
      <c r="AI101" s="208"/>
      <c r="AJ101" s="209"/>
      <c r="AK101" s="268"/>
      <c r="AL101" s="270"/>
      <c r="AM101" s="297"/>
      <c r="AN101" s="204"/>
      <c r="AO101" s="204"/>
      <c r="AP101" s="210"/>
      <c r="AQ101" s="210"/>
      <c r="AR101" s="265"/>
      <c r="BZ101" s="175"/>
      <c r="CA101" s="175"/>
      <c r="CB101" s="175"/>
      <c r="CC101" s="175"/>
      <c r="CD101" s="175"/>
      <c r="CE101" s="175"/>
      <c r="CF101" s="175"/>
      <c r="CG101" s="175"/>
      <c r="CH101" s="175"/>
      <c r="CI101" s="175"/>
      <c r="CJ101" s="175"/>
      <c r="CK101" s="175"/>
      <c r="CL101" s="175"/>
      <c r="CM101" s="175"/>
      <c r="CN101" s="175"/>
      <c r="CO101" s="175"/>
      <c r="CP101" s="175"/>
      <c r="CQ101" s="175"/>
      <c r="CR101" s="175"/>
      <c r="CS101" s="175"/>
      <c r="CT101" s="175"/>
    </row>
    <row r="102" spans="1:98" x14ac:dyDescent="0.25">
      <c r="A102" s="452"/>
      <c r="B102" s="453"/>
      <c r="C102" s="266"/>
      <c r="D102" s="271"/>
      <c r="E102" s="268"/>
      <c r="F102" s="269"/>
      <c r="G102" s="268"/>
      <c r="H102" s="269"/>
      <c r="I102" s="268"/>
      <c r="J102" s="269"/>
      <c r="K102" s="208"/>
      <c r="L102" s="209"/>
      <c r="M102" s="208"/>
      <c r="N102" s="209"/>
      <c r="O102" s="208"/>
      <c r="P102" s="209"/>
      <c r="Q102" s="208"/>
      <c r="R102" s="209"/>
      <c r="S102" s="208"/>
      <c r="T102" s="209"/>
      <c r="U102" s="208"/>
      <c r="V102" s="209"/>
      <c r="W102" s="208"/>
      <c r="X102" s="209"/>
      <c r="Y102" s="208"/>
      <c r="Z102" s="209"/>
      <c r="AA102" s="208"/>
      <c r="AB102" s="209"/>
      <c r="AC102" s="208"/>
      <c r="AD102" s="209"/>
      <c r="AE102" s="208"/>
      <c r="AF102" s="209"/>
      <c r="AG102" s="208"/>
      <c r="AH102" s="209"/>
      <c r="AI102" s="208"/>
      <c r="AJ102" s="209"/>
      <c r="AK102" s="208"/>
      <c r="AL102" s="210"/>
      <c r="AM102" s="211"/>
      <c r="AN102" s="204"/>
      <c r="AO102" s="204"/>
      <c r="AP102" s="210"/>
      <c r="AQ102" s="210"/>
      <c r="AR102" s="265"/>
      <c r="BZ102" s="175"/>
      <c r="CA102" s="175"/>
      <c r="CB102" s="175"/>
      <c r="CC102" s="175"/>
      <c r="CD102" s="175"/>
      <c r="CE102" s="175"/>
      <c r="CF102" s="175"/>
      <c r="CG102" s="175"/>
      <c r="CH102" s="175"/>
      <c r="CI102" s="175"/>
      <c r="CJ102" s="175"/>
      <c r="CK102" s="175"/>
      <c r="CL102" s="175"/>
      <c r="CM102" s="175"/>
      <c r="CN102" s="175"/>
      <c r="CO102" s="175"/>
      <c r="CP102" s="175"/>
      <c r="CQ102" s="175"/>
      <c r="CR102" s="175"/>
      <c r="CS102" s="175"/>
      <c r="CT102" s="175"/>
    </row>
    <row r="103" spans="1:98" x14ac:dyDescent="0.25">
      <c r="A103" s="452"/>
      <c r="B103" s="453"/>
      <c r="C103" s="214"/>
      <c r="D103" s="271"/>
      <c r="E103" s="208"/>
      <c r="F103" s="209"/>
      <c r="G103" s="208"/>
      <c r="H103" s="209"/>
      <c r="I103" s="208"/>
      <c r="J103" s="209"/>
      <c r="K103" s="208"/>
      <c r="L103" s="209"/>
      <c r="M103" s="208"/>
      <c r="N103" s="209"/>
      <c r="O103" s="208"/>
      <c r="P103" s="209"/>
      <c r="Q103" s="208"/>
      <c r="R103" s="209"/>
      <c r="S103" s="208"/>
      <c r="T103" s="209"/>
      <c r="U103" s="208"/>
      <c r="V103" s="209"/>
      <c r="W103" s="208"/>
      <c r="X103" s="209"/>
      <c r="Y103" s="208"/>
      <c r="Z103" s="209"/>
      <c r="AA103" s="208"/>
      <c r="AB103" s="209"/>
      <c r="AC103" s="208"/>
      <c r="AD103" s="209"/>
      <c r="AE103" s="208"/>
      <c r="AF103" s="209"/>
      <c r="AG103" s="208"/>
      <c r="AH103" s="209"/>
      <c r="AI103" s="208"/>
      <c r="AJ103" s="209"/>
      <c r="AK103" s="208"/>
      <c r="AL103" s="210"/>
      <c r="AM103" s="211"/>
      <c r="AN103" s="204"/>
      <c r="AO103" s="204"/>
      <c r="AP103" s="210"/>
      <c r="AQ103" s="210"/>
      <c r="AR103" s="265"/>
      <c r="BZ103" s="175"/>
      <c r="CA103" s="175"/>
      <c r="CB103" s="175"/>
      <c r="CC103" s="175"/>
      <c r="CD103" s="175"/>
      <c r="CE103" s="175"/>
      <c r="CF103" s="175"/>
      <c r="CG103" s="175"/>
      <c r="CH103" s="175"/>
      <c r="CI103" s="175"/>
      <c r="CJ103" s="175"/>
      <c r="CK103" s="175"/>
      <c r="CL103" s="175"/>
      <c r="CM103" s="175"/>
      <c r="CN103" s="175"/>
      <c r="CO103" s="175"/>
      <c r="CP103" s="175"/>
      <c r="CQ103" s="175"/>
      <c r="CR103" s="175"/>
      <c r="CS103" s="175"/>
      <c r="CT103" s="175"/>
    </row>
    <row r="104" spans="1:98" x14ac:dyDescent="0.25">
      <c r="A104" s="452"/>
      <c r="B104" s="453"/>
      <c r="C104" s="266"/>
      <c r="D104" s="267"/>
      <c r="E104" s="268"/>
      <c r="F104" s="269"/>
      <c r="G104" s="268"/>
      <c r="H104" s="269"/>
      <c r="I104" s="208"/>
      <c r="J104" s="209"/>
      <c r="K104" s="208"/>
      <c r="L104" s="209"/>
      <c r="M104" s="208"/>
      <c r="N104" s="209"/>
      <c r="O104" s="208"/>
      <c r="P104" s="209"/>
      <c r="Q104" s="208"/>
      <c r="R104" s="209"/>
      <c r="S104" s="208"/>
      <c r="T104" s="209"/>
      <c r="U104" s="208"/>
      <c r="V104" s="209"/>
      <c r="W104" s="208"/>
      <c r="X104" s="209"/>
      <c r="Y104" s="208"/>
      <c r="Z104" s="209"/>
      <c r="AA104" s="208"/>
      <c r="AB104" s="209"/>
      <c r="AC104" s="208"/>
      <c r="AD104" s="209"/>
      <c r="AE104" s="208"/>
      <c r="AF104" s="209"/>
      <c r="AG104" s="208"/>
      <c r="AH104" s="209"/>
      <c r="AI104" s="208"/>
      <c r="AJ104" s="209"/>
      <c r="AK104" s="208"/>
      <c r="AL104" s="210"/>
      <c r="AM104" s="211"/>
      <c r="AN104" s="204"/>
      <c r="AO104" s="204"/>
      <c r="AP104" s="210"/>
      <c r="AQ104" s="210"/>
      <c r="AR104" s="265"/>
      <c r="BZ104" s="175"/>
      <c r="CA104" s="175"/>
      <c r="CB104" s="175"/>
      <c r="CC104" s="175"/>
      <c r="CD104" s="175"/>
      <c r="CE104" s="175"/>
      <c r="CF104" s="175"/>
      <c r="CG104" s="175"/>
      <c r="CH104" s="175"/>
      <c r="CI104" s="175"/>
      <c r="CJ104" s="175"/>
      <c r="CK104" s="175"/>
      <c r="CL104" s="175"/>
      <c r="CM104" s="175"/>
      <c r="CN104" s="175"/>
      <c r="CO104" s="175"/>
      <c r="CP104" s="175"/>
      <c r="CQ104" s="175"/>
      <c r="CR104" s="175"/>
      <c r="CS104" s="175"/>
      <c r="CT104" s="175"/>
    </row>
    <row r="105" spans="1:98" ht="26.25" customHeight="1" x14ac:dyDescent="0.25">
      <c r="A105" s="485"/>
      <c r="B105" s="486"/>
      <c r="C105" s="266"/>
      <c r="D105" s="267"/>
      <c r="E105" s="268"/>
      <c r="F105" s="269"/>
      <c r="G105" s="268"/>
      <c r="H105" s="269"/>
      <c r="I105" s="208"/>
      <c r="J105" s="209"/>
      <c r="K105" s="208"/>
      <c r="L105" s="209"/>
      <c r="M105" s="208"/>
      <c r="N105" s="209"/>
      <c r="O105" s="208"/>
      <c r="P105" s="209"/>
      <c r="Q105" s="208"/>
      <c r="R105" s="209"/>
      <c r="S105" s="208"/>
      <c r="T105" s="209"/>
      <c r="U105" s="208"/>
      <c r="V105" s="209"/>
      <c r="W105" s="208"/>
      <c r="X105" s="209"/>
      <c r="Y105" s="208"/>
      <c r="Z105" s="209"/>
      <c r="AA105" s="208"/>
      <c r="AB105" s="209"/>
      <c r="AC105" s="208"/>
      <c r="AD105" s="209"/>
      <c r="AE105" s="208"/>
      <c r="AF105" s="209"/>
      <c r="AG105" s="208"/>
      <c r="AH105" s="209"/>
      <c r="AI105" s="208"/>
      <c r="AJ105" s="209"/>
      <c r="AK105" s="208"/>
      <c r="AL105" s="210"/>
      <c r="AM105" s="211"/>
      <c r="AN105" s="204"/>
      <c r="AO105" s="204"/>
      <c r="AP105" s="210"/>
      <c r="AQ105" s="210"/>
      <c r="AR105" s="265"/>
      <c r="BZ105" s="175"/>
      <c r="CA105" s="175"/>
      <c r="CB105" s="175"/>
      <c r="CC105" s="175"/>
      <c r="CD105" s="175"/>
      <c r="CE105" s="175"/>
      <c r="CF105" s="175"/>
      <c r="CG105" s="175"/>
      <c r="CH105" s="175"/>
      <c r="CI105" s="175"/>
      <c r="CJ105" s="175"/>
      <c r="CK105" s="175"/>
      <c r="CL105" s="175"/>
      <c r="CM105" s="175"/>
      <c r="CN105" s="175"/>
      <c r="CO105" s="175"/>
      <c r="CP105" s="175"/>
      <c r="CQ105" s="175"/>
      <c r="CR105" s="175"/>
      <c r="CS105" s="175"/>
      <c r="CT105" s="175"/>
    </row>
    <row r="106" spans="1:98" x14ac:dyDescent="0.25">
      <c r="A106" s="452"/>
      <c r="B106" s="453"/>
      <c r="C106" s="214"/>
      <c r="D106" s="271"/>
      <c r="E106" s="208"/>
      <c r="F106" s="209"/>
      <c r="G106" s="208"/>
      <c r="H106" s="209"/>
      <c r="I106" s="208"/>
      <c r="J106" s="209"/>
      <c r="K106" s="208"/>
      <c r="L106" s="209"/>
      <c r="M106" s="208"/>
      <c r="N106" s="209"/>
      <c r="O106" s="208"/>
      <c r="P106" s="209"/>
      <c r="Q106" s="208"/>
      <c r="R106" s="209"/>
      <c r="S106" s="208"/>
      <c r="T106" s="209"/>
      <c r="U106" s="208"/>
      <c r="V106" s="209"/>
      <c r="W106" s="208"/>
      <c r="X106" s="209"/>
      <c r="Y106" s="208"/>
      <c r="Z106" s="209"/>
      <c r="AA106" s="208"/>
      <c r="AB106" s="209"/>
      <c r="AC106" s="208"/>
      <c r="AD106" s="209"/>
      <c r="AE106" s="208"/>
      <c r="AF106" s="209"/>
      <c r="AG106" s="208"/>
      <c r="AH106" s="209"/>
      <c r="AI106" s="208"/>
      <c r="AJ106" s="209"/>
      <c r="AK106" s="208"/>
      <c r="AL106" s="210"/>
      <c r="AM106" s="211"/>
      <c r="AN106" s="204"/>
      <c r="AO106" s="204"/>
      <c r="AP106" s="210"/>
      <c r="AQ106" s="210"/>
      <c r="AR106" s="265"/>
      <c r="BZ106" s="175"/>
      <c r="CA106" s="175"/>
      <c r="CB106" s="175"/>
      <c r="CC106" s="175"/>
      <c r="CD106" s="175"/>
      <c r="CE106" s="175"/>
      <c r="CF106" s="175"/>
      <c r="CG106" s="175"/>
      <c r="CH106" s="175"/>
      <c r="CI106" s="175"/>
      <c r="CJ106" s="175"/>
      <c r="CK106" s="175"/>
      <c r="CL106" s="175"/>
      <c r="CM106" s="175"/>
      <c r="CN106" s="175"/>
      <c r="CO106" s="175"/>
      <c r="CP106" s="175"/>
      <c r="CQ106" s="175"/>
      <c r="CR106" s="175"/>
      <c r="CS106" s="175"/>
      <c r="CT106" s="175"/>
    </row>
    <row r="107" spans="1:98" x14ac:dyDescent="0.25">
      <c r="A107" s="487"/>
      <c r="B107" s="488"/>
      <c r="C107" s="272"/>
      <c r="D107" s="273"/>
      <c r="E107" s="274"/>
      <c r="F107" s="275"/>
      <c r="G107" s="274"/>
      <c r="H107" s="275"/>
      <c r="I107" s="274"/>
      <c r="J107" s="275"/>
      <c r="K107" s="276"/>
      <c r="L107" s="215"/>
      <c r="M107" s="276"/>
      <c r="N107" s="215"/>
      <c r="O107" s="276"/>
      <c r="P107" s="215"/>
      <c r="Q107" s="276"/>
      <c r="R107" s="215"/>
      <c r="S107" s="276"/>
      <c r="T107" s="215"/>
      <c r="U107" s="276"/>
      <c r="V107" s="215"/>
      <c r="W107" s="276"/>
      <c r="X107" s="215"/>
      <c r="Y107" s="276"/>
      <c r="Z107" s="215"/>
      <c r="AA107" s="276"/>
      <c r="AB107" s="215"/>
      <c r="AC107" s="276"/>
      <c r="AD107" s="215"/>
      <c r="AE107" s="276"/>
      <c r="AF107" s="215"/>
      <c r="AG107" s="276"/>
      <c r="AH107" s="215"/>
      <c r="AI107" s="276"/>
      <c r="AJ107" s="215"/>
      <c r="AK107" s="276"/>
      <c r="AL107" s="216"/>
      <c r="AM107" s="298"/>
      <c r="AN107" s="206"/>
      <c r="AO107" s="206"/>
      <c r="AP107" s="216"/>
      <c r="AQ107" s="216"/>
      <c r="AR107" s="265"/>
      <c r="BZ107" s="175"/>
      <c r="CA107" s="175"/>
      <c r="CB107" s="175"/>
      <c r="CC107" s="175"/>
      <c r="CD107" s="175"/>
      <c r="CE107" s="175"/>
      <c r="CF107" s="175"/>
      <c r="CG107" s="175"/>
      <c r="CH107" s="175"/>
      <c r="CI107" s="175"/>
      <c r="CJ107" s="175"/>
      <c r="CK107" s="175"/>
      <c r="CL107" s="175"/>
      <c r="CM107" s="175"/>
      <c r="CN107" s="175"/>
      <c r="CO107" s="175"/>
      <c r="CP107" s="175"/>
      <c r="CQ107" s="175"/>
      <c r="CR107" s="175"/>
      <c r="CS107" s="175"/>
      <c r="CT107" s="175"/>
    </row>
    <row r="108" spans="1:98" x14ac:dyDescent="0.25">
      <c r="A108" s="492"/>
      <c r="B108" s="277"/>
      <c r="C108" s="260"/>
      <c r="D108" s="261"/>
      <c r="E108" s="278"/>
      <c r="F108" s="279"/>
      <c r="G108" s="278"/>
      <c r="H108" s="279"/>
      <c r="I108" s="278"/>
      <c r="J108" s="279"/>
      <c r="K108" s="246"/>
      <c r="L108" s="247"/>
      <c r="M108" s="246"/>
      <c r="N108" s="247"/>
      <c r="O108" s="246"/>
      <c r="P108" s="247"/>
      <c r="Q108" s="246"/>
      <c r="R108" s="247"/>
      <c r="S108" s="246"/>
      <c r="T108" s="247"/>
      <c r="U108" s="246"/>
      <c r="V108" s="247"/>
      <c r="W108" s="246"/>
      <c r="X108" s="247"/>
      <c r="Y108" s="246"/>
      <c r="Z108" s="247"/>
      <c r="AA108" s="246"/>
      <c r="AB108" s="247"/>
      <c r="AC108" s="246"/>
      <c r="AD108" s="247"/>
      <c r="AE108" s="246"/>
      <c r="AF108" s="247"/>
      <c r="AG108" s="246"/>
      <c r="AH108" s="247"/>
      <c r="AI108" s="246"/>
      <c r="AJ108" s="247"/>
      <c r="AK108" s="246"/>
      <c r="AL108" s="248"/>
      <c r="AM108" s="299"/>
      <c r="AN108" s="198"/>
      <c r="AO108" s="198"/>
      <c r="AP108" s="248"/>
      <c r="AQ108" s="248"/>
      <c r="AR108" s="265"/>
      <c r="BZ108" s="175"/>
      <c r="CA108" s="175"/>
      <c r="CB108" s="175"/>
      <c r="CC108" s="175"/>
      <c r="CD108" s="175"/>
      <c r="CE108" s="175"/>
      <c r="CF108" s="175"/>
      <c r="CG108" s="175"/>
      <c r="CH108" s="175"/>
      <c r="CI108" s="175"/>
      <c r="CJ108" s="175"/>
      <c r="CK108" s="175"/>
      <c r="CL108" s="175"/>
      <c r="CM108" s="175"/>
      <c r="CN108" s="175"/>
      <c r="CO108" s="175"/>
      <c r="CP108" s="175"/>
      <c r="CQ108" s="175"/>
      <c r="CR108" s="175"/>
      <c r="CS108" s="175"/>
      <c r="CT108" s="175"/>
    </row>
    <row r="109" spans="1:98" x14ac:dyDescent="0.25">
      <c r="A109" s="493"/>
      <c r="B109" s="280"/>
      <c r="C109" s="266"/>
      <c r="D109" s="267"/>
      <c r="E109" s="268"/>
      <c r="F109" s="269"/>
      <c r="G109" s="268"/>
      <c r="H109" s="269"/>
      <c r="I109" s="268"/>
      <c r="J109" s="269"/>
      <c r="K109" s="208"/>
      <c r="L109" s="209"/>
      <c r="M109" s="208"/>
      <c r="N109" s="209"/>
      <c r="O109" s="208"/>
      <c r="P109" s="209"/>
      <c r="Q109" s="208"/>
      <c r="R109" s="209"/>
      <c r="S109" s="208"/>
      <c r="T109" s="209"/>
      <c r="U109" s="208"/>
      <c r="V109" s="209"/>
      <c r="W109" s="208"/>
      <c r="X109" s="209"/>
      <c r="Y109" s="208"/>
      <c r="Z109" s="209"/>
      <c r="AA109" s="208"/>
      <c r="AB109" s="209"/>
      <c r="AC109" s="208"/>
      <c r="AD109" s="209"/>
      <c r="AE109" s="208"/>
      <c r="AF109" s="209"/>
      <c r="AG109" s="208"/>
      <c r="AH109" s="209"/>
      <c r="AI109" s="208"/>
      <c r="AJ109" s="209"/>
      <c r="AK109" s="208"/>
      <c r="AL109" s="210"/>
      <c r="AM109" s="211"/>
      <c r="AN109" s="204"/>
      <c r="AO109" s="204"/>
      <c r="AP109" s="210"/>
      <c r="AQ109" s="210"/>
      <c r="AR109" s="265"/>
      <c r="BZ109" s="175"/>
      <c r="CA109" s="175"/>
      <c r="CB109" s="175"/>
      <c r="CC109" s="175"/>
      <c r="CD109" s="175"/>
      <c r="CE109" s="175"/>
      <c r="CF109" s="175"/>
      <c r="CG109" s="175"/>
      <c r="CH109" s="175"/>
      <c r="CI109" s="175"/>
      <c r="CJ109" s="175"/>
      <c r="CK109" s="175"/>
      <c r="CL109" s="175"/>
      <c r="CM109" s="175"/>
      <c r="CN109" s="175"/>
      <c r="CO109" s="175"/>
      <c r="CP109" s="175"/>
      <c r="CQ109" s="175"/>
      <c r="CR109" s="175"/>
      <c r="CS109" s="175"/>
      <c r="CT109" s="175"/>
    </row>
    <row r="110" spans="1:98" x14ac:dyDescent="0.25">
      <c r="A110" s="494"/>
      <c r="B110" s="257"/>
      <c r="C110" s="281"/>
      <c r="D110" s="228"/>
      <c r="E110" s="229"/>
      <c r="F110" s="230"/>
      <c r="G110" s="229"/>
      <c r="H110" s="230"/>
      <c r="I110" s="229"/>
      <c r="J110" s="230"/>
      <c r="K110" s="229"/>
      <c r="L110" s="230"/>
      <c r="M110" s="229"/>
      <c r="N110" s="230"/>
      <c r="O110" s="229"/>
      <c r="P110" s="230"/>
      <c r="Q110" s="229"/>
      <c r="R110" s="230"/>
      <c r="S110" s="229"/>
      <c r="T110" s="230"/>
      <c r="U110" s="229"/>
      <c r="V110" s="230"/>
      <c r="W110" s="229"/>
      <c r="X110" s="230"/>
      <c r="Y110" s="229"/>
      <c r="Z110" s="230"/>
      <c r="AA110" s="229"/>
      <c r="AB110" s="230"/>
      <c r="AC110" s="229"/>
      <c r="AD110" s="230"/>
      <c r="AE110" s="229"/>
      <c r="AF110" s="230"/>
      <c r="AG110" s="229"/>
      <c r="AH110" s="230"/>
      <c r="AI110" s="229"/>
      <c r="AJ110" s="230"/>
      <c r="AK110" s="229"/>
      <c r="AL110" s="231"/>
      <c r="AM110" s="300"/>
      <c r="AN110" s="219"/>
      <c r="AO110" s="219"/>
      <c r="AP110" s="231"/>
      <c r="AQ110" s="231"/>
      <c r="AR110" s="265"/>
      <c r="BZ110" s="175"/>
      <c r="CA110" s="175"/>
      <c r="CB110" s="175"/>
      <c r="CC110" s="175"/>
      <c r="CD110" s="175"/>
      <c r="CE110" s="175"/>
      <c r="CF110" s="175"/>
      <c r="CG110" s="175"/>
      <c r="CH110" s="175"/>
      <c r="CI110" s="175"/>
      <c r="CJ110" s="175"/>
      <c r="CK110" s="175"/>
      <c r="CL110" s="175"/>
      <c r="CM110" s="175"/>
      <c r="CN110" s="175"/>
      <c r="CO110" s="175"/>
      <c r="CP110" s="175"/>
      <c r="CQ110" s="175"/>
      <c r="CR110" s="175"/>
      <c r="CS110" s="175"/>
      <c r="CT110" s="175"/>
    </row>
    <row r="111" spans="1:98" x14ac:dyDescent="0.25">
      <c r="A111" s="454"/>
      <c r="B111" s="455"/>
      <c r="C111" s="266"/>
      <c r="D111" s="267"/>
      <c r="E111" s="191"/>
      <c r="F111" s="192"/>
      <c r="G111" s="282"/>
      <c r="H111" s="283"/>
      <c r="I111" s="282"/>
      <c r="J111" s="283"/>
      <c r="K111" s="282"/>
      <c r="L111" s="283"/>
      <c r="M111" s="282"/>
      <c r="N111" s="283"/>
      <c r="O111" s="282"/>
      <c r="P111" s="283"/>
      <c r="Q111" s="282"/>
      <c r="R111" s="283"/>
      <c r="S111" s="282"/>
      <c r="T111" s="283"/>
      <c r="U111" s="282"/>
      <c r="V111" s="283"/>
      <c r="W111" s="282"/>
      <c r="X111" s="283"/>
      <c r="Y111" s="282"/>
      <c r="Z111" s="283"/>
      <c r="AA111" s="282"/>
      <c r="AB111" s="283"/>
      <c r="AC111" s="282"/>
      <c r="AD111" s="283"/>
      <c r="AE111" s="282"/>
      <c r="AF111" s="283"/>
      <c r="AG111" s="282"/>
      <c r="AH111" s="283"/>
      <c r="AI111" s="282"/>
      <c r="AJ111" s="283"/>
      <c r="AK111" s="282"/>
      <c r="AL111" s="284"/>
      <c r="AM111" s="196"/>
      <c r="AN111" s="202"/>
      <c r="AO111" s="202"/>
      <c r="AP111" s="193"/>
      <c r="AQ111" s="193"/>
      <c r="AR111" s="265"/>
      <c r="BZ111" s="175"/>
      <c r="CA111" s="175"/>
      <c r="CB111" s="175"/>
      <c r="CC111" s="175"/>
      <c r="CD111" s="175"/>
      <c r="CE111" s="175"/>
      <c r="CF111" s="175"/>
      <c r="CG111" s="175"/>
      <c r="CH111" s="175"/>
      <c r="CI111" s="175"/>
      <c r="CJ111" s="175"/>
      <c r="CK111" s="175"/>
      <c r="CL111" s="175"/>
      <c r="CM111" s="175"/>
      <c r="CN111" s="175"/>
      <c r="CO111" s="175"/>
      <c r="CP111" s="175"/>
      <c r="CQ111" s="175"/>
      <c r="CR111" s="175"/>
      <c r="CS111" s="175"/>
      <c r="CT111" s="175"/>
    </row>
    <row r="112" spans="1:98" x14ac:dyDescent="0.25">
      <c r="A112" s="452"/>
      <c r="B112" s="453"/>
      <c r="C112" s="214"/>
      <c r="D112" s="271"/>
      <c r="E112" s="276"/>
      <c r="F112" s="215"/>
      <c r="G112" s="276"/>
      <c r="H112" s="215"/>
      <c r="I112" s="276"/>
      <c r="J112" s="215"/>
      <c r="K112" s="276"/>
      <c r="L112" s="215"/>
      <c r="M112" s="276"/>
      <c r="N112" s="215"/>
      <c r="O112" s="276"/>
      <c r="P112" s="215"/>
      <c r="Q112" s="276"/>
      <c r="R112" s="215"/>
      <c r="S112" s="276"/>
      <c r="T112" s="215"/>
      <c r="U112" s="276"/>
      <c r="V112" s="215"/>
      <c r="W112" s="276"/>
      <c r="X112" s="215"/>
      <c r="Y112" s="276"/>
      <c r="Z112" s="215"/>
      <c r="AA112" s="276"/>
      <c r="AB112" s="215"/>
      <c r="AC112" s="276"/>
      <c r="AD112" s="215"/>
      <c r="AE112" s="276"/>
      <c r="AF112" s="215"/>
      <c r="AG112" s="276"/>
      <c r="AH112" s="215"/>
      <c r="AI112" s="276"/>
      <c r="AJ112" s="215"/>
      <c r="AK112" s="276"/>
      <c r="AL112" s="216"/>
      <c r="AM112" s="298"/>
      <c r="AN112" s="206"/>
      <c r="AO112" s="206"/>
      <c r="AP112" s="216"/>
      <c r="AQ112" s="216"/>
      <c r="AR112" s="265"/>
      <c r="BZ112" s="175"/>
      <c r="CA112" s="175"/>
      <c r="CB112" s="175"/>
      <c r="CC112" s="175"/>
      <c r="CD112" s="175"/>
      <c r="CE112" s="175"/>
      <c r="CF112" s="175"/>
      <c r="CG112" s="175"/>
      <c r="CH112" s="175"/>
      <c r="CI112" s="175"/>
      <c r="CJ112" s="175"/>
      <c r="CK112" s="175"/>
      <c r="CL112" s="175"/>
      <c r="CM112" s="175"/>
      <c r="CN112" s="175"/>
      <c r="CO112" s="175"/>
      <c r="CP112" s="175"/>
      <c r="CQ112" s="175"/>
      <c r="CR112" s="175"/>
      <c r="CS112" s="175"/>
      <c r="CT112" s="175"/>
    </row>
    <row r="113" spans="1:98" x14ac:dyDescent="0.25">
      <c r="A113" s="452"/>
      <c r="B113" s="453"/>
      <c r="C113" s="214"/>
      <c r="D113" s="271"/>
      <c r="E113" s="276"/>
      <c r="F113" s="215"/>
      <c r="G113" s="276"/>
      <c r="H113" s="215"/>
      <c r="I113" s="276"/>
      <c r="J113" s="215"/>
      <c r="K113" s="276"/>
      <c r="L113" s="215"/>
      <c r="M113" s="276"/>
      <c r="N113" s="215"/>
      <c r="O113" s="276"/>
      <c r="P113" s="215"/>
      <c r="Q113" s="276"/>
      <c r="R113" s="215"/>
      <c r="S113" s="276"/>
      <c r="T113" s="215"/>
      <c r="U113" s="276"/>
      <c r="V113" s="215"/>
      <c r="W113" s="276"/>
      <c r="X113" s="215"/>
      <c r="Y113" s="276"/>
      <c r="Z113" s="215"/>
      <c r="AA113" s="276"/>
      <c r="AB113" s="215"/>
      <c r="AC113" s="276"/>
      <c r="AD113" s="215"/>
      <c r="AE113" s="276"/>
      <c r="AF113" s="215"/>
      <c r="AG113" s="276"/>
      <c r="AH113" s="215"/>
      <c r="AI113" s="276"/>
      <c r="AJ113" s="215"/>
      <c r="AK113" s="276"/>
      <c r="AL113" s="216"/>
      <c r="AM113" s="298"/>
      <c r="AN113" s="206"/>
      <c r="AO113" s="206"/>
      <c r="AP113" s="216"/>
      <c r="AQ113" s="216"/>
      <c r="AR113" s="265"/>
      <c r="BZ113" s="175"/>
      <c r="CA113" s="175"/>
      <c r="CB113" s="175"/>
      <c r="CC113" s="175"/>
      <c r="CD113" s="175"/>
      <c r="CE113" s="175"/>
      <c r="CF113" s="175"/>
      <c r="CG113" s="175"/>
      <c r="CH113" s="175"/>
      <c r="CI113" s="175"/>
      <c r="CJ113" s="175"/>
      <c r="CK113" s="175"/>
      <c r="CL113" s="175"/>
      <c r="CM113" s="175"/>
      <c r="CN113" s="175"/>
      <c r="CO113" s="175"/>
      <c r="CP113" s="175"/>
      <c r="CQ113" s="175"/>
      <c r="CR113" s="175"/>
      <c r="CS113" s="175"/>
      <c r="CT113" s="175"/>
    </row>
    <row r="114" spans="1:98" x14ac:dyDescent="0.25">
      <c r="A114" s="452"/>
      <c r="B114" s="453"/>
      <c r="C114" s="285"/>
      <c r="D114" s="286"/>
      <c r="E114" s="276"/>
      <c r="F114" s="215"/>
      <c r="G114" s="276"/>
      <c r="H114" s="215"/>
      <c r="I114" s="276"/>
      <c r="J114" s="215"/>
      <c r="K114" s="276"/>
      <c r="L114" s="215"/>
      <c r="M114" s="276"/>
      <c r="N114" s="215"/>
      <c r="O114" s="276"/>
      <c r="P114" s="215"/>
      <c r="Q114" s="276"/>
      <c r="R114" s="215"/>
      <c r="S114" s="276"/>
      <c r="T114" s="215"/>
      <c r="U114" s="276"/>
      <c r="V114" s="215"/>
      <c r="W114" s="276"/>
      <c r="X114" s="215"/>
      <c r="Y114" s="276"/>
      <c r="Z114" s="215"/>
      <c r="AA114" s="276"/>
      <c r="AB114" s="215"/>
      <c r="AC114" s="276"/>
      <c r="AD114" s="215"/>
      <c r="AE114" s="276"/>
      <c r="AF114" s="215"/>
      <c r="AG114" s="276"/>
      <c r="AH114" s="215"/>
      <c r="AI114" s="276"/>
      <c r="AJ114" s="215"/>
      <c r="AK114" s="276"/>
      <c r="AL114" s="216"/>
      <c r="AM114" s="298"/>
      <c r="AN114" s="206"/>
      <c r="AO114" s="206"/>
      <c r="AP114" s="216"/>
      <c r="AQ114" s="216"/>
      <c r="AR114" s="265"/>
      <c r="BZ114" s="175"/>
      <c r="CA114" s="175"/>
      <c r="CB114" s="175"/>
      <c r="CC114" s="175"/>
      <c r="CD114" s="175"/>
      <c r="CE114" s="175"/>
      <c r="CF114" s="175"/>
      <c r="CG114" s="175"/>
      <c r="CH114" s="175"/>
      <c r="CI114" s="175"/>
      <c r="CJ114" s="175"/>
      <c r="CK114" s="175"/>
      <c r="CL114" s="175"/>
      <c r="CM114" s="175"/>
      <c r="CN114" s="175"/>
      <c r="CO114" s="175"/>
      <c r="CP114" s="175"/>
      <c r="CQ114" s="175"/>
      <c r="CR114" s="175"/>
      <c r="CS114" s="175"/>
      <c r="CT114" s="175"/>
    </row>
    <row r="115" spans="1:98" x14ac:dyDescent="0.25">
      <c r="A115" s="452"/>
      <c r="B115" s="453"/>
      <c r="C115" s="285"/>
      <c r="D115" s="286"/>
      <c r="E115" s="276"/>
      <c r="F115" s="215"/>
      <c r="G115" s="276"/>
      <c r="H115" s="215"/>
      <c r="I115" s="276"/>
      <c r="J115" s="215"/>
      <c r="K115" s="276"/>
      <c r="L115" s="215"/>
      <c r="M115" s="276"/>
      <c r="N115" s="215"/>
      <c r="O115" s="276"/>
      <c r="P115" s="215"/>
      <c r="Q115" s="276"/>
      <c r="R115" s="215"/>
      <c r="S115" s="276"/>
      <c r="T115" s="215"/>
      <c r="U115" s="276"/>
      <c r="V115" s="215"/>
      <c r="W115" s="276"/>
      <c r="X115" s="215"/>
      <c r="Y115" s="276"/>
      <c r="Z115" s="215"/>
      <c r="AA115" s="276"/>
      <c r="AB115" s="215"/>
      <c r="AC115" s="276"/>
      <c r="AD115" s="215"/>
      <c r="AE115" s="276"/>
      <c r="AF115" s="215"/>
      <c r="AG115" s="276"/>
      <c r="AH115" s="215"/>
      <c r="AI115" s="276"/>
      <c r="AJ115" s="215"/>
      <c r="AK115" s="276"/>
      <c r="AL115" s="216"/>
      <c r="AM115" s="298"/>
      <c r="AN115" s="206"/>
      <c r="AO115" s="206"/>
      <c r="AP115" s="216"/>
      <c r="AQ115" s="216"/>
      <c r="AR115" s="265"/>
      <c r="BZ115" s="175"/>
      <c r="CA115" s="175"/>
      <c r="CB115" s="175"/>
      <c r="CC115" s="175"/>
      <c r="CD115" s="175"/>
      <c r="CE115" s="175"/>
      <c r="CF115" s="175"/>
      <c r="CG115" s="175"/>
      <c r="CH115" s="175"/>
      <c r="CI115" s="175"/>
      <c r="CJ115" s="175"/>
      <c r="CK115" s="175"/>
      <c r="CL115" s="175"/>
      <c r="CM115" s="175"/>
      <c r="CN115" s="175"/>
      <c r="CO115" s="175"/>
      <c r="CP115" s="175"/>
      <c r="CQ115" s="175"/>
      <c r="CR115" s="175"/>
      <c r="CS115" s="175"/>
      <c r="CT115" s="175"/>
    </row>
    <row r="116" spans="1:98" x14ac:dyDescent="0.25">
      <c r="A116" s="306"/>
      <c r="B116" s="307"/>
      <c r="C116" s="285"/>
      <c r="D116" s="286"/>
      <c r="E116" s="276"/>
      <c r="F116" s="215"/>
      <c r="G116" s="276"/>
      <c r="H116" s="215"/>
      <c r="I116" s="276"/>
      <c r="J116" s="215"/>
      <c r="K116" s="276"/>
      <c r="L116" s="215"/>
      <c r="M116" s="276"/>
      <c r="N116" s="215"/>
      <c r="O116" s="276"/>
      <c r="P116" s="215"/>
      <c r="Q116" s="276"/>
      <c r="R116" s="215"/>
      <c r="S116" s="276"/>
      <c r="T116" s="215"/>
      <c r="U116" s="276"/>
      <c r="V116" s="215"/>
      <c r="W116" s="276"/>
      <c r="X116" s="215"/>
      <c r="Y116" s="276"/>
      <c r="Z116" s="215"/>
      <c r="AA116" s="276"/>
      <c r="AB116" s="215"/>
      <c r="AC116" s="276"/>
      <c r="AD116" s="215"/>
      <c r="AE116" s="276"/>
      <c r="AF116" s="215"/>
      <c r="AG116" s="276"/>
      <c r="AH116" s="215"/>
      <c r="AI116" s="276"/>
      <c r="AJ116" s="215"/>
      <c r="AK116" s="276"/>
      <c r="AL116" s="216"/>
      <c r="AM116" s="298"/>
      <c r="AN116" s="206"/>
      <c r="AO116" s="206"/>
      <c r="AP116" s="216"/>
      <c r="AQ116" s="216"/>
      <c r="AR116" s="265"/>
      <c r="BZ116" s="175"/>
      <c r="CA116" s="175"/>
      <c r="CB116" s="175"/>
      <c r="CC116" s="175"/>
      <c r="CD116" s="175"/>
      <c r="CE116" s="175"/>
      <c r="CF116" s="175"/>
      <c r="CG116" s="175"/>
      <c r="CH116" s="175"/>
      <c r="CI116" s="175"/>
      <c r="CJ116" s="175"/>
      <c r="CK116" s="175"/>
      <c r="CL116" s="175"/>
      <c r="CM116" s="175"/>
      <c r="CN116" s="175"/>
      <c r="CO116" s="175"/>
      <c r="CP116" s="175"/>
      <c r="CQ116" s="175"/>
      <c r="CR116" s="175"/>
      <c r="CS116" s="175"/>
      <c r="CT116" s="175"/>
    </row>
    <row r="117" spans="1:98" x14ac:dyDescent="0.25">
      <c r="A117" s="452"/>
      <c r="B117" s="453"/>
      <c r="C117" s="285"/>
      <c r="D117" s="286"/>
      <c r="E117" s="274"/>
      <c r="F117" s="275"/>
      <c r="G117" s="274"/>
      <c r="H117" s="275"/>
      <c r="I117" s="274"/>
      <c r="J117" s="275"/>
      <c r="K117" s="276"/>
      <c r="L117" s="215"/>
      <c r="M117" s="276"/>
      <c r="N117" s="215"/>
      <c r="O117" s="276"/>
      <c r="P117" s="215"/>
      <c r="Q117" s="276"/>
      <c r="R117" s="215"/>
      <c r="S117" s="276"/>
      <c r="T117" s="215"/>
      <c r="U117" s="276"/>
      <c r="V117" s="215"/>
      <c r="W117" s="276"/>
      <c r="X117" s="215"/>
      <c r="Y117" s="276"/>
      <c r="Z117" s="215"/>
      <c r="AA117" s="276"/>
      <c r="AB117" s="215"/>
      <c r="AC117" s="276"/>
      <c r="AD117" s="215"/>
      <c r="AE117" s="276"/>
      <c r="AF117" s="215"/>
      <c r="AG117" s="276"/>
      <c r="AH117" s="215"/>
      <c r="AI117" s="276"/>
      <c r="AJ117" s="215"/>
      <c r="AK117" s="276"/>
      <c r="AL117" s="216"/>
      <c r="AM117" s="298"/>
      <c r="AN117" s="206"/>
      <c r="AO117" s="206"/>
      <c r="AP117" s="216"/>
      <c r="AQ117" s="216"/>
      <c r="AR117" s="265"/>
      <c r="BZ117" s="175"/>
      <c r="CA117" s="175"/>
      <c r="CB117" s="175"/>
      <c r="CC117" s="175"/>
      <c r="CD117" s="175"/>
      <c r="CE117" s="175"/>
      <c r="CF117" s="175"/>
      <c r="CG117" s="175"/>
      <c r="CH117" s="175"/>
      <c r="CI117" s="175"/>
      <c r="CJ117" s="175"/>
      <c r="CK117" s="175"/>
      <c r="CL117" s="175"/>
      <c r="CM117" s="175"/>
      <c r="CN117" s="175"/>
      <c r="CO117" s="175"/>
      <c r="CP117" s="175"/>
      <c r="CQ117" s="175"/>
      <c r="CR117" s="175"/>
      <c r="CS117" s="175"/>
      <c r="CT117" s="175"/>
    </row>
    <row r="118" spans="1:98" x14ac:dyDescent="0.25">
      <c r="A118" s="452"/>
      <c r="B118" s="453"/>
      <c r="C118" s="285"/>
      <c r="D118" s="286"/>
      <c r="E118" s="276"/>
      <c r="F118" s="215"/>
      <c r="G118" s="276"/>
      <c r="H118" s="215"/>
      <c r="I118" s="276"/>
      <c r="J118" s="215"/>
      <c r="K118" s="276"/>
      <c r="L118" s="215"/>
      <c r="M118" s="276"/>
      <c r="N118" s="215"/>
      <c r="O118" s="276"/>
      <c r="P118" s="215"/>
      <c r="Q118" s="276"/>
      <c r="R118" s="215"/>
      <c r="S118" s="276"/>
      <c r="T118" s="215"/>
      <c r="U118" s="276"/>
      <c r="V118" s="215"/>
      <c r="W118" s="276"/>
      <c r="X118" s="215"/>
      <c r="Y118" s="276"/>
      <c r="Z118" s="215"/>
      <c r="AA118" s="276"/>
      <c r="AB118" s="215"/>
      <c r="AC118" s="276"/>
      <c r="AD118" s="215"/>
      <c r="AE118" s="276"/>
      <c r="AF118" s="215"/>
      <c r="AG118" s="276"/>
      <c r="AH118" s="215"/>
      <c r="AI118" s="276"/>
      <c r="AJ118" s="215"/>
      <c r="AK118" s="276"/>
      <c r="AL118" s="216"/>
      <c r="AM118" s="298"/>
      <c r="AN118" s="206"/>
      <c r="AO118" s="206"/>
      <c r="AP118" s="216"/>
      <c r="AQ118" s="216"/>
      <c r="AR118" s="265"/>
      <c r="BZ118" s="175"/>
      <c r="CA118" s="175"/>
      <c r="CB118" s="175"/>
      <c r="CC118" s="175"/>
      <c r="CD118" s="175"/>
      <c r="CE118" s="175"/>
      <c r="CF118" s="175"/>
      <c r="CG118" s="175"/>
      <c r="CH118" s="175"/>
      <c r="CI118" s="175"/>
      <c r="CJ118" s="175"/>
      <c r="CK118" s="175"/>
      <c r="CL118" s="175"/>
      <c r="CM118" s="175"/>
      <c r="CN118" s="175"/>
      <c r="CO118" s="175"/>
      <c r="CP118" s="175"/>
      <c r="CQ118" s="175"/>
      <c r="CR118" s="175"/>
      <c r="CS118" s="175"/>
      <c r="CT118" s="175"/>
    </row>
    <row r="119" spans="1:98" x14ac:dyDescent="0.25">
      <c r="A119" s="452"/>
      <c r="B119" s="453"/>
      <c r="C119" s="285"/>
      <c r="D119" s="286"/>
      <c r="E119" s="276"/>
      <c r="F119" s="215"/>
      <c r="G119" s="276"/>
      <c r="H119" s="215"/>
      <c r="I119" s="276"/>
      <c r="J119" s="215"/>
      <c r="K119" s="276"/>
      <c r="L119" s="215"/>
      <c r="M119" s="276"/>
      <c r="N119" s="215"/>
      <c r="O119" s="276"/>
      <c r="P119" s="215"/>
      <c r="Q119" s="276"/>
      <c r="R119" s="215"/>
      <c r="S119" s="276"/>
      <c r="T119" s="215"/>
      <c r="U119" s="276"/>
      <c r="V119" s="215"/>
      <c r="W119" s="276"/>
      <c r="X119" s="215"/>
      <c r="Y119" s="276"/>
      <c r="Z119" s="215"/>
      <c r="AA119" s="276"/>
      <c r="AB119" s="215"/>
      <c r="AC119" s="276"/>
      <c r="AD119" s="215"/>
      <c r="AE119" s="276"/>
      <c r="AF119" s="215"/>
      <c r="AG119" s="276"/>
      <c r="AH119" s="215"/>
      <c r="AI119" s="276"/>
      <c r="AJ119" s="215"/>
      <c r="AK119" s="276"/>
      <c r="AL119" s="216"/>
      <c r="AM119" s="298"/>
      <c r="AN119" s="206"/>
      <c r="AO119" s="206"/>
      <c r="AP119" s="216"/>
      <c r="AQ119" s="216"/>
      <c r="AR119" s="265"/>
      <c r="BZ119" s="175"/>
      <c r="CA119" s="175"/>
      <c r="CB119" s="175"/>
      <c r="CC119" s="175"/>
      <c r="CD119" s="175"/>
      <c r="CE119" s="175"/>
      <c r="CF119" s="175"/>
      <c r="CG119" s="175"/>
      <c r="CH119" s="175"/>
      <c r="CI119" s="175"/>
      <c r="CJ119" s="175"/>
      <c r="CK119" s="175"/>
      <c r="CL119" s="175"/>
      <c r="CM119" s="175"/>
      <c r="CN119" s="175"/>
      <c r="CO119" s="175"/>
      <c r="CP119" s="175"/>
      <c r="CQ119" s="175"/>
      <c r="CR119" s="175"/>
      <c r="CS119" s="175"/>
      <c r="CT119" s="175"/>
    </row>
    <row r="120" spans="1:98" x14ac:dyDescent="0.25">
      <c r="A120" s="452"/>
      <c r="B120" s="453"/>
      <c r="C120" s="285"/>
      <c r="D120" s="286"/>
      <c r="E120" s="276"/>
      <c r="F120" s="215"/>
      <c r="G120" s="276"/>
      <c r="H120" s="215"/>
      <c r="I120" s="276"/>
      <c r="J120" s="215"/>
      <c r="K120" s="276"/>
      <c r="L120" s="215"/>
      <c r="M120" s="276"/>
      <c r="N120" s="215"/>
      <c r="O120" s="276"/>
      <c r="P120" s="215"/>
      <c r="Q120" s="276"/>
      <c r="R120" s="215"/>
      <c r="S120" s="276"/>
      <c r="T120" s="215"/>
      <c r="U120" s="276"/>
      <c r="V120" s="215"/>
      <c r="W120" s="276"/>
      <c r="X120" s="215"/>
      <c r="Y120" s="276"/>
      <c r="Z120" s="215"/>
      <c r="AA120" s="276"/>
      <c r="AB120" s="215"/>
      <c r="AC120" s="276"/>
      <c r="AD120" s="215"/>
      <c r="AE120" s="276"/>
      <c r="AF120" s="215"/>
      <c r="AG120" s="276"/>
      <c r="AH120" s="215"/>
      <c r="AI120" s="276"/>
      <c r="AJ120" s="215"/>
      <c r="AK120" s="276"/>
      <c r="AL120" s="216"/>
      <c r="AM120" s="298"/>
      <c r="AN120" s="206"/>
      <c r="AO120" s="206"/>
      <c r="AP120" s="216"/>
      <c r="AQ120" s="216"/>
      <c r="AR120" s="265"/>
      <c r="BZ120" s="175"/>
      <c r="CA120" s="175"/>
      <c r="CB120" s="175"/>
      <c r="CC120" s="175"/>
      <c r="CD120" s="175"/>
      <c r="CE120" s="175"/>
      <c r="CF120" s="175"/>
      <c r="CG120" s="175"/>
      <c r="CH120" s="175"/>
      <c r="CI120" s="175"/>
      <c r="CJ120" s="175"/>
      <c r="CK120" s="175"/>
      <c r="CL120" s="175"/>
      <c r="CM120" s="175"/>
      <c r="CN120" s="175"/>
      <c r="CO120" s="175"/>
      <c r="CP120" s="175"/>
      <c r="CQ120" s="175"/>
      <c r="CR120" s="175"/>
      <c r="CS120" s="175"/>
      <c r="CT120" s="175"/>
    </row>
    <row r="121" spans="1:98" x14ac:dyDescent="0.25">
      <c r="A121" s="471"/>
      <c r="B121" s="472"/>
      <c r="C121" s="281"/>
      <c r="D121" s="228"/>
      <c r="E121" s="289"/>
      <c r="F121" s="290"/>
      <c r="G121" s="289"/>
      <c r="H121" s="290"/>
      <c r="I121" s="229"/>
      <c r="J121" s="230"/>
      <c r="K121" s="229"/>
      <c r="L121" s="230"/>
      <c r="M121" s="229"/>
      <c r="N121" s="230"/>
      <c r="O121" s="229"/>
      <c r="P121" s="230"/>
      <c r="Q121" s="229"/>
      <c r="R121" s="230"/>
      <c r="S121" s="229"/>
      <c r="T121" s="230"/>
      <c r="U121" s="229"/>
      <c r="V121" s="230"/>
      <c r="W121" s="229"/>
      <c r="X121" s="230"/>
      <c r="Y121" s="229"/>
      <c r="Z121" s="230"/>
      <c r="AA121" s="229"/>
      <c r="AB121" s="230"/>
      <c r="AC121" s="229"/>
      <c r="AD121" s="230"/>
      <c r="AE121" s="229"/>
      <c r="AF121" s="230"/>
      <c r="AG121" s="229"/>
      <c r="AH121" s="230"/>
      <c r="AI121" s="229"/>
      <c r="AJ121" s="230"/>
      <c r="AK121" s="229"/>
      <c r="AL121" s="231"/>
      <c r="AM121" s="300"/>
      <c r="AN121" s="219"/>
      <c r="AO121" s="219"/>
      <c r="AP121" s="231"/>
      <c r="AQ121" s="231"/>
      <c r="AR121" s="265"/>
      <c r="BZ121" s="175"/>
      <c r="CA121" s="175"/>
      <c r="CB121" s="175"/>
      <c r="CC121" s="175"/>
      <c r="CD121" s="175"/>
      <c r="CE121" s="175"/>
      <c r="CF121" s="175"/>
      <c r="CG121" s="175"/>
      <c r="CH121" s="175"/>
      <c r="CI121" s="175"/>
      <c r="CJ121" s="175"/>
      <c r="CK121" s="175"/>
      <c r="CL121" s="175"/>
      <c r="CM121" s="175"/>
      <c r="CN121" s="175"/>
      <c r="CO121" s="175"/>
      <c r="CP121" s="175"/>
      <c r="CQ121" s="175"/>
      <c r="CR121" s="175"/>
      <c r="CS121" s="175"/>
      <c r="CT121" s="175"/>
    </row>
    <row r="122" spans="1:98" ht="15" customHeight="1" x14ac:dyDescent="0.25">
      <c r="A122" s="301"/>
      <c r="B122" s="302"/>
      <c r="C122" s="302"/>
      <c r="D122" s="302"/>
      <c r="E122" s="302"/>
      <c r="F122" s="302"/>
      <c r="G122" s="302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</row>
    <row r="123" spans="1:98" ht="50.25" customHeight="1" x14ac:dyDescent="0.25">
      <c r="A123" s="309"/>
      <c r="B123" s="495"/>
      <c r="C123" s="495"/>
      <c r="D123" s="495"/>
      <c r="E123" s="495"/>
      <c r="F123" s="495"/>
      <c r="G123" s="495"/>
      <c r="BZ123" s="175"/>
      <c r="CA123" s="175"/>
      <c r="CB123" s="175"/>
      <c r="CC123" s="175"/>
      <c r="CD123" s="175"/>
      <c r="CE123" s="175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5"/>
      <c r="CP123" s="175"/>
      <c r="CQ123" s="175"/>
      <c r="CR123" s="175"/>
      <c r="CS123" s="175"/>
      <c r="CT123" s="175"/>
    </row>
    <row r="124" spans="1:98" ht="25.5" customHeight="1" x14ac:dyDescent="0.25">
      <c r="A124" s="304"/>
      <c r="B124" s="499"/>
      <c r="C124" s="500"/>
      <c r="D124" s="500"/>
      <c r="E124" s="500"/>
      <c r="F124" s="500"/>
      <c r="G124" s="501"/>
      <c r="H124" s="174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5"/>
      <c r="CP124" s="175"/>
      <c r="CQ124" s="175"/>
      <c r="CR124" s="175"/>
      <c r="CS124" s="175"/>
      <c r="CT124" s="175"/>
    </row>
    <row r="125" spans="1:98" ht="25.5" customHeight="1" x14ac:dyDescent="0.25">
      <c r="A125" s="304"/>
      <c r="B125" s="502"/>
      <c r="C125" s="503"/>
      <c r="D125" s="503"/>
      <c r="E125" s="503"/>
      <c r="F125" s="503"/>
      <c r="G125" s="504"/>
      <c r="H125" s="174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5"/>
      <c r="CP125" s="175"/>
      <c r="CQ125" s="175"/>
      <c r="CR125" s="175"/>
      <c r="CS125" s="175"/>
      <c r="CT125" s="175"/>
    </row>
    <row r="126" spans="1:98" ht="25.5" customHeight="1" x14ac:dyDescent="0.25">
      <c r="A126" s="304"/>
      <c r="B126" s="502"/>
      <c r="C126" s="503"/>
      <c r="D126" s="503"/>
      <c r="E126" s="503"/>
      <c r="F126" s="505"/>
      <c r="G126" s="506"/>
      <c r="H126" s="174"/>
    </row>
    <row r="127" spans="1:98" ht="25.5" customHeight="1" x14ac:dyDescent="0.25">
      <c r="A127" s="304"/>
      <c r="B127" s="496"/>
      <c r="C127" s="497"/>
      <c r="D127" s="497"/>
      <c r="E127" s="497"/>
      <c r="F127" s="497"/>
      <c r="G127" s="498"/>
      <c r="H127" s="174"/>
    </row>
    <row r="195" spans="1:2" hidden="1" x14ac:dyDescent="0.25">
      <c r="A195" s="305"/>
      <c r="B195" s="305"/>
    </row>
  </sheetData>
  <mergeCells count="143"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93:B93"/>
    <mergeCell ref="A94:B94"/>
    <mergeCell ref="A96:B98"/>
    <mergeCell ref="C96:D97"/>
    <mergeCell ref="E96:AL96"/>
    <mergeCell ref="AM96:AN96"/>
    <mergeCell ref="AO96:AO98"/>
    <mergeCell ref="AP96:AP98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M69:AN69"/>
    <mergeCell ref="AO69:AO71"/>
    <mergeCell ref="AP69:AP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E69:AL69"/>
    <mergeCell ref="G32:I32"/>
    <mergeCell ref="J32:K32"/>
    <mergeCell ref="A52:Q52"/>
    <mergeCell ref="A53:B54"/>
    <mergeCell ref="C53:E53"/>
    <mergeCell ref="F53:H53"/>
    <mergeCell ref="I53:K53"/>
    <mergeCell ref="L53:N53"/>
    <mergeCell ref="O53:P53"/>
    <mergeCell ref="A90:B90"/>
    <mergeCell ref="A91:B91"/>
    <mergeCell ref="A92:B92"/>
    <mergeCell ref="A76:B76"/>
    <mergeCell ref="A77:B77"/>
    <mergeCell ref="A78:B78"/>
    <mergeCell ref="A79:B79"/>
    <mergeCell ref="A80:B80"/>
    <mergeCell ref="A81:A83"/>
    <mergeCell ref="A85:B85"/>
    <mergeCell ref="A87:B87"/>
    <mergeCell ref="A88:B88"/>
    <mergeCell ref="L61:N61"/>
    <mergeCell ref="O61:P61"/>
    <mergeCell ref="A72:B72"/>
    <mergeCell ref="A73:B73"/>
    <mergeCell ref="A74:B74"/>
    <mergeCell ref="A75:B75"/>
    <mergeCell ref="A84:B84"/>
    <mergeCell ref="A86:B86"/>
    <mergeCell ref="A67:B67"/>
    <mergeCell ref="A69:B71"/>
    <mergeCell ref="C69:D70"/>
    <mergeCell ref="A6:P6"/>
    <mergeCell ref="J8:P8"/>
    <mergeCell ref="A63:B63"/>
    <mergeCell ref="A64:A66"/>
    <mergeCell ref="A31:A33"/>
    <mergeCell ref="A9:A11"/>
    <mergeCell ref="B9:F9"/>
    <mergeCell ref="G9:K9"/>
    <mergeCell ref="B10:D10"/>
    <mergeCell ref="E10:F10"/>
    <mergeCell ref="G10:I10"/>
    <mergeCell ref="J10:K10"/>
    <mergeCell ref="B31:F31"/>
    <mergeCell ref="G31:K31"/>
    <mergeCell ref="B32:D32"/>
    <mergeCell ref="E32:F32"/>
    <mergeCell ref="A55:B55"/>
    <mergeCell ref="A56:A58"/>
    <mergeCell ref="A59:B59"/>
    <mergeCell ref="A60:R60"/>
    <mergeCell ref="A61:B62"/>
    <mergeCell ref="C61:E61"/>
    <mergeCell ref="F61:H61"/>
    <mergeCell ref="I61:K61"/>
  </mergeCells>
  <dataValidations count="1">
    <dataValidation type="whole" allowBlank="1" showInputMessage="1" showErrorMessage="1" errorTitle="ERROR" error="Por Favor Ingrese solo Números." sqref="Z1:XFD1048576 R1:Y54 A1:Q1048576 R60:Y62 R68:Y1048576">
      <formula1>0</formula1>
      <formula2>10000000000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topLeftCell="A49" workbookViewId="0">
      <selection activeCell="B12" sqref="B12"/>
    </sheetView>
  </sheetViews>
  <sheetFormatPr baseColWidth="10" defaultRowHeight="15" x14ac:dyDescent="0.25"/>
  <cols>
    <col min="1" max="1" width="52.5703125" style="173" customWidth="1"/>
    <col min="2" max="2" width="17" style="173" customWidth="1"/>
    <col min="3" max="61" width="11.42578125" style="173"/>
    <col min="62" max="72" width="11.42578125" style="173" customWidth="1"/>
    <col min="73" max="75" width="52.85546875" style="173" customWidth="1"/>
    <col min="76" max="101" width="52.85546875" style="174" customWidth="1"/>
    <col min="102" max="107" width="11.42578125" style="174"/>
    <col min="108" max="16384" width="11.42578125" style="173"/>
  </cols>
  <sheetData>
    <row r="1" spans="1:107" s="168" customFormat="1" ht="14.25" customHeight="1" x14ac:dyDescent="0.25">
      <c r="A1" s="167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</row>
    <row r="2" spans="1:107" s="168" customFormat="1" ht="14.25" customHeight="1" x14ac:dyDescent="0.25">
      <c r="A2" s="167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</row>
    <row r="3" spans="1:107" s="168" customFormat="1" ht="14.25" customHeight="1" x14ac:dyDescent="0.25">
      <c r="A3" s="167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</row>
    <row r="4" spans="1:107" s="168" customFormat="1" ht="14.25" customHeight="1" x14ac:dyDescent="0.25">
      <c r="A4" s="167"/>
      <c r="BX4" s="169"/>
      <c r="BY4" s="169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69"/>
      <c r="CV4" s="169"/>
      <c r="CW4" s="169"/>
      <c r="CX4" s="169"/>
      <c r="CY4" s="169"/>
      <c r="CZ4" s="169"/>
      <c r="DA4" s="169"/>
      <c r="DB4" s="169"/>
      <c r="DC4" s="169"/>
    </row>
    <row r="5" spans="1:107" s="168" customFormat="1" ht="14.25" customHeight="1" x14ac:dyDescent="0.25">
      <c r="A5" s="167"/>
      <c r="BX5" s="169"/>
      <c r="BY5" s="169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69"/>
      <c r="CV5" s="169"/>
      <c r="CW5" s="169"/>
      <c r="CX5" s="169"/>
      <c r="CY5" s="169"/>
      <c r="CZ5" s="169"/>
      <c r="DA5" s="169"/>
      <c r="DB5" s="169"/>
      <c r="DC5" s="169"/>
    </row>
    <row r="6" spans="1:107" ht="15.75" x14ac:dyDescent="0.25">
      <c r="A6" s="430"/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2"/>
      <c r="AG6" s="172"/>
      <c r="AH6" s="172"/>
      <c r="AI6" s="172"/>
      <c r="AJ6" s="172"/>
      <c r="AK6" s="172"/>
      <c r="AL6" s="172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</row>
    <row r="7" spans="1:107" ht="15.75" x14ac:dyDescent="0.25">
      <c r="A7" s="176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2"/>
      <c r="AG7" s="172"/>
      <c r="AH7" s="172"/>
      <c r="AI7" s="172"/>
      <c r="AJ7" s="172"/>
      <c r="AK7" s="172"/>
      <c r="AL7" s="172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</row>
    <row r="8" spans="1:107" x14ac:dyDescent="0.25">
      <c r="A8" s="178"/>
      <c r="B8" s="178"/>
      <c r="C8" s="178"/>
      <c r="D8" s="178"/>
      <c r="E8" s="178"/>
      <c r="F8" s="178"/>
      <c r="G8" s="178"/>
      <c r="H8" s="178"/>
      <c r="I8" s="179"/>
      <c r="J8" s="431"/>
      <c r="K8" s="431"/>
      <c r="L8" s="431"/>
      <c r="M8" s="431"/>
      <c r="N8" s="431"/>
      <c r="O8" s="431"/>
      <c r="P8" s="431"/>
      <c r="Q8" s="180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</row>
    <row r="9" spans="1:107" ht="15" customHeight="1" x14ac:dyDescent="0.25">
      <c r="A9" s="432"/>
      <c r="B9" s="436"/>
      <c r="C9" s="437"/>
      <c r="D9" s="437"/>
      <c r="E9" s="437"/>
      <c r="F9" s="438"/>
      <c r="G9" s="437"/>
      <c r="H9" s="437"/>
      <c r="I9" s="437"/>
      <c r="J9" s="437"/>
      <c r="K9" s="440"/>
      <c r="L9" s="172"/>
      <c r="M9" s="172"/>
      <c r="N9" s="172"/>
      <c r="O9" s="172"/>
      <c r="P9" s="172"/>
      <c r="Q9" s="172"/>
      <c r="R9" s="172"/>
      <c r="S9" s="172"/>
      <c r="T9" s="172"/>
      <c r="U9" s="172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</row>
    <row r="10" spans="1:107" ht="15" customHeight="1" x14ac:dyDescent="0.25">
      <c r="A10" s="433"/>
      <c r="B10" s="436"/>
      <c r="C10" s="437"/>
      <c r="D10" s="440"/>
      <c r="E10" s="441"/>
      <c r="F10" s="442"/>
      <c r="G10" s="437"/>
      <c r="H10" s="437"/>
      <c r="I10" s="440"/>
      <c r="J10" s="436"/>
      <c r="K10" s="440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</row>
    <row r="11" spans="1:107" x14ac:dyDescent="0.25">
      <c r="A11" s="434"/>
      <c r="B11" s="181"/>
      <c r="C11" s="182"/>
      <c r="D11" s="183"/>
      <c r="E11" s="311"/>
      <c r="F11" s="312"/>
      <c r="G11" s="186"/>
      <c r="H11" s="182"/>
      <c r="I11" s="187"/>
      <c r="J11" s="311"/>
      <c r="K11" s="308"/>
      <c r="L11" s="189"/>
      <c r="M11" s="172"/>
      <c r="N11" s="172"/>
      <c r="O11" s="172"/>
      <c r="P11" s="172"/>
      <c r="Q11" s="172"/>
      <c r="R11" s="172"/>
      <c r="S11" s="172"/>
      <c r="T11" s="172"/>
      <c r="U11" s="172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</row>
    <row r="12" spans="1:107" ht="20.25" customHeight="1" x14ac:dyDescent="0.25">
      <c r="A12" s="190"/>
      <c r="B12" s="191"/>
      <c r="C12" s="192"/>
      <c r="D12" s="193"/>
      <c r="E12" s="194"/>
      <c r="F12" s="195"/>
      <c r="G12" s="196"/>
      <c r="H12" s="192"/>
      <c r="I12" s="193"/>
      <c r="J12" s="197"/>
      <c r="K12" s="198"/>
      <c r="L12" s="199"/>
      <c r="M12" s="200"/>
      <c r="N12" s="200"/>
      <c r="O12" s="200"/>
      <c r="P12" s="200"/>
      <c r="Q12" s="200"/>
      <c r="R12" s="200"/>
      <c r="S12" s="200"/>
      <c r="T12" s="200"/>
      <c r="U12" s="200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</row>
    <row r="13" spans="1:107" ht="20.25" customHeight="1" x14ac:dyDescent="0.25">
      <c r="A13" s="190"/>
      <c r="B13" s="191"/>
      <c r="C13" s="192"/>
      <c r="D13" s="193"/>
      <c r="E13" s="201"/>
      <c r="F13" s="195"/>
      <c r="G13" s="196"/>
      <c r="H13" s="192"/>
      <c r="I13" s="193"/>
      <c r="J13" s="201"/>
      <c r="K13" s="202"/>
      <c r="L13" s="199"/>
      <c r="M13" s="200"/>
      <c r="N13" s="200"/>
      <c r="O13" s="200"/>
      <c r="P13" s="200"/>
      <c r="Q13" s="200"/>
      <c r="R13" s="200"/>
      <c r="S13" s="200"/>
      <c r="T13" s="200"/>
      <c r="U13" s="200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</row>
    <row r="14" spans="1:107" ht="20.25" customHeight="1" x14ac:dyDescent="0.25">
      <c r="A14" s="190"/>
      <c r="B14" s="191"/>
      <c r="C14" s="192"/>
      <c r="D14" s="193"/>
      <c r="E14" s="201"/>
      <c r="F14" s="195"/>
      <c r="G14" s="196"/>
      <c r="H14" s="192"/>
      <c r="I14" s="193"/>
      <c r="J14" s="201"/>
      <c r="K14" s="202"/>
      <c r="L14" s="199"/>
      <c r="M14" s="200"/>
      <c r="N14" s="200"/>
      <c r="O14" s="200"/>
      <c r="P14" s="200"/>
      <c r="Q14" s="200"/>
      <c r="R14" s="200"/>
      <c r="S14" s="200"/>
      <c r="T14" s="200"/>
      <c r="U14" s="200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</row>
    <row r="15" spans="1:107" ht="20.25" customHeight="1" x14ac:dyDescent="0.25">
      <c r="A15" s="190"/>
      <c r="B15" s="191"/>
      <c r="C15" s="192"/>
      <c r="D15" s="193"/>
      <c r="E15" s="201"/>
      <c r="F15" s="195"/>
      <c r="G15" s="196"/>
      <c r="H15" s="192"/>
      <c r="I15" s="193"/>
      <c r="J15" s="201"/>
      <c r="K15" s="202"/>
      <c r="L15" s="199"/>
      <c r="M15" s="200"/>
      <c r="N15" s="200"/>
      <c r="O15" s="200"/>
      <c r="P15" s="200"/>
      <c r="Q15" s="200"/>
      <c r="R15" s="200"/>
      <c r="S15" s="200"/>
      <c r="T15" s="200"/>
      <c r="U15" s="200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</row>
    <row r="16" spans="1:107" ht="20.25" customHeight="1" x14ac:dyDescent="0.25">
      <c r="A16" s="203"/>
      <c r="B16" s="191"/>
      <c r="C16" s="192"/>
      <c r="D16" s="193"/>
      <c r="E16" s="201"/>
      <c r="F16" s="195"/>
      <c r="G16" s="196"/>
      <c r="H16" s="192"/>
      <c r="I16" s="193"/>
      <c r="J16" s="201"/>
      <c r="K16" s="204"/>
      <c r="L16" s="199"/>
      <c r="M16" s="200"/>
      <c r="N16" s="200"/>
      <c r="O16" s="200"/>
      <c r="P16" s="200"/>
      <c r="Q16" s="200"/>
      <c r="R16" s="200"/>
      <c r="S16" s="200"/>
      <c r="T16" s="200"/>
      <c r="U16" s="200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</row>
    <row r="17" spans="1:98" ht="20.25" customHeight="1" x14ac:dyDescent="0.25">
      <c r="A17" s="203"/>
      <c r="B17" s="191"/>
      <c r="C17" s="192"/>
      <c r="D17" s="193"/>
      <c r="E17" s="205"/>
      <c r="F17" s="195"/>
      <c r="G17" s="196"/>
      <c r="H17" s="192"/>
      <c r="I17" s="193"/>
      <c r="J17" s="205"/>
      <c r="K17" s="206"/>
      <c r="L17" s="199"/>
      <c r="M17" s="200"/>
      <c r="N17" s="200"/>
      <c r="O17" s="200"/>
      <c r="P17" s="200"/>
      <c r="Q17" s="200"/>
      <c r="R17" s="200"/>
      <c r="S17" s="200"/>
      <c r="T17" s="200"/>
      <c r="U17" s="200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</row>
    <row r="18" spans="1:98" ht="20.25" customHeight="1" x14ac:dyDescent="0.25">
      <c r="A18" s="207"/>
      <c r="B18" s="208"/>
      <c r="C18" s="209"/>
      <c r="D18" s="210"/>
      <c r="E18" s="201"/>
      <c r="F18" s="195"/>
      <c r="G18" s="211"/>
      <c r="H18" s="209"/>
      <c r="I18" s="210"/>
      <c r="J18" s="201"/>
      <c r="K18" s="206"/>
      <c r="L18" s="199"/>
      <c r="M18" s="200"/>
      <c r="N18" s="200"/>
      <c r="O18" s="200"/>
      <c r="P18" s="200"/>
      <c r="Q18" s="200"/>
      <c r="R18" s="200"/>
      <c r="S18" s="200"/>
      <c r="T18" s="200"/>
      <c r="U18" s="200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</row>
    <row r="19" spans="1:98" ht="20.25" customHeight="1" x14ac:dyDescent="0.25">
      <c r="A19" s="207"/>
      <c r="B19" s="208"/>
      <c r="C19" s="209"/>
      <c r="D19" s="210"/>
      <c r="E19" s="201"/>
      <c r="F19" s="195"/>
      <c r="G19" s="211"/>
      <c r="H19" s="209"/>
      <c r="I19" s="210"/>
      <c r="J19" s="201"/>
      <c r="K19" s="204"/>
      <c r="L19" s="199"/>
      <c r="M19" s="200"/>
      <c r="N19" s="200"/>
      <c r="O19" s="200"/>
      <c r="P19" s="200"/>
      <c r="Q19" s="200"/>
      <c r="R19" s="200"/>
      <c r="S19" s="200"/>
      <c r="T19" s="200"/>
      <c r="U19" s="200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</row>
    <row r="20" spans="1:98" ht="20.25" customHeight="1" x14ac:dyDescent="0.25">
      <c r="A20" s="207"/>
      <c r="B20" s="208"/>
      <c r="C20" s="209"/>
      <c r="D20" s="210"/>
      <c r="E20" s="201"/>
      <c r="F20" s="195"/>
      <c r="G20" s="211"/>
      <c r="H20" s="209"/>
      <c r="I20" s="210"/>
      <c r="J20" s="201"/>
      <c r="K20" s="204"/>
      <c r="L20" s="199"/>
      <c r="M20" s="200"/>
      <c r="N20" s="200"/>
      <c r="O20" s="200"/>
      <c r="P20" s="200"/>
      <c r="Q20" s="200"/>
      <c r="R20" s="200"/>
      <c r="S20" s="200"/>
      <c r="T20" s="200"/>
      <c r="U20" s="200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</row>
    <row r="21" spans="1:98" ht="26.25" customHeight="1" x14ac:dyDescent="0.25">
      <c r="A21" s="203"/>
      <c r="B21" s="208"/>
      <c r="C21" s="209"/>
      <c r="D21" s="210"/>
      <c r="E21" s="212"/>
      <c r="F21" s="213"/>
      <c r="G21" s="211"/>
      <c r="H21" s="209"/>
      <c r="I21" s="210"/>
      <c r="J21" s="212"/>
      <c r="K21" s="204"/>
      <c r="L21" s="199"/>
      <c r="M21" s="200"/>
      <c r="N21" s="200"/>
      <c r="O21" s="200"/>
      <c r="P21" s="200"/>
      <c r="Q21" s="200"/>
      <c r="R21" s="200"/>
      <c r="S21" s="200"/>
      <c r="T21" s="200"/>
      <c r="U21" s="200"/>
      <c r="BZ21" s="175"/>
      <c r="CA21" s="175"/>
      <c r="CB21" s="175"/>
      <c r="CC21" s="175"/>
      <c r="CD21" s="175"/>
      <c r="CE21" s="175"/>
      <c r="CF21" s="175"/>
      <c r="CG21" s="175"/>
      <c r="CH21" s="175"/>
      <c r="CI21" s="175"/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</row>
    <row r="22" spans="1:98" ht="20.25" customHeight="1" x14ac:dyDescent="0.25">
      <c r="A22" s="203"/>
      <c r="B22" s="208"/>
      <c r="C22" s="209"/>
      <c r="D22" s="210"/>
      <c r="E22" s="212"/>
      <c r="F22" s="213"/>
      <c r="G22" s="211"/>
      <c r="H22" s="209"/>
      <c r="I22" s="210"/>
      <c r="J22" s="212"/>
      <c r="K22" s="204"/>
      <c r="L22" s="199"/>
      <c r="M22" s="200"/>
      <c r="N22" s="200"/>
      <c r="O22" s="200"/>
      <c r="P22" s="200"/>
      <c r="Q22" s="200"/>
      <c r="R22" s="200"/>
      <c r="S22" s="200"/>
      <c r="T22" s="200"/>
      <c r="U22" s="200"/>
      <c r="BZ22" s="175"/>
      <c r="CA22" s="175"/>
      <c r="CB22" s="175"/>
      <c r="CC22" s="175"/>
      <c r="CD22" s="175"/>
      <c r="CE22" s="175"/>
      <c r="CF22" s="175"/>
      <c r="CG22" s="175"/>
      <c r="CH22" s="175"/>
      <c r="CI22" s="175"/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</row>
    <row r="23" spans="1:98" ht="20.25" customHeight="1" x14ac:dyDescent="0.25">
      <c r="A23" s="207"/>
      <c r="B23" s="208"/>
      <c r="C23" s="209"/>
      <c r="D23" s="210"/>
      <c r="E23" s="212"/>
      <c r="F23" s="213"/>
      <c r="G23" s="211"/>
      <c r="H23" s="209"/>
      <c r="I23" s="210"/>
      <c r="J23" s="212"/>
      <c r="K23" s="204"/>
      <c r="L23" s="199"/>
      <c r="M23" s="200"/>
      <c r="N23" s="200"/>
      <c r="O23" s="200"/>
      <c r="P23" s="200"/>
      <c r="Q23" s="200"/>
      <c r="R23" s="200"/>
      <c r="S23" s="200"/>
      <c r="T23" s="200"/>
      <c r="U23" s="200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</row>
    <row r="24" spans="1:98" ht="20.25" customHeight="1" x14ac:dyDescent="0.25">
      <c r="A24" s="207"/>
      <c r="B24" s="208"/>
      <c r="C24" s="209"/>
      <c r="D24" s="210"/>
      <c r="E24" s="212"/>
      <c r="F24" s="213"/>
      <c r="G24" s="211"/>
      <c r="H24" s="209"/>
      <c r="I24" s="210"/>
      <c r="J24" s="212"/>
      <c r="K24" s="204"/>
      <c r="L24" s="199"/>
      <c r="M24" s="200"/>
      <c r="N24" s="200"/>
      <c r="O24" s="200"/>
      <c r="P24" s="200"/>
      <c r="Q24" s="200"/>
      <c r="R24" s="200"/>
      <c r="S24" s="200"/>
      <c r="T24" s="200"/>
      <c r="U24" s="200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</row>
    <row r="25" spans="1:98" ht="20.25" customHeight="1" x14ac:dyDescent="0.25">
      <c r="A25" s="207"/>
      <c r="B25" s="208"/>
      <c r="C25" s="209"/>
      <c r="D25" s="210"/>
      <c r="E25" s="212"/>
      <c r="F25" s="213"/>
      <c r="G25" s="211"/>
      <c r="H25" s="209"/>
      <c r="I25" s="210"/>
      <c r="J25" s="212"/>
      <c r="K25" s="204"/>
      <c r="L25" s="199"/>
      <c r="M25" s="200"/>
      <c r="N25" s="200"/>
      <c r="O25" s="200"/>
      <c r="P25" s="200"/>
      <c r="Q25" s="200"/>
      <c r="R25" s="200"/>
      <c r="S25" s="200"/>
      <c r="T25" s="200"/>
      <c r="U25" s="200"/>
      <c r="BZ25" s="175"/>
      <c r="CA25" s="175"/>
      <c r="CB25" s="175"/>
      <c r="CC25" s="175"/>
      <c r="CD25" s="175"/>
      <c r="CE25" s="175"/>
      <c r="CF25" s="175"/>
      <c r="CG25" s="175"/>
      <c r="CH25" s="175"/>
      <c r="CI25" s="175"/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</row>
    <row r="26" spans="1:98" ht="20.25" customHeight="1" x14ac:dyDescent="0.25">
      <c r="A26" s="207"/>
      <c r="B26" s="208"/>
      <c r="C26" s="209"/>
      <c r="D26" s="210"/>
      <c r="E26" s="212"/>
      <c r="F26" s="213"/>
      <c r="G26" s="211"/>
      <c r="H26" s="209"/>
      <c r="I26" s="210"/>
      <c r="J26" s="212"/>
      <c r="K26" s="204"/>
      <c r="L26" s="199"/>
      <c r="M26" s="200"/>
      <c r="N26" s="200"/>
      <c r="O26" s="200"/>
      <c r="P26" s="200"/>
      <c r="Q26" s="200"/>
      <c r="R26" s="200"/>
      <c r="S26" s="200"/>
      <c r="T26" s="200"/>
      <c r="U26" s="200"/>
      <c r="BZ26" s="175"/>
      <c r="CA26" s="175"/>
      <c r="CB26" s="175"/>
      <c r="CC26" s="175"/>
      <c r="CD26" s="175"/>
      <c r="CE26" s="175"/>
      <c r="CF26" s="175"/>
      <c r="CG26" s="175"/>
      <c r="CH26" s="175"/>
      <c r="CI26" s="175"/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</row>
    <row r="27" spans="1:98" ht="20.25" customHeight="1" x14ac:dyDescent="0.25">
      <c r="A27" s="207"/>
      <c r="B27" s="208"/>
      <c r="C27" s="209"/>
      <c r="D27" s="210"/>
      <c r="E27" s="212"/>
      <c r="F27" s="213"/>
      <c r="G27" s="211"/>
      <c r="H27" s="209"/>
      <c r="I27" s="210"/>
      <c r="J27" s="212"/>
      <c r="K27" s="204"/>
      <c r="L27" s="199"/>
      <c r="M27" s="200"/>
      <c r="N27" s="200"/>
      <c r="O27" s="200"/>
      <c r="P27" s="200"/>
      <c r="Q27" s="200"/>
      <c r="R27" s="200"/>
      <c r="S27" s="200"/>
      <c r="T27" s="200"/>
      <c r="U27" s="200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</row>
    <row r="28" spans="1:98" ht="20.25" customHeight="1" x14ac:dyDescent="0.25">
      <c r="A28" s="214"/>
      <c r="B28" s="208"/>
      <c r="C28" s="215"/>
      <c r="D28" s="216"/>
      <c r="E28" s="217"/>
      <c r="F28" s="213"/>
      <c r="G28" s="211"/>
      <c r="H28" s="215"/>
      <c r="I28" s="216"/>
      <c r="J28" s="217"/>
      <c r="K28" s="206"/>
      <c r="L28" s="199"/>
      <c r="M28" s="200"/>
      <c r="N28" s="200"/>
      <c r="O28" s="200"/>
      <c r="P28" s="200"/>
      <c r="Q28" s="200"/>
      <c r="R28" s="200"/>
      <c r="S28" s="200"/>
      <c r="T28" s="200"/>
      <c r="U28" s="200"/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</row>
    <row r="29" spans="1:98" ht="20.25" customHeight="1" x14ac:dyDescent="0.25">
      <c r="A29" s="179"/>
      <c r="B29" s="208"/>
      <c r="C29" s="209"/>
      <c r="D29" s="210"/>
      <c r="E29" s="212"/>
      <c r="F29" s="213"/>
      <c r="G29" s="211"/>
      <c r="H29" s="209"/>
      <c r="I29" s="210"/>
      <c r="J29" s="218"/>
      <c r="K29" s="219"/>
      <c r="L29" s="199"/>
      <c r="M29" s="200"/>
      <c r="N29" s="200"/>
      <c r="O29" s="200"/>
      <c r="P29" s="200"/>
      <c r="Q29" s="200"/>
      <c r="R29" s="200"/>
      <c r="S29" s="200"/>
      <c r="T29" s="200"/>
      <c r="U29" s="200"/>
      <c r="BZ29" s="175"/>
      <c r="CA29" s="175"/>
      <c r="CB29" s="175"/>
      <c r="CC29" s="175"/>
      <c r="CD29" s="175"/>
      <c r="CE29" s="175"/>
      <c r="CF29" s="175"/>
      <c r="CG29" s="175"/>
      <c r="CH29" s="175"/>
      <c r="CI29" s="175"/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</row>
    <row r="30" spans="1:98" ht="15" customHeight="1" x14ac:dyDescent="0.25">
      <c r="A30" s="220"/>
      <c r="B30" s="221"/>
      <c r="C30" s="221"/>
      <c r="D30" s="221"/>
      <c r="E30" s="221"/>
      <c r="F30" s="221"/>
      <c r="G30" s="221"/>
      <c r="H30" s="221"/>
      <c r="I30" s="220"/>
      <c r="J30" s="222"/>
      <c r="K30" s="222"/>
      <c r="L30" s="200"/>
      <c r="M30" s="200"/>
      <c r="N30" s="200"/>
      <c r="O30" s="200"/>
      <c r="P30" s="200"/>
      <c r="Q30" s="200"/>
      <c r="R30" s="200"/>
      <c r="S30" s="200"/>
      <c r="T30" s="200"/>
      <c r="U30" s="172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</row>
    <row r="31" spans="1:98" ht="15" customHeight="1" x14ac:dyDescent="0.25">
      <c r="A31" s="432"/>
      <c r="B31" s="436"/>
      <c r="C31" s="437"/>
      <c r="D31" s="437"/>
      <c r="E31" s="437"/>
      <c r="F31" s="438"/>
      <c r="G31" s="439"/>
      <c r="H31" s="437"/>
      <c r="I31" s="437"/>
      <c r="J31" s="437"/>
      <c r="K31" s="440"/>
      <c r="L31" s="200"/>
      <c r="M31" s="200"/>
      <c r="N31" s="200"/>
      <c r="O31" s="200"/>
      <c r="P31" s="200"/>
      <c r="Q31" s="200"/>
      <c r="R31" s="200"/>
      <c r="S31" s="200"/>
      <c r="T31" s="200"/>
      <c r="U31" s="172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</row>
    <row r="32" spans="1:98" ht="15" customHeight="1" x14ac:dyDescent="0.25">
      <c r="A32" s="433"/>
      <c r="B32" s="436"/>
      <c r="C32" s="437"/>
      <c r="D32" s="440"/>
      <c r="E32" s="441"/>
      <c r="F32" s="442"/>
      <c r="G32" s="439"/>
      <c r="H32" s="437"/>
      <c r="I32" s="440"/>
      <c r="J32" s="436"/>
      <c r="K32" s="440"/>
      <c r="L32" s="200"/>
      <c r="M32" s="200"/>
      <c r="N32" s="200"/>
      <c r="O32" s="200"/>
      <c r="P32" s="200"/>
      <c r="Q32" s="200"/>
      <c r="R32" s="200"/>
      <c r="S32" s="200"/>
      <c r="T32" s="200"/>
      <c r="U32" s="172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</row>
    <row r="33" spans="1:98" x14ac:dyDescent="0.25">
      <c r="A33" s="435"/>
      <c r="B33" s="181"/>
      <c r="C33" s="182"/>
      <c r="D33" s="223"/>
      <c r="E33" s="311"/>
      <c r="F33" s="310"/>
      <c r="G33" s="186"/>
      <c r="H33" s="182"/>
      <c r="I33" s="223"/>
      <c r="J33" s="311"/>
      <c r="K33" s="308"/>
      <c r="L33" s="200"/>
      <c r="M33" s="200"/>
      <c r="N33" s="200"/>
      <c r="O33" s="200"/>
      <c r="P33" s="200"/>
      <c r="Q33" s="200"/>
      <c r="R33" s="200"/>
      <c r="S33" s="200"/>
      <c r="T33" s="200"/>
      <c r="U33" s="172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</row>
    <row r="34" spans="1:98" ht="24" customHeight="1" x14ac:dyDescent="0.25">
      <c r="A34" s="190"/>
      <c r="B34" s="191"/>
      <c r="C34" s="192"/>
      <c r="D34" s="193"/>
      <c r="E34" s="197"/>
      <c r="F34" s="225"/>
      <c r="G34" s="196"/>
      <c r="H34" s="192"/>
      <c r="I34" s="193"/>
      <c r="J34" s="197"/>
      <c r="K34" s="198"/>
      <c r="L34" s="226"/>
      <c r="M34" s="200"/>
      <c r="N34" s="200"/>
      <c r="O34" s="200"/>
      <c r="P34" s="200"/>
      <c r="Q34" s="200"/>
      <c r="R34" s="200"/>
      <c r="S34" s="200"/>
      <c r="T34" s="200"/>
      <c r="U34" s="172"/>
      <c r="BZ34" s="175"/>
      <c r="CA34" s="175"/>
      <c r="CB34" s="175"/>
      <c r="CC34" s="175"/>
      <c r="CD34" s="175"/>
      <c r="CE34" s="175"/>
      <c r="CF34" s="175"/>
      <c r="CG34" s="175"/>
      <c r="CH34" s="175"/>
      <c r="CI34" s="175"/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</row>
    <row r="35" spans="1:98" ht="24" customHeight="1" x14ac:dyDescent="0.25">
      <c r="A35" s="190"/>
      <c r="B35" s="191"/>
      <c r="C35" s="192"/>
      <c r="D35" s="193"/>
      <c r="E35" s="201"/>
      <c r="F35" s="225"/>
      <c r="G35" s="196"/>
      <c r="H35" s="192"/>
      <c r="I35" s="193"/>
      <c r="J35" s="201"/>
      <c r="K35" s="202"/>
      <c r="L35" s="226"/>
      <c r="M35" s="200"/>
      <c r="N35" s="200"/>
      <c r="O35" s="200"/>
      <c r="P35" s="200"/>
      <c r="Q35" s="200"/>
      <c r="R35" s="200"/>
      <c r="S35" s="200"/>
      <c r="T35" s="200"/>
      <c r="U35" s="172"/>
      <c r="BZ35" s="175"/>
      <c r="CA35" s="175"/>
      <c r="CB35" s="175"/>
      <c r="CC35" s="175"/>
      <c r="CD35" s="175"/>
      <c r="CE35" s="175"/>
      <c r="CF35" s="175"/>
      <c r="CG35" s="175"/>
      <c r="CH35" s="175"/>
      <c r="CI35" s="175"/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</row>
    <row r="36" spans="1:98" ht="24" customHeight="1" x14ac:dyDescent="0.25">
      <c r="A36" s="190"/>
      <c r="B36" s="191"/>
      <c r="C36" s="192"/>
      <c r="D36" s="193"/>
      <c r="E36" s="201"/>
      <c r="F36" s="225"/>
      <c r="G36" s="196"/>
      <c r="H36" s="192"/>
      <c r="I36" s="193"/>
      <c r="J36" s="201"/>
      <c r="K36" s="202"/>
      <c r="L36" s="226"/>
      <c r="M36" s="200"/>
      <c r="N36" s="200"/>
      <c r="O36" s="200"/>
      <c r="P36" s="200"/>
      <c r="Q36" s="200"/>
      <c r="R36" s="200"/>
      <c r="S36" s="200"/>
      <c r="T36" s="200"/>
      <c r="U36" s="172"/>
      <c r="BZ36" s="175"/>
      <c r="CA36" s="175"/>
      <c r="CB36" s="175"/>
      <c r="CC36" s="175"/>
      <c r="CD36" s="175"/>
      <c r="CE36" s="175"/>
      <c r="CF36" s="175"/>
      <c r="CG36" s="175"/>
      <c r="CH36" s="175"/>
      <c r="CI36" s="175"/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</row>
    <row r="37" spans="1:98" ht="24" customHeight="1" x14ac:dyDescent="0.25">
      <c r="A37" s="190"/>
      <c r="B37" s="191"/>
      <c r="C37" s="192"/>
      <c r="D37" s="193"/>
      <c r="E37" s="201"/>
      <c r="F37" s="225"/>
      <c r="G37" s="196"/>
      <c r="H37" s="192"/>
      <c r="I37" s="193"/>
      <c r="J37" s="201"/>
      <c r="K37" s="202"/>
      <c r="L37" s="226"/>
      <c r="M37" s="200"/>
      <c r="N37" s="200"/>
      <c r="O37" s="200"/>
      <c r="P37" s="200"/>
      <c r="Q37" s="200"/>
      <c r="R37" s="200"/>
      <c r="S37" s="200"/>
      <c r="T37" s="200"/>
      <c r="U37" s="172"/>
      <c r="BZ37" s="175"/>
      <c r="CA37" s="175"/>
      <c r="CB37" s="175"/>
      <c r="CC37" s="175"/>
      <c r="CD37" s="175"/>
      <c r="CE37" s="175"/>
      <c r="CF37" s="175"/>
      <c r="CG37" s="175"/>
      <c r="CH37" s="175"/>
      <c r="CI37" s="175"/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</row>
    <row r="38" spans="1:98" ht="24" customHeight="1" x14ac:dyDescent="0.25">
      <c r="A38" s="203"/>
      <c r="B38" s="191"/>
      <c r="C38" s="192"/>
      <c r="D38" s="193"/>
      <c r="E38" s="201"/>
      <c r="F38" s="225"/>
      <c r="G38" s="196"/>
      <c r="H38" s="192"/>
      <c r="I38" s="193"/>
      <c r="J38" s="201"/>
      <c r="K38" s="204"/>
      <c r="L38" s="226"/>
      <c r="M38" s="200"/>
      <c r="N38" s="200"/>
      <c r="O38" s="200"/>
      <c r="P38" s="200"/>
      <c r="Q38" s="200"/>
      <c r="R38" s="200"/>
      <c r="S38" s="200"/>
      <c r="T38" s="200"/>
      <c r="U38" s="172"/>
      <c r="BZ38" s="175"/>
      <c r="CA38" s="175"/>
      <c r="CB38" s="175"/>
      <c r="CC38" s="175"/>
      <c r="CD38" s="175"/>
      <c r="CE38" s="175"/>
      <c r="CF38" s="175"/>
      <c r="CG38" s="175"/>
      <c r="CH38" s="175"/>
      <c r="CI38" s="175"/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</row>
    <row r="39" spans="1:98" ht="24" customHeight="1" x14ac:dyDescent="0.25">
      <c r="A39" s="203"/>
      <c r="B39" s="191"/>
      <c r="C39" s="192"/>
      <c r="D39" s="193"/>
      <c r="E39" s="205"/>
      <c r="F39" s="225"/>
      <c r="G39" s="196"/>
      <c r="H39" s="192"/>
      <c r="I39" s="193"/>
      <c r="J39" s="205"/>
      <c r="K39" s="206"/>
      <c r="L39" s="226"/>
      <c r="M39" s="200"/>
      <c r="N39" s="200"/>
      <c r="O39" s="200"/>
      <c r="P39" s="200"/>
      <c r="Q39" s="200"/>
      <c r="R39" s="200"/>
      <c r="S39" s="200"/>
      <c r="T39" s="200"/>
      <c r="U39" s="172"/>
      <c r="BZ39" s="175"/>
      <c r="CA39" s="175"/>
      <c r="CB39" s="175"/>
      <c r="CC39" s="175"/>
      <c r="CD39" s="175"/>
      <c r="CE39" s="175"/>
      <c r="CF39" s="175"/>
      <c r="CG39" s="175"/>
      <c r="CH39" s="175"/>
      <c r="CI39" s="175"/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</row>
    <row r="40" spans="1:98" ht="24" customHeight="1" x14ac:dyDescent="0.25">
      <c r="A40" s="207"/>
      <c r="B40" s="208"/>
      <c r="C40" s="209"/>
      <c r="D40" s="210"/>
      <c r="E40" s="201"/>
      <c r="F40" s="225"/>
      <c r="G40" s="211"/>
      <c r="H40" s="209"/>
      <c r="I40" s="210"/>
      <c r="J40" s="201"/>
      <c r="K40" s="206"/>
      <c r="L40" s="226"/>
      <c r="M40" s="200"/>
      <c r="N40" s="200"/>
      <c r="O40" s="200"/>
      <c r="P40" s="200"/>
      <c r="Q40" s="200"/>
      <c r="R40" s="200"/>
      <c r="S40" s="200"/>
      <c r="T40" s="200"/>
      <c r="U40" s="172"/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</row>
    <row r="41" spans="1:98" ht="24" customHeight="1" x14ac:dyDescent="0.25">
      <c r="A41" s="207"/>
      <c r="B41" s="208"/>
      <c r="C41" s="209"/>
      <c r="D41" s="210"/>
      <c r="E41" s="201"/>
      <c r="F41" s="225"/>
      <c r="G41" s="211"/>
      <c r="H41" s="209"/>
      <c r="I41" s="210"/>
      <c r="J41" s="201"/>
      <c r="K41" s="204"/>
      <c r="L41" s="226"/>
      <c r="M41" s="200"/>
      <c r="N41" s="200"/>
      <c r="O41" s="200"/>
      <c r="P41" s="200"/>
      <c r="Q41" s="200"/>
      <c r="R41" s="200"/>
      <c r="S41" s="200"/>
      <c r="T41" s="200"/>
      <c r="U41" s="172"/>
      <c r="BZ41" s="175"/>
      <c r="CA41" s="175"/>
      <c r="CB41" s="175"/>
      <c r="CC41" s="175"/>
      <c r="CD41" s="175"/>
      <c r="CE41" s="175"/>
      <c r="CF41" s="175"/>
      <c r="CG41" s="175"/>
      <c r="CH41" s="175"/>
      <c r="CI41" s="175"/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</row>
    <row r="42" spans="1:98" ht="24" customHeight="1" x14ac:dyDescent="0.25">
      <c r="A42" s="207"/>
      <c r="B42" s="208"/>
      <c r="C42" s="209"/>
      <c r="D42" s="210"/>
      <c r="E42" s="201"/>
      <c r="F42" s="225"/>
      <c r="G42" s="211"/>
      <c r="H42" s="209"/>
      <c r="I42" s="210"/>
      <c r="J42" s="201"/>
      <c r="K42" s="204"/>
      <c r="L42" s="226"/>
      <c r="M42" s="200"/>
      <c r="N42" s="200"/>
      <c r="O42" s="200"/>
      <c r="P42" s="200"/>
      <c r="Q42" s="200"/>
      <c r="R42" s="200"/>
      <c r="S42" s="200"/>
      <c r="T42" s="200"/>
      <c r="U42" s="172"/>
      <c r="BZ42" s="175"/>
      <c r="CA42" s="175"/>
      <c r="CB42" s="175"/>
      <c r="CC42" s="175"/>
      <c r="CD42" s="175"/>
      <c r="CE42" s="175"/>
      <c r="CF42" s="175"/>
      <c r="CG42" s="175"/>
      <c r="CH42" s="175"/>
      <c r="CI42" s="175"/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</row>
    <row r="43" spans="1:98" ht="24" customHeight="1" x14ac:dyDescent="0.25">
      <c r="A43" s="203"/>
      <c r="B43" s="208"/>
      <c r="C43" s="209"/>
      <c r="D43" s="210"/>
      <c r="E43" s="212"/>
      <c r="F43" s="227"/>
      <c r="G43" s="211"/>
      <c r="H43" s="209"/>
      <c r="I43" s="210"/>
      <c r="J43" s="212"/>
      <c r="K43" s="204"/>
      <c r="L43" s="226"/>
      <c r="M43" s="200"/>
      <c r="N43" s="200"/>
      <c r="O43" s="200"/>
      <c r="P43" s="200"/>
      <c r="Q43" s="200"/>
      <c r="R43" s="200"/>
      <c r="S43" s="200"/>
      <c r="T43" s="200"/>
      <c r="U43" s="172"/>
      <c r="BZ43" s="175"/>
      <c r="CA43" s="175"/>
      <c r="CB43" s="175"/>
      <c r="CC43" s="175"/>
      <c r="CD43" s="175"/>
      <c r="CE43" s="175"/>
      <c r="CF43" s="175"/>
      <c r="CG43" s="175"/>
      <c r="CH43" s="175"/>
      <c r="CI43" s="175"/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</row>
    <row r="44" spans="1:98" ht="24" customHeight="1" x14ac:dyDescent="0.25">
      <c r="A44" s="203"/>
      <c r="B44" s="208"/>
      <c r="C44" s="209"/>
      <c r="D44" s="210"/>
      <c r="E44" s="212"/>
      <c r="F44" s="227"/>
      <c r="G44" s="211"/>
      <c r="H44" s="209"/>
      <c r="I44" s="210"/>
      <c r="J44" s="212"/>
      <c r="K44" s="204"/>
      <c r="L44" s="226"/>
      <c r="M44" s="200"/>
      <c r="N44" s="200"/>
      <c r="O44" s="200"/>
      <c r="P44" s="200"/>
      <c r="Q44" s="200"/>
      <c r="R44" s="200"/>
      <c r="S44" s="200"/>
      <c r="T44" s="200"/>
      <c r="U44" s="172"/>
      <c r="BZ44" s="175"/>
      <c r="CA44" s="175"/>
      <c r="CB44" s="175"/>
      <c r="CC44" s="175"/>
      <c r="CD44" s="175"/>
      <c r="CE44" s="175"/>
      <c r="CF44" s="175"/>
      <c r="CG44" s="175"/>
      <c r="CH44" s="175"/>
      <c r="CI44" s="175"/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</row>
    <row r="45" spans="1:98" ht="24" customHeight="1" x14ac:dyDescent="0.25">
      <c r="A45" s="207"/>
      <c r="B45" s="208"/>
      <c r="C45" s="209"/>
      <c r="D45" s="210"/>
      <c r="E45" s="212"/>
      <c r="F45" s="227"/>
      <c r="G45" s="211"/>
      <c r="H45" s="209"/>
      <c r="I45" s="210"/>
      <c r="J45" s="212"/>
      <c r="K45" s="204"/>
      <c r="L45" s="226"/>
      <c r="M45" s="200"/>
      <c r="N45" s="200"/>
      <c r="O45" s="200"/>
      <c r="P45" s="200"/>
      <c r="Q45" s="200"/>
      <c r="R45" s="200"/>
      <c r="S45" s="200"/>
      <c r="T45" s="200"/>
      <c r="U45" s="172"/>
      <c r="BZ45" s="175"/>
      <c r="CA45" s="175"/>
      <c r="CB45" s="175"/>
      <c r="CC45" s="175"/>
      <c r="CD45" s="175"/>
      <c r="CE45" s="175"/>
      <c r="CF45" s="175"/>
      <c r="CG45" s="175"/>
      <c r="CH45" s="175"/>
      <c r="CI45" s="175"/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</row>
    <row r="46" spans="1:98" ht="24" customHeight="1" x14ac:dyDescent="0.25">
      <c r="A46" s="207"/>
      <c r="B46" s="208"/>
      <c r="C46" s="209"/>
      <c r="D46" s="210"/>
      <c r="E46" s="212"/>
      <c r="F46" s="227"/>
      <c r="G46" s="211"/>
      <c r="H46" s="209"/>
      <c r="I46" s="210"/>
      <c r="J46" s="212"/>
      <c r="K46" s="204"/>
      <c r="L46" s="226"/>
      <c r="M46" s="200"/>
      <c r="N46" s="200"/>
      <c r="O46" s="200"/>
      <c r="P46" s="200"/>
      <c r="Q46" s="200"/>
      <c r="R46" s="200"/>
      <c r="S46" s="200"/>
      <c r="T46" s="200"/>
      <c r="U46" s="172"/>
      <c r="BZ46" s="175"/>
      <c r="CA46" s="175"/>
      <c r="CB46" s="175"/>
      <c r="CC46" s="175"/>
      <c r="CD46" s="175"/>
      <c r="CE46" s="175"/>
      <c r="CF46" s="175"/>
      <c r="CG46" s="175"/>
      <c r="CH46" s="175"/>
      <c r="CI46" s="175"/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</row>
    <row r="47" spans="1:98" ht="24" customHeight="1" x14ac:dyDescent="0.25">
      <c r="A47" s="207"/>
      <c r="B47" s="208"/>
      <c r="C47" s="209"/>
      <c r="D47" s="210"/>
      <c r="E47" s="212"/>
      <c r="F47" s="227"/>
      <c r="G47" s="211"/>
      <c r="H47" s="209"/>
      <c r="I47" s="210"/>
      <c r="J47" s="212"/>
      <c r="K47" s="204"/>
      <c r="L47" s="226"/>
      <c r="M47" s="200"/>
      <c r="N47" s="200"/>
      <c r="O47" s="200"/>
      <c r="P47" s="200"/>
      <c r="Q47" s="200"/>
      <c r="R47" s="200"/>
      <c r="S47" s="200"/>
      <c r="T47" s="200"/>
      <c r="U47" s="172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</row>
    <row r="48" spans="1:98" ht="24" customHeight="1" x14ac:dyDescent="0.25">
      <c r="A48" s="207"/>
      <c r="B48" s="208"/>
      <c r="C48" s="209"/>
      <c r="D48" s="210"/>
      <c r="E48" s="212"/>
      <c r="F48" s="227"/>
      <c r="G48" s="211"/>
      <c r="H48" s="209"/>
      <c r="I48" s="210"/>
      <c r="J48" s="212"/>
      <c r="K48" s="204"/>
      <c r="L48" s="226"/>
      <c r="M48" s="200"/>
      <c r="N48" s="200"/>
      <c r="O48" s="200"/>
      <c r="P48" s="200"/>
      <c r="Q48" s="200"/>
      <c r="R48" s="200"/>
      <c r="S48" s="200"/>
      <c r="T48" s="200"/>
      <c r="U48" s="172"/>
      <c r="BZ48" s="175"/>
      <c r="CA48" s="175"/>
      <c r="CB48" s="175"/>
      <c r="CC48" s="175"/>
      <c r="CD48" s="175"/>
      <c r="CE48" s="175"/>
      <c r="CF48" s="175"/>
      <c r="CG48" s="175"/>
      <c r="CH48" s="175"/>
      <c r="CI48" s="175"/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</row>
    <row r="49" spans="1:98" ht="24" customHeight="1" x14ac:dyDescent="0.25">
      <c r="A49" s="207"/>
      <c r="B49" s="208"/>
      <c r="C49" s="209"/>
      <c r="D49" s="210"/>
      <c r="E49" s="212"/>
      <c r="F49" s="227"/>
      <c r="G49" s="211"/>
      <c r="H49" s="209"/>
      <c r="I49" s="210"/>
      <c r="J49" s="212"/>
      <c r="K49" s="204"/>
      <c r="L49" s="226"/>
      <c r="M49" s="200"/>
      <c r="N49" s="200"/>
      <c r="O49" s="200"/>
      <c r="P49" s="200"/>
      <c r="Q49" s="200"/>
      <c r="R49" s="200"/>
      <c r="S49" s="200"/>
      <c r="T49" s="200"/>
      <c r="U49" s="172"/>
      <c r="BZ49" s="175"/>
      <c r="CA49" s="175"/>
      <c r="CB49" s="175"/>
      <c r="CC49" s="175"/>
      <c r="CD49" s="175"/>
      <c r="CE49" s="175"/>
      <c r="CF49" s="175"/>
      <c r="CG49" s="175"/>
      <c r="CH49" s="175"/>
      <c r="CI49" s="175"/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</row>
    <row r="50" spans="1:98" ht="24" customHeight="1" x14ac:dyDescent="0.25">
      <c r="A50" s="214"/>
      <c r="B50" s="208"/>
      <c r="C50" s="215"/>
      <c r="D50" s="216"/>
      <c r="E50" s="217"/>
      <c r="F50" s="227"/>
      <c r="G50" s="208"/>
      <c r="H50" s="215"/>
      <c r="I50" s="216"/>
      <c r="J50" s="217"/>
      <c r="K50" s="206"/>
      <c r="L50" s="226"/>
      <c r="M50" s="200"/>
      <c r="N50" s="200"/>
      <c r="O50" s="200"/>
      <c r="P50" s="200"/>
      <c r="Q50" s="200"/>
      <c r="R50" s="200"/>
      <c r="S50" s="200"/>
      <c r="T50" s="200"/>
      <c r="U50" s="172"/>
      <c r="BZ50" s="175"/>
      <c r="CA50" s="175"/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</row>
    <row r="51" spans="1:98" ht="24" customHeight="1" x14ac:dyDescent="0.25">
      <c r="A51" s="228"/>
      <c r="B51" s="229"/>
      <c r="C51" s="230"/>
      <c r="D51" s="231"/>
      <c r="E51" s="218"/>
      <c r="F51" s="232"/>
      <c r="G51" s="229"/>
      <c r="H51" s="230"/>
      <c r="I51" s="231"/>
      <c r="J51" s="218"/>
      <c r="K51" s="219"/>
      <c r="L51" s="226"/>
      <c r="M51" s="200"/>
      <c r="N51" s="200"/>
      <c r="O51" s="200"/>
      <c r="P51" s="200"/>
      <c r="Q51" s="200"/>
      <c r="R51" s="200"/>
      <c r="S51" s="200"/>
      <c r="T51" s="200"/>
      <c r="U51" s="172"/>
      <c r="BZ51" s="175"/>
      <c r="CA51" s="175"/>
      <c r="CB51" s="175"/>
      <c r="CC51" s="175"/>
      <c r="CD51" s="175"/>
      <c r="CE51" s="175"/>
      <c r="CF51" s="175"/>
      <c r="CG51" s="175"/>
      <c r="CH51" s="175"/>
      <c r="CI51" s="175"/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</row>
    <row r="52" spans="1:98" x14ac:dyDescent="0.25">
      <c r="A52" s="443"/>
      <c r="B52" s="443"/>
      <c r="C52" s="443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3"/>
      <c r="O52" s="443"/>
      <c r="P52" s="443"/>
      <c r="Q52" s="444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233"/>
      <c r="AD52" s="234"/>
      <c r="AE52" s="233"/>
      <c r="AF52" s="233"/>
      <c r="AG52" s="172"/>
      <c r="AH52" s="172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</row>
    <row r="53" spans="1:98" x14ac:dyDescent="0.25">
      <c r="A53" s="445"/>
      <c r="B53" s="446"/>
      <c r="C53" s="448"/>
      <c r="D53" s="449"/>
      <c r="E53" s="450"/>
      <c r="F53" s="451"/>
      <c r="G53" s="451"/>
      <c r="H53" s="451"/>
      <c r="I53" s="451"/>
      <c r="J53" s="451"/>
      <c r="K53" s="451"/>
      <c r="L53" s="451"/>
      <c r="M53" s="451"/>
      <c r="N53" s="451"/>
      <c r="O53" s="448"/>
      <c r="P53" s="450"/>
      <c r="Q53" s="23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</row>
    <row r="54" spans="1:98" x14ac:dyDescent="0.25">
      <c r="A54" s="434"/>
      <c r="B54" s="447"/>
      <c r="C54" s="236"/>
      <c r="D54" s="237"/>
      <c r="E54" s="308"/>
      <c r="F54" s="236"/>
      <c r="G54" s="237"/>
      <c r="H54" s="308"/>
      <c r="I54" s="236"/>
      <c r="J54" s="237"/>
      <c r="K54" s="308"/>
      <c r="L54" s="236"/>
      <c r="M54" s="237"/>
      <c r="N54" s="308"/>
      <c r="O54" s="236"/>
      <c r="P54" s="238"/>
      <c r="Q54" s="172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</row>
    <row r="55" spans="1:98" x14ac:dyDescent="0.25">
      <c r="A55" s="456"/>
      <c r="B55" s="457"/>
      <c r="C55" s="239"/>
      <c r="D55" s="240"/>
      <c r="E55" s="241"/>
      <c r="F55" s="239"/>
      <c r="G55" s="240"/>
      <c r="H55" s="241"/>
      <c r="I55" s="239"/>
      <c r="J55" s="240"/>
      <c r="K55" s="241"/>
      <c r="L55" s="239"/>
      <c r="M55" s="240"/>
      <c r="N55" s="241"/>
      <c r="O55" s="239"/>
      <c r="P55" s="242"/>
      <c r="Q55" s="243"/>
      <c r="R55" s="244"/>
      <c r="S55" s="244"/>
      <c r="T55" s="244"/>
      <c r="U55" s="244"/>
      <c r="V55" s="244"/>
      <c r="W55" s="244"/>
      <c r="X55" s="244"/>
      <c r="Y55" s="244"/>
      <c r="BZ55" s="175"/>
      <c r="CA55" s="175"/>
      <c r="CB55" s="175"/>
      <c r="CC55" s="175"/>
      <c r="CD55" s="175"/>
      <c r="CE55" s="175"/>
      <c r="CF55" s="175"/>
      <c r="CG55" s="175"/>
      <c r="CH55" s="175"/>
      <c r="CI55" s="175"/>
      <c r="CJ55" s="175"/>
      <c r="CK55" s="175"/>
      <c r="CL55" s="175"/>
      <c r="CM55" s="175"/>
      <c r="CN55" s="175"/>
      <c r="CO55" s="175"/>
      <c r="CP55" s="175"/>
      <c r="CQ55" s="175"/>
      <c r="CR55" s="175"/>
      <c r="CS55" s="175"/>
      <c r="CT55" s="175"/>
    </row>
    <row r="56" spans="1:98" x14ac:dyDescent="0.25">
      <c r="A56" s="458"/>
      <c r="B56" s="245"/>
      <c r="C56" s="246"/>
      <c r="D56" s="247"/>
      <c r="E56" s="198"/>
      <c r="F56" s="246"/>
      <c r="G56" s="247"/>
      <c r="H56" s="198"/>
      <c r="I56" s="246"/>
      <c r="J56" s="247"/>
      <c r="K56" s="198"/>
      <c r="L56" s="246"/>
      <c r="M56" s="247"/>
      <c r="N56" s="198"/>
      <c r="O56" s="246"/>
      <c r="P56" s="248"/>
      <c r="Q56" s="243"/>
      <c r="R56" s="244"/>
      <c r="S56" s="244"/>
      <c r="T56" s="244"/>
      <c r="U56" s="244"/>
      <c r="V56" s="244"/>
      <c r="W56" s="244"/>
      <c r="X56" s="244"/>
      <c r="Y56" s="244"/>
      <c r="BZ56" s="175"/>
      <c r="CA56" s="175"/>
      <c r="CB56" s="175"/>
      <c r="CC56" s="175"/>
      <c r="CD56" s="175"/>
      <c r="CE56" s="175"/>
      <c r="CF56" s="175"/>
      <c r="CG56" s="175"/>
      <c r="CH56" s="175"/>
      <c r="CI56" s="175"/>
      <c r="CJ56" s="175"/>
      <c r="CK56" s="175"/>
      <c r="CL56" s="175"/>
      <c r="CM56" s="175"/>
      <c r="CN56" s="175"/>
      <c r="CO56" s="175"/>
      <c r="CP56" s="175"/>
      <c r="CQ56" s="175"/>
      <c r="CR56" s="175"/>
      <c r="CS56" s="175"/>
      <c r="CT56" s="175"/>
    </row>
    <row r="57" spans="1:98" x14ac:dyDescent="0.25">
      <c r="A57" s="459"/>
      <c r="B57" s="249"/>
      <c r="C57" s="191"/>
      <c r="D57" s="192"/>
      <c r="E57" s="202"/>
      <c r="F57" s="191"/>
      <c r="G57" s="192"/>
      <c r="H57" s="202"/>
      <c r="I57" s="191"/>
      <c r="J57" s="192"/>
      <c r="K57" s="202"/>
      <c r="L57" s="191"/>
      <c r="M57" s="192"/>
      <c r="N57" s="202"/>
      <c r="O57" s="191"/>
      <c r="P57" s="193"/>
      <c r="Q57" s="243"/>
      <c r="R57" s="244"/>
      <c r="S57" s="244"/>
      <c r="T57" s="244"/>
      <c r="U57" s="244"/>
      <c r="V57" s="244"/>
      <c r="W57" s="244"/>
      <c r="X57" s="244"/>
      <c r="Y57" s="244"/>
      <c r="BZ57" s="175"/>
      <c r="CA57" s="175"/>
      <c r="CB57" s="175"/>
      <c r="CC57" s="175"/>
      <c r="CD57" s="175"/>
      <c r="CE57" s="175"/>
      <c r="CF57" s="175"/>
      <c r="CG57" s="175"/>
      <c r="CH57" s="175"/>
      <c r="CI57" s="175"/>
      <c r="CJ57" s="175"/>
      <c r="CK57" s="175"/>
      <c r="CL57" s="175"/>
      <c r="CM57" s="175"/>
      <c r="CN57" s="175"/>
      <c r="CO57" s="175"/>
      <c r="CP57" s="175"/>
      <c r="CQ57" s="175"/>
      <c r="CR57" s="175"/>
      <c r="CS57" s="175"/>
      <c r="CT57" s="175"/>
    </row>
    <row r="58" spans="1:98" x14ac:dyDescent="0.25">
      <c r="A58" s="460"/>
      <c r="B58" s="250"/>
      <c r="C58" s="251"/>
      <c r="D58" s="252"/>
      <c r="E58" s="253"/>
      <c r="F58" s="251"/>
      <c r="G58" s="252"/>
      <c r="H58" s="253"/>
      <c r="I58" s="251"/>
      <c r="J58" s="252"/>
      <c r="K58" s="253"/>
      <c r="L58" s="251"/>
      <c r="M58" s="252"/>
      <c r="N58" s="253"/>
      <c r="O58" s="251"/>
      <c r="P58" s="254"/>
      <c r="Q58" s="243"/>
      <c r="R58" s="244"/>
      <c r="S58" s="244"/>
      <c r="T58" s="244"/>
      <c r="U58" s="244"/>
      <c r="V58" s="244"/>
      <c r="W58" s="244"/>
      <c r="X58" s="244"/>
      <c r="Y58" s="244"/>
      <c r="BZ58" s="175"/>
      <c r="CA58" s="175"/>
      <c r="CB58" s="175"/>
      <c r="CC58" s="175"/>
      <c r="CD58" s="175"/>
      <c r="CE58" s="175"/>
      <c r="CF58" s="175"/>
      <c r="CG58" s="175"/>
      <c r="CH58" s="175"/>
      <c r="CI58" s="175"/>
      <c r="CJ58" s="175"/>
      <c r="CK58" s="175"/>
      <c r="CL58" s="175"/>
      <c r="CM58" s="175"/>
      <c r="CN58" s="175"/>
      <c r="CO58" s="175"/>
      <c r="CP58" s="175"/>
      <c r="CQ58" s="175"/>
      <c r="CR58" s="175"/>
      <c r="CS58" s="175"/>
      <c r="CT58" s="175"/>
    </row>
    <row r="59" spans="1:98" x14ac:dyDescent="0.25">
      <c r="A59" s="461"/>
      <c r="B59" s="462"/>
      <c r="C59" s="251"/>
      <c r="D59" s="252"/>
      <c r="E59" s="253"/>
      <c r="F59" s="251"/>
      <c r="G59" s="252"/>
      <c r="H59" s="253"/>
      <c r="I59" s="251"/>
      <c r="J59" s="252"/>
      <c r="K59" s="253"/>
      <c r="L59" s="251"/>
      <c r="M59" s="252"/>
      <c r="N59" s="253"/>
      <c r="O59" s="251"/>
      <c r="P59" s="254"/>
      <c r="Q59" s="243"/>
      <c r="R59" s="244"/>
      <c r="S59" s="244"/>
      <c r="T59" s="244"/>
      <c r="U59" s="244"/>
      <c r="V59" s="244"/>
      <c r="W59" s="244"/>
      <c r="X59" s="244"/>
      <c r="Y59" s="244"/>
      <c r="BZ59" s="175"/>
      <c r="CA59" s="175"/>
      <c r="CB59" s="175"/>
      <c r="CC59" s="175"/>
      <c r="CD59" s="175"/>
      <c r="CE59" s="175"/>
      <c r="CF59" s="175"/>
      <c r="CG59" s="175"/>
      <c r="CH59" s="175"/>
      <c r="CI59" s="175"/>
      <c r="CJ59" s="175"/>
      <c r="CK59" s="175"/>
      <c r="CL59" s="175"/>
      <c r="CM59" s="175"/>
      <c r="CN59" s="175"/>
      <c r="CO59" s="175"/>
      <c r="CP59" s="175"/>
      <c r="CQ59" s="175"/>
      <c r="CR59" s="175"/>
      <c r="CS59" s="175"/>
      <c r="CT59" s="175"/>
    </row>
    <row r="60" spans="1:98" x14ac:dyDescent="0.25">
      <c r="A60" s="444"/>
      <c r="B60" s="444"/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444"/>
      <c r="O60" s="444"/>
      <c r="P60" s="444"/>
      <c r="Q60" s="444"/>
      <c r="R60" s="444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</row>
    <row r="61" spans="1:98" x14ac:dyDescent="0.25">
      <c r="A61" s="445"/>
      <c r="B61" s="446"/>
      <c r="C61" s="448"/>
      <c r="D61" s="449"/>
      <c r="E61" s="450"/>
      <c r="F61" s="451"/>
      <c r="G61" s="451"/>
      <c r="H61" s="451"/>
      <c r="I61" s="451"/>
      <c r="J61" s="451"/>
      <c r="K61" s="451"/>
      <c r="L61" s="451"/>
      <c r="M61" s="451"/>
      <c r="N61" s="451"/>
      <c r="O61" s="448"/>
      <c r="P61" s="450"/>
      <c r="Q61" s="25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</row>
    <row r="62" spans="1:98" x14ac:dyDescent="0.25">
      <c r="A62" s="434"/>
      <c r="B62" s="447"/>
      <c r="C62" s="236"/>
      <c r="D62" s="237"/>
      <c r="E62" s="308"/>
      <c r="F62" s="236"/>
      <c r="G62" s="237"/>
      <c r="H62" s="308"/>
      <c r="I62" s="236"/>
      <c r="J62" s="237"/>
      <c r="K62" s="308"/>
      <c r="L62" s="236"/>
      <c r="M62" s="237"/>
      <c r="N62" s="308"/>
      <c r="O62" s="236"/>
      <c r="P62" s="238"/>
      <c r="Q62" s="25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</row>
    <row r="63" spans="1:98" x14ac:dyDescent="0.25">
      <c r="A63" s="456"/>
      <c r="B63" s="457"/>
      <c r="C63" s="239"/>
      <c r="D63" s="240"/>
      <c r="E63" s="241"/>
      <c r="F63" s="239"/>
      <c r="G63" s="240"/>
      <c r="H63" s="241"/>
      <c r="I63" s="239"/>
      <c r="J63" s="240"/>
      <c r="K63" s="241"/>
      <c r="L63" s="239"/>
      <c r="M63" s="240"/>
      <c r="N63" s="241"/>
      <c r="O63" s="239"/>
      <c r="P63" s="242"/>
      <c r="Q63" s="243"/>
      <c r="R63" s="244"/>
      <c r="S63" s="244"/>
      <c r="T63" s="244"/>
      <c r="U63" s="244"/>
      <c r="V63" s="244"/>
      <c r="W63" s="244"/>
      <c r="X63" s="244"/>
      <c r="Y63" s="244"/>
      <c r="BZ63" s="175"/>
      <c r="CA63" s="175"/>
      <c r="CB63" s="175"/>
      <c r="CC63" s="175"/>
      <c r="CD63" s="175"/>
      <c r="CE63" s="175"/>
      <c r="CF63" s="175"/>
      <c r="CG63" s="175"/>
      <c r="CH63" s="175"/>
      <c r="CI63" s="175"/>
      <c r="CJ63" s="175"/>
      <c r="CK63" s="175"/>
      <c r="CL63" s="175"/>
      <c r="CM63" s="175"/>
      <c r="CN63" s="175"/>
      <c r="CO63" s="175"/>
      <c r="CP63" s="175"/>
      <c r="CQ63" s="175"/>
      <c r="CR63" s="175"/>
      <c r="CS63" s="175"/>
      <c r="CT63" s="175"/>
    </row>
    <row r="64" spans="1:98" x14ac:dyDescent="0.25">
      <c r="A64" s="458"/>
      <c r="B64" s="245"/>
      <c r="C64" s="246"/>
      <c r="D64" s="247"/>
      <c r="E64" s="198"/>
      <c r="F64" s="246"/>
      <c r="G64" s="247"/>
      <c r="H64" s="198"/>
      <c r="I64" s="246"/>
      <c r="J64" s="247"/>
      <c r="K64" s="198"/>
      <c r="L64" s="246"/>
      <c r="M64" s="247"/>
      <c r="N64" s="198"/>
      <c r="O64" s="246"/>
      <c r="P64" s="248"/>
      <c r="Q64" s="243"/>
      <c r="R64" s="244"/>
      <c r="S64" s="244"/>
      <c r="T64" s="244"/>
      <c r="U64" s="244"/>
      <c r="V64" s="244"/>
      <c r="W64" s="244"/>
      <c r="X64" s="244"/>
      <c r="Y64" s="244"/>
      <c r="BZ64" s="175"/>
      <c r="CA64" s="175"/>
      <c r="CB64" s="175"/>
      <c r="CC64" s="175"/>
      <c r="CD64" s="175"/>
      <c r="CE64" s="175"/>
      <c r="CF64" s="175"/>
      <c r="CG64" s="175"/>
      <c r="CH64" s="175"/>
      <c r="CI64" s="175"/>
      <c r="CJ64" s="175"/>
      <c r="CK64" s="175"/>
      <c r="CL64" s="175"/>
      <c r="CM64" s="175"/>
      <c r="CN64" s="175"/>
      <c r="CO64" s="175"/>
      <c r="CP64" s="175"/>
      <c r="CQ64" s="175"/>
      <c r="CR64" s="175"/>
      <c r="CS64" s="175"/>
      <c r="CT64" s="175"/>
    </row>
    <row r="65" spans="1:98" x14ac:dyDescent="0.25">
      <c r="A65" s="459"/>
      <c r="B65" s="256"/>
      <c r="C65" s="191"/>
      <c r="D65" s="192"/>
      <c r="E65" s="202"/>
      <c r="F65" s="191"/>
      <c r="G65" s="192"/>
      <c r="H65" s="202"/>
      <c r="I65" s="191"/>
      <c r="J65" s="192"/>
      <c r="K65" s="202"/>
      <c r="L65" s="191"/>
      <c r="M65" s="192"/>
      <c r="N65" s="202"/>
      <c r="O65" s="191"/>
      <c r="P65" s="193"/>
      <c r="Q65" s="243"/>
      <c r="R65" s="244"/>
      <c r="S65" s="244"/>
      <c r="T65" s="244"/>
      <c r="U65" s="244"/>
      <c r="V65" s="244"/>
      <c r="W65" s="244"/>
      <c r="X65" s="244"/>
      <c r="Y65" s="244"/>
      <c r="BZ65" s="175"/>
      <c r="CA65" s="175"/>
      <c r="CB65" s="175"/>
      <c r="CC65" s="175"/>
      <c r="CD65" s="175"/>
      <c r="CE65" s="175"/>
      <c r="CF65" s="175"/>
      <c r="CG65" s="175"/>
      <c r="CH65" s="175"/>
      <c r="CI65" s="175"/>
      <c r="CJ65" s="175"/>
      <c r="CK65" s="175"/>
      <c r="CL65" s="175"/>
      <c r="CM65" s="175"/>
      <c r="CN65" s="175"/>
      <c r="CO65" s="175"/>
      <c r="CP65" s="175"/>
      <c r="CQ65" s="175"/>
      <c r="CR65" s="175"/>
      <c r="CS65" s="175"/>
      <c r="CT65" s="175"/>
    </row>
    <row r="66" spans="1:98" x14ac:dyDescent="0.25">
      <c r="A66" s="460"/>
      <c r="B66" s="257"/>
      <c r="C66" s="251"/>
      <c r="D66" s="252"/>
      <c r="E66" s="253"/>
      <c r="F66" s="251"/>
      <c r="G66" s="252"/>
      <c r="H66" s="253"/>
      <c r="I66" s="251"/>
      <c r="J66" s="252"/>
      <c r="K66" s="253"/>
      <c r="L66" s="251"/>
      <c r="M66" s="252"/>
      <c r="N66" s="253"/>
      <c r="O66" s="251"/>
      <c r="P66" s="254"/>
      <c r="Q66" s="243"/>
      <c r="R66" s="244"/>
      <c r="S66" s="244"/>
      <c r="T66" s="244"/>
      <c r="U66" s="244"/>
      <c r="V66" s="244"/>
      <c r="W66" s="244"/>
      <c r="X66" s="244"/>
      <c r="Y66" s="244"/>
      <c r="BZ66" s="175"/>
      <c r="CA66" s="175"/>
      <c r="CB66" s="175"/>
      <c r="CC66" s="175"/>
      <c r="CD66" s="175"/>
      <c r="CE66" s="175"/>
      <c r="CF66" s="175"/>
      <c r="CG66" s="175"/>
      <c r="CH66" s="175"/>
      <c r="CI66" s="175"/>
      <c r="CJ66" s="175"/>
      <c r="CK66" s="175"/>
      <c r="CL66" s="175"/>
      <c r="CM66" s="175"/>
      <c r="CN66" s="175"/>
      <c r="CO66" s="175"/>
      <c r="CP66" s="175"/>
      <c r="CQ66" s="175"/>
      <c r="CR66" s="175"/>
      <c r="CS66" s="175"/>
      <c r="CT66" s="175"/>
    </row>
    <row r="67" spans="1:98" x14ac:dyDescent="0.25">
      <c r="A67" s="461"/>
      <c r="B67" s="462"/>
      <c r="C67" s="251"/>
      <c r="D67" s="252"/>
      <c r="E67" s="253"/>
      <c r="F67" s="251"/>
      <c r="G67" s="252"/>
      <c r="H67" s="253"/>
      <c r="I67" s="251"/>
      <c r="J67" s="252"/>
      <c r="K67" s="253"/>
      <c r="L67" s="251"/>
      <c r="M67" s="252"/>
      <c r="N67" s="253"/>
      <c r="O67" s="251"/>
      <c r="P67" s="254"/>
      <c r="Q67" s="243"/>
      <c r="R67" s="244"/>
      <c r="S67" s="244"/>
      <c r="T67" s="244"/>
      <c r="U67" s="244"/>
      <c r="V67" s="244"/>
      <c r="W67" s="244"/>
      <c r="X67" s="244"/>
      <c r="Y67" s="244"/>
      <c r="BZ67" s="175"/>
      <c r="CA67" s="175"/>
      <c r="CB67" s="175"/>
      <c r="CC67" s="175"/>
      <c r="CD67" s="175"/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</row>
    <row r="68" spans="1:98" x14ac:dyDescent="0.25">
      <c r="A68" s="258"/>
      <c r="B68" s="258"/>
      <c r="C68" s="259"/>
      <c r="D68" s="259"/>
      <c r="E68" s="258"/>
      <c r="F68" s="172"/>
      <c r="G68" s="172"/>
      <c r="H68" s="172"/>
      <c r="I68" s="172"/>
      <c r="J68" s="172"/>
      <c r="K68" s="172"/>
      <c r="L68" s="172"/>
      <c r="M68" s="172"/>
      <c r="N68" s="172"/>
      <c r="O68" s="180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</row>
    <row r="69" spans="1:98" ht="26.25" customHeight="1" x14ac:dyDescent="0.25">
      <c r="A69" s="463"/>
      <c r="B69" s="446"/>
      <c r="C69" s="483"/>
      <c r="D69" s="480"/>
      <c r="E69" s="448"/>
      <c r="F69" s="449"/>
      <c r="G69" s="449"/>
      <c r="H69" s="449"/>
      <c r="I69" s="449"/>
      <c r="J69" s="449"/>
      <c r="K69" s="449"/>
      <c r="L69" s="449"/>
      <c r="M69" s="449"/>
      <c r="N69" s="449"/>
      <c r="O69" s="449"/>
      <c r="P69" s="449"/>
      <c r="Q69" s="449"/>
      <c r="R69" s="449"/>
      <c r="S69" s="449"/>
      <c r="T69" s="449"/>
      <c r="U69" s="449"/>
      <c r="V69" s="449"/>
      <c r="W69" s="449"/>
      <c r="X69" s="449"/>
      <c r="Y69" s="449"/>
      <c r="Z69" s="449"/>
      <c r="AA69" s="449"/>
      <c r="AB69" s="449"/>
      <c r="AC69" s="449"/>
      <c r="AD69" s="449"/>
      <c r="AE69" s="449"/>
      <c r="AF69" s="449"/>
      <c r="AG69" s="449"/>
      <c r="AH69" s="449"/>
      <c r="AI69" s="449"/>
      <c r="AJ69" s="449"/>
      <c r="AK69" s="449"/>
      <c r="AL69" s="450"/>
      <c r="AM69" s="437"/>
      <c r="AN69" s="440"/>
      <c r="AO69" s="446"/>
      <c r="AP69" s="432"/>
      <c r="AQ69" s="432"/>
      <c r="BZ69" s="175"/>
      <c r="CA69" s="175"/>
      <c r="CB69" s="175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</row>
    <row r="70" spans="1:98" x14ac:dyDescent="0.25">
      <c r="A70" s="464"/>
      <c r="B70" s="465"/>
      <c r="C70" s="484"/>
      <c r="D70" s="482"/>
      <c r="E70" s="448"/>
      <c r="F70" s="450"/>
      <c r="G70" s="448"/>
      <c r="H70" s="450"/>
      <c r="I70" s="448"/>
      <c r="J70" s="450"/>
      <c r="K70" s="448"/>
      <c r="L70" s="450"/>
      <c r="M70" s="448"/>
      <c r="N70" s="450"/>
      <c r="O70" s="448"/>
      <c r="P70" s="450"/>
      <c r="Q70" s="448"/>
      <c r="R70" s="450"/>
      <c r="S70" s="448"/>
      <c r="T70" s="450"/>
      <c r="U70" s="448"/>
      <c r="V70" s="450"/>
      <c r="W70" s="448"/>
      <c r="X70" s="450"/>
      <c r="Y70" s="448"/>
      <c r="Z70" s="450"/>
      <c r="AA70" s="448"/>
      <c r="AB70" s="450"/>
      <c r="AC70" s="448"/>
      <c r="AD70" s="450"/>
      <c r="AE70" s="448"/>
      <c r="AF70" s="450"/>
      <c r="AG70" s="448"/>
      <c r="AH70" s="450"/>
      <c r="AI70" s="448"/>
      <c r="AJ70" s="450"/>
      <c r="AK70" s="448"/>
      <c r="AL70" s="450"/>
      <c r="AM70" s="467"/>
      <c r="AN70" s="469"/>
      <c r="AO70" s="465"/>
      <c r="AP70" s="433"/>
      <c r="AQ70" s="433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</row>
    <row r="71" spans="1:98" x14ac:dyDescent="0.25">
      <c r="A71" s="466"/>
      <c r="B71" s="447"/>
      <c r="C71" s="308"/>
      <c r="D71" s="308"/>
      <c r="E71" s="236"/>
      <c r="F71" s="237"/>
      <c r="G71" s="236"/>
      <c r="H71" s="237"/>
      <c r="I71" s="236"/>
      <c r="J71" s="237"/>
      <c r="K71" s="236"/>
      <c r="L71" s="237"/>
      <c r="M71" s="236"/>
      <c r="N71" s="237"/>
      <c r="O71" s="236"/>
      <c r="P71" s="237"/>
      <c r="Q71" s="236"/>
      <c r="R71" s="237"/>
      <c r="S71" s="236"/>
      <c r="T71" s="237"/>
      <c r="U71" s="236"/>
      <c r="V71" s="237"/>
      <c r="W71" s="236"/>
      <c r="X71" s="237"/>
      <c r="Y71" s="236"/>
      <c r="Z71" s="237"/>
      <c r="AA71" s="236"/>
      <c r="AB71" s="237"/>
      <c r="AC71" s="236"/>
      <c r="AD71" s="237"/>
      <c r="AE71" s="236"/>
      <c r="AF71" s="237"/>
      <c r="AG71" s="236"/>
      <c r="AH71" s="237"/>
      <c r="AI71" s="236"/>
      <c r="AJ71" s="237"/>
      <c r="AK71" s="236"/>
      <c r="AL71" s="238"/>
      <c r="AM71" s="468"/>
      <c r="AN71" s="470"/>
      <c r="AO71" s="447"/>
      <c r="AP71" s="435"/>
      <c r="AQ71" s="435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</row>
    <row r="72" spans="1:98" x14ac:dyDescent="0.25">
      <c r="A72" s="454"/>
      <c r="B72" s="455"/>
      <c r="C72" s="260"/>
      <c r="D72" s="261"/>
      <c r="E72" s="262"/>
      <c r="F72" s="263"/>
      <c r="G72" s="262"/>
      <c r="H72" s="263"/>
      <c r="I72" s="246"/>
      <c r="J72" s="247"/>
      <c r="K72" s="246"/>
      <c r="L72" s="247"/>
      <c r="M72" s="191"/>
      <c r="N72" s="192"/>
      <c r="O72" s="191"/>
      <c r="P72" s="192"/>
      <c r="Q72" s="191"/>
      <c r="R72" s="192"/>
      <c r="S72" s="191"/>
      <c r="T72" s="192"/>
      <c r="U72" s="191"/>
      <c r="V72" s="192"/>
      <c r="W72" s="191"/>
      <c r="X72" s="192"/>
      <c r="Y72" s="191"/>
      <c r="Z72" s="192"/>
      <c r="AA72" s="191"/>
      <c r="AB72" s="192"/>
      <c r="AC72" s="191"/>
      <c r="AD72" s="192"/>
      <c r="AE72" s="246"/>
      <c r="AF72" s="247"/>
      <c r="AG72" s="246"/>
      <c r="AH72" s="247"/>
      <c r="AI72" s="246"/>
      <c r="AJ72" s="247"/>
      <c r="AK72" s="262"/>
      <c r="AL72" s="264"/>
      <c r="AM72" s="264"/>
      <c r="AN72" s="204"/>
      <c r="AO72" s="204"/>
      <c r="AP72" s="210"/>
      <c r="AQ72" s="210"/>
      <c r="AR72" s="265"/>
      <c r="BZ72" s="175"/>
      <c r="CA72" s="175"/>
      <c r="CB72" s="175"/>
      <c r="CC72" s="175"/>
      <c r="CD72" s="175"/>
      <c r="CE72" s="175"/>
      <c r="CF72" s="175"/>
      <c r="CG72" s="175"/>
      <c r="CH72" s="175"/>
      <c r="CI72" s="175"/>
      <c r="CJ72" s="175"/>
      <c r="CK72" s="175"/>
      <c r="CL72" s="175"/>
      <c r="CM72" s="175"/>
      <c r="CN72" s="175"/>
      <c r="CO72" s="175"/>
      <c r="CP72" s="175"/>
      <c r="CQ72" s="175"/>
      <c r="CR72" s="175"/>
      <c r="CS72" s="175"/>
      <c r="CT72" s="175"/>
    </row>
    <row r="73" spans="1:98" x14ac:dyDescent="0.25">
      <c r="A73" s="452"/>
      <c r="B73" s="453"/>
      <c r="C73" s="266"/>
      <c r="D73" s="267"/>
      <c r="E73" s="268"/>
      <c r="F73" s="269"/>
      <c r="G73" s="268"/>
      <c r="H73" s="269"/>
      <c r="I73" s="191"/>
      <c r="J73" s="192"/>
      <c r="K73" s="191"/>
      <c r="L73" s="192"/>
      <c r="M73" s="191"/>
      <c r="N73" s="192"/>
      <c r="O73" s="191"/>
      <c r="P73" s="192"/>
      <c r="Q73" s="191"/>
      <c r="R73" s="192"/>
      <c r="S73" s="191"/>
      <c r="T73" s="192"/>
      <c r="U73" s="191"/>
      <c r="V73" s="192"/>
      <c r="W73" s="191"/>
      <c r="X73" s="192"/>
      <c r="Y73" s="191"/>
      <c r="Z73" s="192"/>
      <c r="AA73" s="191"/>
      <c r="AB73" s="192"/>
      <c r="AC73" s="191"/>
      <c r="AD73" s="192"/>
      <c r="AE73" s="191"/>
      <c r="AF73" s="192"/>
      <c r="AG73" s="191"/>
      <c r="AH73" s="192"/>
      <c r="AI73" s="191"/>
      <c r="AJ73" s="192"/>
      <c r="AK73" s="268"/>
      <c r="AL73" s="270"/>
      <c r="AM73" s="270"/>
      <c r="AN73" s="204"/>
      <c r="AO73" s="204"/>
      <c r="AP73" s="210"/>
      <c r="AQ73" s="210"/>
      <c r="AR73" s="265"/>
      <c r="BZ73" s="175"/>
      <c r="CA73" s="175"/>
      <c r="CB73" s="175"/>
      <c r="CC73" s="175"/>
      <c r="CD73" s="175"/>
      <c r="CE73" s="175"/>
      <c r="CF73" s="175"/>
      <c r="CG73" s="175"/>
      <c r="CH73" s="175"/>
      <c r="CI73" s="175"/>
      <c r="CJ73" s="175"/>
      <c r="CK73" s="175"/>
      <c r="CL73" s="175"/>
      <c r="CM73" s="175"/>
      <c r="CN73" s="175"/>
      <c r="CO73" s="175"/>
      <c r="CP73" s="175"/>
      <c r="CQ73" s="175"/>
      <c r="CR73" s="175"/>
      <c r="CS73" s="175"/>
      <c r="CT73" s="175"/>
    </row>
    <row r="74" spans="1:98" x14ac:dyDescent="0.25">
      <c r="A74" s="452"/>
      <c r="B74" s="453"/>
      <c r="C74" s="266"/>
      <c r="D74" s="267"/>
      <c r="E74" s="268"/>
      <c r="F74" s="269"/>
      <c r="G74" s="268"/>
      <c r="H74" s="269"/>
      <c r="I74" s="191"/>
      <c r="J74" s="192"/>
      <c r="K74" s="208"/>
      <c r="L74" s="209"/>
      <c r="M74" s="208"/>
      <c r="N74" s="209"/>
      <c r="O74" s="208"/>
      <c r="P74" s="209"/>
      <c r="Q74" s="208"/>
      <c r="R74" s="209"/>
      <c r="S74" s="208"/>
      <c r="T74" s="209"/>
      <c r="U74" s="208"/>
      <c r="V74" s="209"/>
      <c r="W74" s="208"/>
      <c r="X74" s="209"/>
      <c r="Y74" s="208"/>
      <c r="Z74" s="209"/>
      <c r="AA74" s="208"/>
      <c r="AB74" s="209"/>
      <c r="AC74" s="208"/>
      <c r="AD74" s="209"/>
      <c r="AE74" s="208"/>
      <c r="AF74" s="209"/>
      <c r="AG74" s="208"/>
      <c r="AH74" s="209"/>
      <c r="AI74" s="208"/>
      <c r="AJ74" s="209"/>
      <c r="AK74" s="268"/>
      <c r="AL74" s="270"/>
      <c r="AM74" s="270"/>
      <c r="AN74" s="204"/>
      <c r="AO74" s="204"/>
      <c r="AP74" s="210"/>
      <c r="AQ74" s="210"/>
      <c r="AR74" s="265"/>
      <c r="BZ74" s="175"/>
      <c r="CA74" s="175"/>
      <c r="CB74" s="175"/>
      <c r="CC74" s="175"/>
      <c r="CD74" s="175"/>
      <c r="CE74" s="175"/>
      <c r="CF74" s="175"/>
      <c r="CG74" s="175"/>
      <c r="CH74" s="175"/>
      <c r="CI74" s="175"/>
      <c r="CJ74" s="175"/>
      <c r="CK74" s="175"/>
      <c r="CL74" s="175"/>
      <c r="CM74" s="175"/>
      <c r="CN74" s="175"/>
      <c r="CO74" s="175"/>
      <c r="CP74" s="175"/>
      <c r="CQ74" s="175"/>
      <c r="CR74" s="175"/>
      <c r="CS74" s="175"/>
      <c r="CT74" s="175"/>
    </row>
    <row r="75" spans="1:98" x14ac:dyDescent="0.25">
      <c r="A75" s="452"/>
      <c r="B75" s="453"/>
      <c r="C75" s="266"/>
      <c r="D75" s="271"/>
      <c r="E75" s="268"/>
      <c r="F75" s="269"/>
      <c r="G75" s="268"/>
      <c r="H75" s="269"/>
      <c r="I75" s="268"/>
      <c r="J75" s="269"/>
      <c r="K75" s="208"/>
      <c r="L75" s="209"/>
      <c r="M75" s="208"/>
      <c r="N75" s="209"/>
      <c r="O75" s="208"/>
      <c r="P75" s="209"/>
      <c r="Q75" s="208"/>
      <c r="R75" s="209"/>
      <c r="S75" s="208"/>
      <c r="T75" s="209"/>
      <c r="U75" s="208"/>
      <c r="V75" s="209"/>
      <c r="W75" s="208"/>
      <c r="X75" s="209"/>
      <c r="Y75" s="208"/>
      <c r="Z75" s="209"/>
      <c r="AA75" s="208"/>
      <c r="AB75" s="209"/>
      <c r="AC75" s="208"/>
      <c r="AD75" s="209"/>
      <c r="AE75" s="208"/>
      <c r="AF75" s="209"/>
      <c r="AG75" s="208"/>
      <c r="AH75" s="209"/>
      <c r="AI75" s="208"/>
      <c r="AJ75" s="209"/>
      <c r="AK75" s="208"/>
      <c r="AL75" s="210"/>
      <c r="AM75" s="204"/>
      <c r="AN75" s="204"/>
      <c r="AO75" s="204"/>
      <c r="AP75" s="210"/>
      <c r="AQ75" s="210"/>
      <c r="AR75" s="265"/>
      <c r="BZ75" s="175"/>
      <c r="CA75" s="175"/>
      <c r="CB75" s="175"/>
      <c r="CC75" s="175"/>
      <c r="CD75" s="175"/>
      <c r="CE75" s="175"/>
      <c r="CF75" s="175"/>
      <c r="CG75" s="175"/>
      <c r="CH75" s="175"/>
      <c r="CI75" s="175"/>
      <c r="CJ75" s="175"/>
      <c r="CK75" s="175"/>
      <c r="CL75" s="175"/>
      <c r="CM75" s="175"/>
      <c r="CN75" s="175"/>
      <c r="CO75" s="175"/>
      <c r="CP75" s="175"/>
      <c r="CQ75" s="175"/>
      <c r="CR75" s="175"/>
      <c r="CS75" s="175"/>
      <c r="CT75" s="175"/>
    </row>
    <row r="76" spans="1:98" x14ac:dyDescent="0.25">
      <c r="A76" s="452"/>
      <c r="B76" s="453"/>
      <c r="C76" s="214"/>
      <c r="D76" s="271"/>
      <c r="E76" s="208"/>
      <c r="F76" s="209"/>
      <c r="G76" s="208"/>
      <c r="H76" s="209"/>
      <c r="I76" s="208"/>
      <c r="J76" s="209"/>
      <c r="K76" s="208"/>
      <c r="L76" s="209"/>
      <c r="M76" s="208"/>
      <c r="N76" s="209"/>
      <c r="O76" s="208"/>
      <c r="P76" s="209"/>
      <c r="Q76" s="208"/>
      <c r="R76" s="209"/>
      <c r="S76" s="208"/>
      <c r="T76" s="209"/>
      <c r="U76" s="208"/>
      <c r="V76" s="209"/>
      <c r="W76" s="208"/>
      <c r="X76" s="209"/>
      <c r="Y76" s="208"/>
      <c r="Z76" s="209"/>
      <c r="AA76" s="208"/>
      <c r="AB76" s="209"/>
      <c r="AC76" s="208"/>
      <c r="AD76" s="209"/>
      <c r="AE76" s="208"/>
      <c r="AF76" s="209"/>
      <c r="AG76" s="208"/>
      <c r="AH76" s="209"/>
      <c r="AI76" s="208"/>
      <c r="AJ76" s="209"/>
      <c r="AK76" s="208"/>
      <c r="AL76" s="210"/>
      <c r="AM76" s="204"/>
      <c r="AN76" s="204"/>
      <c r="AO76" s="204"/>
      <c r="AP76" s="210"/>
      <c r="AQ76" s="210"/>
      <c r="AR76" s="265"/>
      <c r="BZ76" s="175"/>
      <c r="CA76" s="175"/>
      <c r="CB76" s="175"/>
      <c r="CC76" s="175"/>
      <c r="CD76" s="175"/>
      <c r="CE76" s="175"/>
      <c r="CF76" s="175"/>
      <c r="CG76" s="175"/>
      <c r="CH76" s="175"/>
      <c r="CI76" s="175"/>
      <c r="CJ76" s="175"/>
      <c r="CK76" s="175"/>
      <c r="CL76" s="175"/>
      <c r="CM76" s="175"/>
      <c r="CN76" s="175"/>
      <c r="CO76" s="175"/>
      <c r="CP76" s="175"/>
      <c r="CQ76" s="175"/>
      <c r="CR76" s="175"/>
      <c r="CS76" s="175"/>
      <c r="CT76" s="175"/>
    </row>
    <row r="77" spans="1:98" x14ac:dyDescent="0.25">
      <c r="A77" s="452"/>
      <c r="B77" s="453"/>
      <c r="C77" s="266"/>
      <c r="D77" s="267"/>
      <c r="E77" s="268"/>
      <c r="F77" s="269"/>
      <c r="G77" s="268"/>
      <c r="H77" s="269"/>
      <c r="I77" s="208"/>
      <c r="J77" s="209"/>
      <c r="K77" s="208"/>
      <c r="L77" s="209"/>
      <c r="M77" s="208"/>
      <c r="N77" s="209"/>
      <c r="O77" s="208"/>
      <c r="P77" s="209"/>
      <c r="Q77" s="208"/>
      <c r="R77" s="209"/>
      <c r="S77" s="208"/>
      <c r="T77" s="209"/>
      <c r="U77" s="208"/>
      <c r="V77" s="209"/>
      <c r="W77" s="208"/>
      <c r="X77" s="209"/>
      <c r="Y77" s="208"/>
      <c r="Z77" s="209"/>
      <c r="AA77" s="208"/>
      <c r="AB77" s="209"/>
      <c r="AC77" s="208"/>
      <c r="AD77" s="209"/>
      <c r="AE77" s="208"/>
      <c r="AF77" s="209"/>
      <c r="AG77" s="208"/>
      <c r="AH77" s="209"/>
      <c r="AI77" s="208"/>
      <c r="AJ77" s="209"/>
      <c r="AK77" s="208"/>
      <c r="AL77" s="210"/>
      <c r="AM77" s="204"/>
      <c r="AN77" s="204"/>
      <c r="AO77" s="204"/>
      <c r="AP77" s="210"/>
      <c r="AQ77" s="210"/>
      <c r="AR77" s="265"/>
      <c r="BZ77" s="175"/>
      <c r="CA77" s="175"/>
      <c r="CB77" s="175"/>
      <c r="CC77" s="175"/>
      <c r="CD77" s="175"/>
      <c r="CE77" s="175"/>
      <c r="CF77" s="175"/>
      <c r="CG77" s="175"/>
      <c r="CH77" s="175"/>
      <c r="CI77" s="175"/>
      <c r="CJ77" s="175"/>
      <c r="CK77" s="175"/>
      <c r="CL77" s="175"/>
      <c r="CM77" s="175"/>
      <c r="CN77" s="175"/>
      <c r="CO77" s="175"/>
      <c r="CP77" s="175"/>
      <c r="CQ77" s="175"/>
      <c r="CR77" s="175"/>
      <c r="CS77" s="175"/>
      <c r="CT77" s="175"/>
    </row>
    <row r="78" spans="1:98" ht="27.75" customHeight="1" x14ac:dyDescent="0.25">
      <c r="A78" s="485"/>
      <c r="B78" s="486"/>
      <c r="C78" s="266"/>
      <c r="D78" s="267"/>
      <c r="E78" s="268"/>
      <c r="F78" s="269"/>
      <c r="G78" s="268"/>
      <c r="H78" s="269"/>
      <c r="I78" s="208"/>
      <c r="J78" s="209"/>
      <c r="K78" s="208"/>
      <c r="L78" s="209"/>
      <c r="M78" s="208"/>
      <c r="N78" s="209"/>
      <c r="O78" s="208"/>
      <c r="P78" s="209"/>
      <c r="Q78" s="208"/>
      <c r="R78" s="209"/>
      <c r="S78" s="208"/>
      <c r="T78" s="209"/>
      <c r="U78" s="208"/>
      <c r="V78" s="209"/>
      <c r="W78" s="208"/>
      <c r="X78" s="209"/>
      <c r="Y78" s="208"/>
      <c r="Z78" s="209"/>
      <c r="AA78" s="208"/>
      <c r="AB78" s="209"/>
      <c r="AC78" s="208"/>
      <c r="AD78" s="209"/>
      <c r="AE78" s="208"/>
      <c r="AF78" s="209"/>
      <c r="AG78" s="208"/>
      <c r="AH78" s="209"/>
      <c r="AI78" s="208"/>
      <c r="AJ78" s="209"/>
      <c r="AK78" s="208"/>
      <c r="AL78" s="210"/>
      <c r="AM78" s="204"/>
      <c r="AN78" s="204"/>
      <c r="AO78" s="204"/>
      <c r="AP78" s="210"/>
      <c r="AQ78" s="210"/>
      <c r="AR78" s="265"/>
      <c r="BZ78" s="175"/>
      <c r="CA78" s="175"/>
      <c r="CB78" s="175"/>
      <c r="CC78" s="175"/>
      <c r="CD78" s="175"/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5"/>
      <c r="CP78" s="175"/>
      <c r="CQ78" s="175"/>
      <c r="CR78" s="175"/>
      <c r="CS78" s="175"/>
      <c r="CT78" s="175"/>
    </row>
    <row r="79" spans="1:98" x14ac:dyDescent="0.25">
      <c r="A79" s="452"/>
      <c r="B79" s="453"/>
      <c r="C79" s="214"/>
      <c r="D79" s="271"/>
      <c r="E79" s="208"/>
      <c r="F79" s="209"/>
      <c r="G79" s="208"/>
      <c r="H79" s="209"/>
      <c r="I79" s="208"/>
      <c r="J79" s="209"/>
      <c r="K79" s="208"/>
      <c r="L79" s="209"/>
      <c r="M79" s="208"/>
      <c r="N79" s="209"/>
      <c r="O79" s="208"/>
      <c r="P79" s="209"/>
      <c r="Q79" s="208"/>
      <c r="R79" s="209"/>
      <c r="S79" s="208"/>
      <c r="T79" s="209"/>
      <c r="U79" s="208"/>
      <c r="V79" s="209"/>
      <c r="W79" s="208"/>
      <c r="X79" s="209"/>
      <c r="Y79" s="208"/>
      <c r="Z79" s="209"/>
      <c r="AA79" s="208"/>
      <c r="AB79" s="209"/>
      <c r="AC79" s="208"/>
      <c r="AD79" s="209"/>
      <c r="AE79" s="208"/>
      <c r="AF79" s="209"/>
      <c r="AG79" s="208"/>
      <c r="AH79" s="209"/>
      <c r="AI79" s="208"/>
      <c r="AJ79" s="209"/>
      <c r="AK79" s="208"/>
      <c r="AL79" s="210"/>
      <c r="AM79" s="204"/>
      <c r="AN79" s="204"/>
      <c r="AO79" s="204"/>
      <c r="AP79" s="210"/>
      <c r="AQ79" s="210"/>
      <c r="AR79" s="265"/>
      <c r="BZ79" s="175"/>
      <c r="CA79" s="175"/>
      <c r="CB79" s="175"/>
      <c r="CC79" s="175"/>
      <c r="CD79" s="175"/>
      <c r="CE79" s="175"/>
      <c r="CF79" s="175"/>
      <c r="CG79" s="175"/>
      <c r="CH79" s="175"/>
      <c r="CI79" s="175"/>
      <c r="CJ79" s="175"/>
      <c r="CK79" s="175"/>
      <c r="CL79" s="175"/>
      <c r="CM79" s="175"/>
      <c r="CN79" s="175"/>
      <c r="CO79" s="175"/>
      <c r="CP79" s="175"/>
      <c r="CQ79" s="175"/>
      <c r="CR79" s="175"/>
      <c r="CS79" s="175"/>
      <c r="CT79" s="175"/>
    </row>
    <row r="80" spans="1:98" x14ac:dyDescent="0.25">
      <c r="A80" s="487"/>
      <c r="B80" s="488"/>
      <c r="C80" s="272"/>
      <c r="D80" s="273"/>
      <c r="E80" s="274"/>
      <c r="F80" s="275"/>
      <c r="G80" s="274"/>
      <c r="H80" s="275"/>
      <c r="I80" s="274"/>
      <c r="J80" s="275"/>
      <c r="K80" s="276"/>
      <c r="L80" s="215"/>
      <c r="M80" s="276"/>
      <c r="N80" s="215"/>
      <c r="O80" s="276"/>
      <c r="P80" s="215"/>
      <c r="Q80" s="276"/>
      <c r="R80" s="215"/>
      <c r="S80" s="276"/>
      <c r="T80" s="215"/>
      <c r="U80" s="276"/>
      <c r="V80" s="215"/>
      <c r="W80" s="276"/>
      <c r="X80" s="215"/>
      <c r="Y80" s="276"/>
      <c r="Z80" s="215"/>
      <c r="AA80" s="276"/>
      <c r="AB80" s="215"/>
      <c r="AC80" s="276"/>
      <c r="AD80" s="215"/>
      <c r="AE80" s="276"/>
      <c r="AF80" s="215"/>
      <c r="AG80" s="276"/>
      <c r="AH80" s="215"/>
      <c r="AI80" s="276"/>
      <c r="AJ80" s="215"/>
      <c r="AK80" s="276"/>
      <c r="AL80" s="216"/>
      <c r="AM80" s="206"/>
      <c r="AN80" s="206"/>
      <c r="AO80" s="204"/>
      <c r="AP80" s="210"/>
      <c r="AQ80" s="210"/>
      <c r="AR80" s="265"/>
      <c r="BZ80" s="175"/>
      <c r="CA80" s="175"/>
      <c r="CB80" s="175"/>
      <c r="CC80" s="175"/>
      <c r="CD80" s="175"/>
      <c r="CE80" s="175"/>
      <c r="CF80" s="175"/>
      <c r="CG80" s="175"/>
      <c r="CH80" s="175"/>
      <c r="CI80" s="175"/>
      <c r="CJ80" s="175"/>
      <c r="CK80" s="175"/>
      <c r="CL80" s="175"/>
      <c r="CM80" s="175"/>
      <c r="CN80" s="175"/>
      <c r="CO80" s="175"/>
      <c r="CP80" s="175"/>
      <c r="CQ80" s="175"/>
      <c r="CR80" s="175"/>
      <c r="CS80" s="175"/>
      <c r="CT80" s="175"/>
    </row>
    <row r="81" spans="1:98" x14ac:dyDescent="0.25">
      <c r="A81" s="489"/>
      <c r="B81" s="277"/>
      <c r="C81" s="260"/>
      <c r="D81" s="261"/>
      <c r="E81" s="278"/>
      <c r="F81" s="279"/>
      <c r="G81" s="278"/>
      <c r="H81" s="279"/>
      <c r="I81" s="278"/>
      <c r="J81" s="279"/>
      <c r="K81" s="246"/>
      <c r="L81" s="247"/>
      <c r="M81" s="246"/>
      <c r="N81" s="247"/>
      <c r="O81" s="246"/>
      <c r="P81" s="247"/>
      <c r="Q81" s="246"/>
      <c r="R81" s="247"/>
      <c r="S81" s="246"/>
      <c r="T81" s="247"/>
      <c r="U81" s="246"/>
      <c r="V81" s="247"/>
      <c r="W81" s="246"/>
      <c r="X81" s="247"/>
      <c r="Y81" s="246"/>
      <c r="Z81" s="247"/>
      <c r="AA81" s="246"/>
      <c r="AB81" s="247"/>
      <c r="AC81" s="246"/>
      <c r="AD81" s="247"/>
      <c r="AE81" s="246"/>
      <c r="AF81" s="247"/>
      <c r="AG81" s="246"/>
      <c r="AH81" s="247"/>
      <c r="AI81" s="246"/>
      <c r="AJ81" s="247"/>
      <c r="AK81" s="246"/>
      <c r="AL81" s="248"/>
      <c r="AM81" s="198"/>
      <c r="AN81" s="198"/>
      <c r="AO81" s="198"/>
      <c r="AP81" s="248"/>
      <c r="AQ81" s="248"/>
      <c r="AR81" s="265"/>
      <c r="BZ81" s="175"/>
      <c r="CA81" s="175"/>
      <c r="CB81" s="175"/>
      <c r="CC81" s="175"/>
      <c r="CD81" s="175"/>
      <c r="CE81" s="175"/>
      <c r="CF81" s="175"/>
      <c r="CG81" s="175"/>
      <c r="CH81" s="175"/>
      <c r="CI81" s="175"/>
      <c r="CJ81" s="175"/>
      <c r="CK81" s="175"/>
      <c r="CL81" s="175"/>
      <c r="CM81" s="175"/>
      <c r="CN81" s="175"/>
      <c r="CO81" s="175"/>
      <c r="CP81" s="175"/>
      <c r="CQ81" s="175"/>
      <c r="CR81" s="175"/>
      <c r="CS81" s="175"/>
      <c r="CT81" s="175"/>
    </row>
    <row r="82" spans="1:98" x14ac:dyDescent="0.25">
      <c r="A82" s="490"/>
      <c r="B82" s="280"/>
      <c r="C82" s="266"/>
      <c r="D82" s="267"/>
      <c r="E82" s="268"/>
      <c r="F82" s="269"/>
      <c r="G82" s="268"/>
      <c r="H82" s="269"/>
      <c r="I82" s="268"/>
      <c r="J82" s="269"/>
      <c r="K82" s="208"/>
      <c r="L82" s="209"/>
      <c r="M82" s="208"/>
      <c r="N82" s="209"/>
      <c r="O82" s="208"/>
      <c r="P82" s="209"/>
      <c r="Q82" s="208"/>
      <c r="R82" s="209"/>
      <c r="S82" s="208"/>
      <c r="T82" s="209"/>
      <c r="U82" s="208"/>
      <c r="V82" s="209"/>
      <c r="W82" s="208"/>
      <c r="X82" s="209"/>
      <c r="Y82" s="208"/>
      <c r="Z82" s="209"/>
      <c r="AA82" s="208"/>
      <c r="AB82" s="209"/>
      <c r="AC82" s="208"/>
      <c r="AD82" s="209"/>
      <c r="AE82" s="208"/>
      <c r="AF82" s="209"/>
      <c r="AG82" s="208"/>
      <c r="AH82" s="209"/>
      <c r="AI82" s="208"/>
      <c r="AJ82" s="209"/>
      <c r="AK82" s="208"/>
      <c r="AL82" s="210"/>
      <c r="AM82" s="204"/>
      <c r="AN82" s="204"/>
      <c r="AO82" s="204"/>
      <c r="AP82" s="210"/>
      <c r="AQ82" s="210"/>
      <c r="AR82" s="265"/>
      <c r="BZ82" s="175"/>
      <c r="CA82" s="175"/>
      <c r="CB82" s="175"/>
      <c r="CC82" s="175"/>
      <c r="CD82" s="175"/>
      <c r="CE82" s="175"/>
      <c r="CF82" s="175"/>
      <c r="CG82" s="175"/>
      <c r="CH82" s="175"/>
      <c r="CI82" s="175"/>
      <c r="CJ82" s="175"/>
      <c r="CK82" s="175"/>
      <c r="CL82" s="175"/>
      <c r="CM82" s="175"/>
      <c r="CN82" s="175"/>
      <c r="CO82" s="175"/>
      <c r="CP82" s="175"/>
      <c r="CQ82" s="175"/>
      <c r="CR82" s="175"/>
      <c r="CS82" s="175"/>
      <c r="CT82" s="175"/>
    </row>
    <row r="83" spans="1:98" x14ac:dyDescent="0.25">
      <c r="A83" s="491"/>
      <c r="B83" s="257"/>
      <c r="C83" s="281"/>
      <c r="D83" s="228"/>
      <c r="E83" s="229"/>
      <c r="F83" s="230"/>
      <c r="G83" s="229"/>
      <c r="H83" s="230"/>
      <c r="I83" s="229"/>
      <c r="J83" s="230"/>
      <c r="K83" s="229"/>
      <c r="L83" s="230"/>
      <c r="M83" s="229"/>
      <c r="N83" s="230"/>
      <c r="O83" s="229"/>
      <c r="P83" s="230"/>
      <c r="Q83" s="229"/>
      <c r="R83" s="230"/>
      <c r="S83" s="229"/>
      <c r="T83" s="230"/>
      <c r="U83" s="229"/>
      <c r="V83" s="230"/>
      <c r="W83" s="229"/>
      <c r="X83" s="230"/>
      <c r="Y83" s="229"/>
      <c r="Z83" s="230"/>
      <c r="AA83" s="229"/>
      <c r="AB83" s="230"/>
      <c r="AC83" s="229"/>
      <c r="AD83" s="230"/>
      <c r="AE83" s="229"/>
      <c r="AF83" s="230"/>
      <c r="AG83" s="229"/>
      <c r="AH83" s="230"/>
      <c r="AI83" s="229"/>
      <c r="AJ83" s="230"/>
      <c r="AK83" s="229"/>
      <c r="AL83" s="231"/>
      <c r="AM83" s="219"/>
      <c r="AN83" s="219"/>
      <c r="AO83" s="219"/>
      <c r="AP83" s="231"/>
      <c r="AQ83" s="231"/>
      <c r="AR83" s="265"/>
      <c r="BZ83" s="175"/>
      <c r="CA83" s="175"/>
      <c r="CB83" s="175"/>
      <c r="CC83" s="175"/>
      <c r="CD83" s="175"/>
      <c r="CE83" s="175"/>
      <c r="CF83" s="175"/>
      <c r="CG83" s="175"/>
      <c r="CH83" s="175"/>
      <c r="CI83" s="175"/>
      <c r="CJ83" s="175"/>
      <c r="CK83" s="175"/>
      <c r="CL83" s="175"/>
      <c r="CM83" s="175"/>
      <c r="CN83" s="175"/>
      <c r="CO83" s="175"/>
      <c r="CP83" s="175"/>
      <c r="CQ83" s="175"/>
      <c r="CR83" s="175"/>
      <c r="CS83" s="175"/>
      <c r="CT83" s="175"/>
    </row>
    <row r="84" spans="1:98" x14ac:dyDescent="0.25">
      <c r="A84" s="454"/>
      <c r="B84" s="455"/>
      <c r="C84" s="266"/>
      <c r="D84" s="267"/>
      <c r="E84" s="191"/>
      <c r="F84" s="192"/>
      <c r="G84" s="282"/>
      <c r="H84" s="283"/>
      <c r="I84" s="282"/>
      <c r="J84" s="283"/>
      <c r="K84" s="282"/>
      <c r="L84" s="283"/>
      <c r="M84" s="282"/>
      <c r="N84" s="283"/>
      <c r="O84" s="282"/>
      <c r="P84" s="283"/>
      <c r="Q84" s="282"/>
      <c r="R84" s="283"/>
      <c r="S84" s="282"/>
      <c r="T84" s="283"/>
      <c r="U84" s="282"/>
      <c r="V84" s="283"/>
      <c r="W84" s="282"/>
      <c r="X84" s="283"/>
      <c r="Y84" s="282"/>
      <c r="Z84" s="283"/>
      <c r="AA84" s="282"/>
      <c r="AB84" s="283"/>
      <c r="AC84" s="282"/>
      <c r="AD84" s="283"/>
      <c r="AE84" s="282"/>
      <c r="AF84" s="283"/>
      <c r="AG84" s="282"/>
      <c r="AH84" s="283"/>
      <c r="AI84" s="282"/>
      <c r="AJ84" s="283"/>
      <c r="AK84" s="282"/>
      <c r="AL84" s="284"/>
      <c r="AM84" s="202"/>
      <c r="AN84" s="202"/>
      <c r="AO84" s="202"/>
      <c r="AP84" s="193"/>
      <c r="AQ84" s="193"/>
      <c r="AR84" s="265"/>
      <c r="BZ84" s="175"/>
      <c r="CA84" s="175"/>
      <c r="CB84" s="175"/>
      <c r="CC84" s="175"/>
      <c r="CD84" s="175"/>
      <c r="CE84" s="175"/>
      <c r="CF84" s="175"/>
      <c r="CG84" s="175"/>
      <c r="CH84" s="175"/>
      <c r="CI84" s="175"/>
      <c r="CJ84" s="175"/>
      <c r="CK84" s="175"/>
      <c r="CL84" s="175"/>
      <c r="CM84" s="175"/>
      <c r="CN84" s="175"/>
      <c r="CO84" s="175"/>
      <c r="CP84" s="175"/>
      <c r="CQ84" s="175"/>
      <c r="CR84" s="175"/>
      <c r="CS84" s="175"/>
      <c r="CT84" s="175"/>
    </row>
    <row r="85" spans="1:98" x14ac:dyDescent="0.25">
      <c r="A85" s="452"/>
      <c r="B85" s="453"/>
      <c r="C85" s="214"/>
      <c r="D85" s="271"/>
      <c r="E85" s="208"/>
      <c r="F85" s="209"/>
      <c r="G85" s="208"/>
      <c r="H85" s="209"/>
      <c r="I85" s="208"/>
      <c r="J85" s="209"/>
      <c r="K85" s="276"/>
      <c r="L85" s="215"/>
      <c r="M85" s="276"/>
      <c r="N85" s="215"/>
      <c r="O85" s="276"/>
      <c r="P85" s="215"/>
      <c r="Q85" s="276"/>
      <c r="R85" s="215"/>
      <c r="S85" s="276"/>
      <c r="T85" s="215"/>
      <c r="U85" s="276"/>
      <c r="V85" s="215"/>
      <c r="W85" s="276"/>
      <c r="X85" s="215"/>
      <c r="Y85" s="276"/>
      <c r="Z85" s="215"/>
      <c r="AA85" s="276"/>
      <c r="AB85" s="215"/>
      <c r="AC85" s="276"/>
      <c r="AD85" s="215"/>
      <c r="AE85" s="276"/>
      <c r="AF85" s="215"/>
      <c r="AG85" s="276"/>
      <c r="AH85" s="215"/>
      <c r="AI85" s="276"/>
      <c r="AJ85" s="215"/>
      <c r="AK85" s="276"/>
      <c r="AL85" s="216"/>
      <c r="AM85" s="206"/>
      <c r="AN85" s="206"/>
      <c r="AO85" s="204"/>
      <c r="AP85" s="210"/>
      <c r="AQ85" s="210"/>
      <c r="AR85" s="265"/>
      <c r="BZ85" s="175"/>
      <c r="CA85" s="175"/>
      <c r="CB85" s="175"/>
      <c r="CC85" s="175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5"/>
      <c r="CO85" s="175"/>
      <c r="CP85" s="175"/>
      <c r="CQ85" s="175"/>
      <c r="CR85" s="175"/>
      <c r="CS85" s="175"/>
      <c r="CT85" s="175"/>
    </row>
    <row r="86" spans="1:98" x14ac:dyDescent="0.25">
      <c r="A86" s="452"/>
      <c r="B86" s="453"/>
      <c r="C86" s="214"/>
      <c r="D86" s="271"/>
      <c r="E86" s="208"/>
      <c r="F86" s="209"/>
      <c r="G86" s="208"/>
      <c r="H86" s="209"/>
      <c r="I86" s="208"/>
      <c r="J86" s="209"/>
      <c r="K86" s="276"/>
      <c r="L86" s="215"/>
      <c r="M86" s="276"/>
      <c r="N86" s="215"/>
      <c r="O86" s="276"/>
      <c r="P86" s="215"/>
      <c r="Q86" s="276"/>
      <c r="R86" s="215"/>
      <c r="S86" s="276"/>
      <c r="T86" s="215"/>
      <c r="U86" s="276"/>
      <c r="V86" s="215"/>
      <c r="W86" s="276"/>
      <c r="X86" s="215"/>
      <c r="Y86" s="276"/>
      <c r="Z86" s="215"/>
      <c r="AA86" s="276"/>
      <c r="AB86" s="215"/>
      <c r="AC86" s="276"/>
      <c r="AD86" s="215"/>
      <c r="AE86" s="276"/>
      <c r="AF86" s="215"/>
      <c r="AG86" s="276"/>
      <c r="AH86" s="215"/>
      <c r="AI86" s="276"/>
      <c r="AJ86" s="215"/>
      <c r="AK86" s="276"/>
      <c r="AL86" s="216"/>
      <c r="AM86" s="206"/>
      <c r="AN86" s="206"/>
      <c r="AO86" s="206"/>
      <c r="AP86" s="216"/>
      <c r="AQ86" s="216"/>
      <c r="AR86" s="265"/>
      <c r="BZ86" s="175"/>
      <c r="CA86" s="175"/>
      <c r="CB86" s="175"/>
      <c r="CC86" s="175"/>
      <c r="CD86" s="175"/>
      <c r="CE86" s="175"/>
      <c r="CF86" s="175"/>
      <c r="CG86" s="175"/>
      <c r="CH86" s="175"/>
      <c r="CI86" s="175"/>
      <c r="CJ86" s="175"/>
      <c r="CK86" s="175"/>
      <c r="CL86" s="175"/>
      <c r="CM86" s="175"/>
      <c r="CN86" s="175"/>
      <c r="CO86" s="175"/>
      <c r="CP86" s="175"/>
      <c r="CQ86" s="175"/>
      <c r="CR86" s="175"/>
      <c r="CS86" s="175"/>
      <c r="CT86" s="175"/>
    </row>
    <row r="87" spans="1:98" x14ac:dyDescent="0.25">
      <c r="A87" s="452"/>
      <c r="B87" s="453"/>
      <c r="C87" s="285"/>
      <c r="D87" s="286"/>
      <c r="E87" s="208"/>
      <c r="F87" s="209"/>
      <c r="G87" s="208"/>
      <c r="H87" s="209"/>
      <c r="I87" s="208"/>
      <c r="J87" s="209"/>
      <c r="K87" s="276"/>
      <c r="L87" s="215"/>
      <c r="M87" s="276"/>
      <c r="N87" s="215"/>
      <c r="O87" s="276"/>
      <c r="P87" s="215"/>
      <c r="Q87" s="276"/>
      <c r="R87" s="215"/>
      <c r="S87" s="276"/>
      <c r="T87" s="215"/>
      <c r="U87" s="276"/>
      <c r="V87" s="215"/>
      <c r="W87" s="276"/>
      <c r="X87" s="215"/>
      <c r="Y87" s="276"/>
      <c r="Z87" s="215"/>
      <c r="AA87" s="276"/>
      <c r="AB87" s="215"/>
      <c r="AC87" s="276"/>
      <c r="AD87" s="215"/>
      <c r="AE87" s="276"/>
      <c r="AF87" s="215"/>
      <c r="AG87" s="276"/>
      <c r="AH87" s="215"/>
      <c r="AI87" s="276"/>
      <c r="AJ87" s="215"/>
      <c r="AK87" s="276"/>
      <c r="AL87" s="216"/>
      <c r="AM87" s="206"/>
      <c r="AN87" s="206"/>
      <c r="AO87" s="206"/>
      <c r="AP87" s="216"/>
      <c r="AQ87" s="216"/>
      <c r="AR87" s="265"/>
      <c r="BZ87" s="175"/>
      <c r="CA87" s="175"/>
      <c r="CB87" s="175"/>
      <c r="CC87" s="175"/>
      <c r="CD87" s="175"/>
      <c r="CE87" s="175"/>
      <c r="CF87" s="175"/>
      <c r="CG87" s="175"/>
      <c r="CH87" s="175"/>
      <c r="CI87" s="175"/>
      <c r="CJ87" s="175"/>
      <c r="CK87" s="175"/>
      <c r="CL87" s="175"/>
      <c r="CM87" s="175"/>
      <c r="CN87" s="175"/>
      <c r="CO87" s="175"/>
      <c r="CP87" s="175"/>
      <c r="CQ87" s="175"/>
      <c r="CR87" s="175"/>
      <c r="CS87" s="175"/>
      <c r="CT87" s="175"/>
    </row>
    <row r="88" spans="1:98" x14ac:dyDescent="0.25">
      <c r="A88" s="452"/>
      <c r="B88" s="453"/>
      <c r="C88" s="285"/>
      <c r="D88" s="286"/>
      <c r="E88" s="208"/>
      <c r="F88" s="209"/>
      <c r="G88" s="208"/>
      <c r="H88" s="209"/>
      <c r="I88" s="208"/>
      <c r="J88" s="209"/>
      <c r="K88" s="276"/>
      <c r="L88" s="215"/>
      <c r="M88" s="276"/>
      <c r="N88" s="215"/>
      <c r="O88" s="276"/>
      <c r="P88" s="215"/>
      <c r="Q88" s="276"/>
      <c r="R88" s="215"/>
      <c r="S88" s="276"/>
      <c r="T88" s="215"/>
      <c r="U88" s="276"/>
      <c r="V88" s="215"/>
      <c r="W88" s="276"/>
      <c r="X88" s="215"/>
      <c r="Y88" s="276"/>
      <c r="Z88" s="215"/>
      <c r="AA88" s="276"/>
      <c r="AB88" s="215"/>
      <c r="AC88" s="276"/>
      <c r="AD88" s="215"/>
      <c r="AE88" s="276"/>
      <c r="AF88" s="215"/>
      <c r="AG88" s="276"/>
      <c r="AH88" s="215"/>
      <c r="AI88" s="276"/>
      <c r="AJ88" s="215"/>
      <c r="AK88" s="276"/>
      <c r="AL88" s="216"/>
      <c r="AM88" s="206"/>
      <c r="AN88" s="206"/>
      <c r="AO88" s="206"/>
      <c r="AP88" s="216"/>
      <c r="AQ88" s="216"/>
      <c r="AR88" s="265"/>
      <c r="BZ88" s="175"/>
      <c r="CA88" s="175"/>
      <c r="CB88" s="175"/>
      <c r="CC88" s="175"/>
      <c r="CD88" s="175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5"/>
      <c r="CQ88" s="175"/>
      <c r="CR88" s="175"/>
      <c r="CS88" s="175"/>
      <c r="CT88" s="175"/>
    </row>
    <row r="89" spans="1:98" x14ac:dyDescent="0.25">
      <c r="A89" s="306"/>
      <c r="B89" s="307"/>
      <c r="C89" s="285"/>
      <c r="D89" s="286"/>
      <c r="E89" s="208"/>
      <c r="F89" s="209"/>
      <c r="G89" s="208"/>
      <c r="H89" s="209"/>
      <c r="I89" s="208"/>
      <c r="J89" s="209"/>
      <c r="K89" s="276"/>
      <c r="L89" s="215"/>
      <c r="M89" s="276"/>
      <c r="N89" s="215"/>
      <c r="O89" s="276"/>
      <c r="P89" s="215"/>
      <c r="Q89" s="276"/>
      <c r="R89" s="215"/>
      <c r="S89" s="276"/>
      <c r="T89" s="215"/>
      <c r="U89" s="276"/>
      <c r="V89" s="215"/>
      <c r="W89" s="276"/>
      <c r="X89" s="215"/>
      <c r="Y89" s="276"/>
      <c r="Z89" s="215"/>
      <c r="AA89" s="276"/>
      <c r="AB89" s="215"/>
      <c r="AC89" s="276"/>
      <c r="AD89" s="215"/>
      <c r="AE89" s="276"/>
      <c r="AF89" s="215"/>
      <c r="AG89" s="276"/>
      <c r="AH89" s="215"/>
      <c r="AI89" s="276"/>
      <c r="AJ89" s="215"/>
      <c r="AK89" s="276"/>
      <c r="AL89" s="216"/>
      <c r="AM89" s="206"/>
      <c r="AN89" s="206"/>
      <c r="AO89" s="204"/>
      <c r="AP89" s="210"/>
      <c r="AQ89" s="210"/>
      <c r="AR89" s="265"/>
      <c r="BZ89" s="175"/>
      <c r="CA89" s="175"/>
      <c r="CB89" s="175"/>
      <c r="CC89" s="175"/>
      <c r="CD89" s="175"/>
      <c r="CE89" s="175"/>
      <c r="CF89" s="175"/>
      <c r="CG89" s="175"/>
      <c r="CH89" s="175"/>
      <c r="CI89" s="175"/>
      <c r="CJ89" s="175"/>
      <c r="CK89" s="175"/>
      <c r="CL89" s="175"/>
      <c r="CM89" s="175"/>
      <c r="CN89" s="175"/>
      <c r="CO89" s="175"/>
      <c r="CP89" s="175"/>
      <c r="CQ89" s="175"/>
      <c r="CR89" s="175"/>
      <c r="CS89" s="175"/>
      <c r="CT89" s="175"/>
    </row>
    <row r="90" spans="1:98" x14ac:dyDescent="0.25">
      <c r="A90" s="452"/>
      <c r="B90" s="453"/>
      <c r="C90" s="285"/>
      <c r="D90" s="286"/>
      <c r="E90" s="268"/>
      <c r="F90" s="269"/>
      <c r="G90" s="268"/>
      <c r="H90" s="269"/>
      <c r="I90" s="268"/>
      <c r="J90" s="269"/>
      <c r="K90" s="276"/>
      <c r="L90" s="215"/>
      <c r="M90" s="276"/>
      <c r="N90" s="215"/>
      <c r="O90" s="276"/>
      <c r="P90" s="215"/>
      <c r="Q90" s="276"/>
      <c r="R90" s="215"/>
      <c r="S90" s="276"/>
      <c r="T90" s="215"/>
      <c r="U90" s="276"/>
      <c r="V90" s="215"/>
      <c r="W90" s="276"/>
      <c r="X90" s="215"/>
      <c r="Y90" s="276"/>
      <c r="Z90" s="215"/>
      <c r="AA90" s="276"/>
      <c r="AB90" s="215"/>
      <c r="AC90" s="276"/>
      <c r="AD90" s="215"/>
      <c r="AE90" s="276"/>
      <c r="AF90" s="215"/>
      <c r="AG90" s="276"/>
      <c r="AH90" s="215"/>
      <c r="AI90" s="276"/>
      <c r="AJ90" s="215"/>
      <c r="AK90" s="276"/>
      <c r="AL90" s="216"/>
      <c r="AM90" s="206"/>
      <c r="AN90" s="206"/>
      <c r="AO90" s="206"/>
      <c r="AP90" s="216"/>
      <c r="AQ90" s="216"/>
      <c r="AR90" s="265"/>
      <c r="BZ90" s="175"/>
      <c r="CA90" s="175"/>
      <c r="CB90" s="175"/>
      <c r="CC90" s="175"/>
      <c r="CD90" s="175"/>
      <c r="CE90" s="175"/>
      <c r="CF90" s="175"/>
      <c r="CG90" s="175"/>
      <c r="CH90" s="175"/>
      <c r="CI90" s="175"/>
      <c r="CJ90" s="175"/>
      <c r="CK90" s="175"/>
      <c r="CL90" s="175"/>
      <c r="CM90" s="175"/>
      <c r="CN90" s="175"/>
      <c r="CO90" s="175"/>
      <c r="CP90" s="175"/>
      <c r="CQ90" s="175"/>
      <c r="CR90" s="175"/>
      <c r="CS90" s="175"/>
      <c r="CT90" s="175"/>
    </row>
    <row r="91" spans="1:98" x14ac:dyDescent="0.25">
      <c r="A91" s="452"/>
      <c r="B91" s="453"/>
      <c r="C91" s="285"/>
      <c r="D91" s="286"/>
      <c r="E91" s="276"/>
      <c r="F91" s="215"/>
      <c r="G91" s="276"/>
      <c r="H91" s="215"/>
      <c r="I91" s="276"/>
      <c r="J91" s="215"/>
      <c r="K91" s="276"/>
      <c r="L91" s="215"/>
      <c r="M91" s="276"/>
      <c r="N91" s="215"/>
      <c r="O91" s="276"/>
      <c r="P91" s="215"/>
      <c r="Q91" s="276"/>
      <c r="R91" s="215"/>
      <c r="S91" s="276"/>
      <c r="T91" s="215"/>
      <c r="U91" s="276"/>
      <c r="V91" s="215"/>
      <c r="W91" s="276"/>
      <c r="X91" s="215"/>
      <c r="Y91" s="276"/>
      <c r="Z91" s="215"/>
      <c r="AA91" s="276"/>
      <c r="AB91" s="215"/>
      <c r="AC91" s="276"/>
      <c r="AD91" s="215"/>
      <c r="AE91" s="276"/>
      <c r="AF91" s="215"/>
      <c r="AG91" s="276"/>
      <c r="AH91" s="215"/>
      <c r="AI91" s="276"/>
      <c r="AJ91" s="215"/>
      <c r="AK91" s="276"/>
      <c r="AL91" s="216"/>
      <c r="AM91" s="206"/>
      <c r="AN91" s="206"/>
      <c r="AO91" s="206"/>
      <c r="AP91" s="216"/>
      <c r="AQ91" s="216"/>
      <c r="AR91" s="265"/>
      <c r="BZ91" s="175"/>
      <c r="CA91" s="175"/>
      <c r="CB91" s="175"/>
      <c r="CC91" s="175"/>
      <c r="CD91" s="175"/>
      <c r="CE91" s="175"/>
      <c r="CF91" s="175"/>
      <c r="CG91" s="175"/>
      <c r="CH91" s="175"/>
      <c r="CI91" s="175"/>
      <c r="CJ91" s="175"/>
      <c r="CK91" s="175"/>
      <c r="CL91" s="175"/>
      <c r="CM91" s="175"/>
      <c r="CN91" s="175"/>
      <c r="CO91" s="175"/>
      <c r="CP91" s="175"/>
      <c r="CQ91" s="175"/>
      <c r="CR91" s="175"/>
      <c r="CS91" s="175"/>
      <c r="CT91" s="175"/>
    </row>
    <row r="92" spans="1:98" x14ac:dyDescent="0.25">
      <c r="A92" s="452"/>
      <c r="B92" s="453"/>
      <c r="C92" s="285"/>
      <c r="D92" s="286"/>
      <c r="E92" s="276"/>
      <c r="F92" s="215"/>
      <c r="G92" s="276"/>
      <c r="H92" s="215"/>
      <c r="I92" s="276"/>
      <c r="J92" s="215"/>
      <c r="K92" s="276"/>
      <c r="L92" s="215"/>
      <c r="M92" s="276"/>
      <c r="N92" s="215"/>
      <c r="O92" s="276"/>
      <c r="P92" s="215"/>
      <c r="Q92" s="276"/>
      <c r="R92" s="215"/>
      <c r="S92" s="276"/>
      <c r="T92" s="215"/>
      <c r="U92" s="276"/>
      <c r="V92" s="215"/>
      <c r="W92" s="276"/>
      <c r="X92" s="215"/>
      <c r="Y92" s="276"/>
      <c r="Z92" s="215"/>
      <c r="AA92" s="276"/>
      <c r="AB92" s="215"/>
      <c r="AC92" s="276"/>
      <c r="AD92" s="215"/>
      <c r="AE92" s="276"/>
      <c r="AF92" s="215"/>
      <c r="AG92" s="276"/>
      <c r="AH92" s="215"/>
      <c r="AI92" s="276"/>
      <c r="AJ92" s="215"/>
      <c r="AK92" s="276"/>
      <c r="AL92" s="216"/>
      <c r="AM92" s="206"/>
      <c r="AN92" s="206"/>
      <c r="AO92" s="206"/>
      <c r="AP92" s="216"/>
      <c r="AQ92" s="216"/>
      <c r="AR92" s="265"/>
      <c r="BZ92" s="175"/>
      <c r="CA92" s="175"/>
      <c r="CB92" s="175"/>
      <c r="CC92" s="175"/>
      <c r="CD92" s="175"/>
      <c r="CE92" s="175"/>
      <c r="CF92" s="175"/>
      <c r="CG92" s="175"/>
      <c r="CH92" s="175"/>
      <c r="CI92" s="175"/>
      <c r="CJ92" s="175"/>
      <c r="CK92" s="175"/>
      <c r="CL92" s="175"/>
      <c r="CM92" s="175"/>
      <c r="CN92" s="175"/>
      <c r="CO92" s="175"/>
      <c r="CP92" s="175"/>
      <c r="CQ92" s="175"/>
      <c r="CR92" s="175"/>
      <c r="CS92" s="175"/>
      <c r="CT92" s="175"/>
    </row>
    <row r="93" spans="1:98" x14ac:dyDescent="0.25">
      <c r="A93" s="452"/>
      <c r="B93" s="453"/>
      <c r="C93" s="285"/>
      <c r="D93" s="286"/>
      <c r="E93" s="276"/>
      <c r="F93" s="215"/>
      <c r="G93" s="276"/>
      <c r="H93" s="215"/>
      <c r="I93" s="276"/>
      <c r="J93" s="215"/>
      <c r="K93" s="276"/>
      <c r="L93" s="215"/>
      <c r="M93" s="276"/>
      <c r="N93" s="215"/>
      <c r="O93" s="276"/>
      <c r="P93" s="215"/>
      <c r="Q93" s="276"/>
      <c r="R93" s="215"/>
      <c r="S93" s="276"/>
      <c r="T93" s="215"/>
      <c r="U93" s="276"/>
      <c r="V93" s="215"/>
      <c r="W93" s="276"/>
      <c r="X93" s="215"/>
      <c r="Y93" s="276"/>
      <c r="Z93" s="215"/>
      <c r="AA93" s="276"/>
      <c r="AB93" s="215"/>
      <c r="AC93" s="276"/>
      <c r="AD93" s="215"/>
      <c r="AE93" s="276"/>
      <c r="AF93" s="215"/>
      <c r="AG93" s="276"/>
      <c r="AH93" s="215"/>
      <c r="AI93" s="276"/>
      <c r="AJ93" s="215"/>
      <c r="AK93" s="276"/>
      <c r="AL93" s="216"/>
      <c r="AM93" s="206"/>
      <c r="AN93" s="206"/>
      <c r="AO93" s="204"/>
      <c r="AP93" s="210"/>
      <c r="AQ93" s="210"/>
      <c r="AR93" s="265"/>
      <c r="BZ93" s="175"/>
      <c r="CA93" s="175"/>
      <c r="CB93" s="175"/>
      <c r="CC93" s="175"/>
      <c r="CD93" s="175"/>
      <c r="CE93" s="175"/>
      <c r="CF93" s="175"/>
      <c r="CG93" s="175"/>
      <c r="CH93" s="175"/>
      <c r="CI93" s="175"/>
      <c r="CJ93" s="175"/>
      <c r="CK93" s="175"/>
      <c r="CL93" s="175"/>
      <c r="CM93" s="175"/>
      <c r="CN93" s="175"/>
      <c r="CO93" s="175"/>
      <c r="CP93" s="175"/>
      <c r="CQ93" s="175"/>
      <c r="CR93" s="175"/>
      <c r="CS93" s="175"/>
      <c r="CT93" s="175"/>
    </row>
    <row r="94" spans="1:98" x14ac:dyDescent="0.25">
      <c r="A94" s="471"/>
      <c r="B94" s="472"/>
      <c r="C94" s="281"/>
      <c r="D94" s="228"/>
      <c r="E94" s="289"/>
      <c r="F94" s="290"/>
      <c r="G94" s="289"/>
      <c r="H94" s="290"/>
      <c r="I94" s="229"/>
      <c r="J94" s="230"/>
      <c r="K94" s="229"/>
      <c r="L94" s="230"/>
      <c r="M94" s="229"/>
      <c r="N94" s="230"/>
      <c r="O94" s="229"/>
      <c r="P94" s="230"/>
      <c r="Q94" s="229"/>
      <c r="R94" s="230"/>
      <c r="S94" s="229"/>
      <c r="T94" s="230"/>
      <c r="U94" s="229"/>
      <c r="V94" s="230"/>
      <c r="W94" s="229"/>
      <c r="X94" s="230"/>
      <c r="Y94" s="229"/>
      <c r="Z94" s="230"/>
      <c r="AA94" s="229"/>
      <c r="AB94" s="230"/>
      <c r="AC94" s="229"/>
      <c r="AD94" s="230"/>
      <c r="AE94" s="229"/>
      <c r="AF94" s="230"/>
      <c r="AG94" s="229"/>
      <c r="AH94" s="230"/>
      <c r="AI94" s="229"/>
      <c r="AJ94" s="230"/>
      <c r="AK94" s="229"/>
      <c r="AL94" s="231"/>
      <c r="AM94" s="219"/>
      <c r="AN94" s="219"/>
      <c r="AO94" s="204"/>
      <c r="AP94" s="210"/>
      <c r="AQ94" s="210"/>
      <c r="AR94" s="265"/>
      <c r="BZ94" s="175"/>
      <c r="CA94" s="175"/>
      <c r="CB94" s="175"/>
      <c r="CC94" s="175"/>
      <c r="CD94" s="175"/>
      <c r="CE94" s="175"/>
      <c r="CF94" s="175"/>
      <c r="CG94" s="175"/>
      <c r="CH94" s="175"/>
      <c r="CI94" s="175"/>
      <c r="CJ94" s="175"/>
      <c r="CK94" s="175"/>
      <c r="CL94" s="175"/>
      <c r="CM94" s="175"/>
      <c r="CN94" s="175"/>
      <c r="CO94" s="175"/>
      <c r="CP94" s="175"/>
      <c r="CQ94" s="175"/>
      <c r="CR94" s="175"/>
      <c r="CS94" s="175"/>
      <c r="CT94" s="175"/>
    </row>
    <row r="95" spans="1:98" x14ac:dyDescent="0.25">
      <c r="A95" s="259"/>
      <c r="B95" s="291"/>
      <c r="C95" s="292"/>
      <c r="D95" s="292"/>
      <c r="E95" s="292"/>
      <c r="F95" s="178"/>
      <c r="G95" s="178"/>
      <c r="H95" s="178"/>
      <c r="I95" s="172"/>
      <c r="J95" s="172"/>
      <c r="K95" s="172"/>
      <c r="L95" s="172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4"/>
      <c r="AM95" s="233"/>
      <c r="AN95" s="294"/>
      <c r="AO95" s="295"/>
      <c r="AP95" s="293"/>
      <c r="AQ95" s="293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</row>
    <row r="96" spans="1:98" ht="24.75" customHeight="1" x14ac:dyDescent="0.25">
      <c r="A96" s="473"/>
      <c r="B96" s="474"/>
      <c r="C96" s="479"/>
      <c r="D96" s="480"/>
      <c r="E96" s="448"/>
      <c r="F96" s="449"/>
      <c r="G96" s="449"/>
      <c r="H96" s="449"/>
      <c r="I96" s="449"/>
      <c r="J96" s="449"/>
      <c r="K96" s="449"/>
      <c r="L96" s="449"/>
      <c r="M96" s="449"/>
      <c r="N96" s="449"/>
      <c r="O96" s="449"/>
      <c r="P96" s="449"/>
      <c r="Q96" s="449"/>
      <c r="R96" s="449"/>
      <c r="S96" s="449"/>
      <c r="T96" s="449"/>
      <c r="U96" s="449"/>
      <c r="V96" s="449"/>
      <c r="W96" s="449"/>
      <c r="X96" s="449"/>
      <c r="Y96" s="449"/>
      <c r="Z96" s="449"/>
      <c r="AA96" s="449"/>
      <c r="AB96" s="449"/>
      <c r="AC96" s="449"/>
      <c r="AD96" s="449"/>
      <c r="AE96" s="449"/>
      <c r="AF96" s="449"/>
      <c r="AG96" s="449"/>
      <c r="AH96" s="449"/>
      <c r="AI96" s="449"/>
      <c r="AJ96" s="449"/>
      <c r="AK96" s="449"/>
      <c r="AL96" s="449"/>
      <c r="AM96" s="436"/>
      <c r="AN96" s="440"/>
      <c r="AO96" s="446"/>
      <c r="AP96" s="432"/>
      <c r="AQ96" s="432"/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</row>
    <row r="97" spans="1:98" x14ac:dyDescent="0.25">
      <c r="A97" s="475"/>
      <c r="B97" s="476"/>
      <c r="C97" s="481"/>
      <c r="D97" s="482"/>
      <c r="E97" s="448"/>
      <c r="F97" s="450"/>
      <c r="G97" s="448"/>
      <c r="H97" s="450"/>
      <c r="I97" s="448"/>
      <c r="J97" s="450"/>
      <c r="K97" s="448"/>
      <c r="L97" s="450"/>
      <c r="M97" s="448"/>
      <c r="N97" s="450"/>
      <c r="O97" s="448"/>
      <c r="P97" s="450"/>
      <c r="Q97" s="448"/>
      <c r="R97" s="450"/>
      <c r="S97" s="448"/>
      <c r="T97" s="450"/>
      <c r="U97" s="448"/>
      <c r="V97" s="450"/>
      <c r="W97" s="448"/>
      <c r="X97" s="450"/>
      <c r="Y97" s="448"/>
      <c r="Z97" s="450"/>
      <c r="AA97" s="448"/>
      <c r="AB97" s="450"/>
      <c r="AC97" s="448"/>
      <c r="AD97" s="450"/>
      <c r="AE97" s="448"/>
      <c r="AF97" s="450"/>
      <c r="AG97" s="448"/>
      <c r="AH97" s="450"/>
      <c r="AI97" s="448"/>
      <c r="AJ97" s="450"/>
      <c r="AK97" s="448"/>
      <c r="AL97" s="450"/>
      <c r="AM97" s="467"/>
      <c r="AN97" s="446"/>
      <c r="AO97" s="465"/>
      <c r="AP97" s="433"/>
      <c r="AQ97" s="433"/>
      <c r="BZ97" s="175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</row>
    <row r="98" spans="1:98" x14ac:dyDescent="0.25">
      <c r="A98" s="477"/>
      <c r="B98" s="478"/>
      <c r="C98" s="311"/>
      <c r="D98" s="296"/>
      <c r="E98" s="236"/>
      <c r="F98" s="237"/>
      <c r="G98" s="236"/>
      <c r="H98" s="237"/>
      <c r="I98" s="236"/>
      <c r="J98" s="237"/>
      <c r="K98" s="236"/>
      <c r="L98" s="237"/>
      <c r="M98" s="236"/>
      <c r="N98" s="237"/>
      <c r="O98" s="236"/>
      <c r="P98" s="237"/>
      <c r="Q98" s="236"/>
      <c r="R98" s="237"/>
      <c r="S98" s="236"/>
      <c r="T98" s="237"/>
      <c r="U98" s="236"/>
      <c r="V98" s="237"/>
      <c r="W98" s="236"/>
      <c r="X98" s="237"/>
      <c r="Y98" s="236"/>
      <c r="Z98" s="237"/>
      <c r="AA98" s="236"/>
      <c r="AB98" s="237"/>
      <c r="AC98" s="236"/>
      <c r="AD98" s="237"/>
      <c r="AE98" s="236"/>
      <c r="AF98" s="237"/>
      <c r="AG98" s="236"/>
      <c r="AH98" s="237"/>
      <c r="AI98" s="236"/>
      <c r="AJ98" s="237"/>
      <c r="AK98" s="236"/>
      <c r="AL98" s="238"/>
      <c r="AM98" s="468"/>
      <c r="AN98" s="447"/>
      <c r="AO98" s="447"/>
      <c r="AP98" s="435"/>
      <c r="AQ98" s="435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</row>
    <row r="99" spans="1:98" x14ac:dyDescent="0.25">
      <c r="A99" s="452"/>
      <c r="B99" s="453"/>
      <c r="C99" s="260"/>
      <c r="D99" s="261"/>
      <c r="E99" s="262"/>
      <c r="F99" s="263"/>
      <c r="G99" s="262"/>
      <c r="H99" s="263"/>
      <c r="I99" s="246"/>
      <c r="J99" s="247"/>
      <c r="K99" s="246"/>
      <c r="L99" s="247"/>
      <c r="M99" s="246"/>
      <c r="N99" s="247"/>
      <c r="O99" s="246"/>
      <c r="P99" s="247"/>
      <c r="Q99" s="246"/>
      <c r="R99" s="247"/>
      <c r="S99" s="246"/>
      <c r="T99" s="247"/>
      <c r="U99" s="246"/>
      <c r="V99" s="247"/>
      <c r="W99" s="246"/>
      <c r="X99" s="247"/>
      <c r="Y99" s="246"/>
      <c r="Z99" s="247"/>
      <c r="AA99" s="246"/>
      <c r="AB99" s="247"/>
      <c r="AC99" s="246"/>
      <c r="AD99" s="247"/>
      <c r="AE99" s="246"/>
      <c r="AF99" s="247"/>
      <c r="AG99" s="246"/>
      <c r="AH99" s="247"/>
      <c r="AI99" s="246"/>
      <c r="AJ99" s="247"/>
      <c r="AK99" s="262"/>
      <c r="AL99" s="264"/>
      <c r="AM99" s="262"/>
      <c r="AN99" s="204"/>
      <c r="AO99" s="204"/>
      <c r="AP99" s="210"/>
      <c r="AQ99" s="210"/>
      <c r="AR99" s="265"/>
      <c r="BZ99" s="175"/>
      <c r="CA99" s="175"/>
      <c r="CB99" s="175"/>
      <c r="CC99" s="175"/>
      <c r="CD99" s="175"/>
      <c r="CE99" s="175"/>
      <c r="CF99" s="175"/>
      <c r="CG99" s="175"/>
      <c r="CH99" s="175"/>
      <c r="CI99" s="175"/>
      <c r="CJ99" s="175"/>
      <c r="CK99" s="175"/>
      <c r="CL99" s="175"/>
      <c r="CM99" s="175"/>
      <c r="CN99" s="175"/>
      <c r="CO99" s="175"/>
      <c r="CP99" s="175"/>
      <c r="CQ99" s="175"/>
      <c r="CR99" s="175"/>
      <c r="CS99" s="175"/>
      <c r="CT99" s="175"/>
    </row>
    <row r="100" spans="1:98" x14ac:dyDescent="0.25">
      <c r="A100" s="452"/>
      <c r="B100" s="453"/>
      <c r="C100" s="266"/>
      <c r="D100" s="267"/>
      <c r="E100" s="268"/>
      <c r="F100" s="269"/>
      <c r="G100" s="268"/>
      <c r="H100" s="269"/>
      <c r="I100" s="191"/>
      <c r="J100" s="192"/>
      <c r="K100" s="191"/>
      <c r="L100" s="192"/>
      <c r="M100" s="191"/>
      <c r="N100" s="192"/>
      <c r="O100" s="191"/>
      <c r="P100" s="192"/>
      <c r="Q100" s="191"/>
      <c r="R100" s="192"/>
      <c r="S100" s="191"/>
      <c r="T100" s="192"/>
      <c r="U100" s="191"/>
      <c r="V100" s="192"/>
      <c r="W100" s="191"/>
      <c r="X100" s="192"/>
      <c r="Y100" s="191"/>
      <c r="Z100" s="192"/>
      <c r="AA100" s="191"/>
      <c r="AB100" s="192"/>
      <c r="AC100" s="191"/>
      <c r="AD100" s="192"/>
      <c r="AE100" s="191"/>
      <c r="AF100" s="192"/>
      <c r="AG100" s="191"/>
      <c r="AH100" s="192"/>
      <c r="AI100" s="191"/>
      <c r="AJ100" s="192"/>
      <c r="AK100" s="268"/>
      <c r="AL100" s="270"/>
      <c r="AM100" s="268"/>
      <c r="AN100" s="204"/>
      <c r="AO100" s="204"/>
      <c r="AP100" s="210"/>
      <c r="AQ100" s="210"/>
      <c r="AR100" s="265"/>
      <c r="BZ100" s="175"/>
      <c r="CA100" s="175"/>
      <c r="CB100" s="175"/>
      <c r="CC100" s="175"/>
      <c r="CD100" s="175"/>
      <c r="CE100" s="175"/>
      <c r="CF100" s="175"/>
      <c r="CG100" s="175"/>
      <c r="CH100" s="175"/>
      <c r="CI100" s="175"/>
      <c r="CJ100" s="175"/>
      <c r="CK100" s="175"/>
      <c r="CL100" s="175"/>
      <c r="CM100" s="175"/>
      <c r="CN100" s="175"/>
      <c r="CO100" s="175"/>
      <c r="CP100" s="175"/>
      <c r="CQ100" s="175"/>
      <c r="CR100" s="175"/>
      <c r="CS100" s="175"/>
      <c r="CT100" s="175"/>
    </row>
    <row r="101" spans="1:98" x14ac:dyDescent="0.25">
      <c r="A101" s="452"/>
      <c r="B101" s="453"/>
      <c r="C101" s="266"/>
      <c r="D101" s="267"/>
      <c r="E101" s="268"/>
      <c r="F101" s="269"/>
      <c r="G101" s="268"/>
      <c r="H101" s="269"/>
      <c r="I101" s="191"/>
      <c r="J101" s="192"/>
      <c r="K101" s="208"/>
      <c r="L101" s="209"/>
      <c r="M101" s="208"/>
      <c r="N101" s="209"/>
      <c r="O101" s="208"/>
      <c r="P101" s="209"/>
      <c r="Q101" s="208"/>
      <c r="R101" s="209"/>
      <c r="S101" s="208"/>
      <c r="T101" s="209"/>
      <c r="U101" s="208"/>
      <c r="V101" s="209"/>
      <c r="W101" s="208"/>
      <c r="X101" s="209"/>
      <c r="Y101" s="208"/>
      <c r="Z101" s="209"/>
      <c r="AA101" s="208"/>
      <c r="AB101" s="209"/>
      <c r="AC101" s="208"/>
      <c r="AD101" s="209"/>
      <c r="AE101" s="208"/>
      <c r="AF101" s="209"/>
      <c r="AG101" s="208"/>
      <c r="AH101" s="209"/>
      <c r="AI101" s="208"/>
      <c r="AJ101" s="209"/>
      <c r="AK101" s="268"/>
      <c r="AL101" s="270"/>
      <c r="AM101" s="297"/>
      <c r="AN101" s="204"/>
      <c r="AO101" s="204"/>
      <c r="AP101" s="210"/>
      <c r="AQ101" s="210"/>
      <c r="AR101" s="265"/>
      <c r="BZ101" s="175"/>
      <c r="CA101" s="175"/>
      <c r="CB101" s="175"/>
      <c r="CC101" s="175"/>
      <c r="CD101" s="175"/>
      <c r="CE101" s="175"/>
      <c r="CF101" s="175"/>
      <c r="CG101" s="175"/>
      <c r="CH101" s="175"/>
      <c r="CI101" s="175"/>
      <c r="CJ101" s="175"/>
      <c r="CK101" s="175"/>
      <c r="CL101" s="175"/>
      <c r="CM101" s="175"/>
      <c r="CN101" s="175"/>
      <c r="CO101" s="175"/>
      <c r="CP101" s="175"/>
      <c r="CQ101" s="175"/>
      <c r="CR101" s="175"/>
      <c r="CS101" s="175"/>
      <c r="CT101" s="175"/>
    </row>
    <row r="102" spans="1:98" x14ac:dyDescent="0.25">
      <c r="A102" s="452"/>
      <c r="B102" s="453"/>
      <c r="C102" s="266"/>
      <c r="D102" s="271"/>
      <c r="E102" s="268"/>
      <c r="F102" s="269"/>
      <c r="G102" s="268"/>
      <c r="H102" s="269"/>
      <c r="I102" s="268"/>
      <c r="J102" s="269"/>
      <c r="K102" s="208"/>
      <c r="L102" s="209"/>
      <c r="M102" s="208"/>
      <c r="N102" s="209"/>
      <c r="O102" s="208"/>
      <c r="P102" s="209"/>
      <c r="Q102" s="208"/>
      <c r="R102" s="209"/>
      <c r="S102" s="208"/>
      <c r="T102" s="209"/>
      <c r="U102" s="208"/>
      <c r="V102" s="209"/>
      <c r="W102" s="208"/>
      <c r="X102" s="209"/>
      <c r="Y102" s="208"/>
      <c r="Z102" s="209"/>
      <c r="AA102" s="208"/>
      <c r="AB102" s="209"/>
      <c r="AC102" s="208"/>
      <c r="AD102" s="209"/>
      <c r="AE102" s="208"/>
      <c r="AF102" s="209"/>
      <c r="AG102" s="208"/>
      <c r="AH102" s="209"/>
      <c r="AI102" s="208"/>
      <c r="AJ102" s="209"/>
      <c r="AK102" s="208"/>
      <c r="AL102" s="210"/>
      <c r="AM102" s="211"/>
      <c r="AN102" s="204"/>
      <c r="AO102" s="204"/>
      <c r="AP102" s="210"/>
      <c r="AQ102" s="210"/>
      <c r="AR102" s="265"/>
      <c r="BZ102" s="175"/>
      <c r="CA102" s="175"/>
      <c r="CB102" s="175"/>
      <c r="CC102" s="175"/>
      <c r="CD102" s="175"/>
      <c r="CE102" s="175"/>
      <c r="CF102" s="175"/>
      <c r="CG102" s="175"/>
      <c r="CH102" s="175"/>
      <c r="CI102" s="175"/>
      <c r="CJ102" s="175"/>
      <c r="CK102" s="175"/>
      <c r="CL102" s="175"/>
      <c r="CM102" s="175"/>
      <c r="CN102" s="175"/>
      <c r="CO102" s="175"/>
      <c r="CP102" s="175"/>
      <c r="CQ102" s="175"/>
      <c r="CR102" s="175"/>
      <c r="CS102" s="175"/>
      <c r="CT102" s="175"/>
    </row>
    <row r="103" spans="1:98" x14ac:dyDescent="0.25">
      <c r="A103" s="452"/>
      <c r="B103" s="453"/>
      <c r="C103" s="214"/>
      <c r="D103" s="271"/>
      <c r="E103" s="208"/>
      <c r="F103" s="209"/>
      <c r="G103" s="208"/>
      <c r="H103" s="209"/>
      <c r="I103" s="208"/>
      <c r="J103" s="209"/>
      <c r="K103" s="208"/>
      <c r="L103" s="209"/>
      <c r="M103" s="208"/>
      <c r="N103" s="209"/>
      <c r="O103" s="208"/>
      <c r="P103" s="209"/>
      <c r="Q103" s="208"/>
      <c r="R103" s="209"/>
      <c r="S103" s="208"/>
      <c r="T103" s="209"/>
      <c r="U103" s="208"/>
      <c r="V103" s="209"/>
      <c r="W103" s="208"/>
      <c r="X103" s="209"/>
      <c r="Y103" s="208"/>
      <c r="Z103" s="209"/>
      <c r="AA103" s="208"/>
      <c r="AB103" s="209"/>
      <c r="AC103" s="208"/>
      <c r="AD103" s="209"/>
      <c r="AE103" s="208"/>
      <c r="AF103" s="209"/>
      <c r="AG103" s="208"/>
      <c r="AH103" s="209"/>
      <c r="AI103" s="208"/>
      <c r="AJ103" s="209"/>
      <c r="AK103" s="208"/>
      <c r="AL103" s="210"/>
      <c r="AM103" s="211"/>
      <c r="AN103" s="204"/>
      <c r="AO103" s="204"/>
      <c r="AP103" s="210"/>
      <c r="AQ103" s="210"/>
      <c r="AR103" s="265"/>
      <c r="BZ103" s="175"/>
      <c r="CA103" s="175"/>
      <c r="CB103" s="175"/>
      <c r="CC103" s="175"/>
      <c r="CD103" s="175"/>
      <c r="CE103" s="175"/>
      <c r="CF103" s="175"/>
      <c r="CG103" s="175"/>
      <c r="CH103" s="175"/>
      <c r="CI103" s="175"/>
      <c r="CJ103" s="175"/>
      <c r="CK103" s="175"/>
      <c r="CL103" s="175"/>
      <c r="CM103" s="175"/>
      <c r="CN103" s="175"/>
      <c r="CO103" s="175"/>
      <c r="CP103" s="175"/>
      <c r="CQ103" s="175"/>
      <c r="CR103" s="175"/>
      <c r="CS103" s="175"/>
      <c r="CT103" s="175"/>
    </row>
    <row r="104" spans="1:98" x14ac:dyDescent="0.25">
      <c r="A104" s="452"/>
      <c r="B104" s="453"/>
      <c r="C104" s="266"/>
      <c r="D104" s="267"/>
      <c r="E104" s="268"/>
      <c r="F104" s="269"/>
      <c r="G104" s="268"/>
      <c r="H104" s="269"/>
      <c r="I104" s="208"/>
      <c r="J104" s="209"/>
      <c r="K104" s="208"/>
      <c r="L104" s="209"/>
      <c r="M104" s="208"/>
      <c r="N104" s="209"/>
      <c r="O104" s="208"/>
      <c r="P104" s="209"/>
      <c r="Q104" s="208"/>
      <c r="R104" s="209"/>
      <c r="S104" s="208"/>
      <c r="T104" s="209"/>
      <c r="U104" s="208"/>
      <c r="V104" s="209"/>
      <c r="W104" s="208"/>
      <c r="X104" s="209"/>
      <c r="Y104" s="208"/>
      <c r="Z104" s="209"/>
      <c r="AA104" s="208"/>
      <c r="AB104" s="209"/>
      <c r="AC104" s="208"/>
      <c r="AD104" s="209"/>
      <c r="AE104" s="208"/>
      <c r="AF104" s="209"/>
      <c r="AG104" s="208"/>
      <c r="AH104" s="209"/>
      <c r="AI104" s="208"/>
      <c r="AJ104" s="209"/>
      <c r="AK104" s="208"/>
      <c r="AL104" s="210"/>
      <c r="AM104" s="211"/>
      <c r="AN104" s="204"/>
      <c r="AO104" s="204"/>
      <c r="AP104" s="210"/>
      <c r="AQ104" s="210"/>
      <c r="AR104" s="265"/>
      <c r="BZ104" s="175"/>
      <c r="CA104" s="175"/>
      <c r="CB104" s="175"/>
      <c r="CC104" s="175"/>
      <c r="CD104" s="175"/>
      <c r="CE104" s="175"/>
      <c r="CF104" s="175"/>
      <c r="CG104" s="175"/>
      <c r="CH104" s="175"/>
      <c r="CI104" s="175"/>
      <c r="CJ104" s="175"/>
      <c r="CK104" s="175"/>
      <c r="CL104" s="175"/>
      <c r="CM104" s="175"/>
      <c r="CN104" s="175"/>
      <c r="CO104" s="175"/>
      <c r="CP104" s="175"/>
      <c r="CQ104" s="175"/>
      <c r="CR104" s="175"/>
      <c r="CS104" s="175"/>
      <c r="CT104" s="175"/>
    </row>
    <row r="105" spans="1:98" ht="26.25" customHeight="1" x14ac:dyDescent="0.25">
      <c r="A105" s="485"/>
      <c r="B105" s="486"/>
      <c r="C105" s="266"/>
      <c r="D105" s="267"/>
      <c r="E105" s="268"/>
      <c r="F105" s="269"/>
      <c r="G105" s="268"/>
      <c r="H105" s="269"/>
      <c r="I105" s="208"/>
      <c r="J105" s="209"/>
      <c r="K105" s="208"/>
      <c r="L105" s="209"/>
      <c r="M105" s="208"/>
      <c r="N105" s="209"/>
      <c r="O105" s="208"/>
      <c r="P105" s="209"/>
      <c r="Q105" s="208"/>
      <c r="R105" s="209"/>
      <c r="S105" s="208"/>
      <c r="T105" s="209"/>
      <c r="U105" s="208"/>
      <c r="V105" s="209"/>
      <c r="W105" s="208"/>
      <c r="X105" s="209"/>
      <c r="Y105" s="208"/>
      <c r="Z105" s="209"/>
      <c r="AA105" s="208"/>
      <c r="AB105" s="209"/>
      <c r="AC105" s="208"/>
      <c r="AD105" s="209"/>
      <c r="AE105" s="208"/>
      <c r="AF105" s="209"/>
      <c r="AG105" s="208"/>
      <c r="AH105" s="209"/>
      <c r="AI105" s="208"/>
      <c r="AJ105" s="209"/>
      <c r="AK105" s="208"/>
      <c r="AL105" s="210"/>
      <c r="AM105" s="211"/>
      <c r="AN105" s="204"/>
      <c r="AO105" s="204"/>
      <c r="AP105" s="210"/>
      <c r="AQ105" s="210"/>
      <c r="AR105" s="265"/>
      <c r="BZ105" s="175"/>
      <c r="CA105" s="175"/>
      <c r="CB105" s="175"/>
      <c r="CC105" s="175"/>
      <c r="CD105" s="175"/>
      <c r="CE105" s="175"/>
      <c r="CF105" s="175"/>
      <c r="CG105" s="175"/>
      <c r="CH105" s="175"/>
      <c r="CI105" s="175"/>
      <c r="CJ105" s="175"/>
      <c r="CK105" s="175"/>
      <c r="CL105" s="175"/>
      <c r="CM105" s="175"/>
      <c r="CN105" s="175"/>
      <c r="CO105" s="175"/>
      <c r="CP105" s="175"/>
      <c r="CQ105" s="175"/>
      <c r="CR105" s="175"/>
      <c r="CS105" s="175"/>
      <c r="CT105" s="175"/>
    </row>
    <row r="106" spans="1:98" x14ac:dyDescent="0.25">
      <c r="A106" s="452"/>
      <c r="B106" s="453"/>
      <c r="C106" s="214"/>
      <c r="D106" s="271"/>
      <c r="E106" s="208"/>
      <c r="F106" s="209"/>
      <c r="G106" s="208"/>
      <c r="H106" s="209"/>
      <c r="I106" s="208"/>
      <c r="J106" s="209"/>
      <c r="K106" s="208"/>
      <c r="L106" s="209"/>
      <c r="M106" s="208"/>
      <c r="N106" s="209"/>
      <c r="O106" s="208"/>
      <c r="P106" s="209"/>
      <c r="Q106" s="208"/>
      <c r="R106" s="209"/>
      <c r="S106" s="208"/>
      <c r="T106" s="209"/>
      <c r="U106" s="208"/>
      <c r="V106" s="209"/>
      <c r="W106" s="208"/>
      <c r="X106" s="209"/>
      <c r="Y106" s="208"/>
      <c r="Z106" s="209"/>
      <c r="AA106" s="208"/>
      <c r="AB106" s="209"/>
      <c r="AC106" s="208"/>
      <c r="AD106" s="209"/>
      <c r="AE106" s="208"/>
      <c r="AF106" s="209"/>
      <c r="AG106" s="208"/>
      <c r="AH106" s="209"/>
      <c r="AI106" s="208"/>
      <c r="AJ106" s="209"/>
      <c r="AK106" s="208"/>
      <c r="AL106" s="210"/>
      <c r="AM106" s="211"/>
      <c r="AN106" s="204"/>
      <c r="AO106" s="204"/>
      <c r="AP106" s="210"/>
      <c r="AQ106" s="210"/>
      <c r="AR106" s="265"/>
      <c r="BZ106" s="175"/>
      <c r="CA106" s="175"/>
      <c r="CB106" s="175"/>
      <c r="CC106" s="175"/>
      <c r="CD106" s="175"/>
      <c r="CE106" s="175"/>
      <c r="CF106" s="175"/>
      <c r="CG106" s="175"/>
      <c r="CH106" s="175"/>
      <c r="CI106" s="175"/>
      <c r="CJ106" s="175"/>
      <c r="CK106" s="175"/>
      <c r="CL106" s="175"/>
      <c r="CM106" s="175"/>
      <c r="CN106" s="175"/>
      <c r="CO106" s="175"/>
      <c r="CP106" s="175"/>
      <c r="CQ106" s="175"/>
      <c r="CR106" s="175"/>
      <c r="CS106" s="175"/>
      <c r="CT106" s="175"/>
    </row>
    <row r="107" spans="1:98" x14ac:dyDescent="0.25">
      <c r="A107" s="487"/>
      <c r="B107" s="488"/>
      <c r="C107" s="272"/>
      <c r="D107" s="273"/>
      <c r="E107" s="274"/>
      <c r="F107" s="275"/>
      <c r="G107" s="274"/>
      <c r="H107" s="275"/>
      <c r="I107" s="274"/>
      <c r="J107" s="275"/>
      <c r="K107" s="276"/>
      <c r="L107" s="215"/>
      <c r="M107" s="276"/>
      <c r="N107" s="215"/>
      <c r="O107" s="276"/>
      <c r="P107" s="215"/>
      <c r="Q107" s="276"/>
      <c r="R107" s="215"/>
      <c r="S107" s="276"/>
      <c r="T107" s="215"/>
      <c r="U107" s="276"/>
      <c r="V107" s="215"/>
      <c r="W107" s="276"/>
      <c r="X107" s="215"/>
      <c r="Y107" s="276"/>
      <c r="Z107" s="215"/>
      <c r="AA107" s="276"/>
      <c r="AB107" s="215"/>
      <c r="AC107" s="276"/>
      <c r="AD107" s="215"/>
      <c r="AE107" s="276"/>
      <c r="AF107" s="215"/>
      <c r="AG107" s="276"/>
      <c r="AH107" s="215"/>
      <c r="AI107" s="276"/>
      <c r="AJ107" s="215"/>
      <c r="AK107" s="276"/>
      <c r="AL107" s="216"/>
      <c r="AM107" s="298"/>
      <c r="AN107" s="206"/>
      <c r="AO107" s="206"/>
      <c r="AP107" s="216"/>
      <c r="AQ107" s="216"/>
      <c r="AR107" s="265"/>
      <c r="BZ107" s="175"/>
      <c r="CA107" s="175"/>
      <c r="CB107" s="175"/>
      <c r="CC107" s="175"/>
      <c r="CD107" s="175"/>
      <c r="CE107" s="175"/>
      <c r="CF107" s="175"/>
      <c r="CG107" s="175"/>
      <c r="CH107" s="175"/>
      <c r="CI107" s="175"/>
      <c r="CJ107" s="175"/>
      <c r="CK107" s="175"/>
      <c r="CL107" s="175"/>
      <c r="CM107" s="175"/>
      <c r="CN107" s="175"/>
      <c r="CO107" s="175"/>
      <c r="CP107" s="175"/>
      <c r="CQ107" s="175"/>
      <c r="CR107" s="175"/>
      <c r="CS107" s="175"/>
      <c r="CT107" s="175"/>
    </row>
    <row r="108" spans="1:98" x14ac:dyDescent="0.25">
      <c r="A108" s="492"/>
      <c r="B108" s="277"/>
      <c r="C108" s="260"/>
      <c r="D108" s="261"/>
      <c r="E108" s="278"/>
      <c r="F108" s="279"/>
      <c r="G108" s="278"/>
      <c r="H108" s="279"/>
      <c r="I108" s="278"/>
      <c r="J108" s="279"/>
      <c r="K108" s="246"/>
      <c r="L108" s="247"/>
      <c r="M108" s="246"/>
      <c r="N108" s="247"/>
      <c r="O108" s="246"/>
      <c r="P108" s="247"/>
      <c r="Q108" s="246"/>
      <c r="R108" s="247"/>
      <c r="S108" s="246"/>
      <c r="T108" s="247"/>
      <c r="U108" s="246"/>
      <c r="V108" s="247"/>
      <c r="W108" s="246"/>
      <c r="X108" s="247"/>
      <c r="Y108" s="246"/>
      <c r="Z108" s="247"/>
      <c r="AA108" s="246"/>
      <c r="AB108" s="247"/>
      <c r="AC108" s="246"/>
      <c r="AD108" s="247"/>
      <c r="AE108" s="246"/>
      <c r="AF108" s="247"/>
      <c r="AG108" s="246"/>
      <c r="AH108" s="247"/>
      <c r="AI108" s="246"/>
      <c r="AJ108" s="247"/>
      <c r="AK108" s="246"/>
      <c r="AL108" s="248"/>
      <c r="AM108" s="299"/>
      <c r="AN108" s="198"/>
      <c r="AO108" s="198"/>
      <c r="AP108" s="248"/>
      <c r="AQ108" s="248"/>
      <c r="AR108" s="265"/>
      <c r="BZ108" s="175"/>
      <c r="CA108" s="175"/>
      <c r="CB108" s="175"/>
      <c r="CC108" s="175"/>
      <c r="CD108" s="175"/>
      <c r="CE108" s="175"/>
      <c r="CF108" s="175"/>
      <c r="CG108" s="175"/>
      <c r="CH108" s="175"/>
      <c r="CI108" s="175"/>
      <c r="CJ108" s="175"/>
      <c r="CK108" s="175"/>
      <c r="CL108" s="175"/>
      <c r="CM108" s="175"/>
      <c r="CN108" s="175"/>
      <c r="CO108" s="175"/>
      <c r="CP108" s="175"/>
      <c r="CQ108" s="175"/>
      <c r="CR108" s="175"/>
      <c r="CS108" s="175"/>
      <c r="CT108" s="175"/>
    </row>
    <row r="109" spans="1:98" x14ac:dyDescent="0.25">
      <c r="A109" s="493"/>
      <c r="B109" s="280"/>
      <c r="C109" s="266"/>
      <c r="D109" s="267"/>
      <c r="E109" s="268"/>
      <c r="F109" s="269"/>
      <c r="G109" s="268"/>
      <c r="H109" s="269"/>
      <c r="I109" s="268"/>
      <c r="J109" s="269"/>
      <c r="K109" s="208"/>
      <c r="L109" s="209"/>
      <c r="M109" s="208"/>
      <c r="N109" s="209"/>
      <c r="O109" s="208"/>
      <c r="P109" s="209"/>
      <c r="Q109" s="208"/>
      <c r="R109" s="209"/>
      <c r="S109" s="208"/>
      <c r="T109" s="209"/>
      <c r="U109" s="208"/>
      <c r="V109" s="209"/>
      <c r="W109" s="208"/>
      <c r="X109" s="209"/>
      <c r="Y109" s="208"/>
      <c r="Z109" s="209"/>
      <c r="AA109" s="208"/>
      <c r="AB109" s="209"/>
      <c r="AC109" s="208"/>
      <c r="AD109" s="209"/>
      <c r="AE109" s="208"/>
      <c r="AF109" s="209"/>
      <c r="AG109" s="208"/>
      <c r="AH109" s="209"/>
      <c r="AI109" s="208"/>
      <c r="AJ109" s="209"/>
      <c r="AK109" s="208"/>
      <c r="AL109" s="210"/>
      <c r="AM109" s="211"/>
      <c r="AN109" s="204"/>
      <c r="AO109" s="204"/>
      <c r="AP109" s="210"/>
      <c r="AQ109" s="210"/>
      <c r="AR109" s="265"/>
      <c r="BZ109" s="175"/>
      <c r="CA109" s="175"/>
      <c r="CB109" s="175"/>
      <c r="CC109" s="175"/>
      <c r="CD109" s="175"/>
      <c r="CE109" s="175"/>
      <c r="CF109" s="175"/>
      <c r="CG109" s="175"/>
      <c r="CH109" s="175"/>
      <c r="CI109" s="175"/>
      <c r="CJ109" s="175"/>
      <c r="CK109" s="175"/>
      <c r="CL109" s="175"/>
      <c r="CM109" s="175"/>
      <c r="CN109" s="175"/>
      <c r="CO109" s="175"/>
      <c r="CP109" s="175"/>
      <c r="CQ109" s="175"/>
      <c r="CR109" s="175"/>
      <c r="CS109" s="175"/>
      <c r="CT109" s="175"/>
    </row>
    <row r="110" spans="1:98" x14ac:dyDescent="0.25">
      <c r="A110" s="494"/>
      <c r="B110" s="257"/>
      <c r="C110" s="281"/>
      <c r="D110" s="228"/>
      <c r="E110" s="229"/>
      <c r="F110" s="230"/>
      <c r="G110" s="229"/>
      <c r="H110" s="230"/>
      <c r="I110" s="229"/>
      <c r="J110" s="230"/>
      <c r="K110" s="229"/>
      <c r="L110" s="230"/>
      <c r="M110" s="229"/>
      <c r="N110" s="230"/>
      <c r="O110" s="229"/>
      <c r="P110" s="230"/>
      <c r="Q110" s="229"/>
      <c r="R110" s="230"/>
      <c r="S110" s="229"/>
      <c r="T110" s="230"/>
      <c r="U110" s="229"/>
      <c r="V110" s="230"/>
      <c r="W110" s="229"/>
      <c r="X110" s="230"/>
      <c r="Y110" s="229"/>
      <c r="Z110" s="230"/>
      <c r="AA110" s="229"/>
      <c r="AB110" s="230"/>
      <c r="AC110" s="229"/>
      <c r="AD110" s="230"/>
      <c r="AE110" s="229"/>
      <c r="AF110" s="230"/>
      <c r="AG110" s="229"/>
      <c r="AH110" s="230"/>
      <c r="AI110" s="229"/>
      <c r="AJ110" s="230"/>
      <c r="AK110" s="229"/>
      <c r="AL110" s="231"/>
      <c r="AM110" s="300"/>
      <c r="AN110" s="219"/>
      <c r="AO110" s="219"/>
      <c r="AP110" s="231"/>
      <c r="AQ110" s="231"/>
      <c r="AR110" s="265"/>
      <c r="BZ110" s="175"/>
      <c r="CA110" s="175"/>
      <c r="CB110" s="175"/>
      <c r="CC110" s="175"/>
      <c r="CD110" s="175"/>
      <c r="CE110" s="175"/>
      <c r="CF110" s="175"/>
      <c r="CG110" s="175"/>
      <c r="CH110" s="175"/>
      <c r="CI110" s="175"/>
      <c r="CJ110" s="175"/>
      <c r="CK110" s="175"/>
      <c r="CL110" s="175"/>
      <c r="CM110" s="175"/>
      <c r="CN110" s="175"/>
      <c r="CO110" s="175"/>
      <c r="CP110" s="175"/>
      <c r="CQ110" s="175"/>
      <c r="CR110" s="175"/>
      <c r="CS110" s="175"/>
      <c r="CT110" s="175"/>
    </row>
    <row r="111" spans="1:98" x14ac:dyDescent="0.25">
      <c r="A111" s="454"/>
      <c r="B111" s="455"/>
      <c r="C111" s="266"/>
      <c r="D111" s="267"/>
      <c r="E111" s="191"/>
      <c r="F111" s="192"/>
      <c r="G111" s="282"/>
      <c r="H111" s="283"/>
      <c r="I111" s="282"/>
      <c r="J111" s="283"/>
      <c r="K111" s="282"/>
      <c r="L111" s="283"/>
      <c r="M111" s="282"/>
      <c r="N111" s="283"/>
      <c r="O111" s="282"/>
      <c r="P111" s="283"/>
      <c r="Q111" s="282"/>
      <c r="R111" s="283"/>
      <c r="S111" s="282"/>
      <c r="T111" s="283"/>
      <c r="U111" s="282"/>
      <c r="V111" s="283"/>
      <c r="W111" s="282"/>
      <c r="X111" s="283"/>
      <c r="Y111" s="282"/>
      <c r="Z111" s="283"/>
      <c r="AA111" s="282"/>
      <c r="AB111" s="283"/>
      <c r="AC111" s="282"/>
      <c r="AD111" s="283"/>
      <c r="AE111" s="282"/>
      <c r="AF111" s="283"/>
      <c r="AG111" s="282"/>
      <c r="AH111" s="283"/>
      <c r="AI111" s="282"/>
      <c r="AJ111" s="283"/>
      <c r="AK111" s="282"/>
      <c r="AL111" s="284"/>
      <c r="AM111" s="196"/>
      <c r="AN111" s="202"/>
      <c r="AO111" s="202"/>
      <c r="AP111" s="193"/>
      <c r="AQ111" s="193"/>
      <c r="AR111" s="265"/>
      <c r="BZ111" s="175"/>
      <c r="CA111" s="175"/>
      <c r="CB111" s="175"/>
      <c r="CC111" s="175"/>
      <c r="CD111" s="175"/>
      <c r="CE111" s="175"/>
      <c r="CF111" s="175"/>
      <c r="CG111" s="175"/>
      <c r="CH111" s="175"/>
      <c r="CI111" s="175"/>
      <c r="CJ111" s="175"/>
      <c r="CK111" s="175"/>
      <c r="CL111" s="175"/>
      <c r="CM111" s="175"/>
      <c r="CN111" s="175"/>
      <c r="CO111" s="175"/>
      <c r="CP111" s="175"/>
      <c r="CQ111" s="175"/>
      <c r="CR111" s="175"/>
      <c r="CS111" s="175"/>
      <c r="CT111" s="175"/>
    </row>
    <row r="112" spans="1:98" x14ac:dyDescent="0.25">
      <c r="A112" s="452"/>
      <c r="B112" s="453"/>
      <c r="C112" s="214"/>
      <c r="D112" s="271"/>
      <c r="E112" s="276"/>
      <c r="F112" s="215"/>
      <c r="G112" s="276"/>
      <c r="H112" s="215"/>
      <c r="I112" s="276"/>
      <c r="J112" s="215"/>
      <c r="K112" s="276"/>
      <c r="L112" s="215"/>
      <c r="M112" s="276"/>
      <c r="N112" s="215"/>
      <c r="O112" s="276"/>
      <c r="P112" s="215"/>
      <c r="Q112" s="276"/>
      <c r="R112" s="215"/>
      <c r="S112" s="276"/>
      <c r="T112" s="215"/>
      <c r="U112" s="276"/>
      <c r="V112" s="215"/>
      <c r="W112" s="276"/>
      <c r="X112" s="215"/>
      <c r="Y112" s="276"/>
      <c r="Z112" s="215"/>
      <c r="AA112" s="276"/>
      <c r="AB112" s="215"/>
      <c r="AC112" s="276"/>
      <c r="AD112" s="215"/>
      <c r="AE112" s="276"/>
      <c r="AF112" s="215"/>
      <c r="AG112" s="276"/>
      <c r="AH112" s="215"/>
      <c r="AI112" s="276"/>
      <c r="AJ112" s="215"/>
      <c r="AK112" s="276"/>
      <c r="AL112" s="216"/>
      <c r="AM112" s="298"/>
      <c r="AN112" s="206"/>
      <c r="AO112" s="206"/>
      <c r="AP112" s="216"/>
      <c r="AQ112" s="216"/>
      <c r="AR112" s="265"/>
      <c r="BZ112" s="175"/>
      <c r="CA112" s="175"/>
      <c r="CB112" s="175"/>
      <c r="CC112" s="175"/>
      <c r="CD112" s="175"/>
      <c r="CE112" s="175"/>
      <c r="CF112" s="175"/>
      <c r="CG112" s="175"/>
      <c r="CH112" s="175"/>
      <c r="CI112" s="175"/>
      <c r="CJ112" s="175"/>
      <c r="CK112" s="175"/>
      <c r="CL112" s="175"/>
      <c r="CM112" s="175"/>
      <c r="CN112" s="175"/>
      <c r="CO112" s="175"/>
      <c r="CP112" s="175"/>
      <c r="CQ112" s="175"/>
      <c r="CR112" s="175"/>
      <c r="CS112" s="175"/>
      <c r="CT112" s="175"/>
    </row>
    <row r="113" spans="1:98" x14ac:dyDescent="0.25">
      <c r="A113" s="452"/>
      <c r="B113" s="453"/>
      <c r="C113" s="214"/>
      <c r="D113" s="271"/>
      <c r="E113" s="276"/>
      <c r="F113" s="215"/>
      <c r="G113" s="276"/>
      <c r="H113" s="215"/>
      <c r="I113" s="276"/>
      <c r="J113" s="215"/>
      <c r="K113" s="276"/>
      <c r="L113" s="215"/>
      <c r="M113" s="276"/>
      <c r="N113" s="215"/>
      <c r="O113" s="276"/>
      <c r="P113" s="215"/>
      <c r="Q113" s="276"/>
      <c r="R113" s="215"/>
      <c r="S113" s="276"/>
      <c r="T113" s="215"/>
      <c r="U113" s="276"/>
      <c r="V113" s="215"/>
      <c r="W113" s="276"/>
      <c r="X113" s="215"/>
      <c r="Y113" s="276"/>
      <c r="Z113" s="215"/>
      <c r="AA113" s="276"/>
      <c r="AB113" s="215"/>
      <c r="AC113" s="276"/>
      <c r="AD113" s="215"/>
      <c r="AE113" s="276"/>
      <c r="AF113" s="215"/>
      <c r="AG113" s="276"/>
      <c r="AH113" s="215"/>
      <c r="AI113" s="276"/>
      <c r="AJ113" s="215"/>
      <c r="AK113" s="276"/>
      <c r="AL113" s="216"/>
      <c r="AM113" s="298"/>
      <c r="AN113" s="206"/>
      <c r="AO113" s="206"/>
      <c r="AP113" s="216"/>
      <c r="AQ113" s="216"/>
      <c r="AR113" s="265"/>
      <c r="BZ113" s="175"/>
      <c r="CA113" s="175"/>
      <c r="CB113" s="175"/>
      <c r="CC113" s="175"/>
      <c r="CD113" s="175"/>
      <c r="CE113" s="175"/>
      <c r="CF113" s="175"/>
      <c r="CG113" s="175"/>
      <c r="CH113" s="175"/>
      <c r="CI113" s="175"/>
      <c r="CJ113" s="175"/>
      <c r="CK113" s="175"/>
      <c r="CL113" s="175"/>
      <c r="CM113" s="175"/>
      <c r="CN113" s="175"/>
      <c r="CO113" s="175"/>
      <c r="CP113" s="175"/>
      <c r="CQ113" s="175"/>
      <c r="CR113" s="175"/>
      <c r="CS113" s="175"/>
      <c r="CT113" s="175"/>
    </row>
    <row r="114" spans="1:98" x14ac:dyDescent="0.25">
      <c r="A114" s="452"/>
      <c r="B114" s="453"/>
      <c r="C114" s="285"/>
      <c r="D114" s="286"/>
      <c r="E114" s="276"/>
      <c r="F114" s="215"/>
      <c r="G114" s="276"/>
      <c r="H114" s="215"/>
      <c r="I114" s="276"/>
      <c r="J114" s="215"/>
      <c r="K114" s="276"/>
      <c r="L114" s="215"/>
      <c r="M114" s="276"/>
      <c r="N114" s="215"/>
      <c r="O114" s="276"/>
      <c r="P114" s="215"/>
      <c r="Q114" s="276"/>
      <c r="R114" s="215"/>
      <c r="S114" s="276"/>
      <c r="T114" s="215"/>
      <c r="U114" s="276"/>
      <c r="V114" s="215"/>
      <c r="W114" s="276"/>
      <c r="X114" s="215"/>
      <c r="Y114" s="276"/>
      <c r="Z114" s="215"/>
      <c r="AA114" s="276"/>
      <c r="AB114" s="215"/>
      <c r="AC114" s="276"/>
      <c r="AD114" s="215"/>
      <c r="AE114" s="276"/>
      <c r="AF114" s="215"/>
      <c r="AG114" s="276"/>
      <c r="AH114" s="215"/>
      <c r="AI114" s="276"/>
      <c r="AJ114" s="215"/>
      <c r="AK114" s="276"/>
      <c r="AL114" s="216"/>
      <c r="AM114" s="298"/>
      <c r="AN114" s="206"/>
      <c r="AO114" s="206"/>
      <c r="AP114" s="216"/>
      <c r="AQ114" s="216"/>
      <c r="AR114" s="265"/>
      <c r="BZ114" s="175"/>
      <c r="CA114" s="175"/>
      <c r="CB114" s="175"/>
      <c r="CC114" s="175"/>
      <c r="CD114" s="175"/>
      <c r="CE114" s="175"/>
      <c r="CF114" s="175"/>
      <c r="CG114" s="175"/>
      <c r="CH114" s="175"/>
      <c r="CI114" s="175"/>
      <c r="CJ114" s="175"/>
      <c r="CK114" s="175"/>
      <c r="CL114" s="175"/>
      <c r="CM114" s="175"/>
      <c r="CN114" s="175"/>
      <c r="CO114" s="175"/>
      <c r="CP114" s="175"/>
      <c r="CQ114" s="175"/>
      <c r="CR114" s="175"/>
      <c r="CS114" s="175"/>
      <c r="CT114" s="175"/>
    </row>
    <row r="115" spans="1:98" x14ac:dyDescent="0.25">
      <c r="A115" s="452"/>
      <c r="B115" s="453"/>
      <c r="C115" s="285"/>
      <c r="D115" s="286"/>
      <c r="E115" s="276"/>
      <c r="F115" s="215"/>
      <c r="G115" s="276"/>
      <c r="H115" s="215"/>
      <c r="I115" s="276"/>
      <c r="J115" s="215"/>
      <c r="K115" s="276"/>
      <c r="L115" s="215"/>
      <c r="M115" s="276"/>
      <c r="N115" s="215"/>
      <c r="O115" s="276"/>
      <c r="P115" s="215"/>
      <c r="Q115" s="276"/>
      <c r="R115" s="215"/>
      <c r="S115" s="276"/>
      <c r="T115" s="215"/>
      <c r="U115" s="276"/>
      <c r="V115" s="215"/>
      <c r="W115" s="276"/>
      <c r="X115" s="215"/>
      <c r="Y115" s="276"/>
      <c r="Z115" s="215"/>
      <c r="AA115" s="276"/>
      <c r="AB115" s="215"/>
      <c r="AC115" s="276"/>
      <c r="AD115" s="215"/>
      <c r="AE115" s="276"/>
      <c r="AF115" s="215"/>
      <c r="AG115" s="276"/>
      <c r="AH115" s="215"/>
      <c r="AI115" s="276"/>
      <c r="AJ115" s="215"/>
      <c r="AK115" s="276"/>
      <c r="AL115" s="216"/>
      <c r="AM115" s="298"/>
      <c r="AN115" s="206"/>
      <c r="AO115" s="206"/>
      <c r="AP115" s="216"/>
      <c r="AQ115" s="216"/>
      <c r="AR115" s="265"/>
      <c r="BZ115" s="175"/>
      <c r="CA115" s="175"/>
      <c r="CB115" s="175"/>
      <c r="CC115" s="175"/>
      <c r="CD115" s="175"/>
      <c r="CE115" s="175"/>
      <c r="CF115" s="175"/>
      <c r="CG115" s="175"/>
      <c r="CH115" s="175"/>
      <c r="CI115" s="175"/>
      <c r="CJ115" s="175"/>
      <c r="CK115" s="175"/>
      <c r="CL115" s="175"/>
      <c r="CM115" s="175"/>
      <c r="CN115" s="175"/>
      <c r="CO115" s="175"/>
      <c r="CP115" s="175"/>
      <c r="CQ115" s="175"/>
      <c r="CR115" s="175"/>
      <c r="CS115" s="175"/>
      <c r="CT115" s="175"/>
    </row>
    <row r="116" spans="1:98" x14ac:dyDescent="0.25">
      <c r="A116" s="306"/>
      <c r="B116" s="307"/>
      <c r="C116" s="285"/>
      <c r="D116" s="286"/>
      <c r="E116" s="276"/>
      <c r="F116" s="215"/>
      <c r="G116" s="276"/>
      <c r="H116" s="215"/>
      <c r="I116" s="276"/>
      <c r="J116" s="215"/>
      <c r="K116" s="276"/>
      <c r="L116" s="215"/>
      <c r="M116" s="276"/>
      <c r="N116" s="215"/>
      <c r="O116" s="276"/>
      <c r="P116" s="215"/>
      <c r="Q116" s="276"/>
      <c r="R116" s="215"/>
      <c r="S116" s="276"/>
      <c r="T116" s="215"/>
      <c r="U116" s="276"/>
      <c r="V116" s="215"/>
      <c r="W116" s="276"/>
      <c r="X116" s="215"/>
      <c r="Y116" s="276"/>
      <c r="Z116" s="215"/>
      <c r="AA116" s="276"/>
      <c r="AB116" s="215"/>
      <c r="AC116" s="276"/>
      <c r="AD116" s="215"/>
      <c r="AE116" s="276"/>
      <c r="AF116" s="215"/>
      <c r="AG116" s="276"/>
      <c r="AH116" s="215"/>
      <c r="AI116" s="276"/>
      <c r="AJ116" s="215"/>
      <c r="AK116" s="276"/>
      <c r="AL116" s="216"/>
      <c r="AM116" s="298"/>
      <c r="AN116" s="206"/>
      <c r="AO116" s="206"/>
      <c r="AP116" s="216"/>
      <c r="AQ116" s="216"/>
      <c r="AR116" s="265"/>
      <c r="BZ116" s="175"/>
      <c r="CA116" s="175"/>
      <c r="CB116" s="175"/>
      <c r="CC116" s="175"/>
      <c r="CD116" s="175"/>
      <c r="CE116" s="175"/>
      <c r="CF116" s="175"/>
      <c r="CG116" s="175"/>
      <c r="CH116" s="175"/>
      <c r="CI116" s="175"/>
      <c r="CJ116" s="175"/>
      <c r="CK116" s="175"/>
      <c r="CL116" s="175"/>
      <c r="CM116" s="175"/>
      <c r="CN116" s="175"/>
      <c r="CO116" s="175"/>
      <c r="CP116" s="175"/>
      <c r="CQ116" s="175"/>
      <c r="CR116" s="175"/>
      <c r="CS116" s="175"/>
      <c r="CT116" s="175"/>
    </row>
    <row r="117" spans="1:98" x14ac:dyDescent="0.25">
      <c r="A117" s="452"/>
      <c r="B117" s="453"/>
      <c r="C117" s="285"/>
      <c r="D117" s="286"/>
      <c r="E117" s="274"/>
      <c r="F117" s="275"/>
      <c r="G117" s="274"/>
      <c r="H117" s="275"/>
      <c r="I117" s="274"/>
      <c r="J117" s="275"/>
      <c r="K117" s="276"/>
      <c r="L117" s="215"/>
      <c r="M117" s="276"/>
      <c r="N117" s="215"/>
      <c r="O117" s="276"/>
      <c r="P117" s="215"/>
      <c r="Q117" s="276"/>
      <c r="R117" s="215"/>
      <c r="S117" s="276"/>
      <c r="T117" s="215"/>
      <c r="U117" s="276"/>
      <c r="V117" s="215"/>
      <c r="W117" s="276"/>
      <c r="X117" s="215"/>
      <c r="Y117" s="276"/>
      <c r="Z117" s="215"/>
      <c r="AA117" s="276"/>
      <c r="AB117" s="215"/>
      <c r="AC117" s="276"/>
      <c r="AD117" s="215"/>
      <c r="AE117" s="276"/>
      <c r="AF117" s="215"/>
      <c r="AG117" s="276"/>
      <c r="AH117" s="215"/>
      <c r="AI117" s="276"/>
      <c r="AJ117" s="215"/>
      <c r="AK117" s="276"/>
      <c r="AL117" s="216"/>
      <c r="AM117" s="298"/>
      <c r="AN117" s="206"/>
      <c r="AO117" s="206"/>
      <c r="AP117" s="216"/>
      <c r="AQ117" s="216"/>
      <c r="AR117" s="265"/>
      <c r="BZ117" s="175"/>
      <c r="CA117" s="175"/>
      <c r="CB117" s="175"/>
      <c r="CC117" s="175"/>
      <c r="CD117" s="175"/>
      <c r="CE117" s="175"/>
      <c r="CF117" s="175"/>
      <c r="CG117" s="175"/>
      <c r="CH117" s="175"/>
      <c r="CI117" s="175"/>
      <c r="CJ117" s="175"/>
      <c r="CK117" s="175"/>
      <c r="CL117" s="175"/>
      <c r="CM117" s="175"/>
      <c r="CN117" s="175"/>
      <c r="CO117" s="175"/>
      <c r="CP117" s="175"/>
      <c r="CQ117" s="175"/>
      <c r="CR117" s="175"/>
      <c r="CS117" s="175"/>
      <c r="CT117" s="175"/>
    </row>
    <row r="118" spans="1:98" x14ac:dyDescent="0.25">
      <c r="A118" s="452"/>
      <c r="B118" s="453"/>
      <c r="C118" s="285"/>
      <c r="D118" s="286"/>
      <c r="E118" s="276"/>
      <c r="F118" s="215"/>
      <c r="G118" s="276"/>
      <c r="H118" s="215"/>
      <c r="I118" s="276"/>
      <c r="J118" s="215"/>
      <c r="K118" s="276"/>
      <c r="L118" s="215"/>
      <c r="M118" s="276"/>
      <c r="N118" s="215"/>
      <c r="O118" s="276"/>
      <c r="P118" s="215"/>
      <c r="Q118" s="276"/>
      <c r="R118" s="215"/>
      <c r="S118" s="276"/>
      <c r="T118" s="215"/>
      <c r="U118" s="276"/>
      <c r="V118" s="215"/>
      <c r="W118" s="276"/>
      <c r="X118" s="215"/>
      <c r="Y118" s="276"/>
      <c r="Z118" s="215"/>
      <c r="AA118" s="276"/>
      <c r="AB118" s="215"/>
      <c r="AC118" s="276"/>
      <c r="AD118" s="215"/>
      <c r="AE118" s="276"/>
      <c r="AF118" s="215"/>
      <c r="AG118" s="276"/>
      <c r="AH118" s="215"/>
      <c r="AI118" s="276"/>
      <c r="AJ118" s="215"/>
      <c r="AK118" s="276"/>
      <c r="AL118" s="216"/>
      <c r="AM118" s="298"/>
      <c r="AN118" s="206"/>
      <c r="AO118" s="206"/>
      <c r="AP118" s="216"/>
      <c r="AQ118" s="216"/>
      <c r="AR118" s="265"/>
      <c r="BZ118" s="175"/>
      <c r="CA118" s="175"/>
      <c r="CB118" s="175"/>
      <c r="CC118" s="175"/>
      <c r="CD118" s="175"/>
      <c r="CE118" s="175"/>
      <c r="CF118" s="175"/>
      <c r="CG118" s="175"/>
      <c r="CH118" s="175"/>
      <c r="CI118" s="175"/>
      <c r="CJ118" s="175"/>
      <c r="CK118" s="175"/>
      <c r="CL118" s="175"/>
      <c r="CM118" s="175"/>
      <c r="CN118" s="175"/>
      <c r="CO118" s="175"/>
      <c r="CP118" s="175"/>
      <c r="CQ118" s="175"/>
      <c r="CR118" s="175"/>
      <c r="CS118" s="175"/>
      <c r="CT118" s="175"/>
    </row>
    <row r="119" spans="1:98" x14ac:dyDescent="0.25">
      <c r="A119" s="452"/>
      <c r="B119" s="453"/>
      <c r="C119" s="285"/>
      <c r="D119" s="286"/>
      <c r="E119" s="276"/>
      <c r="F119" s="215"/>
      <c r="G119" s="276"/>
      <c r="H119" s="215"/>
      <c r="I119" s="276"/>
      <c r="J119" s="215"/>
      <c r="K119" s="276"/>
      <c r="L119" s="215"/>
      <c r="M119" s="276"/>
      <c r="N119" s="215"/>
      <c r="O119" s="276"/>
      <c r="P119" s="215"/>
      <c r="Q119" s="276"/>
      <c r="R119" s="215"/>
      <c r="S119" s="276"/>
      <c r="T119" s="215"/>
      <c r="U119" s="276"/>
      <c r="V119" s="215"/>
      <c r="W119" s="276"/>
      <c r="X119" s="215"/>
      <c r="Y119" s="276"/>
      <c r="Z119" s="215"/>
      <c r="AA119" s="276"/>
      <c r="AB119" s="215"/>
      <c r="AC119" s="276"/>
      <c r="AD119" s="215"/>
      <c r="AE119" s="276"/>
      <c r="AF119" s="215"/>
      <c r="AG119" s="276"/>
      <c r="AH119" s="215"/>
      <c r="AI119" s="276"/>
      <c r="AJ119" s="215"/>
      <c r="AK119" s="276"/>
      <c r="AL119" s="216"/>
      <c r="AM119" s="298"/>
      <c r="AN119" s="206"/>
      <c r="AO119" s="206"/>
      <c r="AP119" s="216"/>
      <c r="AQ119" s="216"/>
      <c r="AR119" s="265"/>
      <c r="BZ119" s="175"/>
      <c r="CA119" s="175"/>
      <c r="CB119" s="175"/>
      <c r="CC119" s="175"/>
      <c r="CD119" s="175"/>
      <c r="CE119" s="175"/>
      <c r="CF119" s="175"/>
      <c r="CG119" s="175"/>
      <c r="CH119" s="175"/>
      <c r="CI119" s="175"/>
      <c r="CJ119" s="175"/>
      <c r="CK119" s="175"/>
      <c r="CL119" s="175"/>
      <c r="CM119" s="175"/>
      <c r="CN119" s="175"/>
      <c r="CO119" s="175"/>
      <c r="CP119" s="175"/>
      <c r="CQ119" s="175"/>
      <c r="CR119" s="175"/>
      <c r="CS119" s="175"/>
      <c r="CT119" s="175"/>
    </row>
    <row r="120" spans="1:98" x14ac:dyDescent="0.25">
      <c r="A120" s="452"/>
      <c r="B120" s="453"/>
      <c r="C120" s="285"/>
      <c r="D120" s="286"/>
      <c r="E120" s="276"/>
      <c r="F120" s="215"/>
      <c r="G120" s="276"/>
      <c r="H120" s="215"/>
      <c r="I120" s="276"/>
      <c r="J120" s="215"/>
      <c r="K120" s="276"/>
      <c r="L120" s="215"/>
      <c r="M120" s="276"/>
      <c r="N120" s="215"/>
      <c r="O120" s="276"/>
      <c r="P120" s="215"/>
      <c r="Q120" s="276"/>
      <c r="R120" s="215"/>
      <c r="S120" s="276"/>
      <c r="T120" s="215"/>
      <c r="U120" s="276"/>
      <c r="V120" s="215"/>
      <c r="W120" s="276"/>
      <c r="X120" s="215"/>
      <c r="Y120" s="276"/>
      <c r="Z120" s="215"/>
      <c r="AA120" s="276"/>
      <c r="AB120" s="215"/>
      <c r="AC120" s="276"/>
      <c r="AD120" s="215"/>
      <c r="AE120" s="276"/>
      <c r="AF120" s="215"/>
      <c r="AG120" s="276"/>
      <c r="AH120" s="215"/>
      <c r="AI120" s="276"/>
      <c r="AJ120" s="215"/>
      <c r="AK120" s="276"/>
      <c r="AL120" s="216"/>
      <c r="AM120" s="298"/>
      <c r="AN120" s="206"/>
      <c r="AO120" s="206"/>
      <c r="AP120" s="216"/>
      <c r="AQ120" s="216"/>
      <c r="AR120" s="265"/>
      <c r="BZ120" s="175"/>
      <c r="CA120" s="175"/>
      <c r="CB120" s="175"/>
      <c r="CC120" s="175"/>
      <c r="CD120" s="175"/>
      <c r="CE120" s="175"/>
      <c r="CF120" s="175"/>
      <c r="CG120" s="175"/>
      <c r="CH120" s="175"/>
      <c r="CI120" s="175"/>
      <c r="CJ120" s="175"/>
      <c r="CK120" s="175"/>
      <c r="CL120" s="175"/>
      <c r="CM120" s="175"/>
      <c r="CN120" s="175"/>
      <c r="CO120" s="175"/>
      <c r="CP120" s="175"/>
      <c r="CQ120" s="175"/>
      <c r="CR120" s="175"/>
      <c r="CS120" s="175"/>
      <c r="CT120" s="175"/>
    </row>
    <row r="121" spans="1:98" x14ac:dyDescent="0.25">
      <c r="A121" s="471"/>
      <c r="B121" s="472"/>
      <c r="C121" s="281"/>
      <c r="D121" s="228"/>
      <c r="E121" s="289"/>
      <c r="F121" s="290"/>
      <c r="G121" s="289"/>
      <c r="H121" s="290"/>
      <c r="I121" s="229"/>
      <c r="J121" s="230"/>
      <c r="K121" s="229"/>
      <c r="L121" s="230"/>
      <c r="M121" s="229"/>
      <c r="N121" s="230"/>
      <c r="O121" s="229"/>
      <c r="P121" s="230"/>
      <c r="Q121" s="229"/>
      <c r="R121" s="230"/>
      <c r="S121" s="229"/>
      <c r="T121" s="230"/>
      <c r="U121" s="229"/>
      <c r="V121" s="230"/>
      <c r="W121" s="229"/>
      <c r="X121" s="230"/>
      <c r="Y121" s="229"/>
      <c r="Z121" s="230"/>
      <c r="AA121" s="229"/>
      <c r="AB121" s="230"/>
      <c r="AC121" s="229"/>
      <c r="AD121" s="230"/>
      <c r="AE121" s="229"/>
      <c r="AF121" s="230"/>
      <c r="AG121" s="229"/>
      <c r="AH121" s="230"/>
      <c r="AI121" s="229"/>
      <c r="AJ121" s="230"/>
      <c r="AK121" s="229"/>
      <c r="AL121" s="231"/>
      <c r="AM121" s="300"/>
      <c r="AN121" s="219"/>
      <c r="AO121" s="219"/>
      <c r="AP121" s="231"/>
      <c r="AQ121" s="231"/>
      <c r="AR121" s="265"/>
      <c r="BZ121" s="175"/>
      <c r="CA121" s="175"/>
      <c r="CB121" s="175"/>
      <c r="CC121" s="175"/>
      <c r="CD121" s="175"/>
      <c r="CE121" s="175"/>
      <c r="CF121" s="175"/>
      <c r="CG121" s="175"/>
      <c r="CH121" s="175"/>
      <c r="CI121" s="175"/>
      <c r="CJ121" s="175"/>
      <c r="CK121" s="175"/>
      <c r="CL121" s="175"/>
      <c r="CM121" s="175"/>
      <c r="CN121" s="175"/>
      <c r="CO121" s="175"/>
      <c r="CP121" s="175"/>
      <c r="CQ121" s="175"/>
      <c r="CR121" s="175"/>
      <c r="CS121" s="175"/>
      <c r="CT121" s="175"/>
    </row>
    <row r="122" spans="1:98" ht="15" customHeight="1" x14ac:dyDescent="0.25">
      <c r="A122" s="301"/>
      <c r="B122" s="302"/>
      <c r="C122" s="302"/>
      <c r="D122" s="302"/>
      <c r="E122" s="302"/>
      <c r="F122" s="302"/>
      <c r="G122" s="302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</row>
    <row r="123" spans="1:98" ht="50.25" customHeight="1" x14ac:dyDescent="0.25">
      <c r="A123" s="309"/>
      <c r="B123" s="495"/>
      <c r="C123" s="495"/>
      <c r="D123" s="495"/>
      <c r="E123" s="495"/>
      <c r="F123" s="495"/>
      <c r="G123" s="495"/>
      <c r="BZ123" s="175"/>
      <c r="CA123" s="175"/>
      <c r="CB123" s="175"/>
      <c r="CC123" s="175"/>
      <c r="CD123" s="175"/>
      <c r="CE123" s="175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5"/>
      <c r="CP123" s="175"/>
      <c r="CQ123" s="175"/>
      <c r="CR123" s="175"/>
      <c r="CS123" s="175"/>
      <c r="CT123" s="175"/>
    </row>
    <row r="124" spans="1:98" ht="25.5" customHeight="1" x14ac:dyDescent="0.25">
      <c r="A124" s="304"/>
      <c r="B124" s="499"/>
      <c r="C124" s="500"/>
      <c r="D124" s="500"/>
      <c r="E124" s="500"/>
      <c r="F124" s="500"/>
      <c r="G124" s="501"/>
      <c r="H124" s="174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5"/>
      <c r="CP124" s="175"/>
      <c r="CQ124" s="175"/>
      <c r="CR124" s="175"/>
      <c r="CS124" s="175"/>
      <c r="CT124" s="175"/>
    </row>
    <row r="125" spans="1:98" ht="25.5" customHeight="1" x14ac:dyDescent="0.25">
      <c r="A125" s="304"/>
      <c r="B125" s="502"/>
      <c r="C125" s="503"/>
      <c r="D125" s="503"/>
      <c r="E125" s="503"/>
      <c r="F125" s="503"/>
      <c r="G125" s="504"/>
      <c r="H125" s="174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5"/>
      <c r="CP125" s="175"/>
      <c r="CQ125" s="175"/>
      <c r="CR125" s="175"/>
      <c r="CS125" s="175"/>
      <c r="CT125" s="175"/>
    </row>
    <row r="126" spans="1:98" ht="25.5" customHeight="1" x14ac:dyDescent="0.25">
      <c r="A126" s="304"/>
      <c r="B126" s="502"/>
      <c r="C126" s="503"/>
      <c r="D126" s="503"/>
      <c r="E126" s="503"/>
      <c r="F126" s="505"/>
      <c r="G126" s="506"/>
      <c r="H126" s="174"/>
    </row>
    <row r="127" spans="1:98" ht="25.5" customHeight="1" x14ac:dyDescent="0.25">
      <c r="A127" s="304"/>
      <c r="B127" s="496"/>
      <c r="C127" s="497"/>
      <c r="D127" s="497"/>
      <c r="E127" s="497"/>
      <c r="F127" s="497"/>
      <c r="G127" s="498"/>
      <c r="H127" s="174"/>
    </row>
    <row r="195" spans="1:2" hidden="1" x14ac:dyDescent="0.25">
      <c r="A195" s="305"/>
      <c r="B195" s="305"/>
    </row>
  </sheetData>
  <mergeCells count="143"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93:B93"/>
    <mergeCell ref="A94:B94"/>
    <mergeCell ref="A96:B98"/>
    <mergeCell ref="C96:D97"/>
    <mergeCell ref="E96:AL96"/>
    <mergeCell ref="AM96:AN96"/>
    <mergeCell ref="AO96:AO98"/>
    <mergeCell ref="AP96:AP98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O69:AO71"/>
    <mergeCell ref="AP69:AP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L61:N61"/>
    <mergeCell ref="O61:P61"/>
    <mergeCell ref="A63:B63"/>
    <mergeCell ref="A64:A66"/>
    <mergeCell ref="A67:B67"/>
    <mergeCell ref="A69:B71"/>
    <mergeCell ref="C69:D70"/>
    <mergeCell ref="E69:AL69"/>
    <mergeCell ref="AM69:AN69"/>
    <mergeCell ref="A61:B62"/>
    <mergeCell ref="C61:E61"/>
    <mergeCell ref="F61:H61"/>
    <mergeCell ref="I61:K61"/>
    <mergeCell ref="A6:P6"/>
    <mergeCell ref="J8:P8"/>
    <mergeCell ref="A9:A11"/>
    <mergeCell ref="B9:F9"/>
    <mergeCell ref="G9:K9"/>
    <mergeCell ref="B10:D10"/>
    <mergeCell ref="E10:F10"/>
    <mergeCell ref="G10:I10"/>
    <mergeCell ref="J10:K10"/>
    <mergeCell ref="A31:A33"/>
    <mergeCell ref="B31:F31"/>
    <mergeCell ref="G31:K31"/>
    <mergeCell ref="B32:D32"/>
    <mergeCell ref="E32:F32"/>
    <mergeCell ref="G32:I32"/>
    <mergeCell ref="J32:K32"/>
    <mergeCell ref="A55:B55"/>
    <mergeCell ref="A56:A58"/>
    <mergeCell ref="A59:B59"/>
    <mergeCell ref="A52:Q52"/>
    <mergeCell ref="A53:B54"/>
    <mergeCell ref="C53:E53"/>
    <mergeCell ref="F53:H53"/>
    <mergeCell ref="I53:K53"/>
    <mergeCell ref="L53:N53"/>
    <mergeCell ref="O53:P53"/>
    <mergeCell ref="A60:R60"/>
    <mergeCell ref="A87:B87"/>
    <mergeCell ref="A88:B88"/>
    <mergeCell ref="A90:B90"/>
    <mergeCell ref="A91:B91"/>
    <mergeCell ref="A92:B92"/>
    <mergeCell ref="A72:B72"/>
    <mergeCell ref="A73:B73"/>
    <mergeCell ref="A74:B74"/>
    <mergeCell ref="A75:B75"/>
    <mergeCell ref="A84:B84"/>
    <mergeCell ref="A86:B86"/>
    <mergeCell ref="A78:B78"/>
    <mergeCell ref="A79:B79"/>
    <mergeCell ref="A80:B80"/>
    <mergeCell ref="A81:A83"/>
    <mergeCell ref="A85:B85"/>
    <mergeCell ref="A76:B76"/>
    <mergeCell ref="A77:B77"/>
  </mergeCells>
  <dataValidations count="1">
    <dataValidation type="whole" allowBlank="1" showInputMessage="1" showErrorMessage="1" errorTitle="ERROR" error="Por Favor Ingrese solo Números." sqref="Z1:XFD1048576 R1:Y54 A1:Q1048576 R60:Y62 R68:Y1048576">
      <formula1>0</formula1>
      <formula2>10000000000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topLeftCell="A48" workbookViewId="0">
      <selection activeCell="B12" sqref="B12"/>
    </sheetView>
  </sheetViews>
  <sheetFormatPr baseColWidth="10" defaultRowHeight="15" x14ac:dyDescent="0.25"/>
  <cols>
    <col min="1" max="1" width="52.5703125" style="173" customWidth="1"/>
    <col min="2" max="2" width="17" style="173" customWidth="1"/>
    <col min="3" max="61" width="11.42578125" style="173"/>
    <col min="62" max="72" width="11.42578125" style="173" customWidth="1"/>
    <col min="73" max="75" width="52.85546875" style="173" customWidth="1"/>
    <col min="76" max="101" width="52.85546875" style="174" customWidth="1"/>
    <col min="102" max="107" width="11.42578125" style="174"/>
    <col min="108" max="16384" width="11.42578125" style="173"/>
  </cols>
  <sheetData>
    <row r="1" spans="1:107" s="168" customFormat="1" ht="14.25" customHeight="1" x14ac:dyDescent="0.25">
      <c r="A1" s="167"/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</row>
    <row r="2" spans="1:107" s="168" customFormat="1" ht="14.25" customHeight="1" x14ac:dyDescent="0.25">
      <c r="A2" s="167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</row>
    <row r="3" spans="1:107" s="168" customFormat="1" ht="14.25" customHeight="1" x14ac:dyDescent="0.25">
      <c r="A3" s="167"/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</row>
    <row r="4" spans="1:107" s="168" customFormat="1" ht="14.25" customHeight="1" x14ac:dyDescent="0.25">
      <c r="A4" s="167"/>
      <c r="BX4" s="169"/>
      <c r="BY4" s="169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69"/>
      <c r="CV4" s="169"/>
      <c r="CW4" s="169"/>
      <c r="CX4" s="169"/>
      <c r="CY4" s="169"/>
      <c r="CZ4" s="169"/>
      <c r="DA4" s="169"/>
      <c r="DB4" s="169"/>
      <c r="DC4" s="169"/>
    </row>
    <row r="5" spans="1:107" s="168" customFormat="1" ht="14.25" customHeight="1" x14ac:dyDescent="0.25">
      <c r="A5" s="167"/>
      <c r="BX5" s="169"/>
      <c r="BY5" s="169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69"/>
      <c r="CV5" s="169"/>
      <c r="CW5" s="169"/>
      <c r="CX5" s="169"/>
      <c r="CY5" s="169"/>
      <c r="CZ5" s="169"/>
      <c r="DA5" s="169"/>
      <c r="DB5" s="169"/>
      <c r="DC5" s="169"/>
    </row>
    <row r="6" spans="1:107" ht="15.75" x14ac:dyDescent="0.25">
      <c r="A6" s="430"/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2"/>
      <c r="AG6" s="172"/>
      <c r="AH6" s="172"/>
      <c r="AI6" s="172"/>
      <c r="AJ6" s="172"/>
      <c r="AK6" s="172"/>
      <c r="AL6" s="172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</row>
    <row r="7" spans="1:107" ht="15.75" x14ac:dyDescent="0.25">
      <c r="A7" s="176"/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2"/>
      <c r="AG7" s="172"/>
      <c r="AH7" s="172"/>
      <c r="AI7" s="172"/>
      <c r="AJ7" s="172"/>
      <c r="AK7" s="172"/>
      <c r="AL7" s="172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</row>
    <row r="8" spans="1:107" x14ac:dyDescent="0.25">
      <c r="A8" s="178"/>
      <c r="B8" s="178"/>
      <c r="C8" s="178"/>
      <c r="D8" s="178"/>
      <c r="E8" s="178"/>
      <c r="F8" s="178"/>
      <c r="G8" s="178"/>
      <c r="H8" s="178"/>
      <c r="I8" s="179"/>
      <c r="J8" s="431"/>
      <c r="K8" s="431"/>
      <c r="L8" s="431"/>
      <c r="M8" s="431"/>
      <c r="N8" s="431"/>
      <c r="O8" s="431"/>
      <c r="P8" s="431"/>
      <c r="Q8" s="180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</row>
    <row r="9" spans="1:107" ht="15" customHeight="1" x14ac:dyDescent="0.25">
      <c r="A9" s="432"/>
      <c r="B9" s="436"/>
      <c r="C9" s="437"/>
      <c r="D9" s="437"/>
      <c r="E9" s="437"/>
      <c r="F9" s="438"/>
      <c r="G9" s="437"/>
      <c r="H9" s="437"/>
      <c r="I9" s="437"/>
      <c r="J9" s="437"/>
      <c r="K9" s="440"/>
      <c r="L9" s="172"/>
      <c r="M9" s="172"/>
      <c r="N9" s="172"/>
      <c r="O9" s="172"/>
      <c r="P9" s="172"/>
      <c r="Q9" s="172"/>
      <c r="R9" s="172"/>
      <c r="S9" s="172"/>
      <c r="T9" s="172"/>
      <c r="U9" s="172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</row>
    <row r="10" spans="1:107" ht="15" customHeight="1" x14ac:dyDescent="0.25">
      <c r="A10" s="433"/>
      <c r="B10" s="436"/>
      <c r="C10" s="437"/>
      <c r="D10" s="440"/>
      <c r="E10" s="441"/>
      <c r="F10" s="442"/>
      <c r="G10" s="437"/>
      <c r="H10" s="437"/>
      <c r="I10" s="440"/>
      <c r="J10" s="436"/>
      <c r="K10" s="440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</row>
    <row r="11" spans="1:107" x14ac:dyDescent="0.25">
      <c r="A11" s="434"/>
      <c r="B11" s="181"/>
      <c r="C11" s="182"/>
      <c r="D11" s="183"/>
      <c r="E11" s="311"/>
      <c r="F11" s="312"/>
      <c r="G11" s="186"/>
      <c r="H11" s="182"/>
      <c r="I11" s="187"/>
      <c r="J11" s="311"/>
      <c r="K11" s="308"/>
      <c r="L11" s="189"/>
      <c r="M11" s="172"/>
      <c r="N11" s="172"/>
      <c r="O11" s="172"/>
      <c r="P11" s="172"/>
      <c r="Q11" s="172"/>
      <c r="R11" s="172"/>
      <c r="S11" s="172"/>
      <c r="T11" s="172"/>
      <c r="U11" s="172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</row>
    <row r="12" spans="1:107" ht="20.25" customHeight="1" x14ac:dyDescent="0.25">
      <c r="A12" s="190"/>
      <c r="B12" s="191"/>
      <c r="C12" s="192"/>
      <c r="D12" s="193"/>
      <c r="E12" s="194"/>
      <c r="F12" s="195"/>
      <c r="G12" s="196"/>
      <c r="H12" s="192"/>
      <c r="I12" s="193"/>
      <c r="J12" s="197"/>
      <c r="K12" s="198"/>
      <c r="L12" s="199"/>
      <c r="M12" s="200"/>
      <c r="N12" s="200"/>
      <c r="O12" s="200"/>
      <c r="P12" s="200"/>
      <c r="Q12" s="200"/>
      <c r="R12" s="200"/>
      <c r="S12" s="200"/>
      <c r="T12" s="200"/>
      <c r="U12" s="200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</row>
    <row r="13" spans="1:107" ht="20.25" customHeight="1" x14ac:dyDescent="0.25">
      <c r="A13" s="190"/>
      <c r="B13" s="191"/>
      <c r="C13" s="192"/>
      <c r="D13" s="193"/>
      <c r="E13" s="201"/>
      <c r="F13" s="195"/>
      <c r="G13" s="196"/>
      <c r="H13" s="192"/>
      <c r="I13" s="193"/>
      <c r="J13" s="201"/>
      <c r="K13" s="202"/>
      <c r="L13" s="199"/>
      <c r="M13" s="200"/>
      <c r="N13" s="200"/>
      <c r="O13" s="200"/>
      <c r="P13" s="200"/>
      <c r="Q13" s="200"/>
      <c r="R13" s="200"/>
      <c r="S13" s="200"/>
      <c r="T13" s="200"/>
      <c r="U13" s="200"/>
      <c r="BZ13" s="175"/>
      <c r="CA13" s="175"/>
      <c r="CB13" s="175"/>
      <c r="CC13" s="175"/>
      <c r="CD13" s="175"/>
      <c r="CE13" s="175"/>
      <c r="CF13" s="175"/>
      <c r="CG13" s="175"/>
      <c r="CH13" s="175"/>
      <c r="CI13" s="175"/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</row>
    <row r="14" spans="1:107" ht="20.25" customHeight="1" x14ac:dyDescent="0.25">
      <c r="A14" s="190"/>
      <c r="B14" s="191"/>
      <c r="C14" s="192"/>
      <c r="D14" s="193"/>
      <c r="E14" s="201"/>
      <c r="F14" s="195"/>
      <c r="G14" s="196"/>
      <c r="H14" s="192"/>
      <c r="I14" s="193"/>
      <c r="J14" s="201"/>
      <c r="K14" s="202"/>
      <c r="L14" s="199"/>
      <c r="M14" s="200"/>
      <c r="N14" s="200"/>
      <c r="O14" s="200"/>
      <c r="P14" s="200"/>
      <c r="Q14" s="200"/>
      <c r="R14" s="200"/>
      <c r="S14" s="200"/>
      <c r="T14" s="200"/>
      <c r="U14" s="200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</row>
    <row r="15" spans="1:107" ht="20.25" customHeight="1" x14ac:dyDescent="0.25">
      <c r="A15" s="190"/>
      <c r="B15" s="191"/>
      <c r="C15" s="192"/>
      <c r="D15" s="193"/>
      <c r="E15" s="201"/>
      <c r="F15" s="195"/>
      <c r="G15" s="196"/>
      <c r="H15" s="192"/>
      <c r="I15" s="193"/>
      <c r="J15" s="201"/>
      <c r="K15" s="202"/>
      <c r="L15" s="199"/>
      <c r="M15" s="200"/>
      <c r="N15" s="200"/>
      <c r="O15" s="200"/>
      <c r="P15" s="200"/>
      <c r="Q15" s="200"/>
      <c r="R15" s="200"/>
      <c r="S15" s="200"/>
      <c r="T15" s="200"/>
      <c r="U15" s="200"/>
      <c r="BZ15" s="175"/>
      <c r="CA15" s="175"/>
      <c r="CB15" s="175"/>
      <c r="CC15" s="175"/>
      <c r="CD15" s="175"/>
      <c r="CE15" s="175"/>
      <c r="CF15" s="175"/>
      <c r="CG15" s="175"/>
      <c r="CH15" s="175"/>
      <c r="CI15" s="175"/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</row>
    <row r="16" spans="1:107" ht="20.25" customHeight="1" x14ac:dyDescent="0.25">
      <c r="A16" s="203"/>
      <c r="B16" s="191"/>
      <c r="C16" s="192"/>
      <c r="D16" s="193"/>
      <c r="E16" s="201"/>
      <c r="F16" s="195"/>
      <c r="G16" s="196"/>
      <c r="H16" s="192"/>
      <c r="I16" s="193"/>
      <c r="J16" s="201"/>
      <c r="K16" s="204"/>
      <c r="L16" s="199"/>
      <c r="M16" s="200"/>
      <c r="N16" s="200"/>
      <c r="O16" s="200"/>
      <c r="P16" s="200"/>
      <c r="Q16" s="200"/>
      <c r="R16" s="200"/>
      <c r="S16" s="200"/>
      <c r="T16" s="200"/>
      <c r="U16" s="200"/>
      <c r="BZ16" s="175"/>
      <c r="CA16" s="175"/>
      <c r="CB16" s="175"/>
      <c r="CC16" s="175"/>
      <c r="CD16" s="175"/>
      <c r="CE16" s="175"/>
      <c r="CF16" s="175"/>
      <c r="CG16" s="175"/>
      <c r="CH16" s="175"/>
      <c r="CI16" s="175"/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</row>
    <row r="17" spans="1:98" ht="20.25" customHeight="1" x14ac:dyDescent="0.25">
      <c r="A17" s="203"/>
      <c r="B17" s="191"/>
      <c r="C17" s="192"/>
      <c r="D17" s="193"/>
      <c r="E17" s="205"/>
      <c r="F17" s="195"/>
      <c r="G17" s="196"/>
      <c r="H17" s="192"/>
      <c r="I17" s="193"/>
      <c r="J17" s="205"/>
      <c r="K17" s="206"/>
      <c r="L17" s="199"/>
      <c r="M17" s="200"/>
      <c r="N17" s="200"/>
      <c r="O17" s="200"/>
      <c r="P17" s="200"/>
      <c r="Q17" s="200"/>
      <c r="R17" s="200"/>
      <c r="S17" s="200"/>
      <c r="T17" s="200"/>
      <c r="U17" s="200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</row>
    <row r="18" spans="1:98" ht="20.25" customHeight="1" x14ac:dyDescent="0.25">
      <c r="A18" s="207"/>
      <c r="B18" s="208"/>
      <c r="C18" s="209"/>
      <c r="D18" s="210"/>
      <c r="E18" s="201"/>
      <c r="F18" s="195"/>
      <c r="G18" s="211"/>
      <c r="H18" s="209"/>
      <c r="I18" s="210"/>
      <c r="J18" s="201"/>
      <c r="K18" s="206"/>
      <c r="L18" s="199"/>
      <c r="M18" s="200"/>
      <c r="N18" s="200"/>
      <c r="O18" s="200"/>
      <c r="P18" s="200"/>
      <c r="Q18" s="200"/>
      <c r="R18" s="200"/>
      <c r="S18" s="200"/>
      <c r="T18" s="200"/>
      <c r="U18" s="200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</row>
    <row r="19" spans="1:98" ht="20.25" customHeight="1" x14ac:dyDescent="0.25">
      <c r="A19" s="207"/>
      <c r="B19" s="208"/>
      <c r="C19" s="209"/>
      <c r="D19" s="210"/>
      <c r="E19" s="201"/>
      <c r="F19" s="195"/>
      <c r="G19" s="211"/>
      <c r="H19" s="209"/>
      <c r="I19" s="210"/>
      <c r="J19" s="201"/>
      <c r="K19" s="204"/>
      <c r="L19" s="199"/>
      <c r="M19" s="200"/>
      <c r="N19" s="200"/>
      <c r="O19" s="200"/>
      <c r="P19" s="200"/>
      <c r="Q19" s="200"/>
      <c r="R19" s="200"/>
      <c r="S19" s="200"/>
      <c r="T19" s="200"/>
      <c r="U19" s="200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</row>
    <row r="20" spans="1:98" ht="20.25" customHeight="1" x14ac:dyDescent="0.25">
      <c r="A20" s="207"/>
      <c r="B20" s="208"/>
      <c r="C20" s="209"/>
      <c r="D20" s="210"/>
      <c r="E20" s="201"/>
      <c r="F20" s="195"/>
      <c r="G20" s="211"/>
      <c r="H20" s="209"/>
      <c r="I20" s="210"/>
      <c r="J20" s="201"/>
      <c r="K20" s="204"/>
      <c r="L20" s="199"/>
      <c r="M20" s="200"/>
      <c r="N20" s="200"/>
      <c r="O20" s="200"/>
      <c r="P20" s="200"/>
      <c r="Q20" s="200"/>
      <c r="R20" s="200"/>
      <c r="S20" s="200"/>
      <c r="T20" s="200"/>
      <c r="U20" s="200"/>
      <c r="BZ20" s="175"/>
      <c r="CA20" s="175"/>
      <c r="CB20" s="175"/>
      <c r="CC20" s="175"/>
      <c r="CD20" s="175"/>
      <c r="CE20" s="175"/>
      <c r="CF20" s="175"/>
      <c r="CG20" s="175"/>
      <c r="CH20" s="175"/>
      <c r="CI20" s="175"/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</row>
    <row r="21" spans="1:98" ht="26.25" customHeight="1" x14ac:dyDescent="0.25">
      <c r="A21" s="203"/>
      <c r="B21" s="208"/>
      <c r="C21" s="209"/>
      <c r="D21" s="210"/>
      <c r="E21" s="212"/>
      <c r="F21" s="213"/>
      <c r="G21" s="211"/>
      <c r="H21" s="209"/>
      <c r="I21" s="210"/>
      <c r="J21" s="212"/>
      <c r="K21" s="204"/>
      <c r="L21" s="199"/>
      <c r="M21" s="200"/>
      <c r="N21" s="200"/>
      <c r="O21" s="200"/>
      <c r="P21" s="200"/>
      <c r="Q21" s="200"/>
      <c r="R21" s="200"/>
      <c r="S21" s="200"/>
      <c r="T21" s="200"/>
      <c r="U21" s="200"/>
      <c r="BZ21" s="175"/>
      <c r="CA21" s="175"/>
      <c r="CB21" s="175"/>
      <c r="CC21" s="175"/>
      <c r="CD21" s="175"/>
      <c r="CE21" s="175"/>
      <c r="CF21" s="175"/>
      <c r="CG21" s="175"/>
      <c r="CH21" s="175"/>
      <c r="CI21" s="175"/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</row>
    <row r="22" spans="1:98" ht="20.25" customHeight="1" x14ac:dyDescent="0.25">
      <c r="A22" s="203"/>
      <c r="B22" s="208"/>
      <c r="C22" s="209"/>
      <c r="D22" s="210"/>
      <c r="E22" s="212"/>
      <c r="F22" s="213"/>
      <c r="G22" s="211"/>
      <c r="H22" s="209"/>
      <c r="I22" s="210"/>
      <c r="J22" s="212"/>
      <c r="K22" s="204"/>
      <c r="L22" s="199"/>
      <c r="M22" s="200"/>
      <c r="N22" s="200"/>
      <c r="O22" s="200"/>
      <c r="P22" s="200"/>
      <c r="Q22" s="200"/>
      <c r="R22" s="200"/>
      <c r="S22" s="200"/>
      <c r="T22" s="200"/>
      <c r="U22" s="200"/>
      <c r="BZ22" s="175"/>
      <c r="CA22" s="175"/>
      <c r="CB22" s="175"/>
      <c r="CC22" s="175"/>
      <c r="CD22" s="175"/>
      <c r="CE22" s="175"/>
      <c r="CF22" s="175"/>
      <c r="CG22" s="175"/>
      <c r="CH22" s="175"/>
      <c r="CI22" s="175"/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</row>
    <row r="23" spans="1:98" ht="20.25" customHeight="1" x14ac:dyDescent="0.25">
      <c r="A23" s="207"/>
      <c r="B23" s="208"/>
      <c r="C23" s="209"/>
      <c r="D23" s="210"/>
      <c r="E23" s="212"/>
      <c r="F23" s="213"/>
      <c r="G23" s="211"/>
      <c r="H23" s="209"/>
      <c r="I23" s="210"/>
      <c r="J23" s="212"/>
      <c r="K23" s="204"/>
      <c r="L23" s="199"/>
      <c r="M23" s="200"/>
      <c r="N23" s="200"/>
      <c r="O23" s="200"/>
      <c r="P23" s="200"/>
      <c r="Q23" s="200"/>
      <c r="R23" s="200"/>
      <c r="S23" s="200"/>
      <c r="T23" s="200"/>
      <c r="U23" s="200"/>
      <c r="BZ23" s="175"/>
      <c r="CA23" s="175"/>
      <c r="CB23" s="175"/>
      <c r="CC23" s="175"/>
      <c r="CD23" s="175"/>
      <c r="CE23" s="175"/>
      <c r="CF23" s="175"/>
      <c r="CG23" s="175"/>
      <c r="CH23" s="175"/>
      <c r="CI23" s="175"/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</row>
    <row r="24" spans="1:98" ht="20.25" customHeight="1" x14ac:dyDescent="0.25">
      <c r="A24" s="207"/>
      <c r="B24" s="208"/>
      <c r="C24" s="209"/>
      <c r="D24" s="210"/>
      <c r="E24" s="212"/>
      <c r="F24" s="213"/>
      <c r="G24" s="211"/>
      <c r="H24" s="209"/>
      <c r="I24" s="210"/>
      <c r="J24" s="212"/>
      <c r="K24" s="204"/>
      <c r="L24" s="199"/>
      <c r="M24" s="200"/>
      <c r="N24" s="200"/>
      <c r="O24" s="200"/>
      <c r="P24" s="200"/>
      <c r="Q24" s="200"/>
      <c r="R24" s="200"/>
      <c r="S24" s="200"/>
      <c r="T24" s="200"/>
      <c r="U24" s="200"/>
      <c r="BZ24" s="175"/>
      <c r="CA24" s="175"/>
      <c r="CB24" s="175"/>
      <c r="CC24" s="175"/>
      <c r="CD24" s="175"/>
      <c r="CE24" s="175"/>
      <c r="CF24" s="175"/>
      <c r="CG24" s="175"/>
      <c r="CH24" s="175"/>
      <c r="CI24" s="175"/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</row>
    <row r="25" spans="1:98" ht="20.25" customHeight="1" x14ac:dyDescent="0.25">
      <c r="A25" s="207"/>
      <c r="B25" s="208"/>
      <c r="C25" s="209"/>
      <c r="D25" s="210"/>
      <c r="E25" s="212"/>
      <c r="F25" s="213"/>
      <c r="G25" s="211"/>
      <c r="H25" s="209"/>
      <c r="I25" s="210"/>
      <c r="J25" s="212"/>
      <c r="K25" s="204"/>
      <c r="L25" s="199"/>
      <c r="M25" s="200"/>
      <c r="N25" s="200"/>
      <c r="O25" s="200"/>
      <c r="P25" s="200"/>
      <c r="Q25" s="200"/>
      <c r="R25" s="200"/>
      <c r="S25" s="200"/>
      <c r="T25" s="200"/>
      <c r="U25" s="200"/>
      <c r="BZ25" s="175"/>
      <c r="CA25" s="175"/>
      <c r="CB25" s="175"/>
      <c r="CC25" s="175"/>
      <c r="CD25" s="175"/>
      <c r="CE25" s="175"/>
      <c r="CF25" s="175"/>
      <c r="CG25" s="175"/>
      <c r="CH25" s="175"/>
      <c r="CI25" s="175"/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</row>
    <row r="26" spans="1:98" ht="20.25" customHeight="1" x14ac:dyDescent="0.25">
      <c r="A26" s="207"/>
      <c r="B26" s="208"/>
      <c r="C26" s="209"/>
      <c r="D26" s="210"/>
      <c r="E26" s="212"/>
      <c r="F26" s="213"/>
      <c r="G26" s="211"/>
      <c r="H26" s="209"/>
      <c r="I26" s="210"/>
      <c r="J26" s="212"/>
      <c r="K26" s="204"/>
      <c r="L26" s="199"/>
      <c r="M26" s="200"/>
      <c r="N26" s="200"/>
      <c r="O26" s="200"/>
      <c r="P26" s="200"/>
      <c r="Q26" s="200"/>
      <c r="R26" s="200"/>
      <c r="S26" s="200"/>
      <c r="T26" s="200"/>
      <c r="U26" s="200"/>
      <c r="BZ26" s="175"/>
      <c r="CA26" s="175"/>
      <c r="CB26" s="175"/>
      <c r="CC26" s="175"/>
      <c r="CD26" s="175"/>
      <c r="CE26" s="175"/>
      <c r="CF26" s="175"/>
      <c r="CG26" s="175"/>
      <c r="CH26" s="175"/>
      <c r="CI26" s="175"/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</row>
    <row r="27" spans="1:98" ht="20.25" customHeight="1" x14ac:dyDescent="0.25">
      <c r="A27" s="207"/>
      <c r="B27" s="208"/>
      <c r="C27" s="209"/>
      <c r="D27" s="210"/>
      <c r="E27" s="212"/>
      <c r="F27" s="213"/>
      <c r="G27" s="211"/>
      <c r="H27" s="209"/>
      <c r="I27" s="210"/>
      <c r="J27" s="212"/>
      <c r="K27" s="204"/>
      <c r="L27" s="199"/>
      <c r="M27" s="200"/>
      <c r="N27" s="200"/>
      <c r="O27" s="200"/>
      <c r="P27" s="200"/>
      <c r="Q27" s="200"/>
      <c r="R27" s="200"/>
      <c r="S27" s="200"/>
      <c r="T27" s="200"/>
      <c r="U27" s="200"/>
      <c r="BZ27" s="175"/>
      <c r="CA27" s="175"/>
      <c r="CB27" s="175"/>
      <c r="CC27" s="175"/>
      <c r="CD27" s="175"/>
      <c r="CE27" s="175"/>
      <c r="CF27" s="175"/>
      <c r="CG27" s="175"/>
      <c r="CH27" s="175"/>
      <c r="CI27" s="175"/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</row>
    <row r="28" spans="1:98" ht="20.25" customHeight="1" x14ac:dyDescent="0.25">
      <c r="A28" s="214"/>
      <c r="B28" s="208"/>
      <c r="C28" s="215"/>
      <c r="D28" s="216"/>
      <c r="E28" s="217"/>
      <c r="F28" s="213"/>
      <c r="G28" s="211"/>
      <c r="H28" s="215"/>
      <c r="I28" s="216"/>
      <c r="J28" s="217"/>
      <c r="K28" s="206"/>
      <c r="L28" s="199"/>
      <c r="M28" s="200"/>
      <c r="N28" s="200"/>
      <c r="O28" s="200"/>
      <c r="P28" s="200"/>
      <c r="Q28" s="200"/>
      <c r="R28" s="200"/>
      <c r="S28" s="200"/>
      <c r="T28" s="200"/>
      <c r="U28" s="200"/>
      <c r="BZ28" s="175"/>
      <c r="CA28" s="175"/>
      <c r="CB28" s="175"/>
      <c r="CC28" s="175"/>
      <c r="CD28" s="175"/>
      <c r="CE28" s="175"/>
      <c r="CF28" s="175"/>
      <c r="CG28" s="175"/>
      <c r="CH28" s="175"/>
      <c r="CI28" s="175"/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</row>
    <row r="29" spans="1:98" ht="20.25" customHeight="1" x14ac:dyDescent="0.25">
      <c r="A29" s="179"/>
      <c r="B29" s="208"/>
      <c r="C29" s="209"/>
      <c r="D29" s="210"/>
      <c r="E29" s="212"/>
      <c r="F29" s="213"/>
      <c r="G29" s="211"/>
      <c r="H29" s="209"/>
      <c r="I29" s="210"/>
      <c r="J29" s="218"/>
      <c r="K29" s="219"/>
      <c r="L29" s="199"/>
      <c r="M29" s="200"/>
      <c r="N29" s="200"/>
      <c r="O29" s="200"/>
      <c r="P29" s="200"/>
      <c r="Q29" s="200"/>
      <c r="R29" s="200"/>
      <c r="S29" s="200"/>
      <c r="T29" s="200"/>
      <c r="U29" s="200"/>
      <c r="BZ29" s="175"/>
      <c r="CA29" s="175"/>
      <c r="CB29" s="175"/>
      <c r="CC29" s="175"/>
      <c r="CD29" s="175"/>
      <c r="CE29" s="175"/>
      <c r="CF29" s="175"/>
      <c r="CG29" s="175"/>
      <c r="CH29" s="175"/>
      <c r="CI29" s="175"/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</row>
    <row r="30" spans="1:98" ht="15" customHeight="1" x14ac:dyDescent="0.25">
      <c r="A30" s="220"/>
      <c r="B30" s="221"/>
      <c r="C30" s="221"/>
      <c r="D30" s="221"/>
      <c r="E30" s="221"/>
      <c r="F30" s="221"/>
      <c r="G30" s="221"/>
      <c r="H30" s="221"/>
      <c r="I30" s="220"/>
      <c r="J30" s="222"/>
      <c r="K30" s="222"/>
      <c r="L30" s="200"/>
      <c r="M30" s="200"/>
      <c r="N30" s="200"/>
      <c r="O30" s="200"/>
      <c r="P30" s="200"/>
      <c r="Q30" s="200"/>
      <c r="R30" s="200"/>
      <c r="S30" s="200"/>
      <c r="T30" s="200"/>
      <c r="U30" s="172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</row>
    <row r="31" spans="1:98" ht="15" customHeight="1" x14ac:dyDescent="0.25">
      <c r="A31" s="432"/>
      <c r="B31" s="436"/>
      <c r="C31" s="437"/>
      <c r="D31" s="437"/>
      <c r="E31" s="437"/>
      <c r="F31" s="438"/>
      <c r="G31" s="439"/>
      <c r="H31" s="437"/>
      <c r="I31" s="437"/>
      <c r="J31" s="437"/>
      <c r="K31" s="440"/>
      <c r="L31" s="200"/>
      <c r="M31" s="200"/>
      <c r="N31" s="200"/>
      <c r="O31" s="200"/>
      <c r="P31" s="200"/>
      <c r="Q31" s="200"/>
      <c r="R31" s="200"/>
      <c r="S31" s="200"/>
      <c r="T31" s="200"/>
      <c r="U31" s="172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</row>
    <row r="32" spans="1:98" ht="15" customHeight="1" x14ac:dyDescent="0.25">
      <c r="A32" s="433"/>
      <c r="B32" s="436"/>
      <c r="C32" s="437"/>
      <c r="D32" s="440"/>
      <c r="E32" s="441"/>
      <c r="F32" s="442"/>
      <c r="G32" s="439"/>
      <c r="H32" s="437"/>
      <c r="I32" s="440"/>
      <c r="J32" s="436"/>
      <c r="K32" s="440"/>
      <c r="L32" s="200"/>
      <c r="M32" s="200"/>
      <c r="N32" s="200"/>
      <c r="O32" s="200"/>
      <c r="P32" s="200"/>
      <c r="Q32" s="200"/>
      <c r="R32" s="200"/>
      <c r="S32" s="200"/>
      <c r="T32" s="200"/>
      <c r="U32" s="172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</row>
    <row r="33" spans="1:98" x14ac:dyDescent="0.25">
      <c r="A33" s="435"/>
      <c r="B33" s="181"/>
      <c r="C33" s="182"/>
      <c r="D33" s="223"/>
      <c r="E33" s="311"/>
      <c r="F33" s="310"/>
      <c r="G33" s="186"/>
      <c r="H33" s="182"/>
      <c r="I33" s="223"/>
      <c r="J33" s="311"/>
      <c r="K33" s="308"/>
      <c r="L33" s="200"/>
      <c r="M33" s="200"/>
      <c r="N33" s="200"/>
      <c r="O33" s="200"/>
      <c r="P33" s="200"/>
      <c r="Q33" s="200"/>
      <c r="R33" s="200"/>
      <c r="S33" s="200"/>
      <c r="T33" s="200"/>
      <c r="U33" s="172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</row>
    <row r="34" spans="1:98" ht="24" customHeight="1" x14ac:dyDescent="0.25">
      <c r="A34" s="190"/>
      <c r="B34" s="191"/>
      <c r="C34" s="192"/>
      <c r="D34" s="193"/>
      <c r="E34" s="197"/>
      <c r="F34" s="225"/>
      <c r="G34" s="196"/>
      <c r="H34" s="192"/>
      <c r="I34" s="193"/>
      <c r="J34" s="197"/>
      <c r="K34" s="198"/>
      <c r="L34" s="226"/>
      <c r="M34" s="200"/>
      <c r="N34" s="200"/>
      <c r="O34" s="200"/>
      <c r="P34" s="200"/>
      <c r="Q34" s="200"/>
      <c r="R34" s="200"/>
      <c r="S34" s="200"/>
      <c r="T34" s="200"/>
      <c r="U34" s="172"/>
      <c r="BZ34" s="175"/>
      <c r="CA34" s="175"/>
      <c r="CB34" s="175"/>
      <c r="CC34" s="175"/>
      <c r="CD34" s="175"/>
      <c r="CE34" s="175"/>
      <c r="CF34" s="175"/>
      <c r="CG34" s="175"/>
      <c r="CH34" s="175"/>
      <c r="CI34" s="175"/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</row>
    <row r="35" spans="1:98" ht="24" customHeight="1" x14ac:dyDescent="0.25">
      <c r="A35" s="190"/>
      <c r="B35" s="191"/>
      <c r="C35" s="192"/>
      <c r="D35" s="193"/>
      <c r="E35" s="201"/>
      <c r="F35" s="225"/>
      <c r="G35" s="196"/>
      <c r="H35" s="192"/>
      <c r="I35" s="193"/>
      <c r="J35" s="201"/>
      <c r="K35" s="202"/>
      <c r="L35" s="226"/>
      <c r="M35" s="200"/>
      <c r="N35" s="200"/>
      <c r="O35" s="200"/>
      <c r="P35" s="200"/>
      <c r="Q35" s="200"/>
      <c r="R35" s="200"/>
      <c r="S35" s="200"/>
      <c r="T35" s="200"/>
      <c r="U35" s="172"/>
      <c r="BZ35" s="175"/>
      <c r="CA35" s="175"/>
      <c r="CB35" s="175"/>
      <c r="CC35" s="175"/>
      <c r="CD35" s="175"/>
      <c r="CE35" s="175"/>
      <c r="CF35" s="175"/>
      <c r="CG35" s="175"/>
      <c r="CH35" s="175"/>
      <c r="CI35" s="175"/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</row>
    <row r="36" spans="1:98" ht="24" customHeight="1" x14ac:dyDescent="0.25">
      <c r="A36" s="190"/>
      <c r="B36" s="191"/>
      <c r="C36" s="192"/>
      <c r="D36" s="193"/>
      <c r="E36" s="201"/>
      <c r="F36" s="225"/>
      <c r="G36" s="196"/>
      <c r="H36" s="192"/>
      <c r="I36" s="193"/>
      <c r="J36" s="201"/>
      <c r="K36" s="202"/>
      <c r="L36" s="226"/>
      <c r="M36" s="200"/>
      <c r="N36" s="200"/>
      <c r="O36" s="200"/>
      <c r="P36" s="200"/>
      <c r="Q36" s="200"/>
      <c r="R36" s="200"/>
      <c r="S36" s="200"/>
      <c r="T36" s="200"/>
      <c r="U36" s="172"/>
      <c r="BZ36" s="175"/>
      <c r="CA36" s="175"/>
      <c r="CB36" s="175"/>
      <c r="CC36" s="175"/>
      <c r="CD36" s="175"/>
      <c r="CE36" s="175"/>
      <c r="CF36" s="175"/>
      <c r="CG36" s="175"/>
      <c r="CH36" s="175"/>
      <c r="CI36" s="175"/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</row>
    <row r="37" spans="1:98" ht="24" customHeight="1" x14ac:dyDescent="0.25">
      <c r="A37" s="190"/>
      <c r="B37" s="191"/>
      <c r="C37" s="192"/>
      <c r="D37" s="193"/>
      <c r="E37" s="201"/>
      <c r="F37" s="225"/>
      <c r="G37" s="196"/>
      <c r="H37" s="192"/>
      <c r="I37" s="193"/>
      <c r="J37" s="201"/>
      <c r="K37" s="202"/>
      <c r="L37" s="226"/>
      <c r="M37" s="200"/>
      <c r="N37" s="200"/>
      <c r="O37" s="200"/>
      <c r="P37" s="200"/>
      <c r="Q37" s="200"/>
      <c r="R37" s="200"/>
      <c r="S37" s="200"/>
      <c r="T37" s="200"/>
      <c r="U37" s="172"/>
      <c r="BZ37" s="175"/>
      <c r="CA37" s="175"/>
      <c r="CB37" s="175"/>
      <c r="CC37" s="175"/>
      <c r="CD37" s="175"/>
      <c r="CE37" s="175"/>
      <c r="CF37" s="175"/>
      <c r="CG37" s="175"/>
      <c r="CH37" s="175"/>
      <c r="CI37" s="175"/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</row>
    <row r="38" spans="1:98" ht="24" customHeight="1" x14ac:dyDescent="0.25">
      <c r="A38" s="203"/>
      <c r="B38" s="191"/>
      <c r="C38" s="192"/>
      <c r="D38" s="193"/>
      <c r="E38" s="201"/>
      <c r="F38" s="225"/>
      <c r="G38" s="196"/>
      <c r="H38" s="192"/>
      <c r="I38" s="193"/>
      <c r="J38" s="201"/>
      <c r="K38" s="204"/>
      <c r="L38" s="226"/>
      <c r="M38" s="200"/>
      <c r="N38" s="200"/>
      <c r="O38" s="200"/>
      <c r="P38" s="200"/>
      <c r="Q38" s="200"/>
      <c r="R38" s="200"/>
      <c r="S38" s="200"/>
      <c r="T38" s="200"/>
      <c r="U38" s="172"/>
      <c r="BZ38" s="175"/>
      <c r="CA38" s="175"/>
      <c r="CB38" s="175"/>
      <c r="CC38" s="175"/>
      <c r="CD38" s="175"/>
      <c r="CE38" s="175"/>
      <c r="CF38" s="175"/>
      <c r="CG38" s="175"/>
      <c r="CH38" s="175"/>
      <c r="CI38" s="175"/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</row>
    <row r="39" spans="1:98" ht="24" customHeight="1" x14ac:dyDescent="0.25">
      <c r="A39" s="203"/>
      <c r="B39" s="191"/>
      <c r="C39" s="192"/>
      <c r="D39" s="193"/>
      <c r="E39" s="205"/>
      <c r="F39" s="225"/>
      <c r="G39" s="196"/>
      <c r="H39" s="192"/>
      <c r="I39" s="193"/>
      <c r="J39" s="205"/>
      <c r="K39" s="206"/>
      <c r="L39" s="226"/>
      <c r="M39" s="200"/>
      <c r="N39" s="200"/>
      <c r="O39" s="200"/>
      <c r="P39" s="200"/>
      <c r="Q39" s="200"/>
      <c r="R39" s="200"/>
      <c r="S39" s="200"/>
      <c r="T39" s="200"/>
      <c r="U39" s="172"/>
      <c r="BZ39" s="175"/>
      <c r="CA39" s="175"/>
      <c r="CB39" s="175"/>
      <c r="CC39" s="175"/>
      <c r="CD39" s="175"/>
      <c r="CE39" s="175"/>
      <c r="CF39" s="175"/>
      <c r="CG39" s="175"/>
      <c r="CH39" s="175"/>
      <c r="CI39" s="175"/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</row>
    <row r="40" spans="1:98" ht="24" customHeight="1" x14ac:dyDescent="0.25">
      <c r="A40" s="207"/>
      <c r="B40" s="208"/>
      <c r="C40" s="209"/>
      <c r="D40" s="210"/>
      <c r="E40" s="201"/>
      <c r="F40" s="225"/>
      <c r="G40" s="211"/>
      <c r="H40" s="209"/>
      <c r="I40" s="210"/>
      <c r="J40" s="201"/>
      <c r="K40" s="206"/>
      <c r="L40" s="226"/>
      <c r="M40" s="200"/>
      <c r="N40" s="200"/>
      <c r="O40" s="200"/>
      <c r="P40" s="200"/>
      <c r="Q40" s="200"/>
      <c r="R40" s="200"/>
      <c r="S40" s="200"/>
      <c r="T40" s="200"/>
      <c r="U40" s="172"/>
      <c r="BZ40" s="175"/>
      <c r="CA40" s="175"/>
      <c r="CB40" s="175"/>
      <c r="CC40" s="175"/>
      <c r="CD40" s="175"/>
      <c r="CE40" s="175"/>
      <c r="CF40" s="175"/>
      <c r="CG40" s="175"/>
      <c r="CH40" s="175"/>
      <c r="CI40" s="175"/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</row>
    <row r="41" spans="1:98" ht="24" customHeight="1" x14ac:dyDescent="0.25">
      <c r="A41" s="207"/>
      <c r="B41" s="208"/>
      <c r="C41" s="209"/>
      <c r="D41" s="210"/>
      <c r="E41" s="201"/>
      <c r="F41" s="225"/>
      <c r="G41" s="211"/>
      <c r="H41" s="209"/>
      <c r="I41" s="210"/>
      <c r="J41" s="201"/>
      <c r="K41" s="204"/>
      <c r="L41" s="226"/>
      <c r="M41" s="200"/>
      <c r="N41" s="200"/>
      <c r="O41" s="200"/>
      <c r="P41" s="200"/>
      <c r="Q41" s="200"/>
      <c r="R41" s="200"/>
      <c r="S41" s="200"/>
      <c r="T41" s="200"/>
      <c r="U41" s="172"/>
      <c r="BZ41" s="175"/>
      <c r="CA41" s="175"/>
      <c r="CB41" s="175"/>
      <c r="CC41" s="175"/>
      <c r="CD41" s="175"/>
      <c r="CE41" s="175"/>
      <c r="CF41" s="175"/>
      <c r="CG41" s="175"/>
      <c r="CH41" s="175"/>
      <c r="CI41" s="175"/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</row>
    <row r="42" spans="1:98" ht="24" customHeight="1" x14ac:dyDescent="0.25">
      <c r="A42" s="207"/>
      <c r="B42" s="208"/>
      <c r="C42" s="209"/>
      <c r="D42" s="210"/>
      <c r="E42" s="201"/>
      <c r="F42" s="225"/>
      <c r="G42" s="211"/>
      <c r="H42" s="209"/>
      <c r="I42" s="210"/>
      <c r="J42" s="201"/>
      <c r="K42" s="204"/>
      <c r="L42" s="226"/>
      <c r="M42" s="200"/>
      <c r="N42" s="200"/>
      <c r="O42" s="200"/>
      <c r="P42" s="200"/>
      <c r="Q42" s="200"/>
      <c r="R42" s="200"/>
      <c r="S42" s="200"/>
      <c r="T42" s="200"/>
      <c r="U42" s="172"/>
      <c r="BZ42" s="175"/>
      <c r="CA42" s="175"/>
      <c r="CB42" s="175"/>
      <c r="CC42" s="175"/>
      <c r="CD42" s="175"/>
      <c r="CE42" s="175"/>
      <c r="CF42" s="175"/>
      <c r="CG42" s="175"/>
      <c r="CH42" s="175"/>
      <c r="CI42" s="175"/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</row>
    <row r="43" spans="1:98" ht="24" customHeight="1" x14ac:dyDescent="0.25">
      <c r="A43" s="203"/>
      <c r="B43" s="208"/>
      <c r="C43" s="209"/>
      <c r="D43" s="210"/>
      <c r="E43" s="212"/>
      <c r="F43" s="227"/>
      <c r="G43" s="211"/>
      <c r="H43" s="209"/>
      <c r="I43" s="210"/>
      <c r="J43" s="212"/>
      <c r="K43" s="204"/>
      <c r="L43" s="226"/>
      <c r="M43" s="200"/>
      <c r="N43" s="200"/>
      <c r="O43" s="200"/>
      <c r="P43" s="200"/>
      <c r="Q43" s="200"/>
      <c r="R43" s="200"/>
      <c r="S43" s="200"/>
      <c r="T43" s="200"/>
      <c r="U43" s="172"/>
      <c r="BZ43" s="175"/>
      <c r="CA43" s="175"/>
      <c r="CB43" s="175"/>
      <c r="CC43" s="175"/>
      <c r="CD43" s="175"/>
      <c r="CE43" s="175"/>
      <c r="CF43" s="175"/>
      <c r="CG43" s="175"/>
      <c r="CH43" s="175"/>
      <c r="CI43" s="175"/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</row>
    <row r="44" spans="1:98" ht="24" customHeight="1" x14ac:dyDescent="0.25">
      <c r="A44" s="203"/>
      <c r="B44" s="208"/>
      <c r="C44" s="209"/>
      <c r="D44" s="210"/>
      <c r="E44" s="212"/>
      <c r="F44" s="227"/>
      <c r="G44" s="211"/>
      <c r="H44" s="209"/>
      <c r="I44" s="210"/>
      <c r="J44" s="212"/>
      <c r="K44" s="204"/>
      <c r="L44" s="226"/>
      <c r="M44" s="200"/>
      <c r="N44" s="200"/>
      <c r="O44" s="200"/>
      <c r="P44" s="200"/>
      <c r="Q44" s="200"/>
      <c r="R44" s="200"/>
      <c r="S44" s="200"/>
      <c r="T44" s="200"/>
      <c r="U44" s="172"/>
      <c r="BZ44" s="175"/>
      <c r="CA44" s="175"/>
      <c r="CB44" s="175"/>
      <c r="CC44" s="175"/>
      <c r="CD44" s="175"/>
      <c r="CE44" s="175"/>
      <c r="CF44" s="175"/>
      <c r="CG44" s="175"/>
      <c r="CH44" s="175"/>
      <c r="CI44" s="175"/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</row>
    <row r="45" spans="1:98" ht="24" customHeight="1" x14ac:dyDescent="0.25">
      <c r="A45" s="207"/>
      <c r="B45" s="208"/>
      <c r="C45" s="209"/>
      <c r="D45" s="210"/>
      <c r="E45" s="212"/>
      <c r="F45" s="227"/>
      <c r="G45" s="211"/>
      <c r="H45" s="209"/>
      <c r="I45" s="210"/>
      <c r="J45" s="212"/>
      <c r="K45" s="204"/>
      <c r="L45" s="226"/>
      <c r="M45" s="200"/>
      <c r="N45" s="200"/>
      <c r="O45" s="200"/>
      <c r="P45" s="200"/>
      <c r="Q45" s="200"/>
      <c r="R45" s="200"/>
      <c r="S45" s="200"/>
      <c r="T45" s="200"/>
      <c r="U45" s="172"/>
      <c r="BZ45" s="175"/>
      <c r="CA45" s="175"/>
      <c r="CB45" s="175"/>
      <c r="CC45" s="175"/>
      <c r="CD45" s="175"/>
      <c r="CE45" s="175"/>
      <c r="CF45" s="175"/>
      <c r="CG45" s="175"/>
      <c r="CH45" s="175"/>
      <c r="CI45" s="175"/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</row>
    <row r="46" spans="1:98" ht="24" customHeight="1" x14ac:dyDescent="0.25">
      <c r="A46" s="207"/>
      <c r="B46" s="208"/>
      <c r="C46" s="209"/>
      <c r="D46" s="210"/>
      <c r="E46" s="212"/>
      <c r="F46" s="227"/>
      <c r="G46" s="211"/>
      <c r="H46" s="209"/>
      <c r="I46" s="210"/>
      <c r="J46" s="212"/>
      <c r="K46" s="204"/>
      <c r="L46" s="226"/>
      <c r="M46" s="200"/>
      <c r="N46" s="200"/>
      <c r="O46" s="200"/>
      <c r="P46" s="200"/>
      <c r="Q46" s="200"/>
      <c r="R46" s="200"/>
      <c r="S46" s="200"/>
      <c r="T46" s="200"/>
      <c r="U46" s="172"/>
      <c r="BZ46" s="175"/>
      <c r="CA46" s="175"/>
      <c r="CB46" s="175"/>
      <c r="CC46" s="175"/>
      <c r="CD46" s="175"/>
      <c r="CE46" s="175"/>
      <c r="CF46" s="175"/>
      <c r="CG46" s="175"/>
      <c r="CH46" s="175"/>
      <c r="CI46" s="175"/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</row>
    <row r="47" spans="1:98" ht="24" customHeight="1" x14ac:dyDescent="0.25">
      <c r="A47" s="207"/>
      <c r="B47" s="208"/>
      <c r="C47" s="209"/>
      <c r="D47" s="210"/>
      <c r="E47" s="212"/>
      <c r="F47" s="227"/>
      <c r="G47" s="211"/>
      <c r="H47" s="209"/>
      <c r="I47" s="210"/>
      <c r="J47" s="212"/>
      <c r="K47" s="204"/>
      <c r="L47" s="226"/>
      <c r="M47" s="200"/>
      <c r="N47" s="200"/>
      <c r="O47" s="200"/>
      <c r="P47" s="200"/>
      <c r="Q47" s="200"/>
      <c r="R47" s="200"/>
      <c r="S47" s="200"/>
      <c r="T47" s="200"/>
      <c r="U47" s="172"/>
      <c r="BZ47" s="175"/>
      <c r="CA47" s="175"/>
      <c r="CB47" s="175"/>
      <c r="CC47" s="175"/>
      <c r="CD47" s="175"/>
      <c r="CE47" s="175"/>
      <c r="CF47" s="175"/>
      <c r="CG47" s="175"/>
      <c r="CH47" s="175"/>
      <c r="CI47" s="175"/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</row>
    <row r="48" spans="1:98" ht="24" customHeight="1" x14ac:dyDescent="0.25">
      <c r="A48" s="207"/>
      <c r="B48" s="208"/>
      <c r="C48" s="209"/>
      <c r="D48" s="210"/>
      <c r="E48" s="212"/>
      <c r="F48" s="227"/>
      <c r="G48" s="211"/>
      <c r="H48" s="209"/>
      <c r="I48" s="210"/>
      <c r="J48" s="212"/>
      <c r="K48" s="204"/>
      <c r="L48" s="226"/>
      <c r="M48" s="200"/>
      <c r="N48" s="200"/>
      <c r="O48" s="200"/>
      <c r="P48" s="200"/>
      <c r="Q48" s="200"/>
      <c r="R48" s="200"/>
      <c r="S48" s="200"/>
      <c r="T48" s="200"/>
      <c r="U48" s="172"/>
      <c r="BZ48" s="175"/>
      <c r="CA48" s="175"/>
      <c r="CB48" s="175"/>
      <c r="CC48" s="175"/>
      <c r="CD48" s="175"/>
      <c r="CE48" s="175"/>
      <c r="CF48" s="175"/>
      <c r="CG48" s="175"/>
      <c r="CH48" s="175"/>
      <c r="CI48" s="175"/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</row>
    <row r="49" spans="1:98" ht="24" customHeight="1" x14ac:dyDescent="0.25">
      <c r="A49" s="207"/>
      <c r="B49" s="208"/>
      <c r="C49" s="209"/>
      <c r="D49" s="210"/>
      <c r="E49" s="212"/>
      <c r="F49" s="227"/>
      <c r="G49" s="211"/>
      <c r="H49" s="209"/>
      <c r="I49" s="210"/>
      <c r="J49" s="212"/>
      <c r="K49" s="204"/>
      <c r="L49" s="226"/>
      <c r="M49" s="200"/>
      <c r="N49" s="200"/>
      <c r="O49" s="200"/>
      <c r="P49" s="200"/>
      <c r="Q49" s="200"/>
      <c r="R49" s="200"/>
      <c r="S49" s="200"/>
      <c r="T49" s="200"/>
      <c r="U49" s="172"/>
      <c r="BZ49" s="175"/>
      <c r="CA49" s="175"/>
      <c r="CB49" s="175"/>
      <c r="CC49" s="175"/>
      <c r="CD49" s="175"/>
      <c r="CE49" s="175"/>
      <c r="CF49" s="175"/>
      <c r="CG49" s="175"/>
      <c r="CH49" s="175"/>
      <c r="CI49" s="175"/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</row>
    <row r="50" spans="1:98" ht="24" customHeight="1" x14ac:dyDescent="0.25">
      <c r="A50" s="214"/>
      <c r="B50" s="208"/>
      <c r="C50" s="215"/>
      <c r="D50" s="216"/>
      <c r="E50" s="217"/>
      <c r="F50" s="227"/>
      <c r="G50" s="208"/>
      <c r="H50" s="215"/>
      <c r="I50" s="216"/>
      <c r="J50" s="217"/>
      <c r="K50" s="206"/>
      <c r="L50" s="226"/>
      <c r="M50" s="200"/>
      <c r="N50" s="200"/>
      <c r="O50" s="200"/>
      <c r="P50" s="200"/>
      <c r="Q50" s="200"/>
      <c r="R50" s="200"/>
      <c r="S50" s="200"/>
      <c r="T50" s="200"/>
      <c r="U50" s="172"/>
      <c r="BZ50" s="175"/>
      <c r="CA50" s="175"/>
      <c r="CB50" s="175"/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</row>
    <row r="51" spans="1:98" ht="24" customHeight="1" x14ac:dyDescent="0.25">
      <c r="A51" s="228"/>
      <c r="B51" s="229"/>
      <c r="C51" s="230"/>
      <c r="D51" s="231"/>
      <c r="E51" s="218"/>
      <c r="F51" s="232"/>
      <c r="G51" s="229"/>
      <c r="H51" s="230"/>
      <c r="I51" s="231"/>
      <c r="J51" s="218"/>
      <c r="K51" s="219"/>
      <c r="L51" s="226"/>
      <c r="M51" s="200"/>
      <c r="N51" s="200"/>
      <c r="O51" s="200"/>
      <c r="P51" s="200"/>
      <c r="Q51" s="200"/>
      <c r="R51" s="200"/>
      <c r="S51" s="200"/>
      <c r="T51" s="200"/>
      <c r="U51" s="172"/>
      <c r="BZ51" s="175"/>
      <c r="CA51" s="175"/>
      <c r="CB51" s="175"/>
      <c r="CC51" s="175"/>
      <c r="CD51" s="175"/>
      <c r="CE51" s="175"/>
      <c r="CF51" s="175"/>
      <c r="CG51" s="175"/>
      <c r="CH51" s="175"/>
      <c r="CI51" s="175"/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</row>
    <row r="52" spans="1:98" x14ac:dyDescent="0.25">
      <c r="A52" s="443"/>
      <c r="B52" s="443"/>
      <c r="C52" s="443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3"/>
      <c r="O52" s="443"/>
      <c r="P52" s="443"/>
      <c r="Q52" s="444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233"/>
      <c r="AD52" s="234"/>
      <c r="AE52" s="233"/>
      <c r="AF52" s="233"/>
      <c r="AG52" s="172"/>
      <c r="AH52" s="172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</row>
    <row r="53" spans="1:98" x14ac:dyDescent="0.25">
      <c r="A53" s="445"/>
      <c r="B53" s="446"/>
      <c r="C53" s="448"/>
      <c r="D53" s="449"/>
      <c r="E53" s="450"/>
      <c r="F53" s="451"/>
      <c r="G53" s="451"/>
      <c r="H53" s="451"/>
      <c r="I53" s="451"/>
      <c r="J53" s="451"/>
      <c r="K53" s="451"/>
      <c r="L53" s="451"/>
      <c r="M53" s="451"/>
      <c r="N53" s="451"/>
      <c r="O53" s="448"/>
      <c r="P53" s="450"/>
      <c r="Q53" s="23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</row>
    <row r="54" spans="1:98" x14ac:dyDescent="0.25">
      <c r="A54" s="434"/>
      <c r="B54" s="447"/>
      <c r="C54" s="236"/>
      <c r="D54" s="237"/>
      <c r="E54" s="308"/>
      <c r="F54" s="236"/>
      <c r="G54" s="237"/>
      <c r="H54" s="308"/>
      <c r="I54" s="236"/>
      <c r="J54" s="237"/>
      <c r="K54" s="308"/>
      <c r="L54" s="236"/>
      <c r="M54" s="237"/>
      <c r="N54" s="308"/>
      <c r="O54" s="236"/>
      <c r="P54" s="238"/>
      <c r="Q54" s="172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</row>
    <row r="55" spans="1:98" x14ac:dyDescent="0.25">
      <c r="A55" s="456"/>
      <c r="B55" s="457"/>
      <c r="C55" s="239"/>
      <c r="D55" s="240"/>
      <c r="E55" s="241"/>
      <c r="F55" s="239"/>
      <c r="G55" s="240"/>
      <c r="H55" s="241"/>
      <c r="I55" s="239"/>
      <c r="J55" s="240"/>
      <c r="K55" s="241"/>
      <c r="L55" s="239"/>
      <c r="M55" s="240"/>
      <c r="N55" s="241"/>
      <c r="O55" s="239"/>
      <c r="P55" s="242"/>
      <c r="Q55" s="243"/>
      <c r="R55" s="244"/>
      <c r="S55" s="244"/>
      <c r="T55" s="244"/>
      <c r="U55" s="244"/>
      <c r="V55" s="244"/>
      <c r="W55" s="244"/>
      <c r="X55" s="244"/>
      <c r="Y55" s="244"/>
      <c r="BZ55" s="175"/>
      <c r="CA55" s="175"/>
      <c r="CB55" s="175"/>
      <c r="CC55" s="175"/>
      <c r="CD55" s="175"/>
      <c r="CE55" s="175"/>
      <c r="CF55" s="175"/>
      <c r="CG55" s="175"/>
      <c r="CH55" s="175"/>
      <c r="CI55" s="175"/>
      <c r="CJ55" s="175"/>
      <c r="CK55" s="175"/>
      <c r="CL55" s="175"/>
      <c r="CM55" s="175"/>
      <c r="CN55" s="175"/>
      <c r="CO55" s="175"/>
      <c r="CP55" s="175"/>
      <c r="CQ55" s="175"/>
      <c r="CR55" s="175"/>
      <c r="CS55" s="175"/>
      <c r="CT55" s="175"/>
    </row>
    <row r="56" spans="1:98" x14ac:dyDescent="0.25">
      <c r="A56" s="458"/>
      <c r="B56" s="245"/>
      <c r="C56" s="246"/>
      <c r="D56" s="247"/>
      <c r="E56" s="198"/>
      <c r="F56" s="246"/>
      <c r="G56" s="247"/>
      <c r="H56" s="198"/>
      <c r="I56" s="246"/>
      <c r="J56" s="247"/>
      <c r="K56" s="198"/>
      <c r="L56" s="246"/>
      <c r="M56" s="247"/>
      <c r="N56" s="198"/>
      <c r="O56" s="246"/>
      <c r="P56" s="248"/>
      <c r="Q56" s="243"/>
      <c r="R56" s="244"/>
      <c r="S56" s="244"/>
      <c r="T56" s="244"/>
      <c r="U56" s="244"/>
      <c r="V56" s="244"/>
      <c r="W56" s="244"/>
      <c r="X56" s="244"/>
      <c r="Y56" s="244"/>
      <c r="BZ56" s="175"/>
      <c r="CA56" s="175"/>
      <c r="CB56" s="175"/>
      <c r="CC56" s="175"/>
      <c r="CD56" s="175"/>
      <c r="CE56" s="175"/>
      <c r="CF56" s="175"/>
      <c r="CG56" s="175"/>
      <c r="CH56" s="175"/>
      <c r="CI56" s="175"/>
      <c r="CJ56" s="175"/>
      <c r="CK56" s="175"/>
      <c r="CL56" s="175"/>
      <c r="CM56" s="175"/>
      <c r="CN56" s="175"/>
      <c r="CO56" s="175"/>
      <c r="CP56" s="175"/>
      <c r="CQ56" s="175"/>
      <c r="CR56" s="175"/>
      <c r="CS56" s="175"/>
      <c r="CT56" s="175"/>
    </row>
    <row r="57" spans="1:98" x14ac:dyDescent="0.25">
      <c r="A57" s="459"/>
      <c r="B57" s="249"/>
      <c r="C57" s="191"/>
      <c r="D57" s="192"/>
      <c r="E57" s="202"/>
      <c r="F57" s="191"/>
      <c r="G57" s="192"/>
      <c r="H57" s="202"/>
      <c r="I57" s="191"/>
      <c r="J57" s="192"/>
      <c r="K57" s="202"/>
      <c r="L57" s="191"/>
      <c r="M57" s="192"/>
      <c r="N57" s="202"/>
      <c r="O57" s="191"/>
      <c r="P57" s="193"/>
      <c r="Q57" s="243"/>
      <c r="R57" s="244"/>
      <c r="S57" s="244"/>
      <c r="T57" s="244"/>
      <c r="U57" s="244"/>
      <c r="V57" s="244"/>
      <c r="W57" s="244"/>
      <c r="X57" s="244"/>
      <c r="Y57" s="244"/>
      <c r="BZ57" s="175"/>
      <c r="CA57" s="175"/>
      <c r="CB57" s="175"/>
      <c r="CC57" s="175"/>
      <c r="CD57" s="175"/>
      <c r="CE57" s="175"/>
      <c r="CF57" s="175"/>
      <c r="CG57" s="175"/>
      <c r="CH57" s="175"/>
      <c r="CI57" s="175"/>
      <c r="CJ57" s="175"/>
      <c r="CK57" s="175"/>
      <c r="CL57" s="175"/>
      <c r="CM57" s="175"/>
      <c r="CN57" s="175"/>
      <c r="CO57" s="175"/>
      <c r="CP57" s="175"/>
      <c r="CQ57" s="175"/>
      <c r="CR57" s="175"/>
      <c r="CS57" s="175"/>
      <c r="CT57" s="175"/>
    </row>
    <row r="58" spans="1:98" x14ac:dyDescent="0.25">
      <c r="A58" s="460"/>
      <c r="B58" s="250"/>
      <c r="C58" s="251"/>
      <c r="D58" s="252"/>
      <c r="E58" s="253"/>
      <c r="F58" s="251"/>
      <c r="G58" s="252"/>
      <c r="H58" s="253"/>
      <c r="I58" s="251"/>
      <c r="J58" s="252"/>
      <c r="K58" s="253"/>
      <c r="L58" s="251"/>
      <c r="M58" s="252"/>
      <c r="N58" s="253"/>
      <c r="O58" s="251"/>
      <c r="P58" s="254"/>
      <c r="Q58" s="243"/>
      <c r="R58" s="244"/>
      <c r="S58" s="244"/>
      <c r="T58" s="244"/>
      <c r="U58" s="244"/>
      <c r="V58" s="244"/>
      <c r="W58" s="244"/>
      <c r="X58" s="244"/>
      <c r="Y58" s="244"/>
      <c r="BZ58" s="175"/>
      <c r="CA58" s="175"/>
      <c r="CB58" s="175"/>
      <c r="CC58" s="175"/>
      <c r="CD58" s="175"/>
      <c r="CE58" s="175"/>
      <c r="CF58" s="175"/>
      <c r="CG58" s="175"/>
      <c r="CH58" s="175"/>
      <c r="CI58" s="175"/>
      <c r="CJ58" s="175"/>
      <c r="CK58" s="175"/>
      <c r="CL58" s="175"/>
      <c r="CM58" s="175"/>
      <c r="CN58" s="175"/>
      <c r="CO58" s="175"/>
      <c r="CP58" s="175"/>
      <c r="CQ58" s="175"/>
      <c r="CR58" s="175"/>
      <c r="CS58" s="175"/>
      <c r="CT58" s="175"/>
    </row>
    <row r="59" spans="1:98" x14ac:dyDescent="0.25">
      <c r="A59" s="461"/>
      <c r="B59" s="462"/>
      <c r="C59" s="251"/>
      <c r="D59" s="252"/>
      <c r="E59" s="253"/>
      <c r="F59" s="251"/>
      <c r="G59" s="252"/>
      <c r="H59" s="253"/>
      <c r="I59" s="251"/>
      <c r="J59" s="252"/>
      <c r="K59" s="253"/>
      <c r="L59" s="251"/>
      <c r="M59" s="252"/>
      <c r="N59" s="253"/>
      <c r="O59" s="251"/>
      <c r="P59" s="254"/>
      <c r="Q59" s="243"/>
      <c r="R59" s="244"/>
      <c r="S59" s="244"/>
      <c r="T59" s="244"/>
      <c r="U59" s="244"/>
      <c r="V59" s="244"/>
      <c r="W59" s="244"/>
      <c r="X59" s="244"/>
      <c r="Y59" s="244"/>
      <c r="BZ59" s="175"/>
      <c r="CA59" s="175"/>
      <c r="CB59" s="175"/>
      <c r="CC59" s="175"/>
      <c r="CD59" s="175"/>
      <c r="CE59" s="175"/>
      <c r="CF59" s="175"/>
      <c r="CG59" s="175"/>
      <c r="CH59" s="175"/>
      <c r="CI59" s="175"/>
      <c r="CJ59" s="175"/>
      <c r="CK59" s="175"/>
      <c r="CL59" s="175"/>
      <c r="CM59" s="175"/>
      <c r="CN59" s="175"/>
      <c r="CO59" s="175"/>
      <c r="CP59" s="175"/>
      <c r="CQ59" s="175"/>
      <c r="CR59" s="175"/>
      <c r="CS59" s="175"/>
      <c r="CT59" s="175"/>
    </row>
    <row r="60" spans="1:98" x14ac:dyDescent="0.25">
      <c r="A60" s="444"/>
      <c r="B60" s="444"/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444"/>
      <c r="O60" s="444"/>
      <c r="P60" s="444"/>
      <c r="Q60" s="444"/>
      <c r="R60" s="444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</row>
    <row r="61" spans="1:98" x14ac:dyDescent="0.25">
      <c r="A61" s="445"/>
      <c r="B61" s="446"/>
      <c r="C61" s="448"/>
      <c r="D61" s="449"/>
      <c r="E61" s="450"/>
      <c r="F61" s="451"/>
      <c r="G61" s="451"/>
      <c r="H61" s="451"/>
      <c r="I61" s="451"/>
      <c r="J61" s="451"/>
      <c r="K61" s="451"/>
      <c r="L61" s="451"/>
      <c r="M61" s="451"/>
      <c r="N61" s="451"/>
      <c r="O61" s="448"/>
      <c r="P61" s="450"/>
      <c r="Q61" s="25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</row>
    <row r="62" spans="1:98" x14ac:dyDescent="0.25">
      <c r="A62" s="434"/>
      <c r="B62" s="447"/>
      <c r="C62" s="236"/>
      <c r="D62" s="237"/>
      <c r="E62" s="308"/>
      <c r="F62" s="236"/>
      <c r="G62" s="237"/>
      <c r="H62" s="308"/>
      <c r="I62" s="236"/>
      <c r="J62" s="237"/>
      <c r="K62" s="308"/>
      <c r="L62" s="236"/>
      <c r="M62" s="237"/>
      <c r="N62" s="308"/>
      <c r="O62" s="236"/>
      <c r="P62" s="238"/>
      <c r="Q62" s="25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</row>
    <row r="63" spans="1:98" x14ac:dyDescent="0.25">
      <c r="A63" s="456"/>
      <c r="B63" s="457"/>
      <c r="C63" s="239"/>
      <c r="D63" s="240"/>
      <c r="E63" s="241"/>
      <c r="F63" s="239"/>
      <c r="G63" s="240"/>
      <c r="H63" s="241"/>
      <c r="I63" s="239"/>
      <c r="J63" s="240"/>
      <c r="K63" s="241"/>
      <c r="L63" s="239"/>
      <c r="M63" s="240"/>
      <c r="N63" s="241"/>
      <c r="O63" s="239"/>
      <c r="P63" s="242"/>
      <c r="Q63" s="243"/>
      <c r="R63" s="244"/>
      <c r="S63" s="244"/>
      <c r="T63" s="244"/>
      <c r="U63" s="244"/>
      <c r="V63" s="244"/>
      <c r="W63" s="244"/>
      <c r="X63" s="244"/>
      <c r="Y63" s="244"/>
      <c r="BZ63" s="175"/>
      <c r="CA63" s="175"/>
      <c r="CB63" s="175"/>
      <c r="CC63" s="175"/>
      <c r="CD63" s="175"/>
      <c r="CE63" s="175"/>
      <c r="CF63" s="175"/>
      <c r="CG63" s="175"/>
      <c r="CH63" s="175"/>
      <c r="CI63" s="175"/>
      <c r="CJ63" s="175"/>
      <c r="CK63" s="175"/>
      <c r="CL63" s="175"/>
      <c r="CM63" s="175"/>
      <c r="CN63" s="175"/>
      <c r="CO63" s="175"/>
      <c r="CP63" s="175"/>
      <c r="CQ63" s="175"/>
      <c r="CR63" s="175"/>
      <c r="CS63" s="175"/>
      <c r="CT63" s="175"/>
    </row>
    <row r="64" spans="1:98" x14ac:dyDescent="0.25">
      <c r="A64" s="458"/>
      <c r="B64" s="245"/>
      <c r="C64" s="246"/>
      <c r="D64" s="247"/>
      <c r="E64" s="198"/>
      <c r="F64" s="246"/>
      <c r="G64" s="247"/>
      <c r="H64" s="198"/>
      <c r="I64" s="246"/>
      <c r="J64" s="247"/>
      <c r="K64" s="198"/>
      <c r="L64" s="246"/>
      <c r="M64" s="247"/>
      <c r="N64" s="198"/>
      <c r="O64" s="246"/>
      <c r="P64" s="248"/>
      <c r="Q64" s="243"/>
      <c r="R64" s="244"/>
      <c r="S64" s="244"/>
      <c r="T64" s="244"/>
      <c r="U64" s="244"/>
      <c r="V64" s="244"/>
      <c r="W64" s="244"/>
      <c r="X64" s="244"/>
      <c r="Y64" s="244"/>
      <c r="BZ64" s="175"/>
      <c r="CA64" s="175"/>
      <c r="CB64" s="175"/>
      <c r="CC64" s="175"/>
      <c r="CD64" s="175"/>
      <c r="CE64" s="175"/>
      <c r="CF64" s="175"/>
      <c r="CG64" s="175"/>
      <c r="CH64" s="175"/>
      <c r="CI64" s="175"/>
      <c r="CJ64" s="175"/>
      <c r="CK64" s="175"/>
      <c r="CL64" s="175"/>
      <c r="CM64" s="175"/>
      <c r="CN64" s="175"/>
      <c r="CO64" s="175"/>
      <c r="CP64" s="175"/>
      <c r="CQ64" s="175"/>
      <c r="CR64" s="175"/>
      <c r="CS64" s="175"/>
      <c r="CT64" s="175"/>
    </row>
    <row r="65" spans="1:98" x14ac:dyDescent="0.25">
      <c r="A65" s="459"/>
      <c r="B65" s="256"/>
      <c r="C65" s="191"/>
      <c r="D65" s="192"/>
      <c r="E65" s="202"/>
      <c r="F65" s="191"/>
      <c r="G65" s="192"/>
      <c r="H65" s="202"/>
      <c r="I65" s="191"/>
      <c r="J65" s="192"/>
      <c r="K65" s="202"/>
      <c r="L65" s="191"/>
      <c r="M65" s="192"/>
      <c r="N65" s="202"/>
      <c r="O65" s="191"/>
      <c r="P65" s="193"/>
      <c r="Q65" s="243"/>
      <c r="R65" s="244"/>
      <c r="S65" s="244"/>
      <c r="T65" s="244"/>
      <c r="U65" s="244"/>
      <c r="V65" s="244"/>
      <c r="W65" s="244"/>
      <c r="X65" s="244"/>
      <c r="Y65" s="244"/>
      <c r="BZ65" s="175"/>
      <c r="CA65" s="175"/>
      <c r="CB65" s="175"/>
      <c r="CC65" s="175"/>
      <c r="CD65" s="175"/>
      <c r="CE65" s="175"/>
      <c r="CF65" s="175"/>
      <c r="CG65" s="175"/>
      <c r="CH65" s="175"/>
      <c r="CI65" s="175"/>
      <c r="CJ65" s="175"/>
      <c r="CK65" s="175"/>
      <c r="CL65" s="175"/>
      <c r="CM65" s="175"/>
      <c r="CN65" s="175"/>
      <c r="CO65" s="175"/>
      <c r="CP65" s="175"/>
      <c r="CQ65" s="175"/>
      <c r="CR65" s="175"/>
      <c r="CS65" s="175"/>
      <c r="CT65" s="175"/>
    </row>
    <row r="66" spans="1:98" x14ac:dyDescent="0.25">
      <c r="A66" s="460"/>
      <c r="B66" s="257"/>
      <c r="C66" s="251"/>
      <c r="D66" s="252"/>
      <c r="E66" s="253"/>
      <c r="F66" s="251"/>
      <c r="G66" s="252"/>
      <c r="H66" s="253"/>
      <c r="I66" s="251"/>
      <c r="J66" s="252"/>
      <c r="K66" s="253"/>
      <c r="L66" s="251"/>
      <c r="M66" s="252"/>
      <c r="N66" s="253"/>
      <c r="O66" s="251"/>
      <c r="P66" s="254"/>
      <c r="Q66" s="243"/>
      <c r="R66" s="244"/>
      <c r="S66" s="244"/>
      <c r="T66" s="244"/>
      <c r="U66" s="244"/>
      <c r="V66" s="244"/>
      <c r="W66" s="244"/>
      <c r="X66" s="244"/>
      <c r="Y66" s="244"/>
      <c r="BZ66" s="175"/>
      <c r="CA66" s="175"/>
      <c r="CB66" s="175"/>
      <c r="CC66" s="175"/>
      <c r="CD66" s="175"/>
      <c r="CE66" s="175"/>
      <c r="CF66" s="175"/>
      <c r="CG66" s="175"/>
      <c r="CH66" s="175"/>
      <c r="CI66" s="175"/>
      <c r="CJ66" s="175"/>
      <c r="CK66" s="175"/>
      <c r="CL66" s="175"/>
      <c r="CM66" s="175"/>
      <c r="CN66" s="175"/>
      <c r="CO66" s="175"/>
      <c r="CP66" s="175"/>
      <c r="CQ66" s="175"/>
      <c r="CR66" s="175"/>
      <c r="CS66" s="175"/>
      <c r="CT66" s="175"/>
    </row>
    <row r="67" spans="1:98" x14ac:dyDescent="0.25">
      <c r="A67" s="461"/>
      <c r="B67" s="462"/>
      <c r="C67" s="251"/>
      <c r="D67" s="252"/>
      <c r="E67" s="253"/>
      <c r="F67" s="251"/>
      <c r="G67" s="252"/>
      <c r="H67" s="253"/>
      <c r="I67" s="251"/>
      <c r="J67" s="252"/>
      <c r="K67" s="253"/>
      <c r="L67" s="251"/>
      <c r="M67" s="252"/>
      <c r="N67" s="253"/>
      <c r="O67" s="251"/>
      <c r="P67" s="254"/>
      <c r="Q67" s="243"/>
      <c r="R67" s="244"/>
      <c r="S67" s="244"/>
      <c r="T67" s="244"/>
      <c r="U67" s="244"/>
      <c r="V67" s="244"/>
      <c r="W67" s="244"/>
      <c r="X67" s="244"/>
      <c r="Y67" s="244"/>
      <c r="BZ67" s="175"/>
      <c r="CA67" s="175"/>
      <c r="CB67" s="175"/>
      <c r="CC67" s="175"/>
      <c r="CD67" s="175"/>
      <c r="CE67" s="175"/>
      <c r="CF67" s="175"/>
      <c r="CG67" s="175"/>
      <c r="CH67" s="175"/>
      <c r="CI67" s="175"/>
      <c r="CJ67" s="175"/>
      <c r="CK67" s="175"/>
      <c r="CL67" s="175"/>
      <c r="CM67" s="175"/>
      <c r="CN67" s="175"/>
      <c r="CO67" s="175"/>
      <c r="CP67" s="175"/>
      <c r="CQ67" s="175"/>
      <c r="CR67" s="175"/>
      <c r="CS67" s="175"/>
      <c r="CT67" s="175"/>
    </row>
    <row r="68" spans="1:98" x14ac:dyDescent="0.25">
      <c r="A68" s="258"/>
      <c r="B68" s="258"/>
      <c r="C68" s="259"/>
      <c r="D68" s="259"/>
      <c r="E68" s="258"/>
      <c r="F68" s="172"/>
      <c r="G68" s="172"/>
      <c r="H68" s="172"/>
      <c r="I68" s="172"/>
      <c r="J68" s="172"/>
      <c r="K68" s="172"/>
      <c r="L68" s="172"/>
      <c r="M68" s="172"/>
      <c r="N68" s="172"/>
      <c r="O68" s="180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</row>
    <row r="69" spans="1:98" ht="26.25" customHeight="1" x14ac:dyDescent="0.25">
      <c r="A69" s="463"/>
      <c r="B69" s="446"/>
      <c r="C69" s="483"/>
      <c r="D69" s="480"/>
      <c r="E69" s="448"/>
      <c r="F69" s="449"/>
      <c r="G69" s="449"/>
      <c r="H69" s="449"/>
      <c r="I69" s="449"/>
      <c r="J69" s="449"/>
      <c r="K69" s="449"/>
      <c r="L69" s="449"/>
      <c r="M69" s="449"/>
      <c r="N69" s="449"/>
      <c r="O69" s="449"/>
      <c r="P69" s="449"/>
      <c r="Q69" s="449"/>
      <c r="R69" s="449"/>
      <c r="S69" s="449"/>
      <c r="T69" s="449"/>
      <c r="U69" s="449"/>
      <c r="V69" s="449"/>
      <c r="W69" s="449"/>
      <c r="X69" s="449"/>
      <c r="Y69" s="449"/>
      <c r="Z69" s="449"/>
      <c r="AA69" s="449"/>
      <c r="AB69" s="449"/>
      <c r="AC69" s="449"/>
      <c r="AD69" s="449"/>
      <c r="AE69" s="449"/>
      <c r="AF69" s="449"/>
      <c r="AG69" s="449"/>
      <c r="AH69" s="449"/>
      <c r="AI69" s="449"/>
      <c r="AJ69" s="449"/>
      <c r="AK69" s="449"/>
      <c r="AL69" s="450"/>
      <c r="AM69" s="437"/>
      <c r="AN69" s="440"/>
      <c r="AO69" s="446"/>
      <c r="AP69" s="432"/>
      <c r="AQ69" s="432"/>
      <c r="BZ69" s="175"/>
      <c r="CA69" s="175"/>
      <c r="CB69" s="175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</row>
    <row r="70" spans="1:98" x14ac:dyDescent="0.25">
      <c r="A70" s="464"/>
      <c r="B70" s="465"/>
      <c r="C70" s="484"/>
      <c r="D70" s="482"/>
      <c r="E70" s="448"/>
      <c r="F70" s="450"/>
      <c r="G70" s="448"/>
      <c r="H70" s="450"/>
      <c r="I70" s="448"/>
      <c r="J70" s="450"/>
      <c r="K70" s="448"/>
      <c r="L70" s="450"/>
      <c r="M70" s="448"/>
      <c r="N70" s="450"/>
      <c r="O70" s="448"/>
      <c r="P70" s="450"/>
      <c r="Q70" s="448"/>
      <c r="R70" s="450"/>
      <c r="S70" s="448"/>
      <c r="T70" s="450"/>
      <c r="U70" s="448"/>
      <c r="V70" s="450"/>
      <c r="W70" s="448"/>
      <c r="X70" s="450"/>
      <c r="Y70" s="448"/>
      <c r="Z70" s="450"/>
      <c r="AA70" s="448"/>
      <c r="AB70" s="450"/>
      <c r="AC70" s="448"/>
      <c r="AD70" s="450"/>
      <c r="AE70" s="448"/>
      <c r="AF70" s="450"/>
      <c r="AG70" s="448"/>
      <c r="AH70" s="450"/>
      <c r="AI70" s="448"/>
      <c r="AJ70" s="450"/>
      <c r="AK70" s="448"/>
      <c r="AL70" s="450"/>
      <c r="AM70" s="467"/>
      <c r="AN70" s="469"/>
      <c r="AO70" s="465"/>
      <c r="AP70" s="433"/>
      <c r="AQ70" s="433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</row>
    <row r="71" spans="1:98" x14ac:dyDescent="0.25">
      <c r="A71" s="466"/>
      <c r="B71" s="447"/>
      <c r="C71" s="308"/>
      <c r="D71" s="308"/>
      <c r="E71" s="236"/>
      <c r="F71" s="237"/>
      <c r="G71" s="236"/>
      <c r="H71" s="237"/>
      <c r="I71" s="236"/>
      <c r="J71" s="237"/>
      <c r="K71" s="236"/>
      <c r="L71" s="237"/>
      <c r="M71" s="236"/>
      <c r="N71" s="237"/>
      <c r="O71" s="236"/>
      <c r="P71" s="237"/>
      <c r="Q71" s="236"/>
      <c r="R71" s="237"/>
      <c r="S71" s="236"/>
      <c r="T71" s="237"/>
      <c r="U71" s="236"/>
      <c r="V71" s="237"/>
      <c r="W71" s="236"/>
      <c r="X71" s="237"/>
      <c r="Y71" s="236"/>
      <c r="Z71" s="237"/>
      <c r="AA71" s="236"/>
      <c r="AB71" s="237"/>
      <c r="AC71" s="236"/>
      <c r="AD71" s="237"/>
      <c r="AE71" s="236"/>
      <c r="AF71" s="237"/>
      <c r="AG71" s="236"/>
      <c r="AH71" s="237"/>
      <c r="AI71" s="236"/>
      <c r="AJ71" s="237"/>
      <c r="AK71" s="236"/>
      <c r="AL71" s="238"/>
      <c r="AM71" s="468"/>
      <c r="AN71" s="470"/>
      <c r="AO71" s="447"/>
      <c r="AP71" s="435"/>
      <c r="AQ71" s="435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</row>
    <row r="72" spans="1:98" x14ac:dyDescent="0.25">
      <c r="A72" s="454"/>
      <c r="B72" s="455"/>
      <c r="C72" s="260"/>
      <c r="D72" s="261"/>
      <c r="E72" s="262"/>
      <c r="F72" s="263"/>
      <c r="G72" s="262"/>
      <c r="H72" s="263"/>
      <c r="I72" s="246"/>
      <c r="J72" s="247"/>
      <c r="K72" s="246"/>
      <c r="L72" s="247"/>
      <c r="M72" s="191"/>
      <c r="N72" s="192"/>
      <c r="O72" s="191"/>
      <c r="P72" s="192"/>
      <c r="Q72" s="191"/>
      <c r="R72" s="192"/>
      <c r="S72" s="191"/>
      <c r="T72" s="192"/>
      <c r="U72" s="191"/>
      <c r="V72" s="192"/>
      <c r="W72" s="191"/>
      <c r="X72" s="192"/>
      <c r="Y72" s="191"/>
      <c r="Z72" s="192"/>
      <c r="AA72" s="191"/>
      <c r="AB72" s="192"/>
      <c r="AC72" s="191"/>
      <c r="AD72" s="192"/>
      <c r="AE72" s="246"/>
      <c r="AF72" s="247"/>
      <c r="AG72" s="246"/>
      <c r="AH72" s="247"/>
      <c r="AI72" s="246"/>
      <c r="AJ72" s="247"/>
      <c r="AK72" s="262"/>
      <c r="AL72" s="264"/>
      <c r="AM72" s="264"/>
      <c r="AN72" s="204"/>
      <c r="AO72" s="204"/>
      <c r="AP72" s="210"/>
      <c r="AQ72" s="210"/>
      <c r="AR72" s="265"/>
      <c r="BZ72" s="175"/>
      <c r="CA72" s="175"/>
      <c r="CB72" s="175"/>
      <c r="CC72" s="175"/>
      <c r="CD72" s="175"/>
      <c r="CE72" s="175"/>
      <c r="CF72" s="175"/>
      <c r="CG72" s="175"/>
      <c r="CH72" s="175"/>
      <c r="CI72" s="175"/>
      <c r="CJ72" s="175"/>
      <c r="CK72" s="175"/>
      <c r="CL72" s="175"/>
      <c r="CM72" s="175"/>
      <c r="CN72" s="175"/>
      <c r="CO72" s="175"/>
      <c r="CP72" s="175"/>
      <c r="CQ72" s="175"/>
      <c r="CR72" s="175"/>
      <c r="CS72" s="175"/>
      <c r="CT72" s="175"/>
    </row>
    <row r="73" spans="1:98" x14ac:dyDescent="0.25">
      <c r="A73" s="452"/>
      <c r="B73" s="453"/>
      <c r="C73" s="266"/>
      <c r="D73" s="267"/>
      <c r="E73" s="268"/>
      <c r="F73" s="269"/>
      <c r="G73" s="268"/>
      <c r="H73" s="269"/>
      <c r="I73" s="191"/>
      <c r="J73" s="192"/>
      <c r="K73" s="191"/>
      <c r="L73" s="192"/>
      <c r="M73" s="191"/>
      <c r="N73" s="192"/>
      <c r="O73" s="191"/>
      <c r="P73" s="192"/>
      <c r="Q73" s="191"/>
      <c r="R73" s="192"/>
      <c r="S73" s="191"/>
      <c r="T73" s="192"/>
      <c r="U73" s="191"/>
      <c r="V73" s="192"/>
      <c r="W73" s="191"/>
      <c r="X73" s="192"/>
      <c r="Y73" s="191"/>
      <c r="Z73" s="192"/>
      <c r="AA73" s="191"/>
      <c r="AB73" s="192"/>
      <c r="AC73" s="191"/>
      <c r="AD73" s="192"/>
      <c r="AE73" s="191"/>
      <c r="AF73" s="192"/>
      <c r="AG73" s="191"/>
      <c r="AH73" s="192"/>
      <c r="AI73" s="191"/>
      <c r="AJ73" s="192"/>
      <c r="AK73" s="268"/>
      <c r="AL73" s="270"/>
      <c r="AM73" s="270"/>
      <c r="AN73" s="204"/>
      <c r="AO73" s="204"/>
      <c r="AP73" s="210"/>
      <c r="AQ73" s="210"/>
      <c r="AR73" s="265"/>
      <c r="BZ73" s="175"/>
      <c r="CA73" s="175"/>
      <c r="CB73" s="175"/>
      <c r="CC73" s="175"/>
      <c r="CD73" s="175"/>
      <c r="CE73" s="175"/>
      <c r="CF73" s="175"/>
      <c r="CG73" s="175"/>
      <c r="CH73" s="175"/>
      <c r="CI73" s="175"/>
      <c r="CJ73" s="175"/>
      <c r="CK73" s="175"/>
      <c r="CL73" s="175"/>
      <c r="CM73" s="175"/>
      <c r="CN73" s="175"/>
      <c r="CO73" s="175"/>
      <c r="CP73" s="175"/>
      <c r="CQ73" s="175"/>
      <c r="CR73" s="175"/>
      <c r="CS73" s="175"/>
      <c r="CT73" s="175"/>
    </row>
    <row r="74" spans="1:98" x14ac:dyDescent="0.25">
      <c r="A74" s="452"/>
      <c r="B74" s="453"/>
      <c r="C74" s="266"/>
      <c r="D74" s="267"/>
      <c r="E74" s="268"/>
      <c r="F74" s="269"/>
      <c r="G74" s="268"/>
      <c r="H74" s="269"/>
      <c r="I74" s="191"/>
      <c r="J74" s="192"/>
      <c r="K74" s="208"/>
      <c r="L74" s="209"/>
      <c r="M74" s="208"/>
      <c r="N74" s="209"/>
      <c r="O74" s="208"/>
      <c r="P74" s="209"/>
      <c r="Q74" s="208"/>
      <c r="R74" s="209"/>
      <c r="S74" s="208"/>
      <c r="T74" s="209"/>
      <c r="U74" s="208"/>
      <c r="V74" s="209"/>
      <c r="W74" s="208"/>
      <c r="X74" s="209"/>
      <c r="Y74" s="208"/>
      <c r="Z74" s="209"/>
      <c r="AA74" s="208"/>
      <c r="AB74" s="209"/>
      <c r="AC74" s="208"/>
      <c r="AD74" s="209"/>
      <c r="AE74" s="208"/>
      <c r="AF74" s="209"/>
      <c r="AG74" s="208"/>
      <c r="AH74" s="209"/>
      <c r="AI74" s="208"/>
      <c r="AJ74" s="209"/>
      <c r="AK74" s="268"/>
      <c r="AL74" s="270"/>
      <c r="AM74" s="270"/>
      <c r="AN74" s="204"/>
      <c r="AO74" s="204"/>
      <c r="AP74" s="210"/>
      <c r="AQ74" s="210"/>
      <c r="AR74" s="265"/>
      <c r="BZ74" s="175"/>
      <c r="CA74" s="175"/>
      <c r="CB74" s="175"/>
      <c r="CC74" s="175"/>
      <c r="CD74" s="175"/>
      <c r="CE74" s="175"/>
      <c r="CF74" s="175"/>
      <c r="CG74" s="175"/>
      <c r="CH74" s="175"/>
      <c r="CI74" s="175"/>
      <c r="CJ74" s="175"/>
      <c r="CK74" s="175"/>
      <c r="CL74" s="175"/>
      <c r="CM74" s="175"/>
      <c r="CN74" s="175"/>
      <c r="CO74" s="175"/>
      <c r="CP74" s="175"/>
      <c r="CQ74" s="175"/>
      <c r="CR74" s="175"/>
      <c r="CS74" s="175"/>
      <c r="CT74" s="175"/>
    </row>
    <row r="75" spans="1:98" x14ac:dyDescent="0.25">
      <c r="A75" s="452"/>
      <c r="B75" s="453"/>
      <c r="C75" s="266"/>
      <c r="D75" s="271"/>
      <c r="E75" s="268"/>
      <c r="F75" s="269"/>
      <c r="G75" s="268"/>
      <c r="H75" s="269"/>
      <c r="I75" s="268"/>
      <c r="J75" s="269"/>
      <c r="K75" s="208"/>
      <c r="L75" s="209"/>
      <c r="M75" s="208"/>
      <c r="N75" s="209"/>
      <c r="O75" s="208"/>
      <c r="P75" s="209"/>
      <c r="Q75" s="208"/>
      <c r="R75" s="209"/>
      <c r="S75" s="208"/>
      <c r="T75" s="209"/>
      <c r="U75" s="208"/>
      <c r="V75" s="209"/>
      <c r="W75" s="208"/>
      <c r="X75" s="209"/>
      <c r="Y75" s="208"/>
      <c r="Z75" s="209"/>
      <c r="AA75" s="208"/>
      <c r="AB75" s="209"/>
      <c r="AC75" s="208"/>
      <c r="AD75" s="209"/>
      <c r="AE75" s="208"/>
      <c r="AF75" s="209"/>
      <c r="AG75" s="208"/>
      <c r="AH75" s="209"/>
      <c r="AI75" s="208"/>
      <c r="AJ75" s="209"/>
      <c r="AK75" s="208"/>
      <c r="AL75" s="210"/>
      <c r="AM75" s="204"/>
      <c r="AN75" s="204"/>
      <c r="AO75" s="204"/>
      <c r="AP75" s="210"/>
      <c r="AQ75" s="210"/>
      <c r="AR75" s="265"/>
      <c r="BZ75" s="175"/>
      <c r="CA75" s="175"/>
      <c r="CB75" s="175"/>
      <c r="CC75" s="175"/>
      <c r="CD75" s="175"/>
      <c r="CE75" s="175"/>
      <c r="CF75" s="175"/>
      <c r="CG75" s="175"/>
      <c r="CH75" s="175"/>
      <c r="CI75" s="175"/>
      <c r="CJ75" s="175"/>
      <c r="CK75" s="175"/>
      <c r="CL75" s="175"/>
      <c r="CM75" s="175"/>
      <c r="CN75" s="175"/>
      <c r="CO75" s="175"/>
      <c r="CP75" s="175"/>
      <c r="CQ75" s="175"/>
      <c r="CR75" s="175"/>
      <c r="CS75" s="175"/>
      <c r="CT75" s="175"/>
    </row>
    <row r="76" spans="1:98" x14ac:dyDescent="0.25">
      <c r="A76" s="452"/>
      <c r="B76" s="453"/>
      <c r="C76" s="214"/>
      <c r="D76" s="271"/>
      <c r="E76" s="208"/>
      <c r="F76" s="209"/>
      <c r="G76" s="208"/>
      <c r="H76" s="209"/>
      <c r="I76" s="208"/>
      <c r="J76" s="209"/>
      <c r="K76" s="208"/>
      <c r="L76" s="209"/>
      <c r="M76" s="208"/>
      <c r="N76" s="209"/>
      <c r="O76" s="208"/>
      <c r="P76" s="209"/>
      <c r="Q76" s="208"/>
      <c r="R76" s="209"/>
      <c r="S76" s="208"/>
      <c r="T76" s="209"/>
      <c r="U76" s="208"/>
      <c r="V76" s="209"/>
      <c r="W76" s="208"/>
      <c r="X76" s="209"/>
      <c r="Y76" s="208"/>
      <c r="Z76" s="209"/>
      <c r="AA76" s="208"/>
      <c r="AB76" s="209"/>
      <c r="AC76" s="208"/>
      <c r="AD76" s="209"/>
      <c r="AE76" s="208"/>
      <c r="AF76" s="209"/>
      <c r="AG76" s="208"/>
      <c r="AH76" s="209"/>
      <c r="AI76" s="208"/>
      <c r="AJ76" s="209"/>
      <c r="AK76" s="208"/>
      <c r="AL76" s="210"/>
      <c r="AM76" s="204"/>
      <c r="AN76" s="204"/>
      <c r="AO76" s="204"/>
      <c r="AP76" s="210"/>
      <c r="AQ76" s="210"/>
      <c r="AR76" s="265"/>
      <c r="BZ76" s="175"/>
      <c r="CA76" s="175"/>
      <c r="CB76" s="175"/>
      <c r="CC76" s="175"/>
      <c r="CD76" s="175"/>
      <c r="CE76" s="175"/>
      <c r="CF76" s="175"/>
      <c r="CG76" s="175"/>
      <c r="CH76" s="175"/>
      <c r="CI76" s="175"/>
      <c r="CJ76" s="175"/>
      <c r="CK76" s="175"/>
      <c r="CL76" s="175"/>
      <c r="CM76" s="175"/>
      <c r="CN76" s="175"/>
      <c r="CO76" s="175"/>
      <c r="CP76" s="175"/>
      <c r="CQ76" s="175"/>
      <c r="CR76" s="175"/>
      <c r="CS76" s="175"/>
      <c r="CT76" s="175"/>
    </row>
    <row r="77" spans="1:98" x14ac:dyDescent="0.25">
      <c r="A77" s="452"/>
      <c r="B77" s="453"/>
      <c r="C77" s="266"/>
      <c r="D77" s="267"/>
      <c r="E77" s="268"/>
      <c r="F77" s="269"/>
      <c r="G77" s="268"/>
      <c r="H77" s="269"/>
      <c r="I77" s="208"/>
      <c r="J77" s="209"/>
      <c r="K77" s="208"/>
      <c r="L77" s="209"/>
      <c r="M77" s="208"/>
      <c r="N77" s="209"/>
      <c r="O77" s="208"/>
      <c r="P77" s="209"/>
      <c r="Q77" s="208"/>
      <c r="R77" s="209"/>
      <c r="S77" s="208"/>
      <c r="T77" s="209"/>
      <c r="U77" s="208"/>
      <c r="V77" s="209"/>
      <c r="W77" s="208"/>
      <c r="X77" s="209"/>
      <c r="Y77" s="208"/>
      <c r="Z77" s="209"/>
      <c r="AA77" s="208"/>
      <c r="AB77" s="209"/>
      <c r="AC77" s="208"/>
      <c r="AD77" s="209"/>
      <c r="AE77" s="208"/>
      <c r="AF77" s="209"/>
      <c r="AG77" s="208"/>
      <c r="AH77" s="209"/>
      <c r="AI77" s="208"/>
      <c r="AJ77" s="209"/>
      <c r="AK77" s="208"/>
      <c r="AL77" s="210"/>
      <c r="AM77" s="204"/>
      <c r="AN77" s="204"/>
      <c r="AO77" s="204"/>
      <c r="AP77" s="210"/>
      <c r="AQ77" s="210"/>
      <c r="AR77" s="265"/>
      <c r="BZ77" s="175"/>
      <c r="CA77" s="175"/>
      <c r="CB77" s="175"/>
      <c r="CC77" s="175"/>
      <c r="CD77" s="175"/>
      <c r="CE77" s="175"/>
      <c r="CF77" s="175"/>
      <c r="CG77" s="175"/>
      <c r="CH77" s="175"/>
      <c r="CI77" s="175"/>
      <c r="CJ77" s="175"/>
      <c r="CK77" s="175"/>
      <c r="CL77" s="175"/>
      <c r="CM77" s="175"/>
      <c r="CN77" s="175"/>
      <c r="CO77" s="175"/>
      <c r="CP77" s="175"/>
      <c r="CQ77" s="175"/>
      <c r="CR77" s="175"/>
      <c r="CS77" s="175"/>
      <c r="CT77" s="175"/>
    </row>
    <row r="78" spans="1:98" ht="27.75" customHeight="1" x14ac:dyDescent="0.25">
      <c r="A78" s="485"/>
      <c r="B78" s="486"/>
      <c r="C78" s="266"/>
      <c r="D78" s="267"/>
      <c r="E78" s="268"/>
      <c r="F78" s="269"/>
      <c r="G78" s="268"/>
      <c r="H78" s="269"/>
      <c r="I78" s="208"/>
      <c r="J78" s="209"/>
      <c r="K78" s="208"/>
      <c r="L78" s="209"/>
      <c r="M78" s="208"/>
      <c r="N78" s="209"/>
      <c r="O78" s="208"/>
      <c r="P78" s="209"/>
      <c r="Q78" s="208"/>
      <c r="R78" s="209"/>
      <c r="S78" s="208"/>
      <c r="T78" s="209"/>
      <c r="U78" s="208"/>
      <c r="V78" s="209"/>
      <c r="W78" s="208"/>
      <c r="X78" s="209"/>
      <c r="Y78" s="208"/>
      <c r="Z78" s="209"/>
      <c r="AA78" s="208"/>
      <c r="AB78" s="209"/>
      <c r="AC78" s="208"/>
      <c r="AD78" s="209"/>
      <c r="AE78" s="208"/>
      <c r="AF78" s="209"/>
      <c r="AG78" s="208"/>
      <c r="AH78" s="209"/>
      <c r="AI78" s="208"/>
      <c r="AJ78" s="209"/>
      <c r="AK78" s="208"/>
      <c r="AL78" s="210"/>
      <c r="AM78" s="204"/>
      <c r="AN78" s="204"/>
      <c r="AO78" s="204"/>
      <c r="AP78" s="210"/>
      <c r="AQ78" s="210"/>
      <c r="AR78" s="265"/>
      <c r="BZ78" s="175"/>
      <c r="CA78" s="175"/>
      <c r="CB78" s="175"/>
      <c r="CC78" s="175"/>
      <c r="CD78" s="175"/>
      <c r="CE78" s="175"/>
      <c r="CF78" s="175"/>
      <c r="CG78" s="175"/>
      <c r="CH78" s="175"/>
      <c r="CI78" s="175"/>
      <c r="CJ78" s="175"/>
      <c r="CK78" s="175"/>
      <c r="CL78" s="175"/>
      <c r="CM78" s="175"/>
      <c r="CN78" s="175"/>
      <c r="CO78" s="175"/>
      <c r="CP78" s="175"/>
      <c r="CQ78" s="175"/>
      <c r="CR78" s="175"/>
      <c r="CS78" s="175"/>
      <c r="CT78" s="175"/>
    </row>
    <row r="79" spans="1:98" x14ac:dyDescent="0.25">
      <c r="A79" s="452"/>
      <c r="B79" s="453"/>
      <c r="C79" s="214"/>
      <c r="D79" s="271"/>
      <c r="E79" s="208"/>
      <c r="F79" s="209"/>
      <c r="G79" s="208"/>
      <c r="H79" s="209"/>
      <c r="I79" s="208"/>
      <c r="J79" s="209"/>
      <c r="K79" s="208"/>
      <c r="L79" s="209"/>
      <c r="M79" s="208"/>
      <c r="N79" s="209"/>
      <c r="O79" s="208"/>
      <c r="P79" s="209"/>
      <c r="Q79" s="208"/>
      <c r="R79" s="209"/>
      <c r="S79" s="208"/>
      <c r="T79" s="209"/>
      <c r="U79" s="208"/>
      <c r="V79" s="209"/>
      <c r="W79" s="208"/>
      <c r="X79" s="209"/>
      <c r="Y79" s="208"/>
      <c r="Z79" s="209"/>
      <c r="AA79" s="208"/>
      <c r="AB79" s="209"/>
      <c r="AC79" s="208"/>
      <c r="AD79" s="209"/>
      <c r="AE79" s="208"/>
      <c r="AF79" s="209"/>
      <c r="AG79" s="208"/>
      <c r="AH79" s="209"/>
      <c r="AI79" s="208"/>
      <c r="AJ79" s="209"/>
      <c r="AK79" s="208"/>
      <c r="AL79" s="210"/>
      <c r="AM79" s="204"/>
      <c r="AN79" s="204"/>
      <c r="AO79" s="204"/>
      <c r="AP79" s="210"/>
      <c r="AQ79" s="210"/>
      <c r="AR79" s="265"/>
      <c r="BZ79" s="175"/>
      <c r="CA79" s="175"/>
      <c r="CB79" s="175"/>
      <c r="CC79" s="175"/>
      <c r="CD79" s="175"/>
      <c r="CE79" s="175"/>
      <c r="CF79" s="175"/>
      <c r="CG79" s="175"/>
      <c r="CH79" s="175"/>
      <c r="CI79" s="175"/>
      <c r="CJ79" s="175"/>
      <c r="CK79" s="175"/>
      <c r="CL79" s="175"/>
      <c r="CM79" s="175"/>
      <c r="CN79" s="175"/>
      <c r="CO79" s="175"/>
      <c r="CP79" s="175"/>
      <c r="CQ79" s="175"/>
      <c r="CR79" s="175"/>
      <c r="CS79" s="175"/>
      <c r="CT79" s="175"/>
    </row>
    <row r="80" spans="1:98" x14ac:dyDescent="0.25">
      <c r="A80" s="487"/>
      <c r="B80" s="488"/>
      <c r="C80" s="272"/>
      <c r="D80" s="273"/>
      <c r="E80" s="274"/>
      <c r="F80" s="275"/>
      <c r="G80" s="274"/>
      <c r="H80" s="275"/>
      <c r="I80" s="274"/>
      <c r="J80" s="275"/>
      <c r="K80" s="276"/>
      <c r="L80" s="215"/>
      <c r="M80" s="276"/>
      <c r="N80" s="215"/>
      <c r="O80" s="276"/>
      <c r="P80" s="215"/>
      <c r="Q80" s="276"/>
      <c r="R80" s="215"/>
      <c r="S80" s="276"/>
      <c r="T80" s="215"/>
      <c r="U80" s="276"/>
      <c r="V80" s="215"/>
      <c r="W80" s="276"/>
      <c r="X80" s="215"/>
      <c r="Y80" s="276"/>
      <c r="Z80" s="215"/>
      <c r="AA80" s="276"/>
      <c r="AB80" s="215"/>
      <c r="AC80" s="276"/>
      <c r="AD80" s="215"/>
      <c r="AE80" s="276"/>
      <c r="AF80" s="215"/>
      <c r="AG80" s="276"/>
      <c r="AH80" s="215"/>
      <c r="AI80" s="276"/>
      <c r="AJ80" s="215"/>
      <c r="AK80" s="276"/>
      <c r="AL80" s="216"/>
      <c r="AM80" s="206"/>
      <c r="AN80" s="206"/>
      <c r="AO80" s="204"/>
      <c r="AP80" s="210"/>
      <c r="AQ80" s="210"/>
      <c r="AR80" s="265"/>
      <c r="BZ80" s="175"/>
      <c r="CA80" s="175"/>
      <c r="CB80" s="175"/>
      <c r="CC80" s="175"/>
      <c r="CD80" s="175"/>
      <c r="CE80" s="175"/>
      <c r="CF80" s="175"/>
      <c r="CG80" s="175"/>
      <c r="CH80" s="175"/>
      <c r="CI80" s="175"/>
      <c r="CJ80" s="175"/>
      <c r="CK80" s="175"/>
      <c r="CL80" s="175"/>
      <c r="CM80" s="175"/>
      <c r="CN80" s="175"/>
      <c r="CO80" s="175"/>
      <c r="CP80" s="175"/>
      <c r="CQ80" s="175"/>
      <c r="CR80" s="175"/>
      <c r="CS80" s="175"/>
      <c r="CT80" s="175"/>
    </row>
    <row r="81" spans="1:98" x14ac:dyDescent="0.25">
      <c r="A81" s="489"/>
      <c r="B81" s="277"/>
      <c r="C81" s="260"/>
      <c r="D81" s="261"/>
      <c r="E81" s="278"/>
      <c r="F81" s="279"/>
      <c r="G81" s="278"/>
      <c r="H81" s="279"/>
      <c r="I81" s="278"/>
      <c r="J81" s="279"/>
      <c r="K81" s="246"/>
      <c r="L81" s="247"/>
      <c r="M81" s="246"/>
      <c r="N81" s="247"/>
      <c r="O81" s="246"/>
      <c r="P81" s="247"/>
      <c r="Q81" s="246"/>
      <c r="R81" s="247"/>
      <c r="S81" s="246"/>
      <c r="T81" s="247"/>
      <c r="U81" s="246"/>
      <c r="V81" s="247"/>
      <c r="W81" s="246"/>
      <c r="X81" s="247"/>
      <c r="Y81" s="246"/>
      <c r="Z81" s="247"/>
      <c r="AA81" s="246"/>
      <c r="AB81" s="247"/>
      <c r="AC81" s="246"/>
      <c r="AD81" s="247"/>
      <c r="AE81" s="246"/>
      <c r="AF81" s="247"/>
      <c r="AG81" s="246"/>
      <c r="AH81" s="247"/>
      <c r="AI81" s="246"/>
      <c r="AJ81" s="247"/>
      <c r="AK81" s="246"/>
      <c r="AL81" s="248"/>
      <c r="AM81" s="198"/>
      <c r="AN81" s="198"/>
      <c r="AO81" s="198"/>
      <c r="AP81" s="248"/>
      <c r="AQ81" s="248"/>
      <c r="AR81" s="265"/>
      <c r="BZ81" s="175"/>
      <c r="CA81" s="175"/>
      <c r="CB81" s="175"/>
      <c r="CC81" s="175"/>
      <c r="CD81" s="175"/>
      <c r="CE81" s="175"/>
      <c r="CF81" s="175"/>
      <c r="CG81" s="175"/>
      <c r="CH81" s="175"/>
      <c r="CI81" s="175"/>
      <c r="CJ81" s="175"/>
      <c r="CK81" s="175"/>
      <c r="CL81" s="175"/>
      <c r="CM81" s="175"/>
      <c r="CN81" s="175"/>
      <c r="CO81" s="175"/>
      <c r="CP81" s="175"/>
      <c r="CQ81" s="175"/>
      <c r="CR81" s="175"/>
      <c r="CS81" s="175"/>
      <c r="CT81" s="175"/>
    </row>
    <row r="82" spans="1:98" x14ac:dyDescent="0.25">
      <c r="A82" s="490"/>
      <c r="B82" s="280"/>
      <c r="C82" s="266"/>
      <c r="D82" s="267"/>
      <c r="E82" s="268"/>
      <c r="F82" s="269"/>
      <c r="G82" s="268"/>
      <c r="H82" s="269"/>
      <c r="I82" s="268"/>
      <c r="J82" s="269"/>
      <c r="K82" s="208"/>
      <c r="L82" s="209"/>
      <c r="M82" s="208"/>
      <c r="N82" s="209"/>
      <c r="O82" s="208"/>
      <c r="P82" s="209"/>
      <c r="Q82" s="208"/>
      <c r="R82" s="209"/>
      <c r="S82" s="208"/>
      <c r="T82" s="209"/>
      <c r="U82" s="208"/>
      <c r="V82" s="209"/>
      <c r="W82" s="208"/>
      <c r="X82" s="209"/>
      <c r="Y82" s="208"/>
      <c r="Z82" s="209"/>
      <c r="AA82" s="208"/>
      <c r="AB82" s="209"/>
      <c r="AC82" s="208"/>
      <c r="AD82" s="209"/>
      <c r="AE82" s="208"/>
      <c r="AF82" s="209"/>
      <c r="AG82" s="208"/>
      <c r="AH82" s="209"/>
      <c r="AI82" s="208"/>
      <c r="AJ82" s="209"/>
      <c r="AK82" s="208"/>
      <c r="AL82" s="210"/>
      <c r="AM82" s="204"/>
      <c r="AN82" s="204"/>
      <c r="AO82" s="204"/>
      <c r="AP82" s="210"/>
      <c r="AQ82" s="210"/>
      <c r="AR82" s="265"/>
      <c r="BZ82" s="175"/>
      <c r="CA82" s="175"/>
      <c r="CB82" s="175"/>
      <c r="CC82" s="175"/>
      <c r="CD82" s="175"/>
      <c r="CE82" s="175"/>
      <c r="CF82" s="175"/>
      <c r="CG82" s="175"/>
      <c r="CH82" s="175"/>
      <c r="CI82" s="175"/>
      <c r="CJ82" s="175"/>
      <c r="CK82" s="175"/>
      <c r="CL82" s="175"/>
      <c r="CM82" s="175"/>
      <c r="CN82" s="175"/>
      <c r="CO82" s="175"/>
      <c r="CP82" s="175"/>
      <c r="CQ82" s="175"/>
      <c r="CR82" s="175"/>
      <c r="CS82" s="175"/>
      <c r="CT82" s="175"/>
    </row>
    <row r="83" spans="1:98" x14ac:dyDescent="0.25">
      <c r="A83" s="491"/>
      <c r="B83" s="257"/>
      <c r="C83" s="281"/>
      <c r="D83" s="228"/>
      <c r="E83" s="229"/>
      <c r="F83" s="230"/>
      <c r="G83" s="229"/>
      <c r="H83" s="230"/>
      <c r="I83" s="229"/>
      <c r="J83" s="230"/>
      <c r="K83" s="229"/>
      <c r="L83" s="230"/>
      <c r="M83" s="229"/>
      <c r="N83" s="230"/>
      <c r="O83" s="229"/>
      <c r="P83" s="230"/>
      <c r="Q83" s="229"/>
      <c r="R83" s="230"/>
      <c r="S83" s="229"/>
      <c r="T83" s="230"/>
      <c r="U83" s="229"/>
      <c r="V83" s="230"/>
      <c r="W83" s="229"/>
      <c r="X83" s="230"/>
      <c r="Y83" s="229"/>
      <c r="Z83" s="230"/>
      <c r="AA83" s="229"/>
      <c r="AB83" s="230"/>
      <c r="AC83" s="229"/>
      <c r="AD83" s="230"/>
      <c r="AE83" s="229"/>
      <c r="AF83" s="230"/>
      <c r="AG83" s="229"/>
      <c r="AH83" s="230"/>
      <c r="AI83" s="229"/>
      <c r="AJ83" s="230"/>
      <c r="AK83" s="229"/>
      <c r="AL83" s="231"/>
      <c r="AM83" s="219"/>
      <c r="AN83" s="219"/>
      <c r="AO83" s="219"/>
      <c r="AP83" s="231"/>
      <c r="AQ83" s="231"/>
      <c r="AR83" s="265"/>
      <c r="BZ83" s="175"/>
      <c r="CA83" s="175"/>
      <c r="CB83" s="175"/>
      <c r="CC83" s="175"/>
      <c r="CD83" s="175"/>
      <c r="CE83" s="175"/>
      <c r="CF83" s="175"/>
      <c r="CG83" s="175"/>
      <c r="CH83" s="175"/>
      <c r="CI83" s="175"/>
      <c r="CJ83" s="175"/>
      <c r="CK83" s="175"/>
      <c r="CL83" s="175"/>
      <c r="CM83" s="175"/>
      <c r="CN83" s="175"/>
      <c r="CO83" s="175"/>
      <c r="CP83" s="175"/>
      <c r="CQ83" s="175"/>
      <c r="CR83" s="175"/>
      <c r="CS83" s="175"/>
      <c r="CT83" s="175"/>
    </row>
    <row r="84" spans="1:98" x14ac:dyDescent="0.25">
      <c r="A84" s="454"/>
      <c r="B84" s="455"/>
      <c r="C84" s="266"/>
      <c r="D84" s="267"/>
      <c r="E84" s="191"/>
      <c r="F84" s="192"/>
      <c r="G84" s="282"/>
      <c r="H84" s="283"/>
      <c r="I84" s="282"/>
      <c r="J84" s="283"/>
      <c r="K84" s="282"/>
      <c r="L84" s="283"/>
      <c r="M84" s="282"/>
      <c r="N84" s="283"/>
      <c r="O84" s="282"/>
      <c r="P84" s="283"/>
      <c r="Q84" s="282"/>
      <c r="R84" s="283"/>
      <c r="S84" s="282"/>
      <c r="T84" s="283"/>
      <c r="U84" s="282"/>
      <c r="V84" s="283"/>
      <c r="W84" s="282"/>
      <c r="X84" s="283"/>
      <c r="Y84" s="282"/>
      <c r="Z84" s="283"/>
      <c r="AA84" s="282"/>
      <c r="AB84" s="283"/>
      <c r="AC84" s="282"/>
      <c r="AD84" s="283"/>
      <c r="AE84" s="282"/>
      <c r="AF84" s="283"/>
      <c r="AG84" s="282"/>
      <c r="AH84" s="283"/>
      <c r="AI84" s="282"/>
      <c r="AJ84" s="283"/>
      <c r="AK84" s="282"/>
      <c r="AL84" s="284"/>
      <c r="AM84" s="202"/>
      <c r="AN84" s="202"/>
      <c r="AO84" s="202"/>
      <c r="AP84" s="193"/>
      <c r="AQ84" s="193"/>
      <c r="AR84" s="265"/>
      <c r="BZ84" s="175"/>
      <c r="CA84" s="175"/>
      <c r="CB84" s="175"/>
      <c r="CC84" s="175"/>
      <c r="CD84" s="175"/>
      <c r="CE84" s="175"/>
      <c r="CF84" s="175"/>
      <c r="CG84" s="175"/>
      <c r="CH84" s="175"/>
      <c r="CI84" s="175"/>
      <c r="CJ84" s="175"/>
      <c r="CK84" s="175"/>
      <c r="CL84" s="175"/>
      <c r="CM84" s="175"/>
      <c r="CN84" s="175"/>
      <c r="CO84" s="175"/>
      <c r="CP84" s="175"/>
      <c r="CQ84" s="175"/>
      <c r="CR84" s="175"/>
      <c r="CS84" s="175"/>
      <c r="CT84" s="175"/>
    </row>
    <row r="85" spans="1:98" x14ac:dyDescent="0.25">
      <c r="A85" s="452"/>
      <c r="B85" s="453"/>
      <c r="C85" s="214"/>
      <c r="D85" s="271"/>
      <c r="E85" s="208"/>
      <c r="F85" s="209"/>
      <c r="G85" s="208"/>
      <c r="H85" s="209"/>
      <c r="I85" s="208"/>
      <c r="J85" s="209"/>
      <c r="K85" s="276"/>
      <c r="L85" s="215"/>
      <c r="M85" s="276"/>
      <c r="N85" s="215"/>
      <c r="O85" s="276"/>
      <c r="P85" s="215"/>
      <c r="Q85" s="276"/>
      <c r="R85" s="215"/>
      <c r="S85" s="276"/>
      <c r="T85" s="215"/>
      <c r="U85" s="276"/>
      <c r="V85" s="215"/>
      <c r="W85" s="276"/>
      <c r="X85" s="215"/>
      <c r="Y85" s="276"/>
      <c r="Z85" s="215"/>
      <c r="AA85" s="276"/>
      <c r="AB85" s="215"/>
      <c r="AC85" s="276"/>
      <c r="AD85" s="215"/>
      <c r="AE85" s="276"/>
      <c r="AF85" s="215"/>
      <c r="AG85" s="276"/>
      <c r="AH85" s="215"/>
      <c r="AI85" s="276"/>
      <c r="AJ85" s="215"/>
      <c r="AK85" s="276"/>
      <c r="AL85" s="216"/>
      <c r="AM85" s="206"/>
      <c r="AN85" s="206"/>
      <c r="AO85" s="204"/>
      <c r="AP85" s="210"/>
      <c r="AQ85" s="210"/>
      <c r="AR85" s="265"/>
      <c r="BZ85" s="175"/>
      <c r="CA85" s="175"/>
      <c r="CB85" s="175"/>
      <c r="CC85" s="175"/>
      <c r="CD85" s="175"/>
      <c r="CE85" s="175"/>
      <c r="CF85" s="175"/>
      <c r="CG85" s="175"/>
      <c r="CH85" s="175"/>
      <c r="CI85" s="175"/>
      <c r="CJ85" s="175"/>
      <c r="CK85" s="175"/>
      <c r="CL85" s="175"/>
      <c r="CM85" s="175"/>
      <c r="CN85" s="175"/>
      <c r="CO85" s="175"/>
      <c r="CP85" s="175"/>
      <c r="CQ85" s="175"/>
      <c r="CR85" s="175"/>
      <c r="CS85" s="175"/>
      <c r="CT85" s="175"/>
    </row>
    <row r="86" spans="1:98" x14ac:dyDescent="0.25">
      <c r="A86" s="452"/>
      <c r="B86" s="453"/>
      <c r="C86" s="214"/>
      <c r="D86" s="271"/>
      <c r="E86" s="208"/>
      <c r="F86" s="209"/>
      <c r="G86" s="208"/>
      <c r="H86" s="209"/>
      <c r="I86" s="208"/>
      <c r="J86" s="209"/>
      <c r="K86" s="276"/>
      <c r="L86" s="215"/>
      <c r="M86" s="276"/>
      <c r="N86" s="215"/>
      <c r="O86" s="276"/>
      <c r="P86" s="215"/>
      <c r="Q86" s="276"/>
      <c r="R86" s="215"/>
      <c r="S86" s="276"/>
      <c r="T86" s="215"/>
      <c r="U86" s="276"/>
      <c r="V86" s="215"/>
      <c r="W86" s="276"/>
      <c r="X86" s="215"/>
      <c r="Y86" s="276"/>
      <c r="Z86" s="215"/>
      <c r="AA86" s="276"/>
      <c r="AB86" s="215"/>
      <c r="AC86" s="276"/>
      <c r="AD86" s="215"/>
      <c r="AE86" s="276"/>
      <c r="AF86" s="215"/>
      <c r="AG86" s="276"/>
      <c r="AH86" s="215"/>
      <c r="AI86" s="276"/>
      <c r="AJ86" s="215"/>
      <c r="AK86" s="276"/>
      <c r="AL86" s="216"/>
      <c r="AM86" s="206"/>
      <c r="AN86" s="206"/>
      <c r="AO86" s="206"/>
      <c r="AP86" s="216"/>
      <c r="AQ86" s="216"/>
      <c r="AR86" s="265"/>
      <c r="BZ86" s="175"/>
      <c r="CA86" s="175"/>
      <c r="CB86" s="175"/>
      <c r="CC86" s="175"/>
      <c r="CD86" s="175"/>
      <c r="CE86" s="175"/>
      <c r="CF86" s="175"/>
      <c r="CG86" s="175"/>
      <c r="CH86" s="175"/>
      <c r="CI86" s="175"/>
      <c r="CJ86" s="175"/>
      <c r="CK86" s="175"/>
      <c r="CL86" s="175"/>
      <c r="CM86" s="175"/>
      <c r="CN86" s="175"/>
      <c r="CO86" s="175"/>
      <c r="CP86" s="175"/>
      <c r="CQ86" s="175"/>
      <c r="CR86" s="175"/>
      <c r="CS86" s="175"/>
      <c r="CT86" s="175"/>
    </row>
    <row r="87" spans="1:98" x14ac:dyDescent="0.25">
      <c r="A87" s="452"/>
      <c r="B87" s="453"/>
      <c r="C87" s="285"/>
      <c r="D87" s="286"/>
      <c r="E87" s="208"/>
      <c r="F87" s="209"/>
      <c r="G87" s="208"/>
      <c r="H87" s="209"/>
      <c r="I87" s="208"/>
      <c r="J87" s="209"/>
      <c r="K87" s="276"/>
      <c r="L87" s="215"/>
      <c r="M87" s="276"/>
      <c r="N87" s="215"/>
      <c r="O87" s="276"/>
      <c r="P87" s="215"/>
      <c r="Q87" s="276"/>
      <c r="R87" s="215"/>
      <c r="S87" s="276"/>
      <c r="T87" s="215"/>
      <c r="U87" s="276"/>
      <c r="V87" s="215"/>
      <c r="W87" s="276"/>
      <c r="X87" s="215"/>
      <c r="Y87" s="276"/>
      <c r="Z87" s="215"/>
      <c r="AA87" s="276"/>
      <c r="AB87" s="215"/>
      <c r="AC87" s="276"/>
      <c r="AD87" s="215"/>
      <c r="AE87" s="276"/>
      <c r="AF87" s="215"/>
      <c r="AG87" s="276"/>
      <c r="AH87" s="215"/>
      <c r="AI87" s="276"/>
      <c r="AJ87" s="215"/>
      <c r="AK87" s="276"/>
      <c r="AL87" s="216"/>
      <c r="AM87" s="206"/>
      <c r="AN87" s="206"/>
      <c r="AO87" s="206"/>
      <c r="AP87" s="216"/>
      <c r="AQ87" s="216"/>
      <c r="AR87" s="265"/>
      <c r="BZ87" s="175"/>
      <c r="CA87" s="175"/>
      <c r="CB87" s="175"/>
      <c r="CC87" s="175"/>
      <c r="CD87" s="175"/>
      <c r="CE87" s="175"/>
      <c r="CF87" s="175"/>
      <c r="CG87" s="175"/>
      <c r="CH87" s="175"/>
      <c r="CI87" s="175"/>
      <c r="CJ87" s="175"/>
      <c r="CK87" s="175"/>
      <c r="CL87" s="175"/>
      <c r="CM87" s="175"/>
      <c r="CN87" s="175"/>
      <c r="CO87" s="175"/>
      <c r="CP87" s="175"/>
      <c r="CQ87" s="175"/>
      <c r="CR87" s="175"/>
      <c r="CS87" s="175"/>
      <c r="CT87" s="175"/>
    </row>
    <row r="88" spans="1:98" x14ac:dyDescent="0.25">
      <c r="A88" s="452"/>
      <c r="B88" s="453"/>
      <c r="C88" s="285"/>
      <c r="D88" s="286"/>
      <c r="E88" s="208"/>
      <c r="F88" s="209"/>
      <c r="G88" s="208"/>
      <c r="H88" s="209"/>
      <c r="I88" s="208"/>
      <c r="J88" s="209"/>
      <c r="K88" s="276"/>
      <c r="L88" s="215"/>
      <c r="M88" s="276"/>
      <c r="N88" s="215"/>
      <c r="O88" s="276"/>
      <c r="P88" s="215"/>
      <c r="Q88" s="276"/>
      <c r="R88" s="215"/>
      <c r="S88" s="276"/>
      <c r="T88" s="215"/>
      <c r="U88" s="276"/>
      <c r="V88" s="215"/>
      <c r="W88" s="276"/>
      <c r="X88" s="215"/>
      <c r="Y88" s="276"/>
      <c r="Z88" s="215"/>
      <c r="AA88" s="276"/>
      <c r="AB88" s="215"/>
      <c r="AC88" s="276"/>
      <c r="AD88" s="215"/>
      <c r="AE88" s="276"/>
      <c r="AF88" s="215"/>
      <c r="AG88" s="276"/>
      <c r="AH88" s="215"/>
      <c r="AI88" s="276"/>
      <c r="AJ88" s="215"/>
      <c r="AK88" s="276"/>
      <c r="AL88" s="216"/>
      <c r="AM88" s="206"/>
      <c r="AN88" s="206"/>
      <c r="AO88" s="206"/>
      <c r="AP88" s="216"/>
      <c r="AQ88" s="216"/>
      <c r="AR88" s="265"/>
      <c r="BZ88" s="175"/>
      <c r="CA88" s="175"/>
      <c r="CB88" s="175"/>
      <c r="CC88" s="175"/>
      <c r="CD88" s="175"/>
      <c r="CE88" s="175"/>
      <c r="CF88" s="175"/>
      <c r="CG88" s="175"/>
      <c r="CH88" s="175"/>
      <c r="CI88" s="175"/>
      <c r="CJ88" s="175"/>
      <c r="CK88" s="175"/>
      <c r="CL88" s="175"/>
      <c r="CM88" s="175"/>
      <c r="CN88" s="175"/>
      <c r="CO88" s="175"/>
      <c r="CP88" s="175"/>
      <c r="CQ88" s="175"/>
      <c r="CR88" s="175"/>
      <c r="CS88" s="175"/>
      <c r="CT88" s="175"/>
    </row>
    <row r="89" spans="1:98" x14ac:dyDescent="0.25">
      <c r="A89" s="306"/>
      <c r="B89" s="307"/>
      <c r="C89" s="285"/>
      <c r="D89" s="286"/>
      <c r="E89" s="208"/>
      <c r="F89" s="209"/>
      <c r="G89" s="208"/>
      <c r="H89" s="209"/>
      <c r="I89" s="208"/>
      <c r="J89" s="209"/>
      <c r="K89" s="276"/>
      <c r="L89" s="215"/>
      <c r="M89" s="276"/>
      <c r="N89" s="215"/>
      <c r="O89" s="276"/>
      <c r="P89" s="215"/>
      <c r="Q89" s="276"/>
      <c r="R89" s="215"/>
      <c r="S89" s="276"/>
      <c r="T89" s="215"/>
      <c r="U89" s="276"/>
      <c r="V89" s="215"/>
      <c r="W89" s="276"/>
      <c r="X89" s="215"/>
      <c r="Y89" s="276"/>
      <c r="Z89" s="215"/>
      <c r="AA89" s="276"/>
      <c r="AB89" s="215"/>
      <c r="AC89" s="276"/>
      <c r="AD89" s="215"/>
      <c r="AE89" s="276"/>
      <c r="AF89" s="215"/>
      <c r="AG89" s="276"/>
      <c r="AH89" s="215"/>
      <c r="AI89" s="276"/>
      <c r="AJ89" s="215"/>
      <c r="AK89" s="276"/>
      <c r="AL89" s="216"/>
      <c r="AM89" s="206"/>
      <c r="AN89" s="206"/>
      <c r="AO89" s="204"/>
      <c r="AP89" s="210"/>
      <c r="AQ89" s="210"/>
      <c r="AR89" s="265"/>
      <c r="BZ89" s="175"/>
      <c r="CA89" s="175"/>
      <c r="CB89" s="175"/>
      <c r="CC89" s="175"/>
      <c r="CD89" s="175"/>
      <c r="CE89" s="175"/>
      <c r="CF89" s="175"/>
      <c r="CG89" s="175"/>
      <c r="CH89" s="175"/>
      <c r="CI89" s="175"/>
      <c r="CJ89" s="175"/>
      <c r="CK89" s="175"/>
      <c r="CL89" s="175"/>
      <c r="CM89" s="175"/>
      <c r="CN89" s="175"/>
      <c r="CO89" s="175"/>
      <c r="CP89" s="175"/>
      <c r="CQ89" s="175"/>
      <c r="CR89" s="175"/>
      <c r="CS89" s="175"/>
      <c r="CT89" s="175"/>
    </row>
    <row r="90" spans="1:98" x14ac:dyDescent="0.25">
      <c r="A90" s="452"/>
      <c r="B90" s="453"/>
      <c r="C90" s="285"/>
      <c r="D90" s="286"/>
      <c r="E90" s="268"/>
      <c r="F90" s="269"/>
      <c r="G90" s="268"/>
      <c r="H90" s="269"/>
      <c r="I90" s="268"/>
      <c r="J90" s="269"/>
      <c r="K90" s="276"/>
      <c r="L90" s="215"/>
      <c r="M90" s="276"/>
      <c r="N90" s="215"/>
      <c r="O90" s="276"/>
      <c r="P90" s="215"/>
      <c r="Q90" s="276"/>
      <c r="R90" s="215"/>
      <c r="S90" s="276"/>
      <c r="T90" s="215"/>
      <c r="U90" s="276"/>
      <c r="V90" s="215"/>
      <c r="W90" s="276"/>
      <c r="X90" s="215"/>
      <c r="Y90" s="276"/>
      <c r="Z90" s="215"/>
      <c r="AA90" s="276"/>
      <c r="AB90" s="215"/>
      <c r="AC90" s="276"/>
      <c r="AD90" s="215"/>
      <c r="AE90" s="276"/>
      <c r="AF90" s="215"/>
      <c r="AG90" s="276"/>
      <c r="AH90" s="215"/>
      <c r="AI90" s="276"/>
      <c r="AJ90" s="215"/>
      <c r="AK90" s="276"/>
      <c r="AL90" s="216"/>
      <c r="AM90" s="206"/>
      <c r="AN90" s="206"/>
      <c r="AO90" s="206"/>
      <c r="AP90" s="216"/>
      <c r="AQ90" s="216"/>
      <c r="AR90" s="265"/>
      <c r="BZ90" s="175"/>
      <c r="CA90" s="175"/>
      <c r="CB90" s="175"/>
      <c r="CC90" s="175"/>
      <c r="CD90" s="175"/>
      <c r="CE90" s="175"/>
      <c r="CF90" s="175"/>
      <c r="CG90" s="175"/>
      <c r="CH90" s="175"/>
      <c r="CI90" s="175"/>
      <c r="CJ90" s="175"/>
      <c r="CK90" s="175"/>
      <c r="CL90" s="175"/>
      <c r="CM90" s="175"/>
      <c r="CN90" s="175"/>
      <c r="CO90" s="175"/>
      <c r="CP90" s="175"/>
      <c r="CQ90" s="175"/>
      <c r="CR90" s="175"/>
      <c r="CS90" s="175"/>
      <c r="CT90" s="175"/>
    </row>
    <row r="91" spans="1:98" x14ac:dyDescent="0.25">
      <c r="A91" s="452"/>
      <c r="B91" s="453"/>
      <c r="C91" s="285"/>
      <c r="D91" s="286"/>
      <c r="E91" s="276"/>
      <c r="F91" s="215"/>
      <c r="G91" s="276"/>
      <c r="H91" s="215"/>
      <c r="I91" s="276"/>
      <c r="J91" s="215"/>
      <c r="K91" s="276"/>
      <c r="L91" s="215"/>
      <c r="M91" s="276"/>
      <c r="N91" s="215"/>
      <c r="O91" s="276"/>
      <c r="P91" s="215"/>
      <c r="Q91" s="276"/>
      <c r="R91" s="215"/>
      <c r="S91" s="276"/>
      <c r="T91" s="215"/>
      <c r="U91" s="276"/>
      <c r="V91" s="215"/>
      <c r="W91" s="276"/>
      <c r="X91" s="215"/>
      <c r="Y91" s="276"/>
      <c r="Z91" s="215"/>
      <c r="AA91" s="276"/>
      <c r="AB91" s="215"/>
      <c r="AC91" s="276"/>
      <c r="AD91" s="215"/>
      <c r="AE91" s="276"/>
      <c r="AF91" s="215"/>
      <c r="AG91" s="276"/>
      <c r="AH91" s="215"/>
      <c r="AI91" s="276"/>
      <c r="AJ91" s="215"/>
      <c r="AK91" s="276"/>
      <c r="AL91" s="216"/>
      <c r="AM91" s="206"/>
      <c r="AN91" s="206"/>
      <c r="AO91" s="206"/>
      <c r="AP91" s="216"/>
      <c r="AQ91" s="216"/>
      <c r="AR91" s="265"/>
      <c r="BZ91" s="175"/>
      <c r="CA91" s="175"/>
      <c r="CB91" s="175"/>
      <c r="CC91" s="175"/>
      <c r="CD91" s="175"/>
      <c r="CE91" s="175"/>
      <c r="CF91" s="175"/>
      <c r="CG91" s="175"/>
      <c r="CH91" s="175"/>
      <c r="CI91" s="175"/>
      <c r="CJ91" s="175"/>
      <c r="CK91" s="175"/>
      <c r="CL91" s="175"/>
      <c r="CM91" s="175"/>
      <c r="CN91" s="175"/>
      <c r="CO91" s="175"/>
      <c r="CP91" s="175"/>
      <c r="CQ91" s="175"/>
      <c r="CR91" s="175"/>
      <c r="CS91" s="175"/>
      <c r="CT91" s="175"/>
    </row>
    <row r="92" spans="1:98" x14ac:dyDescent="0.25">
      <c r="A92" s="452"/>
      <c r="B92" s="453"/>
      <c r="C92" s="285"/>
      <c r="D92" s="286"/>
      <c r="E92" s="276"/>
      <c r="F92" s="215"/>
      <c r="G92" s="276"/>
      <c r="H92" s="215"/>
      <c r="I92" s="276"/>
      <c r="J92" s="215"/>
      <c r="K92" s="276"/>
      <c r="L92" s="215"/>
      <c r="M92" s="276"/>
      <c r="N92" s="215"/>
      <c r="O92" s="276"/>
      <c r="P92" s="215"/>
      <c r="Q92" s="276"/>
      <c r="R92" s="215"/>
      <c r="S92" s="276"/>
      <c r="T92" s="215"/>
      <c r="U92" s="276"/>
      <c r="V92" s="215"/>
      <c r="W92" s="276"/>
      <c r="X92" s="215"/>
      <c r="Y92" s="276"/>
      <c r="Z92" s="215"/>
      <c r="AA92" s="276"/>
      <c r="AB92" s="215"/>
      <c r="AC92" s="276"/>
      <c r="AD92" s="215"/>
      <c r="AE92" s="276"/>
      <c r="AF92" s="215"/>
      <c r="AG92" s="276"/>
      <c r="AH92" s="215"/>
      <c r="AI92" s="276"/>
      <c r="AJ92" s="215"/>
      <c r="AK92" s="276"/>
      <c r="AL92" s="216"/>
      <c r="AM92" s="206"/>
      <c r="AN92" s="206"/>
      <c r="AO92" s="206"/>
      <c r="AP92" s="216"/>
      <c r="AQ92" s="216"/>
      <c r="AR92" s="265"/>
      <c r="BZ92" s="175"/>
      <c r="CA92" s="175"/>
      <c r="CB92" s="175"/>
      <c r="CC92" s="175"/>
      <c r="CD92" s="175"/>
      <c r="CE92" s="175"/>
      <c r="CF92" s="175"/>
      <c r="CG92" s="175"/>
      <c r="CH92" s="175"/>
      <c r="CI92" s="175"/>
      <c r="CJ92" s="175"/>
      <c r="CK92" s="175"/>
      <c r="CL92" s="175"/>
      <c r="CM92" s="175"/>
      <c r="CN92" s="175"/>
      <c r="CO92" s="175"/>
      <c r="CP92" s="175"/>
      <c r="CQ92" s="175"/>
      <c r="CR92" s="175"/>
      <c r="CS92" s="175"/>
      <c r="CT92" s="175"/>
    </row>
    <row r="93" spans="1:98" x14ac:dyDescent="0.25">
      <c r="A93" s="452"/>
      <c r="B93" s="453"/>
      <c r="C93" s="285"/>
      <c r="D93" s="286"/>
      <c r="E93" s="276"/>
      <c r="F93" s="215"/>
      <c r="G93" s="276"/>
      <c r="H93" s="215"/>
      <c r="I93" s="276"/>
      <c r="J93" s="215"/>
      <c r="K93" s="276"/>
      <c r="L93" s="215"/>
      <c r="M93" s="276"/>
      <c r="N93" s="215"/>
      <c r="O93" s="276"/>
      <c r="P93" s="215"/>
      <c r="Q93" s="276"/>
      <c r="R93" s="215"/>
      <c r="S93" s="276"/>
      <c r="T93" s="215"/>
      <c r="U93" s="276"/>
      <c r="V93" s="215"/>
      <c r="W93" s="276"/>
      <c r="X93" s="215"/>
      <c r="Y93" s="276"/>
      <c r="Z93" s="215"/>
      <c r="AA93" s="276"/>
      <c r="AB93" s="215"/>
      <c r="AC93" s="276"/>
      <c r="AD93" s="215"/>
      <c r="AE93" s="276"/>
      <c r="AF93" s="215"/>
      <c r="AG93" s="276"/>
      <c r="AH93" s="215"/>
      <c r="AI93" s="276"/>
      <c r="AJ93" s="215"/>
      <c r="AK93" s="276"/>
      <c r="AL93" s="216"/>
      <c r="AM93" s="206"/>
      <c r="AN93" s="206"/>
      <c r="AO93" s="204"/>
      <c r="AP93" s="210"/>
      <c r="AQ93" s="210"/>
      <c r="AR93" s="265"/>
      <c r="BZ93" s="175"/>
      <c r="CA93" s="175"/>
      <c r="CB93" s="175"/>
      <c r="CC93" s="175"/>
      <c r="CD93" s="175"/>
      <c r="CE93" s="175"/>
      <c r="CF93" s="175"/>
      <c r="CG93" s="175"/>
      <c r="CH93" s="175"/>
      <c r="CI93" s="175"/>
      <c r="CJ93" s="175"/>
      <c r="CK93" s="175"/>
      <c r="CL93" s="175"/>
      <c r="CM93" s="175"/>
      <c r="CN93" s="175"/>
      <c r="CO93" s="175"/>
      <c r="CP93" s="175"/>
      <c r="CQ93" s="175"/>
      <c r="CR93" s="175"/>
      <c r="CS93" s="175"/>
      <c r="CT93" s="175"/>
    </row>
    <row r="94" spans="1:98" x14ac:dyDescent="0.25">
      <c r="A94" s="471"/>
      <c r="B94" s="472"/>
      <c r="C94" s="281"/>
      <c r="D94" s="228"/>
      <c r="E94" s="289"/>
      <c r="F94" s="290"/>
      <c r="G94" s="289"/>
      <c r="H94" s="290"/>
      <c r="I94" s="229"/>
      <c r="J94" s="230"/>
      <c r="K94" s="229"/>
      <c r="L94" s="230"/>
      <c r="M94" s="229"/>
      <c r="N94" s="230"/>
      <c r="O94" s="229"/>
      <c r="P94" s="230"/>
      <c r="Q94" s="229"/>
      <c r="R94" s="230"/>
      <c r="S94" s="229"/>
      <c r="T94" s="230"/>
      <c r="U94" s="229"/>
      <c r="V94" s="230"/>
      <c r="W94" s="229"/>
      <c r="X94" s="230"/>
      <c r="Y94" s="229"/>
      <c r="Z94" s="230"/>
      <c r="AA94" s="229"/>
      <c r="AB94" s="230"/>
      <c r="AC94" s="229"/>
      <c r="AD94" s="230"/>
      <c r="AE94" s="229"/>
      <c r="AF94" s="230"/>
      <c r="AG94" s="229"/>
      <c r="AH94" s="230"/>
      <c r="AI94" s="229"/>
      <c r="AJ94" s="230"/>
      <c r="AK94" s="229"/>
      <c r="AL94" s="231"/>
      <c r="AM94" s="219"/>
      <c r="AN94" s="219"/>
      <c r="AO94" s="204"/>
      <c r="AP94" s="210"/>
      <c r="AQ94" s="210"/>
      <c r="AR94" s="265"/>
      <c r="BZ94" s="175"/>
      <c r="CA94" s="175"/>
      <c r="CB94" s="175"/>
      <c r="CC94" s="175"/>
      <c r="CD94" s="175"/>
      <c r="CE94" s="175"/>
      <c r="CF94" s="175"/>
      <c r="CG94" s="175"/>
      <c r="CH94" s="175"/>
      <c r="CI94" s="175"/>
      <c r="CJ94" s="175"/>
      <c r="CK94" s="175"/>
      <c r="CL94" s="175"/>
      <c r="CM94" s="175"/>
      <c r="CN94" s="175"/>
      <c r="CO94" s="175"/>
      <c r="CP94" s="175"/>
      <c r="CQ94" s="175"/>
      <c r="CR94" s="175"/>
      <c r="CS94" s="175"/>
      <c r="CT94" s="175"/>
    </row>
    <row r="95" spans="1:98" x14ac:dyDescent="0.25">
      <c r="A95" s="259"/>
      <c r="B95" s="291"/>
      <c r="C95" s="292"/>
      <c r="D95" s="292"/>
      <c r="E95" s="292"/>
      <c r="F95" s="178"/>
      <c r="G95" s="178"/>
      <c r="H95" s="178"/>
      <c r="I95" s="172"/>
      <c r="J95" s="172"/>
      <c r="K95" s="172"/>
      <c r="L95" s="172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4"/>
      <c r="AM95" s="233"/>
      <c r="AN95" s="294"/>
      <c r="AO95" s="295"/>
      <c r="AP95" s="293"/>
      <c r="AQ95" s="293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</row>
    <row r="96" spans="1:98" ht="24.75" customHeight="1" x14ac:dyDescent="0.25">
      <c r="A96" s="473"/>
      <c r="B96" s="474"/>
      <c r="C96" s="479"/>
      <c r="D96" s="480"/>
      <c r="E96" s="448"/>
      <c r="F96" s="449"/>
      <c r="G96" s="449"/>
      <c r="H96" s="449"/>
      <c r="I96" s="449"/>
      <c r="J96" s="449"/>
      <c r="K96" s="449"/>
      <c r="L96" s="449"/>
      <c r="M96" s="449"/>
      <c r="N96" s="449"/>
      <c r="O96" s="449"/>
      <c r="P96" s="449"/>
      <c r="Q96" s="449"/>
      <c r="R96" s="449"/>
      <c r="S96" s="449"/>
      <c r="T96" s="449"/>
      <c r="U96" s="449"/>
      <c r="V96" s="449"/>
      <c r="W96" s="449"/>
      <c r="X96" s="449"/>
      <c r="Y96" s="449"/>
      <c r="Z96" s="449"/>
      <c r="AA96" s="449"/>
      <c r="AB96" s="449"/>
      <c r="AC96" s="449"/>
      <c r="AD96" s="449"/>
      <c r="AE96" s="449"/>
      <c r="AF96" s="449"/>
      <c r="AG96" s="449"/>
      <c r="AH96" s="449"/>
      <c r="AI96" s="449"/>
      <c r="AJ96" s="449"/>
      <c r="AK96" s="449"/>
      <c r="AL96" s="449"/>
      <c r="AM96" s="436"/>
      <c r="AN96" s="440"/>
      <c r="AO96" s="446"/>
      <c r="AP96" s="432"/>
      <c r="AQ96" s="432"/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</row>
    <row r="97" spans="1:98" x14ac:dyDescent="0.25">
      <c r="A97" s="475"/>
      <c r="B97" s="476"/>
      <c r="C97" s="481"/>
      <c r="D97" s="482"/>
      <c r="E97" s="448"/>
      <c r="F97" s="450"/>
      <c r="G97" s="448"/>
      <c r="H97" s="450"/>
      <c r="I97" s="448"/>
      <c r="J97" s="450"/>
      <c r="K97" s="448"/>
      <c r="L97" s="450"/>
      <c r="M97" s="448"/>
      <c r="N97" s="450"/>
      <c r="O97" s="448"/>
      <c r="P97" s="450"/>
      <c r="Q97" s="448"/>
      <c r="R97" s="450"/>
      <c r="S97" s="448"/>
      <c r="T97" s="450"/>
      <c r="U97" s="448"/>
      <c r="V97" s="450"/>
      <c r="W97" s="448"/>
      <c r="X97" s="450"/>
      <c r="Y97" s="448"/>
      <c r="Z97" s="450"/>
      <c r="AA97" s="448"/>
      <c r="AB97" s="450"/>
      <c r="AC97" s="448"/>
      <c r="AD97" s="450"/>
      <c r="AE97" s="448"/>
      <c r="AF97" s="450"/>
      <c r="AG97" s="448"/>
      <c r="AH97" s="450"/>
      <c r="AI97" s="448"/>
      <c r="AJ97" s="450"/>
      <c r="AK97" s="448"/>
      <c r="AL97" s="450"/>
      <c r="AM97" s="467"/>
      <c r="AN97" s="446"/>
      <c r="AO97" s="465"/>
      <c r="AP97" s="433"/>
      <c r="AQ97" s="433"/>
      <c r="BZ97" s="175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</row>
    <row r="98" spans="1:98" x14ac:dyDescent="0.25">
      <c r="A98" s="477"/>
      <c r="B98" s="478"/>
      <c r="C98" s="311"/>
      <c r="D98" s="296"/>
      <c r="E98" s="236"/>
      <c r="F98" s="237"/>
      <c r="G98" s="236"/>
      <c r="H98" s="237"/>
      <c r="I98" s="236"/>
      <c r="J98" s="237"/>
      <c r="K98" s="236"/>
      <c r="L98" s="237"/>
      <c r="M98" s="236"/>
      <c r="N98" s="237"/>
      <c r="O98" s="236"/>
      <c r="P98" s="237"/>
      <c r="Q98" s="236"/>
      <c r="R98" s="237"/>
      <c r="S98" s="236"/>
      <c r="T98" s="237"/>
      <c r="U98" s="236"/>
      <c r="V98" s="237"/>
      <c r="W98" s="236"/>
      <c r="X98" s="237"/>
      <c r="Y98" s="236"/>
      <c r="Z98" s="237"/>
      <c r="AA98" s="236"/>
      <c r="AB98" s="237"/>
      <c r="AC98" s="236"/>
      <c r="AD98" s="237"/>
      <c r="AE98" s="236"/>
      <c r="AF98" s="237"/>
      <c r="AG98" s="236"/>
      <c r="AH98" s="237"/>
      <c r="AI98" s="236"/>
      <c r="AJ98" s="237"/>
      <c r="AK98" s="236"/>
      <c r="AL98" s="238"/>
      <c r="AM98" s="468"/>
      <c r="AN98" s="447"/>
      <c r="AO98" s="447"/>
      <c r="AP98" s="435"/>
      <c r="AQ98" s="435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</row>
    <row r="99" spans="1:98" x14ac:dyDescent="0.25">
      <c r="A99" s="452"/>
      <c r="B99" s="453"/>
      <c r="C99" s="260"/>
      <c r="D99" s="261"/>
      <c r="E99" s="262"/>
      <c r="F99" s="263"/>
      <c r="G99" s="262"/>
      <c r="H99" s="263"/>
      <c r="I99" s="246"/>
      <c r="J99" s="247"/>
      <c r="K99" s="246"/>
      <c r="L99" s="247"/>
      <c r="M99" s="246"/>
      <c r="N99" s="247"/>
      <c r="O99" s="246"/>
      <c r="P99" s="247"/>
      <c r="Q99" s="246"/>
      <c r="R99" s="247"/>
      <c r="S99" s="246"/>
      <c r="T99" s="247"/>
      <c r="U99" s="246"/>
      <c r="V99" s="247"/>
      <c r="W99" s="246"/>
      <c r="X99" s="247"/>
      <c r="Y99" s="246"/>
      <c r="Z99" s="247"/>
      <c r="AA99" s="246"/>
      <c r="AB99" s="247"/>
      <c r="AC99" s="246"/>
      <c r="AD99" s="247"/>
      <c r="AE99" s="246"/>
      <c r="AF99" s="247"/>
      <c r="AG99" s="246"/>
      <c r="AH99" s="247"/>
      <c r="AI99" s="246"/>
      <c r="AJ99" s="247"/>
      <c r="AK99" s="262"/>
      <c r="AL99" s="264"/>
      <c r="AM99" s="262"/>
      <c r="AN99" s="204"/>
      <c r="AO99" s="204"/>
      <c r="AP99" s="210"/>
      <c r="AQ99" s="210"/>
      <c r="AR99" s="265"/>
      <c r="BZ99" s="175"/>
      <c r="CA99" s="175"/>
      <c r="CB99" s="175"/>
      <c r="CC99" s="175"/>
      <c r="CD99" s="175"/>
      <c r="CE99" s="175"/>
      <c r="CF99" s="175"/>
      <c r="CG99" s="175"/>
      <c r="CH99" s="175"/>
      <c r="CI99" s="175"/>
      <c r="CJ99" s="175"/>
      <c r="CK99" s="175"/>
      <c r="CL99" s="175"/>
      <c r="CM99" s="175"/>
      <c r="CN99" s="175"/>
      <c r="CO99" s="175"/>
      <c r="CP99" s="175"/>
      <c r="CQ99" s="175"/>
      <c r="CR99" s="175"/>
      <c r="CS99" s="175"/>
      <c r="CT99" s="175"/>
    </row>
    <row r="100" spans="1:98" x14ac:dyDescent="0.25">
      <c r="A100" s="452"/>
      <c r="B100" s="453"/>
      <c r="C100" s="266"/>
      <c r="D100" s="267"/>
      <c r="E100" s="268"/>
      <c r="F100" s="269"/>
      <c r="G100" s="268"/>
      <c r="H100" s="269"/>
      <c r="I100" s="191"/>
      <c r="J100" s="192"/>
      <c r="K100" s="191"/>
      <c r="L100" s="192"/>
      <c r="M100" s="191"/>
      <c r="N100" s="192"/>
      <c r="O100" s="191"/>
      <c r="P100" s="192"/>
      <c r="Q100" s="191"/>
      <c r="R100" s="192"/>
      <c r="S100" s="191"/>
      <c r="T100" s="192"/>
      <c r="U100" s="191"/>
      <c r="V100" s="192"/>
      <c r="W100" s="191"/>
      <c r="X100" s="192"/>
      <c r="Y100" s="191"/>
      <c r="Z100" s="192"/>
      <c r="AA100" s="191"/>
      <c r="AB100" s="192"/>
      <c r="AC100" s="191"/>
      <c r="AD100" s="192"/>
      <c r="AE100" s="191"/>
      <c r="AF100" s="192"/>
      <c r="AG100" s="191"/>
      <c r="AH100" s="192"/>
      <c r="AI100" s="191"/>
      <c r="AJ100" s="192"/>
      <c r="AK100" s="268"/>
      <c r="AL100" s="270"/>
      <c r="AM100" s="268"/>
      <c r="AN100" s="204"/>
      <c r="AO100" s="204"/>
      <c r="AP100" s="210"/>
      <c r="AQ100" s="210"/>
      <c r="AR100" s="265"/>
      <c r="BZ100" s="175"/>
      <c r="CA100" s="175"/>
      <c r="CB100" s="175"/>
      <c r="CC100" s="175"/>
      <c r="CD100" s="175"/>
      <c r="CE100" s="175"/>
      <c r="CF100" s="175"/>
      <c r="CG100" s="175"/>
      <c r="CH100" s="175"/>
      <c r="CI100" s="175"/>
      <c r="CJ100" s="175"/>
      <c r="CK100" s="175"/>
      <c r="CL100" s="175"/>
      <c r="CM100" s="175"/>
      <c r="CN100" s="175"/>
      <c r="CO100" s="175"/>
      <c r="CP100" s="175"/>
      <c r="CQ100" s="175"/>
      <c r="CR100" s="175"/>
      <c r="CS100" s="175"/>
      <c r="CT100" s="175"/>
    </row>
    <row r="101" spans="1:98" x14ac:dyDescent="0.25">
      <c r="A101" s="452"/>
      <c r="B101" s="453"/>
      <c r="C101" s="266"/>
      <c r="D101" s="267"/>
      <c r="E101" s="268"/>
      <c r="F101" s="269"/>
      <c r="G101" s="268"/>
      <c r="H101" s="269"/>
      <c r="I101" s="191"/>
      <c r="J101" s="192"/>
      <c r="K101" s="208"/>
      <c r="L101" s="209"/>
      <c r="M101" s="208"/>
      <c r="N101" s="209"/>
      <c r="O101" s="208"/>
      <c r="P101" s="209"/>
      <c r="Q101" s="208"/>
      <c r="R101" s="209"/>
      <c r="S101" s="208"/>
      <c r="T101" s="209"/>
      <c r="U101" s="208"/>
      <c r="V101" s="209"/>
      <c r="W101" s="208"/>
      <c r="X101" s="209"/>
      <c r="Y101" s="208"/>
      <c r="Z101" s="209"/>
      <c r="AA101" s="208"/>
      <c r="AB101" s="209"/>
      <c r="AC101" s="208"/>
      <c r="AD101" s="209"/>
      <c r="AE101" s="208"/>
      <c r="AF101" s="209"/>
      <c r="AG101" s="208"/>
      <c r="AH101" s="209"/>
      <c r="AI101" s="208"/>
      <c r="AJ101" s="209"/>
      <c r="AK101" s="268"/>
      <c r="AL101" s="270"/>
      <c r="AM101" s="297"/>
      <c r="AN101" s="204"/>
      <c r="AO101" s="204"/>
      <c r="AP101" s="210"/>
      <c r="AQ101" s="210"/>
      <c r="AR101" s="265"/>
      <c r="BZ101" s="175"/>
      <c r="CA101" s="175"/>
      <c r="CB101" s="175"/>
      <c r="CC101" s="175"/>
      <c r="CD101" s="175"/>
      <c r="CE101" s="175"/>
      <c r="CF101" s="175"/>
      <c r="CG101" s="175"/>
      <c r="CH101" s="175"/>
      <c r="CI101" s="175"/>
      <c r="CJ101" s="175"/>
      <c r="CK101" s="175"/>
      <c r="CL101" s="175"/>
      <c r="CM101" s="175"/>
      <c r="CN101" s="175"/>
      <c r="CO101" s="175"/>
      <c r="CP101" s="175"/>
      <c r="CQ101" s="175"/>
      <c r="CR101" s="175"/>
      <c r="CS101" s="175"/>
      <c r="CT101" s="175"/>
    </row>
    <row r="102" spans="1:98" x14ac:dyDescent="0.25">
      <c r="A102" s="452"/>
      <c r="B102" s="453"/>
      <c r="C102" s="266"/>
      <c r="D102" s="271"/>
      <c r="E102" s="268"/>
      <c r="F102" s="269"/>
      <c r="G102" s="268"/>
      <c r="H102" s="269"/>
      <c r="I102" s="268"/>
      <c r="J102" s="269"/>
      <c r="K102" s="208"/>
      <c r="L102" s="209"/>
      <c r="M102" s="208"/>
      <c r="N102" s="209"/>
      <c r="O102" s="208"/>
      <c r="P102" s="209"/>
      <c r="Q102" s="208"/>
      <c r="R102" s="209"/>
      <c r="S102" s="208"/>
      <c r="T102" s="209"/>
      <c r="U102" s="208"/>
      <c r="V102" s="209"/>
      <c r="W102" s="208"/>
      <c r="X102" s="209"/>
      <c r="Y102" s="208"/>
      <c r="Z102" s="209"/>
      <c r="AA102" s="208"/>
      <c r="AB102" s="209"/>
      <c r="AC102" s="208"/>
      <c r="AD102" s="209"/>
      <c r="AE102" s="208"/>
      <c r="AF102" s="209"/>
      <c r="AG102" s="208"/>
      <c r="AH102" s="209"/>
      <c r="AI102" s="208"/>
      <c r="AJ102" s="209"/>
      <c r="AK102" s="208"/>
      <c r="AL102" s="210"/>
      <c r="AM102" s="211"/>
      <c r="AN102" s="204"/>
      <c r="AO102" s="204"/>
      <c r="AP102" s="210"/>
      <c r="AQ102" s="210"/>
      <c r="AR102" s="265"/>
      <c r="BZ102" s="175"/>
      <c r="CA102" s="175"/>
      <c r="CB102" s="175"/>
      <c r="CC102" s="175"/>
      <c r="CD102" s="175"/>
      <c r="CE102" s="175"/>
      <c r="CF102" s="175"/>
      <c r="CG102" s="175"/>
      <c r="CH102" s="175"/>
      <c r="CI102" s="175"/>
      <c r="CJ102" s="175"/>
      <c r="CK102" s="175"/>
      <c r="CL102" s="175"/>
      <c r="CM102" s="175"/>
      <c r="CN102" s="175"/>
      <c r="CO102" s="175"/>
      <c r="CP102" s="175"/>
      <c r="CQ102" s="175"/>
      <c r="CR102" s="175"/>
      <c r="CS102" s="175"/>
      <c r="CT102" s="175"/>
    </row>
    <row r="103" spans="1:98" x14ac:dyDescent="0.25">
      <c r="A103" s="452"/>
      <c r="B103" s="453"/>
      <c r="C103" s="214"/>
      <c r="D103" s="271"/>
      <c r="E103" s="208"/>
      <c r="F103" s="209"/>
      <c r="G103" s="208"/>
      <c r="H103" s="209"/>
      <c r="I103" s="208"/>
      <c r="J103" s="209"/>
      <c r="K103" s="208"/>
      <c r="L103" s="209"/>
      <c r="M103" s="208"/>
      <c r="N103" s="209"/>
      <c r="O103" s="208"/>
      <c r="P103" s="209"/>
      <c r="Q103" s="208"/>
      <c r="R103" s="209"/>
      <c r="S103" s="208"/>
      <c r="T103" s="209"/>
      <c r="U103" s="208"/>
      <c r="V103" s="209"/>
      <c r="W103" s="208"/>
      <c r="X103" s="209"/>
      <c r="Y103" s="208"/>
      <c r="Z103" s="209"/>
      <c r="AA103" s="208"/>
      <c r="AB103" s="209"/>
      <c r="AC103" s="208"/>
      <c r="AD103" s="209"/>
      <c r="AE103" s="208"/>
      <c r="AF103" s="209"/>
      <c r="AG103" s="208"/>
      <c r="AH103" s="209"/>
      <c r="AI103" s="208"/>
      <c r="AJ103" s="209"/>
      <c r="AK103" s="208"/>
      <c r="AL103" s="210"/>
      <c r="AM103" s="211"/>
      <c r="AN103" s="204"/>
      <c r="AO103" s="204"/>
      <c r="AP103" s="210"/>
      <c r="AQ103" s="210"/>
      <c r="AR103" s="265"/>
      <c r="BZ103" s="175"/>
      <c r="CA103" s="175"/>
      <c r="CB103" s="175"/>
      <c r="CC103" s="175"/>
      <c r="CD103" s="175"/>
      <c r="CE103" s="175"/>
      <c r="CF103" s="175"/>
      <c r="CG103" s="175"/>
      <c r="CH103" s="175"/>
      <c r="CI103" s="175"/>
      <c r="CJ103" s="175"/>
      <c r="CK103" s="175"/>
      <c r="CL103" s="175"/>
      <c r="CM103" s="175"/>
      <c r="CN103" s="175"/>
      <c r="CO103" s="175"/>
      <c r="CP103" s="175"/>
      <c r="CQ103" s="175"/>
      <c r="CR103" s="175"/>
      <c r="CS103" s="175"/>
      <c r="CT103" s="175"/>
    </row>
    <row r="104" spans="1:98" x14ac:dyDescent="0.25">
      <c r="A104" s="452"/>
      <c r="B104" s="453"/>
      <c r="C104" s="266"/>
      <c r="D104" s="267"/>
      <c r="E104" s="268"/>
      <c r="F104" s="269"/>
      <c r="G104" s="268"/>
      <c r="H104" s="269"/>
      <c r="I104" s="208"/>
      <c r="J104" s="209"/>
      <c r="K104" s="208"/>
      <c r="L104" s="209"/>
      <c r="M104" s="208"/>
      <c r="N104" s="209"/>
      <c r="O104" s="208"/>
      <c r="P104" s="209"/>
      <c r="Q104" s="208"/>
      <c r="R104" s="209"/>
      <c r="S104" s="208"/>
      <c r="T104" s="209"/>
      <c r="U104" s="208"/>
      <c r="V104" s="209"/>
      <c r="W104" s="208"/>
      <c r="X104" s="209"/>
      <c r="Y104" s="208"/>
      <c r="Z104" s="209"/>
      <c r="AA104" s="208"/>
      <c r="AB104" s="209"/>
      <c r="AC104" s="208"/>
      <c r="AD104" s="209"/>
      <c r="AE104" s="208"/>
      <c r="AF104" s="209"/>
      <c r="AG104" s="208"/>
      <c r="AH104" s="209"/>
      <c r="AI104" s="208"/>
      <c r="AJ104" s="209"/>
      <c r="AK104" s="208"/>
      <c r="AL104" s="210"/>
      <c r="AM104" s="211"/>
      <c r="AN104" s="204"/>
      <c r="AO104" s="204"/>
      <c r="AP104" s="210"/>
      <c r="AQ104" s="210"/>
      <c r="AR104" s="265"/>
      <c r="BZ104" s="175"/>
      <c r="CA104" s="175"/>
      <c r="CB104" s="175"/>
      <c r="CC104" s="175"/>
      <c r="CD104" s="175"/>
      <c r="CE104" s="175"/>
      <c r="CF104" s="175"/>
      <c r="CG104" s="175"/>
      <c r="CH104" s="175"/>
      <c r="CI104" s="175"/>
      <c r="CJ104" s="175"/>
      <c r="CK104" s="175"/>
      <c r="CL104" s="175"/>
      <c r="CM104" s="175"/>
      <c r="CN104" s="175"/>
      <c r="CO104" s="175"/>
      <c r="CP104" s="175"/>
      <c r="CQ104" s="175"/>
      <c r="CR104" s="175"/>
      <c r="CS104" s="175"/>
      <c r="CT104" s="175"/>
    </row>
    <row r="105" spans="1:98" ht="26.25" customHeight="1" x14ac:dyDescent="0.25">
      <c r="A105" s="485"/>
      <c r="B105" s="486"/>
      <c r="C105" s="266"/>
      <c r="D105" s="267"/>
      <c r="E105" s="268"/>
      <c r="F105" s="269"/>
      <c r="G105" s="268"/>
      <c r="H105" s="269"/>
      <c r="I105" s="208"/>
      <c r="J105" s="209"/>
      <c r="K105" s="208"/>
      <c r="L105" s="209"/>
      <c r="M105" s="208"/>
      <c r="N105" s="209"/>
      <c r="O105" s="208"/>
      <c r="P105" s="209"/>
      <c r="Q105" s="208"/>
      <c r="R105" s="209"/>
      <c r="S105" s="208"/>
      <c r="T105" s="209"/>
      <c r="U105" s="208"/>
      <c r="V105" s="209"/>
      <c r="W105" s="208"/>
      <c r="X105" s="209"/>
      <c r="Y105" s="208"/>
      <c r="Z105" s="209"/>
      <c r="AA105" s="208"/>
      <c r="AB105" s="209"/>
      <c r="AC105" s="208"/>
      <c r="AD105" s="209"/>
      <c r="AE105" s="208"/>
      <c r="AF105" s="209"/>
      <c r="AG105" s="208"/>
      <c r="AH105" s="209"/>
      <c r="AI105" s="208"/>
      <c r="AJ105" s="209"/>
      <c r="AK105" s="208"/>
      <c r="AL105" s="210"/>
      <c r="AM105" s="211"/>
      <c r="AN105" s="204"/>
      <c r="AO105" s="204"/>
      <c r="AP105" s="210"/>
      <c r="AQ105" s="210"/>
      <c r="AR105" s="265"/>
      <c r="BZ105" s="175"/>
      <c r="CA105" s="175"/>
      <c r="CB105" s="175"/>
      <c r="CC105" s="175"/>
      <c r="CD105" s="175"/>
      <c r="CE105" s="175"/>
      <c r="CF105" s="175"/>
      <c r="CG105" s="175"/>
      <c r="CH105" s="175"/>
      <c r="CI105" s="175"/>
      <c r="CJ105" s="175"/>
      <c r="CK105" s="175"/>
      <c r="CL105" s="175"/>
      <c r="CM105" s="175"/>
      <c r="CN105" s="175"/>
      <c r="CO105" s="175"/>
      <c r="CP105" s="175"/>
      <c r="CQ105" s="175"/>
      <c r="CR105" s="175"/>
      <c r="CS105" s="175"/>
      <c r="CT105" s="175"/>
    </row>
    <row r="106" spans="1:98" x14ac:dyDescent="0.25">
      <c r="A106" s="452"/>
      <c r="B106" s="453"/>
      <c r="C106" s="214"/>
      <c r="D106" s="271"/>
      <c r="E106" s="208"/>
      <c r="F106" s="209"/>
      <c r="G106" s="208"/>
      <c r="H106" s="209"/>
      <c r="I106" s="208"/>
      <c r="J106" s="209"/>
      <c r="K106" s="208"/>
      <c r="L106" s="209"/>
      <c r="M106" s="208"/>
      <c r="N106" s="209"/>
      <c r="O106" s="208"/>
      <c r="P106" s="209"/>
      <c r="Q106" s="208"/>
      <c r="R106" s="209"/>
      <c r="S106" s="208"/>
      <c r="T106" s="209"/>
      <c r="U106" s="208"/>
      <c r="V106" s="209"/>
      <c r="W106" s="208"/>
      <c r="X106" s="209"/>
      <c r="Y106" s="208"/>
      <c r="Z106" s="209"/>
      <c r="AA106" s="208"/>
      <c r="AB106" s="209"/>
      <c r="AC106" s="208"/>
      <c r="AD106" s="209"/>
      <c r="AE106" s="208"/>
      <c r="AF106" s="209"/>
      <c r="AG106" s="208"/>
      <c r="AH106" s="209"/>
      <c r="AI106" s="208"/>
      <c r="AJ106" s="209"/>
      <c r="AK106" s="208"/>
      <c r="AL106" s="210"/>
      <c r="AM106" s="211"/>
      <c r="AN106" s="204"/>
      <c r="AO106" s="204"/>
      <c r="AP106" s="210"/>
      <c r="AQ106" s="210"/>
      <c r="AR106" s="265"/>
      <c r="BZ106" s="175"/>
      <c r="CA106" s="175"/>
      <c r="CB106" s="175"/>
      <c r="CC106" s="175"/>
      <c r="CD106" s="175"/>
      <c r="CE106" s="175"/>
      <c r="CF106" s="175"/>
      <c r="CG106" s="175"/>
      <c r="CH106" s="175"/>
      <c r="CI106" s="175"/>
      <c r="CJ106" s="175"/>
      <c r="CK106" s="175"/>
      <c r="CL106" s="175"/>
      <c r="CM106" s="175"/>
      <c r="CN106" s="175"/>
      <c r="CO106" s="175"/>
      <c r="CP106" s="175"/>
      <c r="CQ106" s="175"/>
      <c r="CR106" s="175"/>
      <c r="CS106" s="175"/>
      <c r="CT106" s="175"/>
    </row>
    <row r="107" spans="1:98" x14ac:dyDescent="0.25">
      <c r="A107" s="487"/>
      <c r="B107" s="488"/>
      <c r="C107" s="272"/>
      <c r="D107" s="273"/>
      <c r="E107" s="274"/>
      <c r="F107" s="275"/>
      <c r="G107" s="274"/>
      <c r="H107" s="275"/>
      <c r="I107" s="274"/>
      <c r="J107" s="275"/>
      <c r="K107" s="276"/>
      <c r="L107" s="215"/>
      <c r="M107" s="276"/>
      <c r="N107" s="215"/>
      <c r="O107" s="276"/>
      <c r="P107" s="215"/>
      <c r="Q107" s="276"/>
      <c r="R107" s="215"/>
      <c r="S107" s="276"/>
      <c r="T107" s="215"/>
      <c r="U107" s="276"/>
      <c r="V107" s="215"/>
      <c r="W107" s="276"/>
      <c r="X107" s="215"/>
      <c r="Y107" s="276"/>
      <c r="Z107" s="215"/>
      <c r="AA107" s="276"/>
      <c r="AB107" s="215"/>
      <c r="AC107" s="276"/>
      <c r="AD107" s="215"/>
      <c r="AE107" s="276"/>
      <c r="AF107" s="215"/>
      <c r="AG107" s="276"/>
      <c r="AH107" s="215"/>
      <c r="AI107" s="276"/>
      <c r="AJ107" s="215"/>
      <c r="AK107" s="276"/>
      <c r="AL107" s="216"/>
      <c r="AM107" s="298"/>
      <c r="AN107" s="206"/>
      <c r="AO107" s="206"/>
      <c r="AP107" s="216"/>
      <c r="AQ107" s="216"/>
      <c r="AR107" s="265"/>
      <c r="BZ107" s="175"/>
      <c r="CA107" s="175"/>
      <c r="CB107" s="175"/>
      <c r="CC107" s="175"/>
      <c r="CD107" s="175"/>
      <c r="CE107" s="175"/>
      <c r="CF107" s="175"/>
      <c r="CG107" s="175"/>
      <c r="CH107" s="175"/>
      <c r="CI107" s="175"/>
      <c r="CJ107" s="175"/>
      <c r="CK107" s="175"/>
      <c r="CL107" s="175"/>
      <c r="CM107" s="175"/>
      <c r="CN107" s="175"/>
      <c r="CO107" s="175"/>
      <c r="CP107" s="175"/>
      <c r="CQ107" s="175"/>
      <c r="CR107" s="175"/>
      <c r="CS107" s="175"/>
      <c r="CT107" s="175"/>
    </row>
    <row r="108" spans="1:98" x14ac:dyDescent="0.25">
      <c r="A108" s="492"/>
      <c r="B108" s="277"/>
      <c r="C108" s="260"/>
      <c r="D108" s="261"/>
      <c r="E108" s="278"/>
      <c r="F108" s="279"/>
      <c r="G108" s="278"/>
      <c r="H108" s="279"/>
      <c r="I108" s="278"/>
      <c r="J108" s="279"/>
      <c r="K108" s="246"/>
      <c r="L108" s="247"/>
      <c r="M108" s="246"/>
      <c r="N108" s="247"/>
      <c r="O108" s="246"/>
      <c r="P108" s="247"/>
      <c r="Q108" s="246"/>
      <c r="R108" s="247"/>
      <c r="S108" s="246"/>
      <c r="T108" s="247"/>
      <c r="U108" s="246"/>
      <c r="V108" s="247"/>
      <c r="W108" s="246"/>
      <c r="X108" s="247"/>
      <c r="Y108" s="246"/>
      <c r="Z108" s="247"/>
      <c r="AA108" s="246"/>
      <c r="AB108" s="247"/>
      <c r="AC108" s="246"/>
      <c r="AD108" s="247"/>
      <c r="AE108" s="246"/>
      <c r="AF108" s="247"/>
      <c r="AG108" s="246"/>
      <c r="AH108" s="247"/>
      <c r="AI108" s="246"/>
      <c r="AJ108" s="247"/>
      <c r="AK108" s="246"/>
      <c r="AL108" s="248"/>
      <c r="AM108" s="299"/>
      <c r="AN108" s="198"/>
      <c r="AO108" s="198"/>
      <c r="AP108" s="248"/>
      <c r="AQ108" s="248"/>
      <c r="AR108" s="265"/>
      <c r="BZ108" s="175"/>
      <c r="CA108" s="175"/>
      <c r="CB108" s="175"/>
      <c r="CC108" s="175"/>
      <c r="CD108" s="175"/>
      <c r="CE108" s="175"/>
      <c r="CF108" s="175"/>
      <c r="CG108" s="175"/>
      <c r="CH108" s="175"/>
      <c r="CI108" s="175"/>
      <c r="CJ108" s="175"/>
      <c r="CK108" s="175"/>
      <c r="CL108" s="175"/>
      <c r="CM108" s="175"/>
      <c r="CN108" s="175"/>
      <c r="CO108" s="175"/>
      <c r="CP108" s="175"/>
      <c r="CQ108" s="175"/>
      <c r="CR108" s="175"/>
      <c r="CS108" s="175"/>
      <c r="CT108" s="175"/>
    </row>
    <row r="109" spans="1:98" x14ac:dyDescent="0.25">
      <c r="A109" s="493"/>
      <c r="B109" s="280"/>
      <c r="C109" s="266"/>
      <c r="D109" s="267"/>
      <c r="E109" s="268"/>
      <c r="F109" s="269"/>
      <c r="G109" s="268"/>
      <c r="H109" s="269"/>
      <c r="I109" s="268"/>
      <c r="J109" s="269"/>
      <c r="K109" s="208"/>
      <c r="L109" s="209"/>
      <c r="M109" s="208"/>
      <c r="N109" s="209"/>
      <c r="O109" s="208"/>
      <c r="P109" s="209"/>
      <c r="Q109" s="208"/>
      <c r="R109" s="209"/>
      <c r="S109" s="208"/>
      <c r="T109" s="209"/>
      <c r="U109" s="208"/>
      <c r="V109" s="209"/>
      <c r="W109" s="208"/>
      <c r="X109" s="209"/>
      <c r="Y109" s="208"/>
      <c r="Z109" s="209"/>
      <c r="AA109" s="208"/>
      <c r="AB109" s="209"/>
      <c r="AC109" s="208"/>
      <c r="AD109" s="209"/>
      <c r="AE109" s="208"/>
      <c r="AF109" s="209"/>
      <c r="AG109" s="208"/>
      <c r="AH109" s="209"/>
      <c r="AI109" s="208"/>
      <c r="AJ109" s="209"/>
      <c r="AK109" s="208"/>
      <c r="AL109" s="210"/>
      <c r="AM109" s="211"/>
      <c r="AN109" s="204"/>
      <c r="AO109" s="204"/>
      <c r="AP109" s="210"/>
      <c r="AQ109" s="210"/>
      <c r="AR109" s="265"/>
      <c r="BZ109" s="175"/>
      <c r="CA109" s="175"/>
      <c r="CB109" s="175"/>
      <c r="CC109" s="175"/>
      <c r="CD109" s="175"/>
      <c r="CE109" s="175"/>
      <c r="CF109" s="175"/>
      <c r="CG109" s="175"/>
      <c r="CH109" s="175"/>
      <c r="CI109" s="175"/>
      <c r="CJ109" s="175"/>
      <c r="CK109" s="175"/>
      <c r="CL109" s="175"/>
      <c r="CM109" s="175"/>
      <c r="CN109" s="175"/>
      <c r="CO109" s="175"/>
      <c r="CP109" s="175"/>
      <c r="CQ109" s="175"/>
      <c r="CR109" s="175"/>
      <c r="CS109" s="175"/>
      <c r="CT109" s="175"/>
    </row>
    <row r="110" spans="1:98" x14ac:dyDescent="0.25">
      <c r="A110" s="494"/>
      <c r="B110" s="257"/>
      <c r="C110" s="281"/>
      <c r="D110" s="228"/>
      <c r="E110" s="229"/>
      <c r="F110" s="230"/>
      <c r="G110" s="229"/>
      <c r="H110" s="230"/>
      <c r="I110" s="229"/>
      <c r="J110" s="230"/>
      <c r="K110" s="229"/>
      <c r="L110" s="230"/>
      <c r="M110" s="229"/>
      <c r="N110" s="230"/>
      <c r="O110" s="229"/>
      <c r="P110" s="230"/>
      <c r="Q110" s="229"/>
      <c r="R110" s="230"/>
      <c r="S110" s="229"/>
      <c r="T110" s="230"/>
      <c r="U110" s="229"/>
      <c r="V110" s="230"/>
      <c r="W110" s="229"/>
      <c r="X110" s="230"/>
      <c r="Y110" s="229"/>
      <c r="Z110" s="230"/>
      <c r="AA110" s="229"/>
      <c r="AB110" s="230"/>
      <c r="AC110" s="229"/>
      <c r="AD110" s="230"/>
      <c r="AE110" s="229"/>
      <c r="AF110" s="230"/>
      <c r="AG110" s="229"/>
      <c r="AH110" s="230"/>
      <c r="AI110" s="229"/>
      <c r="AJ110" s="230"/>
      <c r="AK110" s="229"/>
      <c r="AL110" s="231"/>
      <c r="AM110" s="300"/>
      <c r="AN110" s="219"/>
      <c r="AO110" s="219"/>
      <c r="AP110" s="231"/>
      <c r="AQ110" s="231"/>
      <c r="AR110" s="265"/>
      <c r="BZ110" s="175"/>
      <c r="CA110" s="175"/>
      <c r="CB110" s="175"/>
      <c r="CC110" s="175"/>
      <c r="CD110" s="175"/>
      <c r="CE110" s="175"/>
      <c r="CF110" s="175"/>
      <c r="CG110" s="175"/>
      <c r="CH110" s="175"/>
      <c r="CI110" s="175"/>
      <c r="CJ110" s="175"/>
      <c r="CK110" s="175"/>
      <c r="CL110" s="175"/>
      <c r="CM110" s="175"/>
      <c r="CN110" s="175"/>
      <c r="CO110" s="175"/>
      <c r="CP110" s="175"/>
      <c r="CQ110" s="175"/>
      <c r="CR110" s="175"/>
      <c r="CS110" s="175"/>
      <c r="CT110" s="175"/>
    </row>
    <row r="111" spans="1:98" x14ac:dyDescent="0.25">
      <c r="A111" s="454"/>
      <c r="B111" s="455"/>
      <c r="C111" s="266"/>
      <c r="D111" s="267"/>
      <c r="E111" s="191"/>
      <c r="F111" s="192"/>
      <c r="G111" s="282"/>
      <c r="H111" s="283"/>
      <c r="I111" s="282"/>
      <c r="J111" s="283"/>
      <c r="K111" s="282"/>
      <c r="L111" s="283"/>
      <c r="M111" s="282"/>
      <c r="N111" s="283"/>
      <c r="O111" s="282"/>
      <c r="P111" s="283"/>
      <c r="Q111" s="282"/>
      <c r="R111" s="283"/>
      <c r="S111" s="282"/>
      <c r="T111" s="283"/>
      <c r="U111" s="282"/>
      <c r="V111" s="283"/>
      <c r="W111" s="282"/>
      <c r="X111" s="283"/>
      <c r="Y111" s="282"/>
      <c r="Z111" s="283"/>
      <c r="AA111" s="282"/>
      <c r="AB111" s="283"/>
      <c r="AC111" s="282"/>
      <c r="AD111" s="283"/>
      <c r="AE111" s="282"/>
      <c r="AF111" s="283"/>
      <c r="AG111" s="282"/>
      <c r="AH111" s="283"/>
      <c r="AI111" s="282"/>
      <c r="AJ111" s="283"/>
      <c r="AK111" s="282"/>
      <c r="AL111" s="284"/>
      <c r="AM111" s="196"/>
      <c r="AN111" s="202"/>
      <c r="AO111" s="202"/>
      <c r="AP111" s="193"/>
      <c r="AQ111" s="193"/>
      <c r="AR111" s="265"/>
      <c r="BZ111" s="175"/>
      <c r="CA111" s="175"/>
      <c r="CB111" s="175"/>
      <c r="CC111" s="175"/>
      <c r="CD111" s="175"/>
      <c r="CE111" s="175"/>
      <c r="CF111" s="175"/>
      <c r="CG111" s="175"/>
      <c r="CH111" s="175"/>
      <c r="CI111" s="175"/>
      <c r="CJ111" s="175"/>
      <c r="CK111" s="175"/>
      <c r="CL111" s="175"/>
      <c r="CM111" s="175"/>
      <c r="CN111" s="175"/>
      <c r="CO111" s="175"/>
      <c r="CP111" s="175"/>
      <c r="CQ111" s="175"/>
      <c r="CR111" s="175"/>
      <c r="CS111" s="175"/>
      <c r="CT111" s="175"/>
    </row>
    <row r="112" spans="1:98" x14ac:dyDescent="0.25">
      <c r="A112" s="452"/>
      <c r="B112" s="453"/>
      <c r="C112" s="214"/>
      <c r="D112" s="271"/>
      <c r="E112" s="276"/>
      <c r="F112" s="215"/>
      <c r="G112" s="276"/>
      <c r="H112" s="215"/>
      <c r="I112" s="276"/>
      <c r="J112" s="215"/>
      <c r="K112" s="276"/>
      <c r="L112" s="215"/>
      <c r="M112" s="276"/>
      <c r="N112" s="215"/>
      <c r="O112" s="276"/>
      <c r="P112" s="215"/>
      <c r="Q112" s="276"/>
      <c r="R112" s="215"/>
      <c r="S112" s="276"/>
      <c r="T112" s="215"/>
      <c r="U112" s="276"/>
      <c r="V112" s="215"/>
      <c r="W112" s="276"/>
      <c r="X112" s="215"/>
      <c r="Y112" s="276"/>
      <c r="Z112" s="215"/>
      <c r="AA112" s="276"/>
      <c r="AB112" s="215"/>
      <c r="AC112" s="276"/>
      <c r="AD112" s="215"/>
      <c r="AE112" s="276"/>
      <c r="AF112" s="215"/>
      <c r="AG112" s="276"/>
      <c r="AH112" s="215"/>
      <c r="AI112" s="276"/>
      <c r="AJ112" s="215"/>
      <c r="AK112" s="276"/>
      <c r="AL112" s="216"/>
      <c r="AM112" s="298"/>
      <c r="AN112" s="206"/>
      <c r="AO112" s="206"/>
      <c r="AP112" s="216"/>
      <c r="AQ112" s="216"/>
      <c r="AR112" s="265"/>
      <c r="BZ112" s="175"/>
      <c r="CA112" s="175"/>
      <c r="CB112" s="175"/>
      <c r="CC112" s="175"/>
      <c r="CD112" s="175"/>
      <c r="CE112" s="175"/>
      <c r="CF112" s="175"/>
      <c r="CG112" s="175"/>
      <c r="CH112" s="175"/>
      <c r="CI112" s="175"/>
      <c r="CJ112" s="175"/>
      <c r="CK112" s="175"/>
      <c r="CL112" s="175"/>
      <c r="CM112" s="175"/>
      <c r="CN112" s="175"/>
      <c r="CO112" s="175"/>
      <c r="CP112" s="175"/>
      <c r="CQ112" s="175"/>
      <c r="CR112" s="175"/>
      <c r="CS112" s="175"/>
      <c r="CT112" s="175"/>
    </row>
    <row r="113" spans="1:98" x14ac:dyDescent="0.25">
      <c r="A113" s="452"/>
      <c r="B113" s="453"/>
      <c r="C113" s="214"/>
      <c r="D113" s="271"/>
      <c r="E113" s="276"/>
      <c r="F113" s="215"/>
      <c r="G113" s="276"/>
      <c r="H113" s="215"/>
      <c r="I113" s="276"/>
      <c r="J113" s="215"/>
      <c r="K113" s="276"/>
      <c r="L113" s="215"/>
      <c r="M113" s="276"/>
      <c r="N113" s="215"/>
      <c r="O113" s="276"/>
      <c r="P113" s="215"/>
      <c r="Q113" s="276"/>
      <c r="R113" s="215"/>
      <c r="S113" s="276"/>
      <c r="T113" s="215"/>
      <c r="U113" s="276"/>
      <c r="V113" s="215"/>
      <c r="W113" s="276"/>
      <c r="X113" s="215"/>
      <c r="Y113" s="276"/>
      <c r="Z113" s="215"/>
      <c r="AA113" s="276"/>
      <c r="AB113" s="215"/>
      <c r="AC113" s="276"/>
      <c r="AD113" s="215"/>
      <c r="AE113" s="276"/>
      <c r="AF113" s="215"/>
      <c r="AG113" s="276"/>
      <c r="AH113" s="215"/>
      <c r="AI113" s="276"/>
      <c r="AJ113" s="215"/>
      <c r="AK113" s="276"/>
      <c r="AL113" s="216"/>
      <c r="AM113" s="298"/>
      <c r="AN113" s="206"/>
      <c r="AO113" s="206"/>
      <c r="AP113" s="216"/>
      <c r="AQ113" s="216"/>
      <c r="AR113" s="265"/>
      <c r="BZ113" s="175"/>
      <c r="CA113" s="175"/>
      <c r="CB113" s="175"/>
      <c r="CC113" s="175"/>
      <c r="CD113" s="175"/>
      <c r="CE113" s="175"/>
      <c r="CF113" s="175"/>
      <c r="CG113" s="175"/>
      <c r="CH113" s="175"/>
      <c r="CI113" s="175"/>
      <c r="CJ113" s="175"/>
      <c r="CK113" s="175"/>
      <c r="CL113" s="175"/>
      <c r="CM113" s="175"/>
      <c r="CN113" s="175"/>
      <c r="CO113" s="175"/>
      <c r="CP113" s="175"/>
      <c r="CQ113" s="175"/>
      <c r="CR113" s="175"/>
      <c r="CS113" s="175"/>
      <c r="CT113" s="175"/>
    </row>
    <row r="114" spans="1:98" x14ac:dyDescent="0.25">
      <c r="A114" s="452"/>
      <c r="B114" s="453"/>
      <c r="C114" s="285"/>
      <c r="D114" s="286"/>
      <c r="E114" s="276"/>
      <c r="F114" s="215"/>
      <c r="G114" s="276"/>
      <c r="H114" s="215"/>
      <c r="I114" s="276"/>
      <c r="J114" s="215"/>
      <c r="K114" s="276"/>
      <c r="L114" s="215"/>
      <c r="M114" s="276"/>
      <c r="N114" s="215"/>
      <c r="O114" s="276"/>
      <c r="P114" s="215"/>
      <c r="Q114" s="276"/>
      <c r="R114" s="215"/>
      <c r="S114" s="276"/>
      <c r="T114" s="215"/>
      <c r="U114" s="276"/>
      <c r="V114" s="215"/>
      <c r="W114" s="276"/>
      <c r="X114" s="215"/>
      <c r="Y114" s="276"/>
      <c r="Z114" s="215"/>
      <c r="AA114" s="276"/>
      <c r="AB114" s="215"/>
      <c r="AC114" s="276"/>
      <c r="AD114" s="215"/>
      <c r="AE114" s="276"/>
      <c r="AF114" s="215"/>
      <c r="AG114" s="276"/>
      <c r="AH114" s="215"/>
      <c r="AI114" s="276"/>
      <c r="AJ114" s="215"/>
      <c r="AK114" s="276"/>
      <c r="AL114" s="216"/>
      <c r="AM114" s="298"/>
      <c r="AN114" s="206"/>
      <c r="AO114" s="206"/>
      <c r="AP114" s="216"/>
      <c r="AQ114" s="216"/>
      <c r="AR114" s="265"/>
      <c r="BZ114" s="175"/>
      <c r="CA114" s="175"/>
      <c r="CB114" s="175"/>
      <c r="CC114" s="175"/>
      <c r="CD114" s="175"/>
      <c r="CE114" s="175"/>
      <c r="CF114" s="175"/>
      <c r="CG114" s="175"/>
      <c r="CH114" s="175"/>
      <c r="CI114" s="175"/>
      <c r="CJ114" s="175"/>
      <c r="CK114" s="175"/>
      <c r="CL114" s="175"/>
      <c r="CM114" s="175"/>
      <c r="CN114" s="175"/>
      <c r="CO114" s="175"/>
      <c r="CP114" s="175"/>
      <c r="CQ114" s="175"/>
      <c r="CR114" s="175"/>
      <c r="CS114" s="175"/>
      <c r="CT114" s="175"/>
    </row>
    <row r="115" spans="1:98" x14ac:dyDescent="0.25">
      <c r="A115" s="452"/>
      <c r="B115" s="453"/>
      <c r="C115" s="285"/>
      <c r="D115" s="286"/>
      <c r="E115" s="276"/>
      <c r="F115" s="215"/>
      <c r="G115" s="276"/>
      <c r="H115" s="215"/>
      <c r="I115" s="276"/>
      <c r="J115" s="215"/>
      <c r="K115" s="276"/>
      <c r="L115" s="215"/>
      <c r="M115" s="276"/>
      <c r="N115" s="215"/>
      <c r="O115" s="276"/>
      <c r="P115" s="215"/>
      <c r="Q115" s="276"/>
      <c r="R115" s="215"/>
      <c r="S115" s="276"/>
      <c r="T115" s="215"/>
      <c r="U115" s="276"/>
      <c r="V115" s="215"/>
      <c r="W115" s="276"/>
      <c r="X115" s="215"/>
      <c r="Y115" s="276"/>
      <c r="Z115" s="215"/>
      <c r="AA115" s="276"/>
      <c r="AB115" s="215"/>
      <c r="AC115" s="276"/>
      <c r="AD115" s="215"/>
      <c r="AE115" s="276"/>
      <c r="AF115" s="215"/>
      <c r="AG115" s="276"/>
      <c r="AH115" s="215"/>
      <c r="AI115" s="276"/>
      <c r="AJ115" s="215"/>
      <c r="AK115" s="276"/>
      <c r="AL115" s="216"/>
      <c r="AM115" s="298"/>
      <c r="AN115" s="206"/>
      <c r="AO115" s="206"/>
      <c r="AP115" s="216"/>
      <c r="AQ115" s="216"/>
      <c r="AR115" s="265"/>
      <c r="BZ115" s="175"/>
      <c r="CA115" s="175"/>
      <c r="CB115" s="175"/>
      <c r="CC115" s="175"/>
      <c r="CD115" s="175"/>
      <c r="CE115" s="175"/>
      <c r="CF115" s="175"/>
      <c r="CG115" s="175"/>
      <c r="CH115" s="175"/>
      <c r="CI115" s="175"/>
      <c r="CJ115" s="175"/>
      <c r="CK115" s="175"/>
      <c r="CL115" s="175"/>
      <c r="CM115" s="175"/>
      <c r="CN115" s="175"/>
      <c r="CO115" s="175"/>
      <c r="CP115" s="175"/>
      <c r="CQ115" s="175"/>
      <c r="CR115" s="175"/>
      <c r="CS115" s="175"/>
      <c r="CT115" s="175"/>
    </row>
    <row r="116" spans="1:98" x14ac:dyDescent="0.25">
      <c r="A116" s="306"/>
      <c r="B116" s="307"/>
      <c r="C116" s="285"/>
      <c r="D116" s="286"/>
      <c r="E116" s="276"/>
      <c r="F116" s="215"/>
      <c r="G116" s="276"/>
      <c r="H116" s="215"/>
      <c r="I116" s="276"/>
      <c r="J116" s="215"/>
      <c r="K116" s="276"/>
      <c r="L116" s="215"/>
      <c r="M116" s="276"/>
      <c r="N116" s="215"/>
      <c r="O116" s="276"/>
      <c r="P116" s="215"/>
      <c r="Q116" s="276"/>
      <c r="R116" s="215"/>
      <c r="S116" s="276"/>
      <c r="T116" s="215"/>
      <c r="U116" s="276"/>
      <c r="V116" s="215"/>
      <c r="W116" s="276"/>
      <c r="X116" s="215"/>
      <c r="Y116" s="276"/>
      <c r="Z116" s="215"/>
      <c r="AA116" s="276"/>
      <c r="AB116" s="215"/>
      <c r="AC116" s="276"/>
      <c r="AD116" s="215"/>
      <c r="AE116" s="276"/>
      <c r="AF116" s="215"/>
      <c r="AG116" s="276"/>
      <c r="AH116" s="215"/>
      <c r="AI116" s="276"/>
      <c r="AJ116" s="215"/>
      <c r="AK116" s="276"/>
      <c r="AL116" s="216"/>
      <c r="AM116" s="298"/>
      <c r="AN116" s="206"/>
      <c r="AO116" s="206"/>
      <c r="AP116" s="216"/>
      <c r="AQ116" s="216"/>
      <c r="AR116" s="265"/>
      <c r="BZ116" s="175"/>
      <c r="CA116" s="175"/>
      <c r="CB116" s="175"/>
      <c r="CC116" s="175"/>
      <c r="CD116" s="175"/>
      <c r="CE116" s="175"/>
      <c r="CF116" s="175"/>
      <c r="CG116" s="175"/>
      <c r="CH116" s="175"/>
      <c r="CI116" s="175"/>
      <c r="CJ116" s="175"/>
      <c r="CK116" s="175"/>
      <c r="CL116" s="175"/>
      <c r="CM116" s="175"/>
      <c r="CN116" s="175"/>
      <c r="CO116" s="175"/>
      <c r="CP116" s="175"/>
      <c r="CQ116" s="175"/>
      <c r="CR116" s="175"/>
      <c r="CS116" s="175"/>
      <c r="CT116" s="175"/>
    </row>
    <row r="117" spans="1:98" x14ac:dyDescent="0.25">
      <c r="A117" s="452"/>
      <c r="B117" s="453"/>
      <c r="C117" s="285"/>
      <c r="D117" s="286"/>
      <c r="E117" s="274"/>
      <c r="F117" s="275"/>
      <c r="G117" s="274"/>
      <c r="H117" s="275"/>
      <c r="I117" s="274"/>
      <c r="J117" s="275"/>
      <c r="K117" s="276"/>
      <c r="L117" s="215"/>
      <c r="M117" s="276"/>
      <c r="N117" s="215"/>
      <c r="O117" s="276"/>
      <c r="P117" s="215"/>
      <c r="Q117" s="276"/>
      <c r="R117" s="215"/>
      <c r="S117" s="276"/>
      <c r="T117" s="215"/>
      <c r="U117" s="276"/>
      <c r="V117" s="215"/>
      <c r="W117" s="276"/>
      <c r="X117" s="215"/>
      <c r="Y117" s="276"/>
      <c r="Z117" s="215"/>
      <c r="AA117" s="276"/>
      <c r="AB117" s="215"/>
      <c r="AC117" s="276"/>
      <c r="AD117" s="215"/>
      <c r="AE117" s="276"/>
      <c r="AF117" s="215"/>
      <c r="AG117" s="276"/>
      <c r="AH117" s="215"/>
      <c r="AI117" s="276"/>
      <c r="AJ117" s="215"/>
      <c r="AK117" s="276"/>
      <c r="AL117" s="216"/>
      <c r="AM117" s="298"/>
      <c r="AN117" s="206"/>
      <c r="AO117" s="206"/>
      <c r="AP117" s="216"/>
      <c r="AQ117" s="216"/>
      <c r="AR117" s="265"/>
      <c r="BZ117" s="175"/>
      <c r="CA117" s="175"/>
      <c r="CB117" s="175"/>
      <c r="CC117" s="175"/>
      <c r="CD117" s="175"/>
      <c r="CE117" s="175"/>
      <c r="CF117" s="175"/>
      <c r="CG117" s="175"/>
      <c r="CH117" s="175"/>
      <c r="CI117" s="175"/>
      <c r="CJ117" s="175"/>
      <c r="CK117" s="175"/>
      <c r="CL117" s="175"/>
      <c r="CM117" s="175"/>
      <c r="CN117" s="175"/>
      <c r="CO117" s="175"/>
      <c r="CP117" s="175"/>
      <c r="CQ117" s="175"/>
      <c r="CR117" s="175"/>
      <c r="CS117" s="175"/>
      <c r="CT117" s="175"/>
    </row>
    <row r="118" spans="1:98" x14ac:dyDescent="0.25">
      <c r="A118" s="452"/>
      <c r="B118" s="453"/>
      <c r="C118" s="285"/>
      <c r="D118" s="286"/>
      <c r="E118" s="276"/>
      <c r="F118" s="215"/>
      <c r="G118" s="276"/>
      <c r="H118" s="215"/>
      <c r="I118" s="276"/>
      <c r="J118" s="215"/>
      <c r="K118" s="276"/>
      <c r="L118" s="215"/>
      <c r="M118" s="276"/>
      <c r="N118" s="215"/>
      <c r="O118" s="276"/>
      <c r="P118" s="215"/>
      <c r="Q118" s="276"/>
      <c r="R118" s="215"/>
      <c r="S118" s="276"/>
      <c r="T118" s="215"/>
      <c r="U118" s="276"/>
      <c r="V118" s="215"/>
      <c r="W118" s="276"/>
      <c r="X118" s="215"/>
      <c r="Y118" s="276"/>
      <c r="Z118" s="215"/>
      <c r="AA118" s="276"/>
      <c r="AB118" s="215"/>
      <c r="AC118" s="276"/>
      <c r="AD118" s="215"/>
      <c r="AE118" s="276"/>
      <c r="AF118" s="215"/>
      <c r="AG118" s="276"/>
      <c r="AH118" s="215"/>
      <c r="AI118" s="276"/>
      <c r="AJ118" s="215"/>
      <c r="AK118" s="276"/>
      <c r="AL118" s="216"/>
      <c r="AM118" s="298"/>
      <c r="AN118" s="206"/>
      <c r="AO118" s="206"/>
      <c r="AP118" s="216"/>
      <c r="AQ118" s="216"/>
      <c r="AR118" s="265"/>
      <c r="BZ118" s="175"/>
      <c r="CA118" s="175"/>
      <c r="CB118" s="175"/>
      <c r="CC118" s="175"/>
      <c r="CD118" s="175"/>
      <c r="CE118" s="175"/>
      <c r="CF118" s="175"/>
      <c r="CG118" s="175"/>
      <c r="CH118" s="175"/>
      <c r="CI118" s="175"/>
      <c r="CJ118" s="175"/>
      <c r="CK118" s="175"/>
      <c r="CL118" s="175"/>
      <c r="CM118" s="175"/>
      <c r="CN118" s="175"/>
      <c r="CO118" s="175"/>
      <c r="CP118" s="175"/>
      <c r="CQ118" s="175"/>
      <c r="CR118" s="175"/>
      <c r="CS118" s="175"/>
      <c r="CT118" s="175"/>
    </row>
    <row r="119" spans="1:98" x14ac:dyDescent="0.25">
      <c r="A119" s="452"/>
      <c r="B119" s="453"/>
      <c r="C119" s="285"/>
      <c r="D119" s="286"/>
      <c r="E119" s="276"/>
      <c r="F119" s="215"/>
      <c r="G119" s="276"/>
      <c r="H119" s="215"/>
      <c r="I119" s="276"/>
      <c r="J119" s="215"/>
      <c r="K119" s="276"/>
      <c r="L119" s="215"/>
      <c r="M119" s="276"/>
      <c r="N119" s="215"/>
      <c r="O119" s="276"/>
      <c r="P119" s="215"/>
      <c r="Q119" s="276"/>
      <c r="R119" s="215"/>
      <c r="S119" s="276"/>
      <c r="T119" s="215"/>
      <c r="U119" s="276"/>
      <c r="V119" s="215"/>
      <c r="W119" s="276"/>
      <c r="X119" s="215"/>
      <c r="Y119" s="276"/>
      <c r="Z119" s="215"/>
      <c r="AA119" s="276"/>
      <c r="AB119" s="215"/>
      <c r="AC119" s="276"/>
      <c r="AD119" s="215"/>
      <c r="AE119" s="276"/>
      <c r="AF119" s="215"/>
      <c r="AG119" s="276"/>
      <c r="AH119" s="215"/>
      <c r="AI119" s="276"/>
      <c r="AJ119" s="215"/>
      <c r="AK119" s="276"/>
      <c r="AL119" s="216"/>
      <c r="AM119" s="298"/>
      <c r="AN119" s="206"/>
      <c r="AO119" s="206"/>
      <c r="AP119" s="216"/>
      <c r="AQ119" s="216"/>
      <c r="AR119" s="265"/>
      <c r="BZ119" s="175"/>
      <c r="CA119" s="175"/>
      <c r="CB119" s="175"/>
      <c r="CC119" s="175"/>
      <c r="CD119" s="175"/>
      <c r="CE119" s="175"/>
      <c r="CF119" s="175"/>
      <c r="CG119" s="175"/>
      <c r="CH119" s="175"/>
      <c r="CI119" s="175"/>
      <c r="CJ119" s="175"/>
      <c r="CK119" s="175"/>
      <c r="CL119" s="175"/>
      <c r="CM119" s="175"/>
      <c r="CN119" s="175"/>
      <c r="CO119" s="175"/>
      <c r="CP119" s="175"/>
      <c r="CQ119" s="175"/>
      <c r="CR119" s="175"/>
      <c r="CS119" s="175"/>
      <c r="CT119" s="175"/>
    </row>
    <row r="120" spans="1:98" x14ac:dyDescent="0.25">
      <c r="A120" s="452"/>
      <c r="B120" s="453"/>
      <c r="C120" s="285"/>
      <c r="D120" s="286"/>
      <c r="E120" s="276"/>
      <c r="F120" s="215"/>
      <c r="G120" s="276"/>
      <c r="H120" s="215"/>
      <c r="I120" s="276"/>
      <c r="J120" s="215"/>
      <c r="K120" s="276"/>
      <c r="L120" s="215"/>
      <c r="M120" s="276"/>
      <c r="N120" s="215"/>
      <c r="O120" s="276"/>
      <c r="P120" s="215"/>
      <c r="Q120" s="276"/>
      <c r="R120" s="215"/>
      <c r="S120" s="276"/>
      <c r="T120" s="215"/>
      <c r="U120" s="276"/>
      <c r="V120" s="215"/>
      <c r="W120" s="276"/>
      <c r="X120" s="215"/>
      <c r="Y120" s="276"/>
      <c r="Z120" s="215"/>
      <c r="AA120" s="276"/>
      <c r="AB120" s="215"/>
      <c r="AC120" s="276"/>
      <c r="AD120" s="215"/>
      <c r="AE120" s="276"/>
      <c r="AF120" s="215"/>
      <c r="AG120" s="276"/>
      <c r="AH120" s="215"/>
      <c r="AI120" s="276"/>
      <c r="AJ120" s="215"/>
      <c r="AK120" s="276"/>
      <c r="AL120" s="216"/>
      <c r="AM120" s="298"/>
      <c r="AN120" s="206"/>
      <c r="AO120" s="206"/>
      <c r="AP120" s="216"/>
      <c r="AQ120" s="216"/>
      <c r="AR120" s="265"/>
      <c r="BZ120" s="175"/>
      <c r="CA120" s="175"/>
      <c r="CB120" s="175"/>
      <c r="CC120" s="175"/>
      <c r="CD120" s="175"/>
      <c r="CE120" s="175"/>
      <c r="CF120" s="175"/>
      <c r="CG120" s="175"/>
      <c r="CH120" s="175"/>
      <c r="CI120" s="175"/>
      <c r="CJ120" s="175"/>
      <c r="CK120" s="175"/>
      <c r="CL120" s="175"/>
      <c r="CM120" s="175"/>
      <c r="CN120" s="175"/>
      <c r="CO120" s="175"/>
      <c r="CP120" s="175"/>
      <c r="CQ120" s="175"/>
      <c r="CR120" s="175"/>
      <c r="CS120" s="175"/>
      <c r="CT120" s="175"/>
    </row>
    <row r="121" spans="1:98" x14ac:dyDescent="0.25">
      <c r="A121" s="471"/>
      <c r="B121" s="472"/>
      <c r="C121" s="281"/>
      <c r="D121" s="228"/>
      <c r="E121" s="289"/>
      <c r="F121" s="290"/>
      <c r="G121" s="289"/>
      <c r="H121" s="290"/>
      <c r="I121" s="229"/>
      <c r="J121" s="230"/>
      <c r="K121" s="229"/>
      <c r="L121" s="230"/>
      <c r="M121" s="229"/>
      <c r="N121" s="230"/>
      <c r="O121" s="229"/>
      <c r="P121" s="230"/>
      <c r="Q121" s="229"/>
      <c r="R121" s="230"/>
      <c r="S121" s="229"/>
      <c r="T121" s="230"/>
      <c r="U121" s="229"/>
      <c r="V121" s="230"/>
      <c r="W121" s="229"/>
      <c r="X121" s="230"/>
      <c r="Y121" s="229"/>
      <c r="Z121" s="230"/>
      <c r="AA121" s="229"/>
      <c r="AB121" s="230"/>
      <c r="AC121" s="229"/>
      <c r="AD121" s="230"/>
      <c r="AE121" s="229"/>
      <c r="AF121" s="230"/>
      <c r="AG121" s="229"/>
      <c r="AH121" s="230"/>
      <c r="AI121" s="229"/>
      <c r="AJ121" s="230"/>
      <c r="AK121" s="229"/>
      <c r="AL121" s="231"/>
      <c r="AM121" s="300"/>
      <c r="AN121" s="219"/>
      <c r="AO121" s="219"/>
      <c r="AP121" s="231"/>
      <c r="AQ121" s="231"/>
      <c r="AR121" s="265"/>
      <c r="BZ121" s="175"/>
      <c r="CA121" s="175"/>
      <c r="CB121" s="175"/>
      <c r="CC121" s="175"/>
      <c r="CD121" s="175"/>
      <c r="CE121" s="175"/>
      <c r="CF121" s="175"/>
      <c r="CG121" s="175"/>
      <c r="CH121" s="175"/>
      <c r="CI121" s="175"/>
      <c r="CJ121" s="175"/>
      <c r="CK121" s="175"/>
      <c r="CL121" s="175"/>
      <c r="CM121" s="175"/>
      <c r="CN121" s="175"/>
      <c r="CO121" s="175"/>
      <c r="CP121" s="175"/>
      <c r="CQ121" s="175"/>
      <c r="CR121" s="175"/>
      <c r="CS121" s="175"/>
      <c r="CT121" s="175"/>
    </row>
    <row r="122" spans="1:98" ht="15" customHeight="1" x14ac:dyDescent="0.25">
      <c r="A122" s="301"/>
      <c r="B122" s="302"/>
      <c r="C122" s="302"/>
      <c r="D122" s="302"/>
      <c r="E122" s="302"/>
      <c r="F122" s="302"/>
      <c r="G122" s="302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</row>
    <row r="123" spans="1:98" ht="50.25" customHeight="1" x14ac:dyDescent="0.25">
      <c r="A123" s="309"/>
      <c r="B123" s="495"/>
      <c r="C123" s="495"/>
      <c r="D123" s="495"/>
      <c r="E123" s="495"/>
      <c r="F123" s="495"/>
      <c r="G123" s="495"/>
      <c r="BZ123" s="175"/>
      <c r="CA123" s="175"/>
      <c r="CB123" s="175"/>
      <c r="CC123" s="175"/>
      <c r="CD123" s="175"/>
      <c r="CE123" s="175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5"/>
      <c r="CP123" s="175"/>
      <c r="CQ123" s="175"/>
      <c r="CR123" s="175"/>
      <c r="CS123" s="175"/>
      <c r="CT123" s="175"/>
    </row>
    <row r="124" spans="1:98" ht="25.5" customHeight="1" x14ac:dyDescent="0.25">
      <c r="A124" s="304"/>
      <c r="B124" s="499"/>
      <c r="C124" s="500"/>
      <c r="D124" s="500"/>
      <c r="E124" s="500"/>
      <c r="F124" s="500"/>
      <c r="G124" s="501"/>
      <c r="H124" s="174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5"/>
      <c r="CP124" s="175"/>
      <c r="CQ124" s="175"/>
      <c r="CR124" s="175"/>
      <c r="CS124" s="175"/>
      <c r="CT124" s="175"/>
    </row>
    <row r="125" spans="1:98" ht="25.5" customHeight="1" x14ac:dyDescent="0.25">
      <c r="A125" s="304"/>
      <c r="B125" s="502"/>
      <c r="C125" s="503"/>
      <c r="D125" s="503"/>
      <c r="E125" s="503"/>
      <c r="F125" s="503"/>
      <c r="G125" s="504"/>
      <c r="H125" s="174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5"/>
      <c r="CP125" s="175"/>
      <c r="CQ125" s="175"/>
      <c r="CR125" s="175"/>
      <c r="CS125" s="175"/>
      <c r="CT125" s="175"/>
    </row>
    <row r="126" spans="1:98" ht="25.5" customHeight="1" x14ac:dyDescent="0.25">
      <c r="A126" s="304"/>
      <c r="B126" s="502"/>
      <c r="C126" s="503"/>
      <c r="D126" s="503"/>
      <c r="E126" s="503"/>
      <c r="F126" s="505"/>
      <c r="G126" s="506"/>
      <c r="H126" s="174"/>
    </row>
    <row r="127" spans="1:98" ht="25.5" customHeight="1" x14ac:dyDescent="0.25">
      <c r="A127" s="304"/>
      <c r="B127" s="496"/>
      <c r="C127" s="497"/>
      <c r="D127" s="497"/>
      <c r="E127" s="497"/>
      <c r="F127" s="497"/>
      <c r="G127" s="498"/>
      <c r="H127" s="174"/>
    </row>
    <row r="195" spans="1:2" hidden="1" x14ac:dyDescent="0.25">
      <c r="A195" s="305"/>
      <c r="B195" s="305"/>
    </row>
  </sheetData>
  <mergeCells count="143"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93:B93"/>
    <mergeCell ref="A94:B94"/>
    <mergeCell ref="A96:B98"/>
    <mergeCell ref="C96:D97"/>
    <mergeCell ref="E96:AL96"/>
    <mergeCell ref="AM96:AN96"/>
    <mergeCell ref="AO96:AO98"/>
    <mergeCell ref="AP96:AP98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M69:AN69"/>
    <mergeCell ref="AO69:AO71"/>
    <mergeCell ref="AP69:AP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E69:AL69"/>
    <mergeCell ref="G32:I32"/>
    <mergeCell ref="J32:K32"/>
    <mergeCell ref="A52:Q52"/>
    <mergeCell ref="A53:B54"/>
    <mergeCell ref="C53:E53"/>
    <mergeCell ref="F53:H53"/>
    <mergeCell ref="I53:K53"/>
    <mergeCell ref="L53:N53"/>
    <mergeCell ref="O53:P53"/>
    <mergeCell ref="A90:B90"/>
    <mergeCell ref="A91:B91"/>
    <mergeCell ref="A92:B92"/>
    <mergeCell ref="A76:B76"/>
    <mergeCell ref="A77:B77"/>
    <mergeCell ref="A78:B78"/>
    <mergeCell ref="A79:B79"/>
    <mergeCell ref="A80:B80"/>
    <mergeCell ref="A81:A83"/>
    <mergeCell ref="A85:B85"/>
    <mergeCell ref="A87:B87"/>
    <mergeCell ref="A88:B88"/>
    <mergeCell ref="L61:N61"/>
    <mergeCell ref="O61:P61"/>
    <mergeCell ref="A72:B72"/>
    <mergeCell ref="A73:B73"/>
    <mergeCell ref="A74:B74"/>
    <mergeCell ref="A75:B75"/>
    <mergeCell ref="A84:B84"/>
    <mergeCell ref="A86:B86"/>
    <mergeCell ref="A67:B67"/>
    <mergeCell ref="A69:B71"/>
    <mergeCell ref="C69:D70"/>
    <mergeCell ref="A6:P6"/>
    <mergeCell ref="J8:P8"/>
    <mergeCell ref="A63:B63"/>
    <mergeCell ref="A64:A66"/>
    <mergeCell ref="A31:A33"/>
    <mergeCell ref="A9:A11"/>
    <mergeCell ref="B9:F9"/>
    <mergeCell ref="G9:K9"/>
    <mergeCell ref="B10:D10"/>
    <mergeCell ref="E10:F10"/>
    <mergeCell ref="G10:I10"/>
    <mergeCell ref="J10:K10"/>
    <mergeCell ref="B31:F31"/>
    <mergeCell ref="G31:K31"/>
    <mergeCell ref="B32:D32"/>
    <mergeCell ref="E32:F32"/>
    <mergeCell ref="A55:B55"/>
    <mergeCell ref="A56:A58"/>
    <mergeCell ref="A59:B59"/>
    <mergeCell ref="A60:R60"/>
    <mergeCell ref="A61:B62"/>
    <mergeCell ref="C61:E61"/>
    <mergeCell ref="F61:H61"/>
    <mergeCell ref="I61:K61"/>
  </mergeCells>
  <dataValidations count="1">
    <dataValidation type="whole" allowBlank="1" showInputMessage="1" showErrorMessage="1" errorTitle="ERROR" error="Por Favor Ingrese solo Números." sqref="Z1:XFD1048576 R1:Y54 A1:Q1048576 R60:Y62 R68:Y1048576">
      <formula1>0</formula1>
      <formula2>10000000000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YW195"/>
  <sheetViews>
    <sheetView topLeftCell="A111" workbookViewId="0">
      <selection activeCell="C42" sqref="C42"/>
    </sheetView>
  </sheetViews>
  <sheetFormatPr baseColWidth="10" defaultRowHeight="15" x14ac:dyDescent="0.25"/>
  <cols>
    <col min="1" max="1" width="52.5703125" style="76" customWidth="1"/>
    <col min="2" max="2" width="17" style="76" customWidth="1"/>
    <col min="3" max="71" width="11.42578125" style="76"/>
    <col min="72" max="72" width="0" style="76" hidden="1" customWidth="1"/>
    <col min="73" max="75" width="52.85546875" style="76" hidden="1" customWidth="1"/>
    <col min="76" max="101" width="52.85546875" style="77" hidden="1" customWidth="1"/>
    <col min="102" max="107" width="11.42578125" style="77"/>
    <col min="108" max="16221" width="11.42578125" style="54"/>
    <col min="16222" max="16384" width="11.42578125" style="76"/>
  </cols>
  <sheetData>
    <row r="1" spans="1:107" s="74" customFormat="1" ht="14.25" customHeight="1" x14ac:dyDescent="0.25">
      <c r="A1" s="73" t="s">
        <v>0</v>
      </c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</row>
    <row r="2" spans="1:107" s="74" customFormat="1" ht="14.25" customHeight="1" x14ac:dyDescent="0.25">
      <c r="A2" s="73" t="str">
        <f>CONCATENATE("COMUNA: ",[1]NOMBRE!B2," - ","( ",[1]NOMBRE!C2,[1]NOMBRE!D2,[1]NOMBRE!E2,[1]NOMBRE!F2,[1]NOMBRE!G2," )")</f>
        <v>COMUNA: Linares - ( 07401 )</v>
      </c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</row>
    <row r="3" spans="1:107" s="74" customFormat="1" ht="14.25" customHeight="1" x14ac:dyDescent="0.25">
      <c r="A3" s="73" t="str">
        <f>CONCATENATE("ESTABLECIMIENTO/ESTRATEGIA: ",[1]NOMBRE!B3," - ","( ",[1]NOMBRE!C3,[1]NOMBRE!D3,[1]NOMBRE!E3,[1]NOMBRE!F3,[1]NOMBRE!G3,[1]NOMBRE!H3," )")</f>
        <v>ESTABLECIMIENTO/ESTRATEGIA: Hospital Presidente Carlos Ibáñez del Campo - ( 116108 )</v>
      </c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</row>
    <row r="4" spans="1:107" s="74" customFormat="1" ht="14.25" customHeight="1" x14ac:dyDescent="0.25">
      <c r="A4" s="73" t="str">
        <f>CONCATENATE("MES: ",[1]NOMBRE!B6," - ","( ",[1]NOMBRE!C6,[1]NOMBRE!D6," )")</f>
        <v>MES: ENERO - ( 01 )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</row>
    <row r="5" spans="1:107" s="74" customFormat="1" ht="14.25" customHeight="1" x14ac:dyDescent="0.25">
      <c r="A5" s="73" t="str">
        <f>CONCATENATE("AÑO: ",[1]NOMBRE!B7)</f>
        <v>AÑO: 2017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</row>
    <row r="6" spans="1:107" s="76" customFormat="1" ht="15.75" x14ac:dyDescent="0.25">
      <c r="A6" s="405" t="s">
        <v>1</v>
      </c>
      <c r="B6" s="405"/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2"/>
      <c r="AG6" s="2"/>
      <c r="AH6" s="2"/>
      <c r="AI6" s="2"/>
      <c r="AJ6" s="2"/>
      <c r="AK6" s="2"/>
      <c r="AL6" s="2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</row>
    <row r="7" spans="1:107" s="76" customFormat="1" ht="15.75" x14ac:dyDescent="0.25">
      <c r="A7" s="78" t="s">
        <v>72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"/>
      <c r="AG7" s="2"/>
      <c r="AH7" s="2"/>
      <c r="AI7" s="2"/>
      <c r="AJ7" s="2"/>
      <c r="AK7" s="2"/>
      <c r="AL7" s="2"/>
      <c r="BX7" s="77"/>
      <c r="BY7" s="77"/>
      <c r="BZ7" s="77"/>
      <c r="CA7" s="77"/>
      <c r="CB7" s="77"/>
      <c r="CC7" s="77"/>
      <c r="CD7" s="77"/>
      <c r="CE7" s="77"/>
      <c r="CF7" s="77"/>
      <c r="CG7" s="77"/>
      <c r="CH7" s="77"/>
      <c r="CI7" s="77"/>
      <c r="CJ7" s="77"/>
      <c r="CK7" s="77"/>
      <c r="CL7" s="77"/>
      <c r="CM7" s="77"/>
      <c r="CN7" s="77"/>
      <c r="CO7" s="77"/>
      <c r="CP7" s="77"/>
      <c r="CQ7" s="77"/>
      <c r="CR7" s="77"/>
      <c r="CS7" s="77"/>
      <c r="CT7" s="77"/>
      <c r="CU7" s="77"/>
      <c r="CV7" s="77"/>
      <c r="CW7" s="77"/>
      <c r="CX7" s="77"/>
      <c r="CY7" s="77"/>
      <c r="CZ7" s="77"/>
      <c r="DA7" s="77"/>
      <c r="DB7" s="77"/>
      <c r="DC7" s="77"/>
    </row>
    <row r="8" spans="1:107" s="76" customFormat="1" x14ac:dyDescent="0.25">
      <c r="A8" s="27" t="s">
        <v>2</v>
      </c>
      <c r="B8" s="27"/>
      <c r="C8" s="27"/>
      <c r="D8" s="27"/>
      <c r="E8" s="27"/>
      <c r="F8" s="27"/>
      <c r="G8" s="27"/>
      <c r="H8" s="27"/>
      <c r="I8" s="4"/>
      <c r="J8" s="406"/>
      <c r="K8" s="406"/>
      <c r="L8" s="406"/>
      <c r="M8" s="406"/>
      <c r="N8" s="406"/>
      <c r="O8" s="406"/>
      <c r="P8" s="406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BX8" s="77"/>
      <c r="BY8" s="77"/>
      <c r="BZ8" s="77"/>
      <c r="CA8" s="77"/>
      <c r="CB8" s="77"/>
      <c r="CC8" s="77"/>
      <c r="CD8" s="77"/>
      <c r="CE8" s="77"/>
      <c r="CF8" s="77"/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</row>
    <row r="9" spans="1:107" s="76" customFormat="1" ht="15" customHeight="1" x14ac:dyDescent="0.25">
      <c r="A9" s="387" t="s">
        <v>3</v>
      </c>
      <c r="B9" s="384" t="s">
        <v>73</v>
      </c>
      <c r="C9" s="404"/>
      <c r="D9" s="404"/>
      <c r="E9" s="404"/>
      <c r="F9" s="408"/>
      <c r="G9" s="404" t="s">
        <v>74</v>
      </c>
      <c r="H9" s="404"/>
      <c r="I9" s="404"/>
      <c r="J9" s="404"/>
      <c r="K9" s="385"/>
      <c r="L9" s="2"/>
      <c r="M9" s="2"/>
      <c r="N9" s="2"/>
      <c r="O9" s="2"/>
      <c r="P9" s="2"/>
      <c r="Q9" s="2"/>
      <c r="R9" s="2"/>
      <c r="S9" s="2"/>
      <c r="T9" s="2"/>
      <c r="U9" s="2"/>
      <c r="BX9" s="77"/>
      <c r="BY9" s="77"/>
      <c r="BZ9" s="77"/>
      <c r="CA9" s="77"/>
      <c r="CB9" s="77"/>
      <c r="CC9" s="77"/>
      <c r="CD9" s="77"/>
      <c r="CE9" s="77"/>
      <c r="CF9" s="77"/>
      <c r="CG9" s="77"/>
      <c r="CH9" s="77"/>
      <c r="CI9" s="77"/>
      <c r="CJ9" s="77"/>
      <c r="CK9" s="77"/>
      <c r="CL9" s="77"/>
      <c r="CM9" s="77"/>
      <c r="CN9" s="77"/>
      <c r="CO9" s="77"/>
      <c r="CP9" s="77"/>
      <c r="CQ9" s="77"/>
      <c r="CR9" s="77"/>
      <c r="CS9" s="77"/>
      <c r="CT9" s="77"/>
      <c r="CU9" s="77"/>
      <c r="CV9" s="77"/>
      <c r="CW9" s="77"/>
      <c r="CX9" s="77"/>
      <c r="CY9" s="77"/>
      <c r="CZ9" s="77"/>
      <c r="DA9" s="77"/>
      <c r="DB9" s="77"/>
      <c r="DC9" s="77"/>
    </row>
    <row r="10" spans="1:107" s="76" customFormat="1" ht="15" customHeight="1" x14ac:dyDescent="0.25">
      <c r="A10" s="388"/>
      <c r="B10" s="384" t="s">
        <v>75</v>
      </c>
      <c r="C10" s="404"/>
      <c r="D10" s="385"/>
      <c r="E10" s="409" t="s">
        <v>76</v>
      </c>
      <c r="F10" s="410"/>
      <c r="G10" s="404" t="s">
        <v>75</v>
      </c>
      <c r="H10" s="404"/>
      <c r="I10" s="385"/>
      <c r="J10" s="384" t="s">
        <v>77</v>
      </c>
      <c r="K10" s="385"/>
      <c r="L10" s="2"/>
      <c r="M10" s="2"/>
      <c r="N10" s="2"/>
      <c r="O10" s="2"/>
      <c r="P10" s="2"/>
      <c r="Q10" s="2"/>
      <c r="R10" s="2"/>
      <c r="S10" s="2"/>
      <c r="T10" s="2"/>
      <c r="U10" s="2"/>
      <c r="BX10" s="77"/>
      <c r="BY10" s="77"/>
      <c r="BZ10" s="77"/>
      <c r="CA10" s="77"/>
      <c r="CB10" s="77"/>
      <c r="CC10" s="77"/>
      <c r="CD10" s="77"/>
      <c r="CE10" s="77"/>
      <c r="CF10" s="77"/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</row>
    <row r="11" spans="1:107" s="76" customFormat="1" x14ac:dyDescent="0.25">
      <c r="A11" s="407"/>
      <c r="B11" s="6" t="s">
        <v>4</v>
      </c>
      <c r="C11" s="79" t="s">
        <v>5</v>
      </c>
      <c r="D11" s="80" t="s">
        <v>78</v>
      </c>
      <c r="E11" s="59" t="s">
        <v>6</v>
      </c>
      <c r="F11" s="60" t="s">
        <v>7</v>
      </c>
      <c r="G11" s="81" t="s">
        <v>4</v>
      </c>
      <c r="H11" s="79" t="s">
        <v>5</v>
      </c>
      <c r="I11" s="82" t="s">
        <v>78</v>
      </c>
      <c r="J11" s="59" t="s">
        <v>6</v>
      </c>
      <c r="K11" s="61" t="s">
        <v>7</v>
      </c>
      <c r="L11" s="83"/>
      <c r="M11" s="2"/>
      <c r="N11" s="2"/>
      <c r="O11" s="2"/>
      <c r="P11" s="2"/>
      <c r="Q11" s="2"/>
      <c r="R11" s="2"/>
      <c r="S11" s="2"/>
      <c r="T11" s="2"/>
      <c r="U11" s="2"/>
      <c r="BX11" s="77"/>
      <c r="BY11" s="77"/>
      <c r="BZ11" s="77"/>
      <c r="CA11" s="77"/>
      <c r="CB11" s="77"/>
      <c r="CC11" s="77"/>
      <c r="CD11" s="77"/>
      <c r="CE11" s="77"/>
      <c r="CF11" s="77"/>
      <c r="CG11" s="77"/>
      <c r="CH11" s="77"/>
      <c r="CI11" s="77"/>
      <c r="CJ11" s="77"/>
      <c r="CK11" s="77"/>
      <c r="CL11" s="77"/>
      <c r="CM11" s="77"/>
      <c r="CN11" s="77"/>
      <c r="CO11" s="77"/>
      <c r="CP11" s="77"/>
      <c r="CQ11" s="77"/>
      <c r="CR11" s="77"/>
      <c r="CS11" s="77"/>
      <c r="CT11" s="77"/>
      <c r="CU11" s="77"/>
      <c r="CV11" s="77"/>
      <c r="CW11" s="77"/>
      <c r="CX11" s="77"/>
      <c r="CY11" s="77"/>
      <c r="CZ11" s="77"/>
      <c r="DA11" s="77"/>
      <c r="DB11" s="77"/>
      <c r="DC11" s="77"/>
    </row>
    <row r="12" spans="1:107" s="76" customFormat="1" ht="20.25" customHeight="1" x14ac:dyDescent="0.25">
      <c r="A12" s="9" t="s">
        <v>8</v>
      </c>
      <c r="B12" s="10">
        <v>145</v>
      </c>
      <c r="C12" s="31"/>
      <c r="D12" s="17"/>
      <c r="E12" s="84"/>
      <c r="F12" s="85">
        <v>145</v>
      </c>
      <c r="G12" s="86"/>
      <c r="H12" s="31"/>
      <c r="I12" s="17"/>
      <c r="J12" s="87"/>
      <c r="K12" s="88"/>
      <c r="L12" s="89" t="s">
        <v>79</v>
      </c>
      <c r="M12" s="14"/>
      <c r="N12" s="14"/>
      <c r="O12" s="14"/>
      <c r="P12" s="14"/>
      <c r="Q12" s="14"/>
      <c r="R12" s="14"/>
      <c r="S12" s="14"/>
      <c r="T12" s="14"/>
      <c r="U12" s="14"/>
      <c r="BX12" s="77"/>
      <c r="BY12" s="77"/>
      <c r="BZ12" s="77"/>
      <c r="CA12" s="77" t="str">
        <f t="shared" ref="CA12:CA29" si="0">IF(B12+C12+D12&lt;&gt;E12+F12,"El Total de VDRL,RPR o MHA-TP Procesados deben ser igual a la columna Sexo.","")</f>
        <v/>
      </c>
      <c r="CB12" s="77" t="str">
        <f t="shared" ref="CB12:CB29" si="1">IF(G12+H12+I12&lt;&gt;J12+K12,"El Total de VDRL,RPR o MHA-TP Reactivos deben ser igual a la columna Sexo.","")</f>
        <v/>
      </c>
      <c r="CC12" s="77" t="str">
        <f t="shared" ref="CC12:CC29" si="2">IF(H12&gt;E12+F12,"Reactivos de Seccion A.1,no puede  ser mayor que Procesados","")</f>
        <v/>
      </c>
      <c r="CD12" s="77"/>
      <c r="CE12" s="77"/>
      <c r="CF12" s="77"/>
      <c r="CG12" s="77">
        <f t="shared" ref="CG12:CG29" si="3">IF(B12+C12+D12&lt;&gt;E12+F12,1,0)</f>
        <v>0</v>
      </c>
      <c r="CH12" s="77">
        <f t="shared" ref="CH12:CH29" si="4">IF(G12+H12+I12&lt;&gt;J12+K12,1,0)</f>
        <v>0</v>
      </c>
      <c r="CI12" s="77">
        <f t="shared" ref="CI12:CI29" si="5">IF(H12&gt;E12+F12,1,0)</f>
        <v>0</v>
      </c>
      <c r="CJ12" s="77"/>
      <c r="CK12" s="77"/>
      <c r="CL12" s="77"/>
      <c r="CM12" s="77"/>
      <c r="CN12" s="77"/>
      <c r="CO12" s="77"/>
      <c r="CP12" s="77"/>
      <c r="CQ12" s="77"/>
      <c r="CR12" s="77"/>
      <c r="CS12" s="77"/>
      <c r="CT12" s="77"/>
      <c r="CU12" s="77"/>
      <c r="CV12" s="77"/>
      <c r="CW12" s="77"/>
      <c r="CX12" s="77"/>
      <c r="CY12" s="77"/>
      <c r="CZ12" s="77"/>
      <c r="DA12" s="77"/>
      <c r="DB12" s="77"/>
      <c r="DC12" s="77"/>
    </row>
    <row r="13" spans="1:107" s="76" customFormat="1" ht="20.25" customHeight="1" x14ac:dyDescent="0.25">
      <c r="A13" s="9" t="s">
        <v>9</v>
      </c>
      <c r="B13" s="10">
        <v>130</v>
      </c>
      <c r="C13" s="31"/>
      <c r="D13" s="17"/>
      <c r="E13" s="90"/>
      <c r="F13" s="85">
        <v>130</v>
      </c>
      <c r="G13" s="86"/>
      <c r="H13" s="31"/>
      <c r="I13" s="17"/>
      <c r="J13" s="90"/>
      <c r="K13" s="11"/>
      <c r="L13" s="89" t="s">
        <v>79</v>
      </c>
      <c r="M13" s="14"/>
      <c r="N13" s="14"/>
      <c r="O13" s="14"/>
      <c r="P13" s="14"/>
      <c r="Q13" s="14"/>
      <c r="R13" s="14"/>
      <c r="S13" s="14"/>
      <c r="T13" s="14"/>
      <c r="U13" s="14"/>
      <c r="BX13" s="77"/>
      <c r="BY13" s="77"/>
      <c r="BZ13" s="77"/>
      <c r="CA13" s="77" t="str">
        <f t="shared" si="0"/>
        <v/>
      </c>
      <c r="CB13" s="77" t="str">
        <f t="shared" si="1"/>
        <v/>
      </c>
      <c r="CC13" s="77" t="str">
        <f t="shared" si="2"/>
        <v/>
      </c>
      <c r="CD13" s="77"/>
      <c r="CE13" s="77"/>
      <c r="CF13" s="77"/>
      <c r="CG13" s="77">
        <f t="shared" si="3"/>
        <v>0</v>
      </c>
      <c r="CH13" s="77">
        <f t="shared" si="4"/>
        <v>0</v>
      </c>
      <c r="CI13" s="77">
        <f t="shared" si="5"/>
        <v>0</v>
      </c>
      <c r="CJ13" s="77"/>
      <c r="CK13" s="77"/>
      <c r="CL13" s="77"/>
      <c r="CM13" s="77"/>
      <c r="CN13" s="77"/>
      <c r="CO13" s="77"/>
      <c r="CP13" s="77"/>
      <c r="CQ13" s="77"/>
      <c r="CR13" s="77"/>
      <c r="CS13" s="77"/>
      <c r="CT13" s="77"/>
      <c r="CU13" s="77"/>
      <c r="CV13" s="77"/>
      <c r="CW13" s="77"/>
      <c r="CX13" s="77"/>
      <c r="CY13" s="77"/>
      <c r="CZ13" s="77"/>
      <c r="DA13" s="77"/>
      <c r="DB13" s="77"/>
      <c r="DC13" s="77"/>
    </row>
    <row r="14" spans="1:107" s="76" customFormat="1" ht="20.25" customHeight="1" x14ac:dyDescent="0.25">
      <c r="A14" s="9" t="s">
        <v>10</v>
      </c>
      <c r="B14" s="10">
        <v>99</v>
      </c>
      <c r="C14" s="31"/>
      <c r="D14" s="17"/>
      <c r="E14" s="90"/>
      <c r="F14" s="85">
        <v>99</v>
      </c>
      <c r="G14" s="86"/>
      <c r="H14" s="31"/>
      <c r="I14" s="17"/>
      <c r="J14" s="90"/>
      <c r="K14" s="11"/>
      <c r="L14" s="89" t="s">
        <v>79</v>
      </c>
      <c r="M14" s="14"/>
      <c r="N14" s="14"/>
      <c r="O14" s="14"/>
      <c r="P14" s="14"/>
      <c r="Q14" s="14"/>
      <c r="R14" s="14"/>
      <c r="S14" s="14"/>
      <c r="T14" s="14"/>
      <c r="U14" s="14"/>
      <c r="BX14" s="77"/>
      <c r="BY14" s="77"/>
      <c r="BZ14" s="77"/>
      <c r="CA14" s="77" t="str">
        <f t="shared" si="0"/>
        <v/>
      </c>
      <c r="CB14" s="77" t="str">
        <f t="shared" si="1"/>
        <v/>
      </c>
      <c r="CC14" s="77" t="str">
        <f t="shared" si="2"/>
        <v/>
      </c>
      <c r="CD14" s="77"/>
      <c r="CE14" s="77"/>
      <c r="CF14" s="77"/>
      <c r="CG14" s="77">
        <f t="shared" si="3"/>
        <v>0</v>
      </c>
      <c r="CH14" s="77">
        <f t="shared" si="4"/>
        <v>0</v>
      </c>
      <c r="CI14" s="77">
        <f t="shared" si="5"/>
        <v>0</v>
      </c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7"/>
      <c r="CU14" s="77"/>
      <c r="CV14" s="77"/>
      <c r="CW14" s="77"/>
      <c r="CX14" s="77"/>
      <c r="CY14" s="77"/>
      <c r="CZ14" s="77"/>
      <c r="DA14" s="77"/>
      <c r="DB14" s="77"/>
      <c r="DC14" s="77"/>
    </row>
    <row r="15" spans="1:107" s="76" customFormat="1" ht="20.25" customHeight="1" x14ac:dyDescent="0.25">
      <c r="A15" s="9" t="s">
        <v>11</v>
      </c>
      <c r="B15" s="10">
        <v>1</v>
      </c>
      <c r="C15" s="31"/>
      <c r="D15" s="17"/>
      <c r="E15" s="90"/>
      <c r="F15" s="85">
        <v>1</v>
      </c>
      <c r="G15" s="86"/>
      <c r="H15" s="31"/>
      <c r="I15" s="17"/>
      <c r="J15" s="90"/>
      <c r="K15" s="11"/>
      <c r="L15" s="89" t="s">
        <v>79</v>
      </c>
      <c r="M15" s="14"/>
      <c r="N15" s="14"/>
      <c r="O15" s="14"/>
      <c r="P15" s="14"/>
      <c r="Q15" s="14"/>
      <c r="R15" s="14"/>
      <c r="S15" s="14"/>
      <c r="T15" s="14"/>
      <c r="U15" s="14"/>
      <c r="BX15" s="77"/>
      <c r="BY15" s="77"/>
      <c r="BZ15" s="77"/>
      <c r="CA15" s="77" t="str">
        <f t="shared" si="0"/>
        <v/>
      </c>
      <c r="CB15" s="77" t="str">
        <f t="shared" si="1"/>
        <v/>
      </c>
      <c r="CC15" s="77" t="str">
        <f t="shared" si="2"/>
        <v/>
      </c>
      <c r="CD15" s="77"/>
      <c r="CE15" s="77"/>
      <c r="CF15" s="77"/>
      <c r="CG15" s="77">
        <f t="shared" si="3"/>
        <v>0</v>
      </c>
      <c r="CH15" s="77">
        <f t="shared" si="4"/>
        <v>0</v>
      </c>
      <c r="CI15" s="77">
        <f t="shared" si="5"/>
        <v>0</v>
      </c>
      <c r="CJ15" s="77"/>
      <c r="CK15" s="77"/>
      <c r="CL15" s="77"/>
      <c r="CM15" s="77"/>
      <c r="CN15" s="77"/>
      <c r="CO15" s="77"/>
      <c r="CP15" s="77"/>
      <c r="CQ15" s="77"/>
      <c r="CR15" s="77"/>
      <c r="CS15" s="77"/>
      <c r="CT15" s="77"/>
      <c r="CU15" s="77"/>
      <c r="CV15" s="77"/>
      <c r="CW15" s="77"/>
      <c r="CX15" s="77"/>
      <c r="CY15" s="77"/>
      <c r="CZ15" s="77"/>
      <c r="DA15" s="77"/>
      <c r="DB15" s="77"/>
      <c r="DC15" s="77"/>
    </row>
    <row r="16" spans="1:107" s="76" customFormat="1" ht="20.25" customHeight="1" x14ac:dyDescent="0.25">
      <c r="A16" s="18" t="s">
        <v>80</v>
      </c>
      <c r="B16" s="10">
        <v>1</v>
      </c>
      <c r="C16" s="31"/>
      <c r="D16" s="17"/>
      <c r="E16" s="90"/>
      <c r="F16" s="85">
        <v>1</v>
      </c>
      <c r="G16" s="86">
        <v>1</v>
      </c>
      <c r="H16" s="31"/>
      <c r="I16" s="17"/>
      <c r="J16" s="90"/>
      <c r="K16" s="22">
        <v>1</v>
      </c>
      <c r="L16" s="89" t="s">
        <v>79</v>
      </c>
      <c r="M16" s="14"/>
      <c r="N16" s="14"/>
      <c r="O16" s="14"/>
      <c r="P16" s="14"/>
      <c r="Q16" s="14"/>
      <c r="R16" s="14"/>
      <c r="S16" s="14"/>
      <c r="T16" s="14"/>
      <c r="U16" s="14"/>
      <c r="BX16" s="77"/>
      <c r="BY16" s="77"/>
      <c r="BZ16" s="77"/>
      <c r="CA16" s="77" t="str">
        <f t="shared" si="0"/>
        <v/>
      </c>
      <c r="CB16" s="77" t="str">
        <f t="shared" si="1"/>
        <v/>
      </c>
      <c r="CC16" s="77" t="str">
        <f t="shared" si="2"/>
        <v/>
      </c>
      <c r="CD16" s="77"/>
      <c r="CE16" s="77"/>
      <c r="CF16" s="77"/>
      <c r="CG16" s="77">
        <f t="shared" si="3"/>
        <v>0</v>
      </c>
      <c r="CH16" s="77">
        <f t="shared" si="4"/>
        <v>0</v>
      </c>
      <c r="CI16" s="77">
        <f t="shared" si="5"/>
        <v>0</v>
      </c>
      <c r="CJ16" s="77"/>
      <c r="CK16" s="77"/>
      <c r="CL16" s="77"/>
      <c r="CM16" s="77"/>
      <c r="CN16" s="77"/>
      <c r="CO16" s="77"/>
      <c r="CP16" s="77"/>
      <c r="CQ16" s="77"/>
      <c r="CR16" s="77"/>
      <c r="CS16" s="77"/>
      <c r="CT16" s="77"/>
      <c r="CU16" s="77"/>
      <c r="CV16" s="77"/>
      <c r="CW16" s="77"/>
      <c r="CX16" s="77"/>
      <c r="CY16" s="77"/>
      <c r="CZ16" s="77"/>
      <c r="DA16" s="77"/>
      <c r="DB16" s="77"/>
      <c r="DC16" s="77"/>
    </row>
    <row r="17" spans="1:107" s="76" customFormat="1" ht="20.25" customHeight="1" x14ac:dyDescent="0.25">
      <c r="A17" s="18" t="s">
        <v>81</v>
      </c>
      <c r="B17" s="10"/>
      <c r="C17" s="31"/>
      <c r="D17" s="17"/>
      <c r="E17" s="91"/>
      <c r="F17" s="85"/>
      <c r="G17" s="86"/>
      <c r="H17" s="31"/>
      <c r="I17" s="17"/>
      <c r="J17" s="91"/>
      <c r="K17" s="23"/>
      <c r="L17" s="89" t="s">
        <v>79</v>
      </c>
      <c r="M17" s="14"/>
      <c r="N17" s="14"/>
      <c r="O17" s="14"/>
      <c r="P17" s="14"/>
      <c r="Q17" s="14"/>
      <c r="R17" s="14"/>
      <c r="S17" s="14"/>
      <c r="T17" s="14"/>
      <c r="U17" s="14"/>
      <c r="BX17" s="77"/>
      <c r="BY17" s="77"/>
      <c r="BZ17" s="77"/>
      <c r="CA17" s="77" t="str">
        <f t="shared" si="0"/>
        <v/>
      </c>
      <c r="CB17" s="77" t="str">
        <f t="shared" si="1"/>
        <v/>
      </c>
      <c r="CC17" s="77" t="str">
        <f t="shared" si="2"/>
        <v/>
      </c>
      <c r="CD17" s="77"/>
      <c r="CE17" s="77"/>
      <c r="CF17" s="77"/>
      <c r="CG17" s="77">
        <f t="shared" si="3"/>
        <v>0</v>
      </c>
      <c r="CH17" s="77">
        <f t="shared" si="4"/>
        <v>0</v>
      </c>
      <c r="CI17" s="77">
        <f t="shared" si="5"/>
        <v>0</v>
      </c>
      <c r="CJ17" s="77"/>
      <c r="CK17" s="77"/>
      <c r="CL17" s="77"/>
      <c r="CM17" s="77"/>
      <c r="CN17" s="77"/>
      <c r="CO17" s="77"/>
      <c r="CP17" s="77"/>
      <c r="CQ17" s="77"/>
      <c r="CR17" s="77"/>
      <c r="CS17" s="77"/>
      <c r="CT17" s="77"/>
      <c r="CU17" s="77"/>
      <c r="CV17" s="77"/>
      <c r="CW17" s="77"/>
      <c r="CX17" s="77"/>
      <c r="CY17" s="77"/>
      <c r="CZ17" s="77"/>
      <c r="DA17" s="77"/>
      <c r="DB17" s="77"/>
      <c r="DC17" s="77"/>
    </row>
    <row r="18" spans="1:107" s="76" customFormat="1" ht="20.25" customHeight="1" x14ac:dyDescent="0.25">
      <c r="A18" s="20" t="s">
        <v>12</v>
      </c>
      <c r="B18" s="21">
        <v>99</v>
      </c>
      <c r="C18" s="41">
        <v>144</v>
      </c>
      <c r="D18" s="19"/>
      <c r="E18" s="90"/>
      <c r="F18" s="85">
        <v>243</v>
      </c>
      <c r="G18" s="92">
        <v>2</v>
      </c>
      <c r="H18" s="41">
        <v>1</v>
      </c>
      <c r="I18" s="19"/>
      <c r="J18" s="90"/>
      <c r="K18" s="23">
        <v>3</v>
      </c>
      <c r="L18" s="89" t="s">
        <v>79</v>
      </c>
      <c r="M18" s="14"/>
      <c r="N18" s="14"/>
      <c r="O18" s="14"/>
      <c r="P18" s="14"/>
      <c r="Q18" s="14"/>
      <c r="R18" s="14"/>
      <c r="S18" s="14"/>
      <c r="T18" s="14"/>
      <c r="U18" s="14"/>
      <c r="BX18" s="77"/>
      <c r="BY18" s="77"/>
      <c r="BZ18" s="77"/>
      <c r="CA18" s="77" t="str">
        <f t="shared" si="0"/>
        <v/>
      </c>
      <c r="CB18" s="77" t="str">
        <f t="shared" si="1"/>
        <v/>
      </c>
      <c r="CC18" s="77" t="str">
        <f t="shared" si="2"/>
        <v/>
      </c>
      <c r="CD18" s="77"/>
      <c r="CE18" s="77"/>
      <c r="CF18" s="77"/>
      <c r="CG18" s="77">
        <f t="shared" si="3"/>
        <v>0</v>
      </c>
      <c r="CH18" s="77">
        <f t="shared" si="4"/>
        <v>0</v>
      </c>
      <c r="CI18" s="77">
        <f t="shared" si="5"/>
        <v>0</v>
      </c>
      <c r="CJ18" s="77"/>
      <c r="CK18" s="77"/>
      <c r="CL18" s="77"/>
      <c r="CM18" s="77"/>
      <c r="CN18" s="77"/>
      <c r="CO18" s="77"/>
      <c r="CP18" s="77"/>
      <c r="CQ18" s="77"/>
      <c r="CR18" s="77"/>
      <c r="CS18" s="77"/>
      <c r="CT18" s="77"/>
      <c r="CU18" s="77"/>
      <c r="CV18" s="77"/>
      <c r="CW18" s="77"/>
      <c r="CX18" s="77"/>
      <c r="CY18" s="77"/>
      <c r="CZ18" s="77"/>
      <c r="DA18" s="77"/>
      <c r="DB18" s="77"/>
      <c r="DC18" s="77"/>
    </row>
    <row r="19" spans="1:107" s="76" customFormat="1" ht="20.25" customHeight="1" x14ac:dyDescent="0.25">
      <c r="A19" s="20" t="s">
        <v>13</v>
      </c>
      <c r="B19" s="21">
        <v>7</v>
      </c>
      <c r="C19" s="41">
        <v>6</v>
      </c>
      <c r="D19" s="19"/>
      <c r="E19" s="90"/>
      <c r="F19" s="85">
        <v>13</v>
      </c>
      <c r="G19" s="92"/>
      <c r="H19" s="41"/>
      <c r="I19" s="19"/>
      <c r="J19" s="90"/>
      <c r="K19" s="22"/>
      <c r="L19" s="89" t="s">
        <v>79</v>
      </c>
      <c r="M19" s="14"/>
      <c r="N19" s="14"/>
      <c r="O19" s="14"/>
      <c r="P19" s="14"/>
      <c r="Q19" s="14"/>
      <c r="R19" s="14"/>
      <c r="S19" s="14"/>
      <c r="T19" s="14"/>
      <c r="U19" s="14"/>
      <c r="BX19" s="77"/>
      <c r="BY19" s="77"/>
      <c r="BZ19" s="77"/>
      <c r="CA19" s="77" t="str">
        <f t="shared" si="0"/>
        <v/>
      </c>
      <c r="CB19" s="77" t="str">
        <f t="shared" si="1"/>
        <v/>
      </c>
      <c r="CC19" s="77" t="str">
        <f t="shared" si="2"/>
        <v/>
      </c>
      <c r="CD19" s="77"/>
      <c r="CE19" s="77"/>
      <c r="CF19" s="77"/>
      <c r="CG19" s="77">
        <f t="shared" si="3"/>
        <v>0</v>
      </c>
      <c r="CH19" s="77">
        <f t="shared" si="4"/>
        <v>0</v>
      </c>
      <c r="CI19" s="77">
        <f t="shared" si="5"/>
        <v>0</v>
      </c>
      <c r="CJ19" s="77"/>
      <c r="CK19" s="77"/>
      <c r="CL19" s="77"/>
      <c r="CM19" s="77"/>
      <c r="CN19" s="77"/>
      <c r="CO19" s="77"/>
      <c r="CP19" s="77"/>
      <c r="CQ19" s="77"/>
      <c r="CR19" s="77"/>
      <c r="CS19" s="77"/>
      <c r="CT19" s="77"/>
      <c r="CU19" s="77"/>
      <c r="CV19" s="77"/>
      <c r="CW19" s="77"/>
      <c r="CX19" s="77"/>
      <c r="CY19" s="77"/>
      <c r="CZ19" s="77"/>
      <c r="DA19" s="77"/>
      <c r="DB19" s="77"/>
      <c r="DC19" s="77"/>
    </row>
    <row r="20" spans="1:107" s="76" customFormat="1" ht="20.25" customHeight="1" x14ac:dyDescent="0.25">
      <c r="A20" s="20" t="s">
        <v>82</v>
      </c>
      <c r="B20" s="21">
        <v>207</v>
      </c>
      <c r="C20" s="41"/>
      <c r="D20" s="19"/>
      <c r="E20" s="90"/>
      <c r="F20" s="85">
        <v>207</v>
      </c>
      <c r="G20" s="92"/>
      <c r="H20" s="41"/>
      <c r="I20" s="19"/>
      <c r="J20" s="90"/>
      <c r="K20" s="22"/>
      <c r="L20" s="89" t="s">
        <v>79</v>
      </c>
      <c r="M20" s="14"/>
      <c r="N20" s="14"/>
      <c r="O20" s="14"/>
      <c r="P20" s="14"/>
      <c r="Q20" s="14"/>
      <c r="R20" s="14"/>
      <c r="S20" s="14"/>
      <c r="T20" s="14"/>
      <c r="U20" s="14"/>
      <c r="BX20" s="77"/>
      <c r="BY20" s="77"/>
      <c r="BZ20" s="77"/>
      <c r="CA20" s="77" t="str">
        <f t="shared" si="0"/>
        <v/>
      </c>
      <c r="CB20" s="77" t="str">
        <f t="shared" si="1"/>
        <v/>
      </c>
      <c r="CC20" s="77" t="str">
        <f t="shared" si="2"/>
        <v/>
      </c>
      <c r="CD20" s="77"/>
      <c r="CE20" s="77"/>
      <c r="CF20" s="77"/>
      <c r="CG20" s="77">
        <f t="shared" si="3"/>
        <v>0</v>
      </c>
      <c r="CH20" s="77">
        <f t="shared" si="4"/>
        <v>0</v>
      </c>
      <c r="CI20" s="77">
        <f t="shared" si="5"/>
        <v>0</v>
      </c>
      <c r="CJ20" s="77"/>
      <c r="CK20" s="77"/>
      <c r="CL20" s="77"/>
      <c r="CM20" s="77"/>
      <c r="CN20" s="77"/>
      <c r="CO20" s="77"/>
      <c r="CP20" s="77"/>
      <c r="CQ20" s="77"/>
      <c r="CR20" s="77"/>
      <c r="CS20" s="77"/>
      <c r="CT20" s="77"/>
      <c r="CU20" s="77"/>
      <c r="CV20" s="77"/>
      <c r="CW20" s="77"/>
      <c r="CX20" s="77"/>
      <c r="CY20" s="77"/>
      <c r="CZ20" s="77"/>
      <c r="DA20" s="77"/>
      <c r="DB20" s="77"/>
      <c r="DC20" s="77"/>
    </row>
    <row r="21" spans="1:107" s="76" customFormat="1" ht="26.25" customHeight="1" x14ac:dyDescent="0.25">
      <c r="A21" s="18" t="s">
        <v>83</v>
      </c>
      <c r="B21" s="21">
        <v>3</v>
      </c>
      <c r="C21" s="41"/>
      <c r="D21" s="19"/>
      <c r="E21" s="93">
        <v>3</v>
      </c>
      <c r="F21" s="94"/>
      <c r="G21" s="92">
        <v>1</v>
      </c>
      <c r="H21" s="41"/>
      <c r="I21" s="19"/>
      <c r="J21" s="93">
        <v>1</v>
      </c>
      <c r="K21" s="22"/>
      <c r="L21" s="89" t="s">
        <v>79</v>
      </c>
      <c r="M21" s="14"/>
      <c r="N21" s="14"/>
      <c r="O21" s="14"/>
      <c r="P21" s="14"/>
      <c r="Q21" s="14"/>
      <c r="R21" s="14"/>
      <c r="S21" s="14"/>
      <c r="T21" s="14"/>
      <c r="U21" s="14"/>
      <c r="BX21" s="77"/>
      <c r="BY21" s="77"/>
      <c r="BZ21" s="77"/>
      <c r="CA21" s="77" t="str">
        <f t="shared" si="0"/>
        <v/>
      </c>
      <c r="CB21" s="77" t="str">
        <f t="shared" si="1"/>
        <v/>
      </c>
      <c r="CC21" s="77" t="str">
        <f t="shared" si="2"/>
        <v/>
      </c>
      <c r="CD21" s="77"/>
      <c r="CE21" s="77"/>
      <c r="CF21" s="77"/>
      <c r="CG21" s="77">
        <f t="shared" si="3"/>
        <v>0</v>
      </c>
      <c r="CH21" s="77">
        <f t="shared" si="4"/>
        <v>0</v>
      </c>
      <c r="CI21" s="77">
        <f t="shared" si="5"/>
        <v>0</v>
      </c>
      <c r="CJ21" s="77"/>
      <c r="CK21" s="77"/>
      <c r="CL21" s="77"/>
      <c r="CM21" s="77"/>
      <c r="CN21" s="77"/>
      <c r="CO21" s="77"/>
      <c r="CP21" s="77"/>
      <c r="CQ21" s="77"/>
      <c r="CR21" s="77"/>
      <c r="CS21" s="77"/>
      <c r="CT21" s="77"/>
      <c r="CU21" s="77"/>
      <c r="CV21" s="77"/>
      <c r="CW21" s="77"/>
      <c r="CX21" s="77"/>
      <c r="CY21" s="77"/>
      <c r="CZ21" s="77"/>
      <c r="DA21" s="77"/>
      <c r="DB21" s="77"/>
      <c r="DC21" s="77"/>
    </row>
    <row r="22" spans="1:107" s="76" customFormat="1" ht="20.25" customHeight="1" x14ac:dyDescent="0.25">
      <c r="A22" s="18" t="s">
        <v>14</v>
      </c>
      <c r="B22" s="21"/>
      <c r="C22" s="41"/>
      <c r="D22" s="19"/>
      <c r="E22" s="93"/>
      <c r="F22" s="94"/>
      <c r="G22" s="92"/>
      <c r="H22" s="41"/>
      <c r="I22" s="19"/>
      <c r="J22" s="93"/>
      <c r="K22" s="22"/>
      <c r="L22" s="89" t="s">
        <v>79</v>
      </c>
      <c r="M22" s="14"/>
      <c r="N22" s="14"/>
      <c r="O22" s="14"/>
      <c r="P22" s="14"/>
      <c r="Q22" s="14"/>
      <c r="R22" s="14"/>
      <c r="S22" s="14"/>
      <c r="T22" s="14"/>
      <c r="U22" s="14"/>
      <c r="BX22" s="77"/>
      <c r="BY22" s="77"/>
      <c r="BZ22" s="77"/>
      <c r="CA22" s="77" t="str">
        <f t="shared" si="0"/>
        <v/>
      </c>
      <c r="CB22" s="77" t="str">
        <f t="shared" si="1"/>
        <v/>
      </c>
      <c r="CC22" s="77" t="str">
        <f t="shared" si="2"/>
        <v/>
      </c>
      <c r="CD22" s="77"/>
      <c r="CE22" s="77"/>
      <c r="CF22" s="77"/>
      <c r="CG22" s="77">
        <f t="shared" si="3"/>
        <v>0</v>
      </c>
      <c r="CH22" s="77">
        <f t="shared" si="4"/>
        <v>0</v>
      </c>
      <c r="CI22" s="77">
        <f t="shared" si="5"/>
        <v>0</v>
      </c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</row>
    <row r="23" spans="1:107" s="76" customFormat="1" ht="20.25" customHeight="1" x14ac:dyDescent="0.25">
      <c r="A23" s="20" t="s">
        <v>15</v>
      </c>
      <c r="B23" s="21">
        <v>605</v>
      </c>
      <c r="C23" s="41"/>
      <c r="D23" s="19"/>
      <c r="E23" s="93"/>
      <c r="F23" s="94">
        <v>605</v>
      </c>
      <c r="G23" s="92"/>
      <c r="H23" s="41"/>
      <c r="I23" s="19"/>
      <c r="J23" s="93"/>
      <c r="K23" s="22"/>
      <c r="L23" s="89" t="s">
        <v>79</v>
      </c>
      <c r="M23" s="14"/>
      <c r="N23" s="14"/>
      <c r="O23" s="14"/>
      <c r="P23" s="14"/>
      <c r="Q23" s="14"/>
      <c r="R23" s="14"/>
      <c r="S23" s="14"/>
      <c r="T23" s="14"/>
      <c r="U23" s="14"/>
      <c r="BX23" s="77"/>
      <c r="BY23" s="77"/>
      <c r="BZ23" s="77"/>
      <c r="CA23" s="77" t="str">
        <f t="shared" si="0"/>
        <v/>
      </c>
      <c r="CB23" s="77" t="str">
        <f t="shared" si="1"/>
        <v/>
      </c>
      <c r="CC23" s="77" t="str">
        <f t="shared" si="2"/>
        <v/>
      </c>
      <c r="CD23" s="77"/>
      <c r="CE23" s="77"/>
      <c r="CF23" s="77"/>
      <c r="CG23" s="77">
        <f t="shared" si="3"/>
        <v>0</v>
      </c>
      <c r="CH23" s="77">
        <f t="shared" si="4"/>
        <v>0</v>
      </c>
      <c r="CI23" s="77">
        <f t="shared" si="5"/>
        <v>0</v>
      </c>
      <c r="CJ23" s="77"/>
      <c r="CK23" s="77"/>
      <c r="CL23" s="77"/>
      <c r="CM23" s="77"/>
      <c r="CN23" s="77"/>
      <c r="CO23" s="77"/>
      <c r="CP23" s="77"/>
      <c r="CQ23" s="77"/>
      <c r="CR23" s="77"/>
      <c r="CS23" s="77"/>
      <c r="CT23" s="77"/>
      <c r="CU23" s="77"/>
      <c r="CV23" s="77"/>
      <c r="CW23" s="77"/>
      <c r="CX23" s="77"/>
      <c r="CY23" s="77"/>
      <c r="CZ23" s="77"/>
      <c r="DA23" s="77"/>
      <c r="DB23" s="77"/>
      <c r="DC23" s="77"/>
    </row>
    <row r="24" spans="1:107" s="76" customFormat="1" ht="20.25" customHeight="1" x14ac:dyDescent="0.25">
      <c r="A24" s="20" t="s">
        <v>16</v>
      </c>
      <c r="B24" s="21">
        <v>48</v>
      </c>
      <c r="C24" s="41"/>
      <c r="D24" s="19"/>
      <c r="E24" s="93">
        <v>25</v>
      </c>
      <c r="F24" s="94">
        <v>23</v>
      </c>
      <c r="G24" s="92">
        <v>12</v>
      </c>
      <c r="H24" s="41"/>
      <c r="I24" s="19"/>
      <c r="J24" s="93">
        <v>5</v>
      </c>
      <c r="K24" s="22">
        <v>7</v>
      </c>
      <c r="L24" s="89" t="s">
        <v>79</v>
      </c>
      <c r="M24" s="14"/>
      <c r="N24" s="14"/>
      <c r="O24" s="14"/>
      <c r="P24" s="14"/>
      <c r="Q24" s="14"/>
      <c r="R24" s="14"/>
      <c r="S24" s="14"/>
      <c r="T24" s="14"/>
      <c r="U24" s="14"/>
      <c r="BX24" s="77"/>
      <c r="BY24" s="77"/>
      <c r="BZ24" s="77"/>
      <c r="CA24" s="77" t="str">
        <f t="shared" si="0"/>
        <v/>
      </c>
      <c r="CB24" s="77" t="str">
        <f t="shared" si="1"/>
        <v/>
      </c>
      <c r="CC24" s="77" t="str">
        <f t="shared" si="2"/>
        <v/>
      </c>
      <c r="CD24" s="77"/>
      <c r="CE24" s="77"/>
      <c r="CF24" s="77"/>
      <c r="CG24" s="77">
        <f t="shared" si="3"/>
        <v>0</v>
      </c>
      <c r="CH24" s="77">
        <f t="shared" si="4"/>
        <v>0</v>
      </c>
      <c r="CI24" s="77">
        <f t="shared" si="5"/>
        <v>0</v>
      </c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</row>
    <row r="25" spans="1:107" s="76" customFormat="1" ht="20.25" customHeight="1" x14ac:dyDescent="0.25">
      <c r="A25" s="20" t="s">
        <v>17</v>
      </c>
      <c r="B25" s="21">
        <v>238</v>
      </c>
      <c r="C25" s="41"/>
      <c r="D25" s="19"/>
      <c r="E25" s="93">
        <v>88</v>
      </c>
      <c r="F25" s="94">
        <v>150</v>
      </c>
      <c r="G25" s="92">
        <v>1</v>
      </c>
      <c r="H25" s="41"/>
      <c r="I25" s="19"/>
      <c r="J25" s="93">
        <v>1</v>
      </c>
      <c r="K25" s="22"/>
      <c r="L25" s="89" t="s">
        <v>79</v>
      </c>
      <c r="M25" s="14"/>
      <c r="N25" s="14"/>
      <c r="O25" s="14"/>
      <c r="P25" s="14"/>
      <c r="Q25" s="14"/>
      <c r="R25" s="14"/>
      <c r="S25" s="14"/>
      <c r="T25" s="14"/>
      <c r="U25" s="14"/>
      <c r="BX25" s="77"/>
      <c r="BY25" s="77"/>
      <c r="BZ25" s="77"/>
      <c r="CA25" s="77" t="str">
        <f t="shared" si="0"/>
        <v/>
      </c>
      <c r="CB25" s="77" t="str">
        <f t="shared" si="1"/>
        <v/>
      </c>
      <c r="CC25" s="77" t="str">
        <f t="shared" si="2"/>
        <v/>
      </c>
      <c r="CD25" s="77"/>
      <c r="CE25" s="77"/>
      <c r="CF25" s="77"/>
      <c r="CG25" s="77">
        <f t="shared" si="3"/>
        <v>0</v>
      </c>
      <c r="CH25" s="77">
        <f t="shared" si="4"/>
        <v>0</v>
      </c>
      <c r="CI25" s="77">
        <f t="shared" si="5"/>
        <v>0</v>
      </c>
      <c r="CJ25" s="77"/>
      <c r="CK25" s="77"/>
      <c r="CL25" s="77"/>
      <c r="CM25" s="77"/>
      <c r="CN25" s="77"/>
      <c r="CO25" s="77"/>
      <c r="CP25" s="77"/>
      <c r="CQ25" s="77"/>
      <c r="CR25" s="77"/>
      <c r="CS25" s="77"/>
      <c r="CT25" s="77"/>
      <c r="CU25" s="77"/>
      <c r="CV25" s="77"/>
      <c r="CW25" s="77"/>
      <c r="CX25" s="77"/>
      <c r="CY25" s="77"/>
      <c r="CZ25" s="77"/>
      <c r="DA25" s="77"/>
      <c r="DB25" s="77"/>
      <c r="DC25" s="77"/>
    </row>
    <row r="26" spans="1:107" s="76" customFormat="1" ht="20.25" customHeight="1" x14ac:dyDescent="0.25">
      <c r="A26" s="20" t="s">
        <v>18</v>
      </c>
      <c r="B26" s="21"/>
      <c r="C26" s="41"/>
      <c r="D26" s="19"/>
      <c r="E26" s="93"/>
      <c r="F26" s="94"/>
      <c r="G26" s="92"/>
      <c r="H26" s="41"/>
      <c r="I26" s="19"/>
      <c r="J26" s="93"/>
      <c r="K26" s="22"/>
      <c r="L26" s="89" t="s">
        <v>79</v>
      </c>
      <c r="M26" s="14"/>
      <c r="N26" s="14"/>
      <c r="O26" s="14"/>
      <c r="P26" s="14"/>
      <c r="Q26" s="14"/>
      <c r="R26" s="14"/>
      <c r="S26" s="14"/>
      <c r="T26" s="14"/>
      <c r="U26" s="14"/>
      <c r="BX26" s="77"/>
      <c r="BY26" s="77"/>
      <c r="BZ26" s="77"/>
      <c r="CA26" s="77" t="str">
        <f t="shared" si="0"/>
        <v/>
      </c>
      <c r="CB26" s="77" t="str">
        <f t="shared" si="1"/>
        <v/>
      </c>
      <c r="CC26" s="77" t="str">
        <f t="shared" si="2"/>
        <v/>
      </c>
      <c r="CD26" s="77"/>
      <c r="CE26" s="77"/>
      <c r="CF26" s="77"/>
      <c r="CG26" s="77">
        <f t="shared" si="3"/>
        <v>0</v>
      </c>
      <c r="CH26" s="77">
        <f t="shared" si="4"/>
        <v>0</v>
      </c>
      <c r="CI26" s="77">
        <f t="shared" si="5"/>
        <v>0</v>
      </c>
      <c r="CJ26" s="77"/>
      <c r="CK26" s="77"/>
      <c r="CL26" s="77"/>
      <c r="CM26" s="77"/>
      <c r="CN26" s="77"/>
      <c r="CO26" s="77"/>
      <c r="CP26" s="77"/>
      <c r="CQ26" s="77"/>
      <c r="CR26" s="77"/>
      <c r="CS26" s="77"/>
      <c r="CT26" s="77"/>
      <c r="CU26" s="77"/>
      <c r="CV26" s="77"/>
      <c r="CW26" s="77"/>
      <c r="CX26" s="77"/>
      <c r="CY26" s="77"/>
      <c r="CZ26" s="77"/>
      <c r="DA26" s="77"/>
      <c r="DB26" s="77"/>
      <c r="DC26" s="77"/>
    </row>
    <row r="27" spans="1:107" s="76" customFormat="1" ht="20.25" customHeight="1" x14ac:dyDescent="0.25">
      <c r="A27" s="20" t="s">
        <v>84</v>
      </c>
      <c r="B27" s="21"/>
      <c r="C27" s="41"/>
      <c r="D27" s="19"/>
      <c r="E27" s="93"/>
      <c r="F27" s="94"/>
      <c r="G27" s="92"/>
      <c r="H27" s="41"/>
      <c r="I27" s="19"/>
      <c r="J27" s="93"/>
      <c r="K27" s="22"/>
      <c r="L27" s="89" t="s">
        <v>79</v>
      </c>
      <c r="M27" s="14"/>
      <c r="N27" s="14"/>
      <c r="O27" s="14"/>
      <c r="P27" s="14"/>
      <c r="Q27" s="14"/>
      <c r="R27" s="14"/>
      <c r="S27" s="14"/>
      <c r="T27" s="14"/>
      <c r="U27" s="14"/>
      <c r="BX27" s="77"/>
      <c r="BY27" s="77"/>
      <c r="BZ27" s="77"/>
      <c r="CA27" s="77" t="str">
        <f t="shared" si="0"/>
        <v/>
      </c>
      <c r="CB27" s="77" t="str">
        <f t="shared" si="1"/>
        <v/>
      </c>
      <c r="CC27" s="77" t="str">
        <f t="shared" si="2"/>
        <v/>
      </c>
      <c r="CD27" s="77"/>
      <c r="CE27" s="77"/>
      <c r="CF27" s="77"/>
      <c r="CG27" s="77">
        <f t="shared" si="3"/>
        <v>0</v>
      </c>
      <c r="CH27" s="77">
        <f t="shared" si="4"/>
        <v>0</v>
      </c>
      <c r="CI27" s="77">
        <f t="shared" si="5"/>
        <v>0</v>
      </c>
      <c r="CJ27" s="77"/>
      <c r="CK27" s="77"/>
      <c r="CL27" s="77"/>
      <c r="CM27" s="77"/>
      <c r="CN27" s="77"/>
      <c r="CO27" s="77"/>
      <c r="CP27" s="77"/>
      <c r="CQ27" s="77"/>
      <c r="CR27" s="77"/>
      <c r="CS27" s="77"/>
      <c r="CT27" s="77"/>
      <c r="CU27" s="77"/>
      <c r="CV27" s="77"/>
      <c r="CW27" s="77"/>
      <c r="CX27" s="77"/>
      <c r="CY27" s="77"/>
      <c r="CZ27" s="77"/>
      <c r="DA27" s="77"/>
      <c r="DB27" s="77"/>
      <c r="DC27" s="77"/>
    </row>
    <row r="28" spans="1:107" s="76" customFormat="1" ht="20.25" customHeight="1" x14ac:dyDescent="0.25">
      <c r="A28" s="95" t="s">
        <v>19</v>
      </c>
      <c r="B28" s="21">
        <v>1</v>
      </c>
      <c r="C28" s="43"/>
      <c r="D28" s="44"/>
      <c r="E28" s="96"/>
      <c r="F28" s="94">
        <v>1</v>
      </c>
      <c r="G28" s="92"/>
      <c r="H28" s="43"/>
      <c r="I28" s="44"/>
      <c r="J28" s="96"/>
      <c r="K28" s="23"/>
      <c r="L28" s="89" t="s">
        <v>79</v>
      </c>
      <c r="M28" s="14"/>
      <c r="N28" s="14"/>
      <c r="O28" s="14"/>
      <c r="P28" s="14"/>
      <c r="Q28" s="14"/>
      <c r="R28" s="14"/>
      <c r="S28" s="14"/>
      <c r="T28" s="14"/>
      <c r="U28" s="14"/>
      <c r="BX28" s="77"/>
      <c r="BY28" s="77"/>
      <c r="BZ28" s="77"/>
      <c r="CA28" s="77" t="str">
        <f t="shared" si="0"/>
        <v/>
      </c>
      <c r="CB28" s="77" t="str">
        <f t="shared" si="1"/>
        <v/>
      </c>
      <c r="CC28" s="77" t="str">
        <f t="shared" si="2"/>
        <v/>
      </c>
      <c r="CD28" s="77"/>
      <c r="CE28" s="77"/>
      <c r="CF28" s="77"/>
      <c r="CG28" s="77">
        <f t="shared" si="3"/>
        <v>0</v>
      </c>
      <c r="CH28" s="77">
        <f t="shared" si="4"/>
        <v>0</v>
      </c>
      <c r="CI28" s="77">
        <f t="shared" si="5"/>
        <v>0</v>
      </c>
      <c r="CJ28" s="77"/>
      <c r="CK28" s="77"/>
      <c r="CL28" s="77"/>
      <c r="CM28" s="77"/>
      <c r="CN28" s="77"/>
      <c r="CO28" s="77"/>
      <c r="CP28" s="77"/>
      <c r="CQ28" s="77"/>
      <c r="CR28" s="77"/>
      <c r="CS28" s="77"/>
      <c r="CT28" s="77"/>
      <c r="CU28" s="77"/>
      <c r="CV28" s="77"/>
      <c r="CW28" s="77"/>
      <c r="CX28" s="77"/>
      <c r="CY28" s="77"/>
      <c r="CZ28" s="77"/>
      <c r="DA28" s="77"/>
      <c r="DB28" s="77"/>
      <c r="DC28" s="77"/>
    </row>
    <row r="29" spans="1:107" s="76" customFormat="1" ht="20.25" customHeight="1" x14ac:dyDescent="0.25">
      <c r="A29" s="4" t="s">
        <v>59</v>
      </c>
      <c r="B29" s="21"/>
      <c r="C29" s="41"/>
      <c r="D29" s="19"/>
      <c r="E29" s="93"/>
      <c r="F29" s="94"/>
      <c r="G29" s="92"/>
      <c r="H29" s="41"/>
      <c r="I29" s="19"/>
      <c r="J29" s="97"/>
      <c r="K29" s="25"/>
      <c r="L29" s="89" t="s">
        <v>79</v>
      </c>
      <c r="M29" s="14"/>
      <c r="N29" s="14"/>
      <c r="O29" s="14"/>
      <c r="P29" s="14"/>
      <c r="Q29" s="14"/>
      <c r="R29" s="14"/>
      <c r="S29" s="14"/>
      <c r="T29" s="14"/>
      <c r="U29" s="14"/>
      <c r="BX29" s="77"/>
      <c r="BY29" s="77"/>
      <c r="BZ29" s="77"/>
      <c r="CA29" s="77" t="str">
        <f t="shared" si="0"/>
        <v/>
      </c>
      <c r="CB29" s="77" t="str">
        <f t="shared" si="1"/>
        <v/>
      </c>
      <c r="CC29" s="77" t="str">
        <f t="shared" si="2"/>
        <v/>
      </c>
      <c r="CD29" s="77"/>
      <c r="CE29" s="77"/>
      <c r="CF29" s="77"/>
      <c r="CG29" s="77">
        <f t="shared" si="3"/>
        <v>0</v>
      </c>
      <c r="CH29" s="77">
        <f t="shared" si="4"/>
        <v>0</v>
      </c>
      <c r="CI29" s="77">
        <f t="shared" si="5"/>
        <v>0</v>
      </c>
      <c r="CJ29" s="77"/>
      <c r="CK29" s="77"/>
      <c r="CL29" s="77"/>
      <c r="CM29" s="77"/>
      <c r="CN29" s="77"/>
      <c r="CO29" s="77"/>
      <c r="CP29" s="77"/>
      <c r="CQ29" s="77"/>
      <c r="CR29" s="77"/>
      <c r="CS29" s="77"/>
      <c r="CT29" s="77"/>
      <c r="CU29" s="77"/>
      <c r="CV29" s="77"/>
      <c r="CW29" s="77"/>
      <c r="CX29" s="77"/>
      <c r="CY29" s="77"/>
      <c r="CZ29" s="77"/>
      <c r="DA29" s="77"/>
      <c r="DB29" s="77"/>
      <c r="DC29" s="77"/>
    </row>
    <row r="30" spans="1:107" s="76" customFormat="1" ht="15" customHeight="1" x14ac:dyDescent="0.25">
      <c r="A30" s="98" t="s">
        <v>85</v>
      </c>
      <c r="B30" s="99"/>
      <c r="C30" s="99"/>
      <c r="D30" s="99"/>
      <c r="E30" s="99"/>
      <c r="F30" s="99"/>
      <c r="G30" s="99"/>
      <c r="H30" s="99"/>
      <c r="I30" s="98"/>
      <c r="J30" s="100"/>
      <c r="K30" s="100"/>
      <c r="L30" s="14"/>
      <c r="M30" s="14"/>
      <c r="N30" s="14"/>
      <c r="O30" s="14"/>
      <c r="P30" s="14"/>
      <c r="Q30" s="14"/>
      <c r="R30" s="14"/>
      <c r="S30" s="14"/>
      <c r="T30" s="14"/>
      <c r="U30" s="2"/>
      <c r="BX30" s="77"/>
      <c r="BY30" s="77"/>
      <c r="BZ30" s="77"/>
      <c r="CA30" s="77"/>
      <c r="CB30" s="77"/>
      <c r="CC30" s="77"/>
      <c r="CD30" s="77"/>
      <c r="CE30" s="77"/>
      <c r="CF30" s="77"/>
      <c r="CG30" s="77"/>
      <c r="CH30" s="77"/>
      <c r="CI30" s="77"/>
      <c r="CJ30" s="77"/>
      <c r="CK30" s="77"/>
      <c r="CL30" s="77"/>
      <c r="CM30" s="77"/>
      <c r="CN30" s="77"/>
      <c r="CO30" s="77"/>
      <c r="CP30" s="77"/>
      <c r="CQ30" s="77"/>
      <c r="CR30" s="77"/>
      <c r="CS30" s="77"/>
      <c r="CT30" s="77"/>
      <c r="CU30" s="77"/>
      <c r="CV30" s="77"/>
      <c r="CW30" s="77"/>
      <c r="CX30" s="77"/>
      <c r="CY30" s="77"/>
      <c r="CZ30" s="77"/>
      <c r="DA30" s="77"/>
      <c r="DB30" s="77"/>
      <c r="DC30" s="77"/>
    </row>
    <row r="31" spans="1:107" s="76" customFormat="1" ht="15" customHeight="1" x14ac:dyDescent="0.25">
      <c r="A31" s="387" t="s">
        <v>3</v>
      </c>
      <c r="B31" s="384" t="s">
        <v>73</v>
      </c>
      <c r="C31" s="404"/>
      <c r="D31" s="404"/>
      <c r="E31" s="404"/>
      <c r="F31" s="408"/>
      <c r="G31" s="411" t="s">
        <v>74</v>
      </c>
      <c r="H31" s="404"/>
      <c r="I31" s="404"/>
      <c r="J31" s="404"/>
      <c r="K31" s="385"/>
      <c r="L31" s="14"/>
      <c r="M31" s="14"/>
      <c r="N31" s="14"/>
      <c r="O31" s="14"/>
      <c r="P31" s="14"/>
      <c r="Q31" s="14"/>
      <c r="R31" s="14"/>
      <c r="S31" s="14"/>
      <c r="T31" s="14"/>
      <c r="U31" s="2"/>
      <c r="BX31" s="77"/>
      <c r="BY31" s="77"/>
      <c r="BZ31" s="77"/>
      <c r="CA31" s="77"/>
      <c r="CB31" s="77"/>
      <c r="CC31" s="77"/>
      <c r="CD31" s="77"/>
      <c r="CE31" s="77"/>
      <c r="CF31" s="77"/>
      <c r="CG31" s="77"/>
      <c r="CH31" s="77"/>
      <c r="CI31" s="77"/>
      <c r="CJ31" s="77"/>
      <c r="CK31" s="77"/>
      <c r="CL31" s="77"/>
      <c r="CM31" s="77"/>
      <c r="CN31" s="77"/>
      <c r="CO31" s="77"/>
      <c r="CP31" s="77"/>
      <c r="CQ31" s="77"/>
      <c r="CR31" s="77"/>
      <c r="CS31" s="77"/>
      <c r="CT31" s="77"/>
      <c r="CU31" s="77"/>
      <c r="CV31" s="77"/>
      <c r="CW31" s="77"/>
      <c r="CX31" s="77"/>
      <c r="CY31" s="77"/>
      <c r="CZ31" s="77"/>
      <c r="DA31" s="77"/>
      <c r="DB31" s="77"/>
      <c r="DC31" s="77"/>
    </row>
    <row r="32" spans="1:107" s="76" customFormat="1" ht="15" customHeight="1" x14ac:dyDescent="0.25">
      <c r="A32" s="388"/>
      <c r="B32" s="384" t="s">
        <v>75</v>
      </c>
      <c r="C32" s="404"/>
      <c r="D32" s="385"/>
      <c r="E32" s="409" t="s">
        <v>76</v>
      </c>
      <c r="F32" s="410"/>
      <c r="G32" s="411" t="s">
        <v>75</v>
      </c>
      <c r="H32" s="404"/>
      <c r="I32" s="385"/>
      <c r="J32" s="384" t="s">
        <v>77</v>
      </c>
      <c r="K32" s="385"/>
      <c r="L32" s="14"/>
      <c r="M32" s="14"/>
      <c r="N32" s="14"/>
      <c r="O32" s="14"/>
      <c r="P32" s="14"/>
      <c r="Q32" s="14"/>
      <c r="R32" s="14"/>
      <c r="S32" s="14"/>
      <c r="T32" s="14"/>
      <c r="U32" s="2"/>
      <c r="BX32" s="77"/>
      <c r="BY32" s="77"/>
      <c r="BZ32" s="77"/>
      <c r="CA32" s="77"/>
      <c r="CB32" s="77"/>
      <c r="CC32" s="77"/>
      <c r="CD32" s="77"/>
      <c r="CE32" s="77"/>
      <c r="CF32" s="77"/>
      <c r="CG32" s="77"/>
      <c r="CH32" s="77"/>
      <c r="CI32" s="77"/>
      <c r="CJ32" s="77"/>
      <c r="CK32" s="77"/>
      <c r="CL32" s="77"/>
      <c r="CM32" s="77"/>
      <c r="CN32" s="77"/>
      <c r="CO32" s="77"/>
      <c r="CP32" s="77"/>
      <c r="CQ32" s="77"/>
      <c r="CR32" s="77"/>
      <c r="CS32" s="77"/>
      <c r="CT32" s="77"/>
      <c r="CU32" s="77"/>
      <c r="CV32" s="77"/>
      <c r="CW32" s="77"/>
      <c r="CX32" s="77"/>
      <c r="CY32" s="77"/>
      <c r="CZ32" s="77"/>
      <c r="DA32" s="77"/>
      <c r="DB32" s="77"/>
      <c r="DC32" s="77"/>
    </row>
    <row r="33" spans="1:107" s="76" customFormat="1" x14ac:dyDescent="0.25">
      <c r="A33" s="389"/>
      <c r="B33" s="6" t="s">
        <v>4</v>
      </c>
      <c r="C33" s="79" t="s">
        <v>5</v>
      </c>
      <c r="D33" s="7" t="s">
        <v>78</v>
      </c>
      <c r="E33" s="59" t="s">
        <v>6</v>
      </c>
      <c r="F33" s="58" t="s">
        <v>7</v>
      </c>
      <c r="G33" s="81" t="s">
        <v>4</v>
      </c>
      <c r="H33" s="79" t="s">
        <v>5</v>
      </c>
      <c r="I33" s="7" t="s">
        <v>78</v>
      </c>
      <c r="J33" s="59" t="s">
        <v>6</v>
      </c>
      <c r="K33" s="61" t="s">
        <v>7</v>
      </c>
      <c r="L33" s="14"/>
      <c r="M33" s="14"/>
      <c r="N33" s="14"/>
      <c r="O33" s="14"/>
      <c r="P33" s="14"/>
      <c r="Q33" s="14"/>
      <c r="R33" s="14"/>
      <c r="S33" s="14"/>
      <c r="T33" s="14"/>
      <c r="U33" s="2"/>
      <c r="BX33" s="77"/>
      <c r="BY33" s="77"/>
      <c r="BZ33" s="77"/>
      <c r="CA33" s="77"/>
      <c r="CB33" s="77"/>
      <c r="CC33" s="77"/>
      <c r="CD33" s="77"/>
      <c r="CE33" s="77"/>
      <c r="CF33" s="77"/>
      <c r="CG33" s="77"/>
      <c r="CH33" s="77"/>
      <c r="CI33" s="77"/>
      <c r="CJ33" s="77"/>
      <c r="CK33" s="77"/>
      <c r="CL33" s="77"/>
      <c r="CM33" s="77"/>
      <c r="CN33" s="77"/>
      <c r="CO33" s="77"/>
      <c r="CP33" s="77"/>
      <c r="CQ33" s="77"/>
      <c r="CR33" s="77"/>
      <c r="CS33" s="77"/>
      <c r="CT33" s="77"/>
      <c r="CU33" s="77"/>
      <c r="CV33" s="77"/>
      <c r="CW33" s="77"/>
      <c r="CX33" s="77"/>
      <c r="CY33" s="77"/>
      <c r="CZ33" s="77"/>
      <c r="DA33" s="77"/>
      <c r="DB33" s="77"/>
      <c r="DC33" s="77"/>
    </row>
    <row r="34" spans="1:107" s="76" customFormat="1" ht="24" customHeight="1" x14ac:dyDescent="0.25">
      <c r="A34" s="9" t="s">
        <v>8</v>
      </c>
      <c r="B34" s="10"/>
      <c r="C34" s="31"/>
      <c r="D34" s="17"/>
      <c r="E34" s="87"/>
      <c r="F34" s="101"/>
      <c r="G34" s="86"/>
      <c r="H34" s="31"/>
      <c r="I34" s="17"/>
      <c r="J34" s="87"/>
      <c r="K34" s="88"/>
      <c r="L34" s="102" t="s">
        <v>79</v>
      </c>
      <c r="M34" s="14"/>
      <c r="N34" s="14"/>
      <c r="O34" s="14"/>
      <c r="P34" s="14"/>
      <c r="Q34" s="14"/>
      <c r="R34" s="14"/>
      <c r="S34" s="14"/>
      <c r="T34" s="14"/>
      <c r="U34" s="2"/>
      <c r="BX34" s="77"/>
      <c r="BY34" s="77"/>
      <c r="BZ34" s="77"/>
      <c r="CA34" s="77"/>
      <c r="CB34" s="77"/>
      <c r="CC34" s="77"/>
      <c r="CD34" s="77"/>
      <c r="CE34" s="77"/>
      <c r="CF34" s="77"/>
      <c r="CG34" s="77"/>
      <c r="CH34" s="77"/>
      <c r="CI34" s="77"/>
      <c r="CJ34" s="77"/>
      <c r="CK34" s="77"/>
      <c r="CL34" s="77"/>
      <c r="CM34" s="77"/>
      <c r="CN34" s="77"/>
      <c r="CO34" s="77"/>
      <c r="CP34" s="77"/>
      <c r="CQ34" s="77"/>
      <c r="CR34" s="77"/>
      <c r="CS34" s="77"/>
      <c r="CT34" s="77"/>
      <c r="CU34" s="77"/>
      <c r="CV34" s="77"/>
      <c r="CW34" s="77"/>
      <c r="CX34" s="77"/>
      <c r="CY34" s="77"/>
      <c r="CZ34" s="77"/>
      <c r="DA34" s="77"/>
      <c r="DB34" s="77"/>
      <c r="DC34" s="77"/>
    </row>
    <row r="35" spans="1:107" s="76" customFormat="1" ht="24" customHeight="1" x14ac:dyDescent="0.25">
      <c r="A35" s="9" t="s">
        <v>9</v>
      </c>
      <c r="B35" s="10"/>
      <c r="C35" s="31"/>
      <c r="D35" s="17"/>
      <c r="E35" s="90"/>
      <c r="F35" s="101"/>
      <c r="G35" s="86"/>
      <c r="H35" s="31"/>
      <c r="I35" s="17"/>
      <c r="J35" s="90"/>
      <c r="K35" s="11"/>
      <c r="L35" s="102" t="s">
        <v>79</v>
      </c>
      <c r="M35" s="14"/>
      <c r="N35" s="14"/>
      <c r="O35" s="14"/>
      <c r="P35" s="14"/>
      <c r="Q35" s="14"/>
      <c r="R35" s="14"/>
      <c r="S35" s="14"/>
      <c r="T35" s="14"/>
      <c r="U35" s="2"/>
      <c r="BX35" s="77"/>
      <c r="BY35" s="77"/>
      <c r="BZ35" s="77"/>
      <c r="CA35" s="77"/>
      <c r="CB35" s="77"/>
      <c r="CC35" s="77"/>
      <c r="CD35" s="77"/>
      <c r="CE35" s="77"/>
      <c r="CF35" s="77"/>
      <c r="CG35" s="77"/>
      <c r="CH35" s="77"/>
      <c r="CI35" s="77"/>
      <c r="CJ35" s="77"/>
      <c r="CK35" s="77"/>
      <c r="CL35" s="77"/>
      <c r="CM35" s="77"/>
      <c r="CN35" s="77"/>
      <c r="CO35" s="77"/>
      <c r="CP35" s="77"/>
      <c r="CQ35" s="77"/>
      <c r="CR35" s="77"/>
      <c r="CS35" s="77"/>
      <c r="CT35" s="77"/>
      <c r="CU35" s="77"/>
      <c r="CV35" s="77"/>
      <c r="CW35" s="77"/>
      <c r="CX35" s="77"/>
      <c r="CY35" s="77"/>
      <c r="CZ35" s="77"/>
      <c r="DA35" s="77"/>
      <c r="DB35" s="77"/>
      <c r="DC35" s="77"/>
    </row>
    <row r="36" spans="1:107" s="76" customFormat="1" ht="24" customHeight="1" x14ac:dyDescent="0.25">
      <c r="A36" s="9" t="s">
        <v>10</v>
      </c>
      <c r="B36" s="10"/>
      <c r="C36" s="31"/>
      <c r="D36" s="17"/>
      <c r="E36" s="90"/>
      <c r="F36" s="101"/>
      <c r="G36" s="86"/>
      <c r="H36" s="31"/>
      <c r="I36" s="17"/>
      <c r="J36" s="90"/>
      <c r="K36" s="11"/>
      <c r="L36" s="102" t="s">
        <v>79</v>
      </c>
      <c r="M36" s="14"/>
      <c r="N36" s="14"/>
      <c r="O36" s="14"/>
      <c r="P36" s="14"/>
      <c r="Q36" s="14"/>
      <c r="R36" s="14"/>
      <c r="S36" s="14"/>
      <c r="T36" s="14"/>
      <c r="U36" s="2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</row>
    <row r="37" spans="1:107" s="76" customFormat="1" ht="24" customHeight="1" x14ac:dyDescent="0.25">
      <c r="A37" s="9" t="s">
        <v>11</v>
      </c>
      <c r="B37" s="10"/>
      <c r="C37" s="31"/>
      <c r="D37" s="17"/>
      <c r="E37" s="90"/>
      <c r="F37" s="101"/>
      <c r="G37" s="86"/>
      <c r="H37" s="31"/>
      <c r="I37" s="17"/>
      <c r="J37" s="90"/>
      <c r="K37" s="11"/>
      <c r="L37" s="102" t="s">
        <v>79</v>
      </c>
      <c r="M37" s="14"/>
      <c r="N37" s="14"/>
      <c r="O37" s="14"/>
      <c r="P37" s="14"/>
      <c r="Q37" s="14"/>
      <c r="R37" s="14"/>
      <c r="S37" s="14"/>
      <c r="T37" s="14"/>
      <c r="U37" s="2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</row>
    <row r="38" spans="1:107" s="76" customFormat="1" ht="24" customHeight="1" x14ac:dyDescent="0.25">
      <c r="A38" s="18" t="s">
        <v>80</v>
      </c>
      <c r="B38" s="10"/>
      <c r="C38" s="31"/>
      <c r="D38" s="17"/>
      <c r="E38" s="90"/>
      <c r="F38" s="101"/>
      <c r="G38" s="86"/>
      <c r="H38" s="31"/>
      <c r="I38" s="17"/>
      <c r="J38" s="90"/>
      <c r="K38" s="22"/>
      <c r="L38" s="102" t="s">
        <v>79</v>
      </c>
      <c r="M38" s="14"/>
      <c r="N38" s="14"/>
      <c r="O38" s="14"/>
      <c r="P38" s="14"/>
      <c r="Q38" s="14"/>
      <c r="R38" s="14"/>
      <c r="S38" s="14"/>
      <c r="T38" s="14"/>
      <c r="U38" s="2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</row>
    <row r="39" spans="1:107" s="76" customFormat="1" ht="24" customHeight="1" x14ac:dyDescent="0.25">
      <c r="A39" s="18" t="s">
        <v>81</v>
      </c>
      <c r="B39" s="10"/>
      <c r="C39" s="31"/>
      <c r="D39" s="17"/>
      <c r="E39" s="91"/>
      <c r="F39" s="101"/>
      <c r="G39" s="86"/>
      <c r="H39" s="31"/>
      <c r="I39" s="17"/>
      <c r="J39" s="91"/>
      <c r="K39" s="23"/>
      <c r="L39" s="102" t="s">
        <v>79</v>
      </c>
      <c r="M39" s="14"/>
      <c r="N39" s="14"/>
      <c r="O39" s="14"/>
      <c r="P39" s="14"/>
      <c r="Q39" s="14"/>
      <c r="R39" s="14"/>
      <c r="S39" s="14"/>
      <c r="T39" s="14"/>
      <c r="U39" s="2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</row>
    <row r="40" spans="1:107" s="76" customFormat="1" ht="24" customHeight="1" x14ac:dyDescent="0.25">
      <c r="A40" s="20" t="s">
        <v>12</v>
      </c>
      <c r="B40" s="21"/>
      <c r="C40" s="41"/>
      <c r="D40" s="19"/>
      <c r="E40" s="90"/>
      <c r="F40" s="101"/>
      <c r="G40" s="92"/>
      <c r="H40" s="41"/>
      <c r="I40" s="19"/>
      <c r="J40" s="90"/>
      <c r="K40" s="23"/>
      <c r="L40" s="102" t="s">
        <v>79</v>
      </c>
      <c r="M40" s="14"/>
      <c r="N40" s="14"/>
      <c r="O40" s="14"/>
      <c r="P40" s="14"/>
      <c r="Q40" s="14"/>
      <c r="R40" s="14"/>
      <c r="S40" s="14"/>
      <c r="T40" s="14"/>
      <c r="U40" s="2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</row>
    <row r="41" spans="1:107" s="76" customFormat="1" ht="24" customHeight="1" x14ac:dyDescent="0.25">
      <c r="A41" s="20" t="s">
        <v>13</v>
      </c>
      <c r="B41" s="21"/>
      <c r="C41" s="41"/>
      <c r="D41" s="19"/>
      <c r="E41" s="90"/>
      <c r="F41" s="101"/>
      <c r="G41" s="92"/>
      <c r="H41" s="41"/>
      <c r="I41" s="19"/>
      <c r="J41" s="90"/>
      <c r="K41" s="22"/>
      <c r="L41" s="102" t="s">
        <v>79</v>
      </c>
      <c r="M41" s="14"/>
      <c r="N41" s="14"/>
      <c r="O41" s="14"/>
      <c r="P41" s="14"/>
      <c r="Q41" s="14"/>
      <c r="R41" s="14"/>
      <c r="S41" s="14"/>
      <c r="T41" s="14"/>
      <c r="U41" s="2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</row>
    <row r="42" spans="1:107" s="76" customFormat="1" ht="24" customHeight="1" x14ac:dyDescent="0.25">
      <c r="A42" s="20" t="s">
        <v>82</v>
      </c>
      <c r="B42" s="21"/>
      <c r="C42" s="41"/>
      <c r="D42" s="19"/>
      <c r="E42" s="90"/>
      <c r="F42" s="101"/>
      <c r="G42" s="92"/>
      <c r="H42" s="41"/>
      <c r="I42" s="19"/>
      <c r="J42" s="90"/>
      <c r="K42" s="22"/>
      <c r="L42" s="102" t="s">
        <v>79</v>
      </c>
      <c r="M42" s="14"/>
      <c r="N42" s="14"/>
      <c r="O42" s="14"/>
      <c r="P42" s="14"/>
      <c r="Q42" s="14"/>
      <c r="R42" s="14"/>
      <c r="S42" s="14"/>
      <c r="T42" s="14"/>
      <c r="U42" s="2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</row>
    <row r="43" spans="1:107" s="76" customFormat="1" ht="24" customHeight="1" x14ac:dyDescent="0.25">
      <c r="A43" s="18" t="s">
        <v>83</v>
      </c>
      <c r="B43" s="21"/>
      <c r="C43" s="41"/>
      <c r="D43" s="19"/>
      <c r="E43" s="93"/>
      <c r="F43" s="103"/>
      <c r="G43" s="92"/>
      <c r="H43" s="41"/>
      <c r="I43" s="19"/>
      <c r="J43" s="93"/>
      <c r="K43" s="22"/>
      <c r="L43" s="102" t="s">
        <v>79</v>
      </c>
      <c r="M43" s="14"/>
      <c r="N43" s="14"/>
      <c r="O43" s="14"/>
      <c r="P43" s="14"/>
      <c r="Q43" s="14"/>
      <c r="R43" s="14"/>
      <c r="S43" s="14"/>
      <c r="T43" s="14"/>
      <c r="U43" s="2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</row>
    <row r="44" spans="1:107" s="76" customFormat="1" ht="24" customHeight="1" x14ac:dyDescent="0.25">
      <c r="A44" s="18" t="s">
        <v>14</v>
      </c>
      <c r="B44" s="21"/>
      <c r="C44" s="41"/>
      <c r="D44" s="19"/>
      <c r="E44" s="93"/>
      <c r="F44" s="103"/>
      <c r="G44" s="92"/>
      <c r="H44" s="41"/>
      <c r="I44" s="19"/>
      <c r="J44" s="93"/>
      <c r="K44" s="22"/>
      <c r="L44" s="102" t="s">
        <v>79</v>
      </c>
      <c r="M44" s="14"/>
      <c r="N44" s="14"/>
      <c r="O44" s="14"/>
      <c r="P44" s="14"/>
      <c r="Q44" s="14"/>
      <c r="R44" s="14"/>
      <c r="S44" s="14"/>
      <c r="T44" s="14"/>
      <c r="U44" s="2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</row>
    <row r="45" spans="1:107" s="76" customFormat="1" ht="24" customHeight="1" x14ac:dyDescent="0.25">
      <c r="A45" s="20" t="s">
        <v>15</v>
      </c>
      <c r="B45" s="21"/>
      <c r="C45" s="41"/>
      <c r="D45" s="19"/>
      <c r="E45" s="93"/>
      <c r="F45" s="103"/>
      <c r="G45" s="92"/>
      <c r="H45" s="41"/>
      <c r="I45" s="19"/>
      <c r="J45" s="93"/>
      <c r="K45" s="22"/>
      <c r="L45" s="102" t="s">
        <v>79</v>
      </c>
      <c r="M45" s="14"/>
      <c r="N45" s="14"/>
      <c r="O45" s="14"/>
      <c r="P45" s="14"/>
      <c r="Q45" s="14"/>
      <c r="R45" s="14"/>
      <c r="S45" s="14"/>
      <c r="T45" s="14"/>
      <c r="U45" s="2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</row>
    <row r="46" spans="1:107" s="76" customFormat="1" ht="24" customHeight="1" x14ac:dyDescent="0.25">
      <c r="A46" s="20" t="s">
        <v>16</v>
      </c>
      <c r="B46" s="21"/>
      <c r="C46" s="41"/>
      <c r="D46" s="19"/>
      <c r="E46" s="93"/>
      <c r="F46" s="103"/>
      <c r="G46" s="92"/>
      <c r="H46" s="41"/>
      <c r="I46" s="19"/>
      <c r="J46" s="93"/>
      <c r="K46" s="22"/>
      <c r="L46" s="102" t="s">
        <v>79</v>
      </c>
      <c r="M46" s="14"/>
      <c r="N46" s="14"/>
      <c r="O46" s="14"/>
      <c r="P46" s="14"/>
      <c r="Q46" s="14"/>
      <c r="R46" s="14"/>
      <c r="S46" s="14"/>
      <c r="T46" s="14"/>
      <c r="U46" s="2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</row>
    <row r="47" spans="1:107" s="76" customFormat="1" ht="24" customHeight="1" x14ac:dyDescent="0.25">
      <c r="A47" s="20" t="s">
        <v>17</v>
      </c>
      <c r="B47" s="21"/>
      <c r="C47" s="41"/>
      <c r="D47" s="19"/>
      <c r="E47" s="93"/>
      <c r="F47" s="103"/>
      <c r="G47" s="92"/>
      <c r="H47" s="41"/>
      <c r="I47" s="19"/>
      <c r="J47" s="93"/>
      <c r="K47" s="22"/>
      <c r="L47" s="102" t="s">
        <v>79</v>
      </c>
      <c r="M47" s="14"/>
      <c r="N47" s="14"/>
      <c r="O47" s="14"/>
      <c r="P47" s="14"/>
      <c r="Q47" s="14"/>
      <c r="R47" s="14"/>
      <c r="S47" s="14"/>
      <c r="T47" s="14"/>
      <c r="U47" s="2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</row>
    <row r="48" spans="1:107" s="76" customFormat="1" ht="24" customHeight="1" x14ac:dyDescent="0.25">
      <c r="A48" s="20" t="s">
        <v>18</v>
      </c>
      <c r="B48" s="21"/>
      <c r="C48" s="41"/>
      <c r="D48" s="19"/>
      <c r="E48" s="93"/>
      <c r="F48" s="103"/>
      <c r="G48" s="92"/>
      <c r="H48" s="41"/>
      <c r="I48" s="19"/>
      <c r="J48" s="93"/>
      <c r="K48" s="22"/>
      <c r="L48" s="102" t="s">
        <v>79</v>
      </c>
      <c r="M48" s="14"/>
      <c r="N48" s="14"/>
      <c r="O48" s="14"/>
      <c r="P48" s="14"/>
      <c r="Q48" s="14"/>
      <c r="R48" s="14"/>
      <c r="S48" s="14"/>
      <c r="T48" s="14"/>
      <c r="U48" s="2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</row>
    <row r="49" spans="1:107" s="76" customFormat="1" ht="24" customHeight="1" x14ac:dyDescent="0.25">
      <c r="A49" s="20" t="s">
        <v>84</v>
      </c>
      <c r="B49" s="21"/>
      <c r="C49" s="41"/>
      <c r="D49" s="19"/>
      <c r="E49" s="93"/>
      <c r="F49" s="103"/>
      <c r="G49" s="92"/>
      <c r="H49" s="41"/>
      <c r="I49" s="19"/>
      <c r="J49" s="93"/>
      <c r="K49" s="22"/>
      <c r="L49" s="102" t="s">
        <v>79</v>
      </c>
      <c r="M49" s="14"/>
      <c r="N49" s="14"/>
      <c r="O49" s="14"/>
      <c r="P49" s="14"/>
      <c r="Q49" s="14"/>
      <c r="R49" s="14"/>
      <c r="S49" s="14"/>
      <c r="T49" s="14"/>
      <c r="U49" s="2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</row>
    <row r="50" spans="1:107" s="76" customFormat="1" ht="24" customHeight="1" x14ac:dyDescent="0.25">
      <c r="A50" s="95" t="s">
        <v>19</v>
      </c>
      <c r="B50" s="21"/>
      <c r="C50" s="43"/>
      <c r="D50" s="44"/>
      <c r="E50" s="96"/>
      <c r="F50" s="103"/>
      <c r="G50" s="21"/>
      <c r="H50" s="43"/>
      <c r="I50" s="44"/>
      <c r="J50" s="96"/>
      <c r="K50" s="23"/>
      <c r="L50" s="102" t="s">
        <v>79</v>
      </c>
      <c r="M50" s="14"/>
      <c r="N50" s="14"/>
      <c r="O50" s="14"/>
      <c r="P50" s="14"/>
      <c r="Q50" s="14"/>
      <c r="R50" s="14"/>
      <c r="S50" s="14"/>
      <c r="T50" s="14"/>
      <c r="U50" s="2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</row>
    <row r="51" spans="1:107" s="76" customFormat="1" ht="24" customHeight="1" x14ac:dyDescent="0.25">
      <c r="A51" s="104" t="s">
        <v>86</v>
      </c>
      <c r="B51" s="24"/>
      <c r="C51" s="48"/>
      <c r="D51" s="26"/>
      <c r="E51" s="97"/>
      <c r="F51" s="105"/>
      <c r="G51" s="24"/>
      <c r="H51" s="48"/>
      <c r="I51" s="26"/>
      <c r="J51" s="97"/>
      <c r="K51" s="25"/>
      <c r="L51" s="102" t="s">
        <v>79</v>
      </c>
      <c r="M51" s="14"/>
      <c r="N51" s="14"/>
      <c r="O51" s="14"/>
      <c r="P51" s="14"/>
      <c r="Q51" s="14"/>
      <c r="R51" s="14"/>
      <c r="S51" s="14"/>
      <c r="T51" s="14"/>
      <c r="U51" s="2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</row>
    <row r="52" spans="1:107" s="76" customFormat="1" x14ac:dyDescent="0.25">
      <c r="A52" s="412" t="s">
        <v>20</v>
      </c>
      <c r="B52" s="412"/>
      <c r="C52" s="412"/>
      <c r="D52" s="412"/>
      <c r="E52" s="412"/>
      <c r="F52" s="412"/>
      <c r="G52" s="412"/>
      <c r="H52" s="412"/>
      <c r="I52" s="412"/>
      <c r="J52" s="412"/>
      <c r="K52" s="412"/>
      <c r="L52" s="412"/>
      <c r="M52" s="412"/>
      <c r="N52" s="412"/>
      <c r="O52" s="412"/>
      <c r="P52" s="412"/>
      <c r="Q52" s="413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3"/>
      <c r="AD52" s="15"/>
      <c r="AE52" s="3"/>
      <c r="AF52" s="3"/>
      <c r="AG52" s="2"/>
      <c r="AH52" s="2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</row>
    <row r="53" spans="1:107" s="76" customFormat="1" x14ac:dyDescent="0.25">
      <c r="A53" s="414" t="s">
        <v>21</v>
      </c>
      <c r="B53" s="371"/>
      <c r="C53" s="367" t="s">
        <v>22</v>
      </c>
      <c r="D53" s="383"/>
      <c r="E53" s="368"/>
      <c r="F53" s="415" t="s">
        <v>23</v>
      </c>
      <c r="G53" s="415"/>
      <c r="H53" s="415"/>
      <c r="I53" s="415" t="s">
        <v>24</v>
      </c>
      <c r="J53" s="415"/>
      <c r="K53" s="415"/>
      <c r="L53" s="415" t="s">
        <v>25</v>
      </c>
      <c r="M53" s="415"/>
      <c r="N53" s="415"/>
      <c r="O53" s="367" t="s">
        <v>26</v>
      </c>
      <c r="P53" s="368"/>
      <c r="Q53" s="106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</row>
    <row r="54" spans="1:107" s="76" customFormat="1" x14ac:dyDescent="0.25">
      <c r="A54" s="407"/>
      <c r="B54" s="372"/>
      <c r="C54" s="64" t="s">
        <v>27</v>
      </c>
      <c r="D54" s="28" t="s">
        <v>28</v>
      </c>
      <c r="E54" s="61" t="s">
        <v>29</v>
      </c>
      <c r="F54" s="64" t="s">
        <v>27</v>
      </c>
      <c r="G54" s="28" t="s">
        <v>28</v>
      </c>
      <c r="H54" s="61" t="s">
        <v>29</v>
      </c>
      <c r="I54" s="64" t="s">
        <v>27</v>
      </c>
      <c r="J54" s="28" t="s">
        <v>28</v>
      </c>
      <c r="K54" s="61" t="s">
        <v>29</v>
      </c>
      <c r="L54" s="64" t="s">
        <v>27</v>
      </c>
      <c r="M54" s="28" t="s">
        <v>28</v>
      </c>
      <c r="N54" s="61" t="s">
        <v>29</v>
      </c>
      <c r="O54" s="64" t="s">
        <v>27</v>
      </c>
      <c r="P54" s="8" t="s">
        <v>28</v>
      </c>
      <c r="Q54" s="2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</row>
    <row r="55" spans="1:107" s="76" customFormat="1" x14ac:dyDescent="0.25">
      <c r="A55" s="392" t="s">
        <v>30</v>
      </c>
      <c r="B55" s="393"/>
      <c r="C55" s="107"/>
      <c r="D55" s="108"/>
      <c r="E55" s="109"/>
      <c r="F55" s="107"/>
      <c r="G55" s="108"/>
      <c r="H55" s="109"/>
      <c r="I55" s="107"/>
      <c r="J55" s="108"/>
      <c r="K55" s="109"/>
      <c r="L55" s="107"/>
      <c r="M55" s="108"/>
      <c r="N55" s="109"/>
      <c r="O55" s="107"/>
      <c r="P55" s="110"/>
      <c r="Q55" s="111" t="s">
        <v>87</v>
      </c>
      <c r="BX55" s="77"/>
      <c r="BY55" s="77"/>
      <c r="BZ55" s="77"/>
      <c r="CA55" s="77" t="str">
        <f>IF(C55&lt;=D55,""," Los exámenes Reactivos de Hepatitis B NO DEBEN ser mayor a los exámenes Procesados ")</f>
        <v/>
      </c>
      <c r="CB55" s="77" t="str">
        <f>IF(F55&lt;=G55,""," Los exámenes Reactivos de Hepatitis C NO DEBEN ser mayor a los exámenes Procesados ")</f>
        <v/>
      </c>
      <c r="CC55" s="77" t="str">
        <f>IF(I55&lt;=J55,""," Los exámenes Reactivos de CHAGAS NO DEBEN ser mayor a los exámenes Procesados ")</f>
        <v/>
      </c>
      <c r="CD55" s="77" t="str">
        <f>IF(L55&lt;=M55,""," Los exámenes Reactivos de HTLV1 NO DEBEN ser mayor a los exámenes Procesados ")</f>
        <v/>
      </c>
      <c r="CE55" s="77" t="str">
        <f>IF(O55&lt;=P55,""," Los exámenes Reactivos de SÍFILIS NO DEBEN ser mayor a los exámenes Procesados ")</f>
        <v/>
      </c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</row>
    <row r="56" spans="1:107" s="76" customFormat="1" x14ac:dyDescent="0.25">
      <c r="A56" s="394" t="s">
        <v>31</v>
      </c>
      <c r="B56" s="112" t="s">
        <v>88</v>
      </c>
      <c r="C56" s="29"/>
      <c r="D56" s="30"/>
      <c r="E56" s="88"/>
      <c r="F56" s="29"/>
      <c r="G56" s="30"/>
      <c r="H56" s="88"/>
      <c r="I56" s="29"/>
      <c r="J56" s="30"/>
      <c r="K56" s="88"/>
      <c r="L56" s="29"/>
      <c r="M56" s="30"/>
      <c r="N56" s="88"/>
      <c r="O56" s="29"/>
      <c r="P56" s="13"/>
      <c r="Q56" s="113" t="s">
        <v>87</v>
      </c>
      <c r="BX56" s="77"/>
      <c r="BY56" s="77"/>
      <c r="BZ56" s="77"/>
      <c r="CA56" s="77" t="str">
        <f>IF(C56&lt;=D56,""," Los exámenes Reactivos de Hepatitis B NO DEBEN ser mayor a los exámenes Procesados ")</f>
        <v/>
      </c>
      <c r="CB56" s="77" t="str">
        <f>IF(F56&lt;=G56,""," Los exámenes Reactivos de Hepatitis C NO DEBEN ser mayor a los exámenes Procesados ")</f>
        <v/>
      </c>
      <c r="CC56" s="77" t="str">
        <f>IF(I56&lt;=J56,""," Los exámenes Reactivos de CHAGAS NO DEBEN ser mayor a los exámenes Procesados ")</f>
        <v/>
      </c>
      <c r="CD56" s="77" t="str">
        <f>IF(L56&lt;=M56,""," Los exámenes Reactivos de HTLV1 NO DEBEN ser mayor a los exámenes Procesados ")</f>
        <v/>
      </c>
      <c r="CE56" s="77" t="str">
        <f>IF(O56&lt;=P56,""," Los exámenes Reactivos de SÍFILIS NO DEBEN ser mayor a los exámenes Procesados ")</f>
        <v/>
      </c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</row>
    <row r="57" spans="1:107" s="76" customFormat="1" ht="21" x14ac:dyDescent="0.25">
      <c r="A57" s="395"/>
      <c r="B57" s="114" t="s">
        <v>89</v>
      </c>
      <c r="C57" s="10"/>
      <c r="D57" s="31"/>
      <c r="E57" s="11"/>
      <c r="F57" s="10"/>
      <c r="G57" s="31"/>
      <c r="H57" s="11"/>
      <c r="I57" s="10"/>
      <c r="J57" s="31"/>
      <c r="K57" s="11"/>
      <c r="L57" s="10"/>
      <c r="M57" s="31"/>
      <c r="N57" s="11"/>
      <c r="O57" s="10"/>
      <c r="P57" s="17"/>
      <c r="Q57" s="111" t="s">
        <v>87</v>
      </c>
      <c r="BX57" s="77"/>
      <c r="BY57" s="77"/>
      <c r="BZ57" s="77"/>
      <c r="CA57" s="77" t="str">
        <f>IF(C57&lt;=D57,""," Los exámenes Reactivos de Hepatitis B NO DEBEN ser mayor a los exámenes Procesados ")</f>
        <v/>
      </c>
      <c r="CB57" s="77" t="str">
        <f>IF(F57&lt;=G57,""," Los exámenes Reactivos de Hepatitis C NO DEBEN ser mayor a los exámenes Procesados ")</f>
        <v/>
      </c>
      <c r="CC57" s="77" t="str">
        <f>IF(I57&lt;=J57,""," Los exámenes Reactivos de CHAGAS NO DEBEN ser mayor a los exámenes Procesados ")</f>
        <v/>
      </c>
      <c r="CD57" s="77" t="str">
        <f>IF(L57&lt;=M57,""," Los exámenes Reactivos de HTLV1 NO DEBEN ser mayor a los exámenes Procesados ")</f>
        <v/>
      </c>
      <c r="CE57" s="77" t="str">
        <f>IF(O57&lt;=P57,""," Los exámenes Reactivos de SÍFILIS NO DEBEN ser mayor a los exámenes Procesados ")</f>
        <v/>
      </c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</row>
    <row r="58" spans="1:107" s="76" customFormat="1" ht="21" x14ac:dyDescent="0.25">
      <c r="A58" s="396"/>
      <c r="B58" s="115" t="s">
        <v>90</v>
      </c>
      <c r="C58" s="32"/>
      <c r="D58" s="33"/>
      <c r="E58" s="34"/>
      <c r="F58" s="32"/>
      <c r="G58" s="33"/>
      <c r="H58" s="34"/>
      <c r="I58" s="32"/>
      <c r="J58" s="33"/>
      <c r="K58" s="34"/>
      <c r="L58" s="32"/>
      <c r="M58" s="33"/>
      <c r="N58" s="34"/>
      <c r="O58" s="32"/>
      <c r="P58" s="116"/>
      <c r="Q58" s="111" t="s">
        <v>87</v>
      </c>
      <c r="BX58" s="77"/>
      <c r="BY58" s="77"/>
      <c r="BZ58" s="77"/>
      <c r="CA58" s="77" t="str">
        <f>IF(C58&lt;=D58,""," Los exámenes Reactivos de Hepatitis B NO DEBEN ser mayor a los exámenes Procesados ")</f>
        <v/>
      </c>
      <c r="CB58" s="77" t="str">
        <f>IF(F58&lt;=G58,""," Los exámenes Reactivos de Hepatitis C NO DEBEN ser mayor a los exámenes Procesados ")</f>
        <v/>
      </c>
      <c r="CC58" s="77" t="str">
        <f>IF(I58&lt;=J58,""," Los exámenes Reactivos de CHAGAS NO DEBEN ser mayor a los exámenes Procesados ")</f>
        <v/>
      </c>
      <c r="CD58" s="77" t="str">
        <f>IF(L58&lt;=M58,""," Los exámenes Reactivos de HTLV1 NO DEBEN ser mayor a los exámenes Procesados ")</f>
        <v/>
      </c>
      <c r="CE58" s="77" t="str">
        <f>IF(O58&lt;=P58,""," Los exámenes Reactivos de SÍFILIS NO DEBEN ser mayor a los exámenes Procesados ")</f>
        <v/>
      </c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</row>
    <row r="59" spans="1:107" s="76" customFormat="1" x14ac:dyDescent="0.25">
      <c r="A59" s="397" t="s">
        <v>84</v>
      </c>
      <c r="B59" s="398"/>
      <c r="C59" s="32"/>
      <c r="D59" s="33"/>
      <c r="E59" s="34"/>
      <c r="F59" s="32"/>
      <c r="G59" s="33"/>
      <c r="H59" s="34"/>
      <c r="I59" s="32"/>
      <c r="J59" s="33"/>
      <c r="K59" s="34"/>
      <c r="L59" s="32"/>
      <c r="M59" s="33"/>
      <c r="N59" s="34"/>
      <c r="O59" s="32"/>
      <c r="P59" s="116"/>
      <c r="Q59" s="111" t="s">
        <v>87</v>
      </c>
      <c r="BX59" s="77"/>
      <c r="BY59" s="77"/>
      <c r="BZ59" s="77"/>
      <c r="CA59" s="77" t="str">
        <f>IF(C59&lt;=D59,""," Los exámenes Reactivos de Hepatitis B NO DEBEN ser mayor a los exámenes Procesados ")</f>
        <v/>
      </c>
      <c r="CB59" s="77" t="str">
        <f>IF(F59&lt;=G59,""," Los exámenes Reactivos de Hepatitis C NO DEBEN ser mayor a los exámenes Procesados ")</f>
        <v/>
      </c>
      <c r="CC59" s="77" t="str">
        <f>IF(I59&lt;=J59,""," Los exámenes Reactivos de CHAGAS NO DEBEN ser mayor a los exámenes Procesados ")</f>
        <v/>
      </c>
      <c r="CD59" s="77" t="str">
        <f>IF(L59&lt;=M59,""," Los exámenes Reactivos de HTLV1 NO DEBEN ser mayor a los exámenes Procesados ")</f>
        <v/>
      </c>
      <c r="CE59" s="77" t="str">
        <f>IF(O59&lt;=P59,""," Los exámenes Reactivos de SÍFILIS NO DEBEN ser mayor a los exámenes Procesados ")</f>
        <v/>
      </c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</row>
    <row r="60" spans="1:107" s="76" customFormat="1" x14ac:dyDescent="0.25">
      <c r="A60" s="413" t="s">
        <v>32</v>
      </c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413"/>
      <c r="M60" s="413"/>
      <c r="N60" s="413"/>
      <c r="O60" s="413"/>
      <c r="P60" s="413"/>
      <c r="Q60" s="413"/>
      <c r="R60" s="413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</row>
    <row r="61" spans="1:107" s="76" customFormat="1" x14ac:dyDescent="0.25">
      <c r="A61" s="414" t="s">
        <v>21</v>
      </c>
      <c r="B61" s="371"/>
      <c r="C61" s="367" t="s">
        <v>22</v>
      </c>
      <c r="D61" s="383"/>
      <c r="E61" s="368"/>
      <c r="F61" s="415" t="s">
        <v>23</v>
      </c>
      <c r="G61" s="415"/>
      <c r="H61" s="415"/>
      <c r="I61" s="415" t="s">
        <v>24</v>
      </c>
      <c r="J61" s="415"/>
      <c r="K61" s="415"/>
      <c r="L61" s="415" t="s">
        <v>25</v>
      </c>
      <c r="M61" s="415"/>
      <c r="N61" s="415"/>
      <c r="O61" s="367" t="s">
        <v>26</v>
      </c>
      <c r="P61" s="368"/>
      <c r="Q61" s="36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</row>
    <row r="62" spans="1:107" s="76" customFormat="1" x14ac:dyDescent="0.25">
      <c r="A62" s="407"/>
      <c r="B62" s="372"/>
      <c r="C62" s="64" t="s">
        <v>27</v>
      </c>
      <c r="D62" s="28" t="s">
        <v>28</v>
      </c>
      <c r="E62" s="61" t="s">
        <v>29</v>
      </c>
      <c r="F62" s="64" t="s">
        <v>27</v>
      </c>
      <c r="G62" s="28" t="s">
        <v>28</v>
      </c>
      <c r="H62" s="61" t="s">
        <v>29</v>
      </c>
      <c r="I62" s="64" t="s">
        <v>27</v>
      </c>
      <c r="J62" s="28" t="s">
        <v>28</v>
      </c>
      <c r="K62" s="61" t="s">
        <v>29</v>
      </c>
      <c r="L62" s="64" t="s">
        <v>27</v>
      </c>
      <c r="M62" s="28" t="s">
        <v>28</v>
      </c>
      <c r="N62" s="61" t="s">
        <v>29</v>
      </c>
      <c r="O62" s="64" t="s">
        <v>27</v>
      </c>
      <c r="P62" s="8" t="s">
        <v>28</v>
      </c>
      <c r="Q62" s="36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</row>
    <row r="63" spans="1:107" s="76" customFormat="1" x14ac:dyDescent="0.25">
      <c r="A63" s="392" t="s">
        <v>30</v>
      </c>
      <c r="B63" s="393"/>
      <c r="C63" s="107"/>
      <c r="D63" s="108"/>
      <c r="E63" s="109"/>
      <c r="F63" s="107"/>
      <c r="G63" s="108"/>
      <c r="H63" s="109"/>
      <c r="I63" s="107"/>
      <c r="J63" s="108"/>
      <c r="K63" s="109"/>
      <c r="L63" s="107"/>
      <c r="M63" s="108"/>
      <c r="N63" s="109"/>
      <c r="O63" s="107"/>
      <c r="P63" s="110"/>
      <c r="Q63" s="111" t="s">
        <v>87</v>
      </c>
      <c r="BX63" s="77"/>
      <c r="BY63" s="77"/>
      <c r="BZ63" s="77"/>
      <c r="CA63" s="77" t="str">
        <f>IF(C63&lt;=D63,""," Los exámenes Reactivos de Hepatitis B NO DEBEN ser mayor a los exámenes Procesados ")</f>
        <v/>
      </c>
      <c r="CB63" s="77" t="str">
        <f>IF(F63&lt;=G63,""," Los exámenes Reactivos de Hepatitis C NO DEBEN ser mayor a los exámenes Procesados ")</f>
        <v/>
      </c>
      <c r="CC63" s="77" t="str">
        <f>IF(I63&lt;=J63,""," Los exámenes Reactivos de CHAGAS NO DEBEN ser mayor a los exámenes Procesados ")</f>
        <v/>
      </c>
      <c r="CD63" s="77" t="str">
        <f>IF(L63&lt;=M63,""," Los exámenes Reactivos de HTLV1 NO DEBEN ser mayor a los exámenes Procesados ")</f>
        <v/>
      </c>
      <c r="CE63" s="77" t="str">
        <f>IF(O63&lt;=P63,""," Los exámenes Reactivos de SÍFILIS NO DEBEN ser mayor a los exámenes Procesados ")</f>
        <v/>
      </c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</row>
    <row r="64" spans="1:107" s="76" customFormat="1" x14ac:dyDescent="0.25">
      <c r="A64" s="394" t="s">
        <v>31</v>
      </c>
      <c r="B64" s="112" t="s">
        <v>88</v>
      </c>
      <c r="C64" s="29"/>
      <c r="D64" s="30"/>
      <c r="E64" s="88"/>
      <c r="F64" s="29"/>
      <c r="G64" s="30"/>
      <c r="H64" s="88"/>
      <c r="I64" s="29"/>
      <c r="J64" s="30"/>
      <c r="K64" s="88"/>
      <c r="L64" s="29"/>
      <c r="M64" s="30"/>
      <c r="N64" s="88"/>
      <c r="O64" s="29"/>
      <c r="P64" s="13"/>
      <c r="Q64" s="111" t="s">
        <v>87</v>
      </c>
      <c r="BX64" s="77"/>
      <c r="BY64" s="77"/>
      <c r="BZ64" s="77"/>
      <c r="CA64" s="77" t="str">
        <f>IF(C64&lt;=D64,""," Los exámenes Reactivos de Hepatitis B NO DEBEN ser mayor a los exámenes Procesados ")</f>
        <v/>
      </c>
      <c r="CB64" s="77" t="str">
        <f>IF(F64&lt;=G64,""," Los exámenes Reactivos de Hepatitis C NO DEBEN ser mayor a los exámenes Procesados ")</f>
        <v/>
      </c>
      <c r="CC64" s="77" t="str">
        <f>IF(I64&lt;=J64,""," Los exámenes Reactivos de CHAGAS NO DEBEN ser mayor a los exámenes Procesados ")</f>
        <v/>
      </c>
      <c r="CD64" s="77" t="str">
        <f>IF(L64&lt;=M64,""," Los exámenes Reactivos de HTLV1 NO DEBEN ser mayor a los exámenes Procesados ")</f>
        <v/>
      </c>
      <c r="CE64" s="77" t="str">
        <f>IF(O64&lt;=P64,""," Los exámenes Reactivos de SÍFILIS NO DEBEN ser mayor a los exámenes Procesados ")</f>
        <v/>
      </c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</row>
    <row r="65" spans="1:107" s="76" customFormat="1" ht="21" x14ac:dyDescent="0.25">
      <c r="A65" s="395"/>
      <c r="B65" s="117" t="s">
        <v>89</v>
      </c>
      <c r="C65" s="10"/>
      <c r="D65" s="31"/>
      <c r="E65" s="11"/>
      <c r="F65" s="10"/>
      <c r="G65" s="31"/>
      <c r="H65" s="11"/>
      <c r="I65" s="10"/>
      <c r="J65" s="31"/>
      <c r="K65" s="11"/>
      <c r="L65" s="10"/>
      <c r="M65" s="31"/>
      <c r="N65" s="11"/>
      <c r="O65" s="10"/>
      <c r="P65" s="17"/>
      <c r="Q65" s="111" t="s">
        <v>87</v>
      </c>
      <c r="BX65" s="77"/>
      <c r="BY65" s="77"/>
      <c r="BZ65" s="77"/>
      <c r="CA65" s="77" t="str">
        <f>IF(C65&lt;=D65,""," Los exámenes Reactivos de Hepatitis B NO DEBEN ser mayor a los exámenes Procesados ")</f>
        <v/>
      </c>
      <c r="CB65" s="77" t="str">
        <f>IF(F65&lt;=G65,""," Los exámenes Reactivos de Hepatitis C NO DEBEN ser mayor a los exámenes Procesados ")</f>
        <v/>
      </c>
      <c r="CC65" s="77" t="str">
        <f>IF(I65&lt;=J65,""," Los exámenes Reactivos de CHAGAS NO DEBEN ser mayor a los exámenes Procesados ")</f>
        <v/>
      </c>
      <c r="CD65" s="77" t="str">
        <f>IF(L65&lt;=M65,""," Los exámenes Reactivos de HTLV1 NO DEBEN ser mayor a los exámenes Procesados ")</f>
        <v/>
      </c>
      <c r="CE65" s="77" t="str">
        <f>IF(O65&lt;=P65,""," Los exámenes Reactivos de SÍFILIS NO DEBEN ser mayor a los exámenes Procesados ")</f>
        <v/>
      </c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</row>
    <row r="66" spans="1:107" s="76" customFormat="1" ht="21" x14ac:dyDescent="0.25">
      <c r="A66" s="396"/>
      <c r="B66" s="118" t="s">
        <v>90</v>
      </c>
      <c r="C66" s="32"/>
      <c r="D66" s="33"/>
      <c r="E66" s="34"/>
      <c r="F66" s="32"/>
      <c r="G66" s="33"/>
      <c r="H66" s="34"/>
      <c r="I66" s="32"/>
      <c r="J66" s="33"/>
      <c r="K66" s="34"/>
      <c r="L66" s="32"/>
      <c r="M66" s="33"/>
      <c r="N66" s="34"/>
      <c r="O66" s="32"/>
      <c r="P66" s="116"/>
      <c r="Q66" s="111" t="s">
        <v>87</v>
      </c>
      <c r="BX66" s="77"/>
      <c r="BY66" s="77"/>
      <c r="BZ66" s="77"/>
      <c r="CA66" s="77" t="str">
        <f>IF(C66&lt;=D66,""," Los exámenes Reactivos de Hepatitis B NO DEBEN ser mayor a los exámenes Procesados ")</f>
        <v/>
      </c>
      <c r="CB66" s="77" t="str">
        <f>IF(F66&lt;=G66,""," Los exámenes Reactivos de Hepatitis C NO DEBEN ser mayor a los exámenes Procesados ")</f>
        <v/>
      </c>
      <c r="CC66" s="77" t="str">
        <f>IF(I66&lt;=J66,""," Los exámenes Reactivos de CHAGAS NO DEBEN ser mayor a los exámenes Procesados ")</f>
        <v/>
      </c>
      <c r="CD66" s="77" t="str">
        <f>IF(L66&lt;=M66,""," Los exámenes Reactivos de HTLV1 NO DEBEN ser mayor a los exámenes Procesados ")</f>
        <v/>
      </c>
      <c r="CE66" s="77" t="str">
        <f>IF(O66&lt;=P66,""," Los exámenes Reactivos de SÍFILIS NO DEBEN ser mayor a los exámenes Procesados ")</f>
        <v/>
      </c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</row>
    <row r="67" spans="1:107" s="76" customFormat="1" x14ac:dyDescent="0.25">
      <c r="A67" s="397" t="s">
        <v>91</v>
      </c>
      <c r="B67" s="398"/>
      <c r="C67" s="32"/>
      <c r="D67" s="33"/>
      <c r="E67" s="34"/>
      <c r="F67" s="32"/>
      <c r="G67" s="33"/>
      <c r="H67" s="34"/>
      <c r="I67" s="32"/>
      <c r="J67" s="33"/>
      <c r="K67" s="34"/>
      <c r="L67" s="32"/>
      <c r="M67" s="33"/>
      <c r="N67" s="34"/>
      <c r="O67" s="32"/>
      <c r="P67" s="116"/>
      <c r="Q67" s="111" t="s">
        <v>87</v>
      </c>
      <c r="R67" s="3"/>
      <c r="BX67" s="77"/>
      <c r="BY67" s="77"/>
      <c r="BZ67" s="77"/>
      <c r="CA67" s="77" t="str">
        <f>IF(C67&lt;=D67,""," Los exámenes Reactivos de Hepatitis B NO DEBEN ser mayor a los exámenes Procesados ")</f>
        <v/>
      </c>
      <c r="CB67" s="77" t="str">
        <f>IF(F67&lt;=G67,""," Los exámenes Reactivos de Hepatitis C NO DEBEN ser mayor a los exámenes Procesados ")</f>
        <v/>
      </c>
      <c r="CC67" s="77" t="str">
        <f>IF(I67&lt;=J67,""," Los exámenes Reactivos de CHAGAS NO DEBEN ser mayor a los exámenes Procesados ")</f>
        <v/>
      </c>
      <c r="CD67" s="77" t="str">
        <f>IF(L67&lt;=M67,""," Los exámenes Reactivos de HTLV1 NO DEBEN ser mayor a los exámenes Procesados ")</f>
        <v/>
      </c>
      <c r="CE67" s="77" t="str">
        <f>IF(O67&lt;=P67,""," Los exámenes Reactivos de SÍFILIS NO DEBEN ser mayor a los exámenes Procesados ")</f>
        <v/>
      </c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</row>
    <row r="68" spans="1:107" s="76" customFormat="1" x14ac:dyDescent="0.25">
      <c r="A68" s="37" t="s">
        <v>33</v>
      </c>
      <c r="B68" s="37"/>
      <c r="C68" s="35"/>
      <c r="D68" s="35"/>
      <c r="E68" s="37"/>
      <c r="F68" s="2"/>
      <c r="G68" s="2"/>
      <c r="H68" s="2"/>
      <c r="I68" s="2"/>
      <c r="J68" s="2"/>
      <c r="K68" s="2"/>
      <c r="L68" s="2"/>
      <c r="M68" s="2"/>
      <c r="N68" s="2"/>
      <c r="O68" s="5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</row>
    <row r="69" spans="1:107" s="76" customFormat="1" ht="26.25" customHeight="1" x14ac:dyDescent="0.25">
      <c r="A69" s="399" t="s">
        <v>21</v>
      </c>
      <c r="B69" s="371"/>
      <c r="C69" s="402" t="s">
        <v>34</v>
      </c>
      <c r="D69" s="380"/>
      <c r="E69" s="367" t="s">
        <v>92</v>
      </c>
      <c r="F69" s="383"/>
      <c r="G69" s="383"/>
      <c r="H69" s="383"/>
      <c r="I69" s="383"/>
      <c r="J69" s="383"/>
      <c r="K69" s="383"/>
      <c r="L69" s="383"/>
      <c r="M69" s="383"/>
      <c r="N69" s="383"/>
      <c r="O69" s="383"/>
      <c r="P69" s="383"/>
      <c r="Q69" s="383"/>
      <c r="R69" s="383"/>
      <c r="S69" s="383"/>
      <c r="T69" s="383"/>
      <c r="U69" s="383"/>
      <c r="V69" s="383"/>
      <c r="W69" s="383"/>
      <c r="X69" s="383"/>
      <c r="Y69" s="383"/>
      <c r="Z69" s="383"/>
      <c r="AA69" s="383"/>
      <c r="AB69" s="383"/>
      <c r="AC69" s="383"/>
      <c r="AD69" s="383"/>
      <c r="AE69" s="383"/>
      <c r="AF69" s="383"/>
      <c r="AG69" s="383"/>
      <c r="AH69" s="383"/>
      <c r="AI69" s="383"/>
      <c r="AJ69" s="383"/>
      <c r="AK69" s="383"/>
      <c r="AL69" s="368"/>
      <c r="AM69" s="404" t="s">
        <v>93</v>
      </c>
      <c r="AN69" s="385"/>
      <c r="AO69" s="371" t="s">
        <v>94</v>
      </c>
      <c r="AP69" s="387" t="s">
        <v>95</v>
      </c>
      <c r="AQ69" s="387" t="s">
        <v>96</v>
      </c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</row>
    <row r="70" spans="1:107" s="76" customFormat="1" x14ac:dyDescent="0.25">
      <c r="A70" s="400"/>
      <c r="B70" s="386"/>
      <c r="C70" s="403"/>
      <c r="D70" s="382"/>
      <c r="E70" s="367" t="s">
        <v>35</v>
      </c>
      <c r="F70" s="368"/>
      <c r="G70" s="367" t="s">
        <v>36</v>
      </c>
      <c r="H70" s="368"/>
      <c r="I70" s="367" t="s">
        <v>37</v>
      </c>
      <c r="J70" s="368"/>
      <c r="K70" s="367" t="s">
        <v>38</v>
      </c>
      <c r="L70" s="368"/>
      <c r="M70" s="367" t="s">
        <v>39</v>
      </c>
      <c r="N70" s="368"/>
      <c r="O70" s="367" t="s">
        <v>40</v>
      </c>
      <c r="P70" s="368"/>
      <c r="Q70" s="367" t="s">
        <v>41</v>
      </c>
      <c r="R70" s="368"/>
      <c r="S70" s="367" t="s">
        <v>42</v>
      </c>
      <c r="T70" s="368"/>
      <c r="U70" s="367" t="s">
        <v>43</v>
      </c>
      <c r="V70" s="368"/>
      <c r="W70" s="367" t="s">
        <v>44</v>
      </c>
      <c r="X70" s="368"/>
      <c r="Y70" s="367" t="s">
        <v>45</v>
      </c>
      <c r="Z70" s="368"/>
      <c r="AA70" s="367" t="s">
        <v>46</v>
      </c>
      <c r="AB70" s="368"/>
      <c r="AC70" s="367" t="s">
        <v>47</v>
      </c>
      <c r="AD70" s="368"/>
      <c r="AE70" s="367" t="s">
        <v>48</v>
      </c>
      <c r="AF70" s="368"/>
      <c r="AG70" s="367" t="s">
        <v>49</v>
      </c>
      <c r="AH70" s="368"/>
      <c r="AI70" s="367" t="s">
        <v>50</v>
      </c>
      <c r="AJ70" s="368"/>
      <c r="AK70" s="367" t="s">
        <v>51</v>
      </c>
      <c r="AL70" s="368"/>
      <c r="AM70" s="369" t="s">
        <v>6</v>
      </c>
      <c r="AN70" s="390" t="s">
        <v>7</v>
      </c>
      <c r="AO70" s="386"/>
      <c r="AP70" s="388"/>
      <c r="AQ70" s="388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</row>
    <row r="71" spans="1:107" s="76" customFormat="1" x14ac:dyDescent="0.25">
      <c r="A71" s="401"/>
      <c r="B71" s="372"/>
      <c r="C71" s="61" t="s">
        <v>27</v>
      </c>
      <c r="D71" s="61" t="s">
        <v>28</v>
      </c>
      <c r="E71" s="64" t="s">
        <v>27</v>
      </c>
      <c r="F71" s="28" t="s">
        <v>28</v>
      </c>
      <c r="G71" s="64" t="s">
        <v>27</v>
      </c>
      <c r="H71" s="28" t="s">
        <v>28</v>
      </c>
      <c r="I71" s="64" t="s">
        <v>27</v>
      </c>
      <c r="J71" s="28" t="s">
        <v>28</v>
      </c>
      <c r="K71" s="64" t="s">
        <v>27</v>
      </c>
      <c r="L71" s="28" t="s">
        <v>28</v>
      </c>
      <c r="M71" s="64" t="s">
        <v>27</v>
      </c>
      <c r="N71" s="28" t="s">
        <v>28</v>
      </c>
      <c r="O71" s="64" t="s">
        <v>27</v>
      </c>
      <c r="P71" s="28" t="s">
        <v>28</v>
      </c>
      <c r="Q71" s="64" t="s">
        <v>27</v>
      </c>
      <c r="R71" s="28" t="s">
        <v>28</v>
      </c>
      <c r="S71" s="64" t="s">
        <v>27</v>
      </c>
      <c r="T71" s="28" t="s">
        <v>28</v>
      </c>
      <c r="U71" s="64" t="s">
        <v>27</v>
      </c>
      <c r="V71" s="28" t="s">
        <v>28</v>
      </c>
      <c r="W71" s="64" t="s">
        <v>27</v>
      </c>
      <c r="X71" s="28" t="s">
        <v>28</v>
      </c>
      <c r="Y71" s="64" t="s">
        <v>27</v>
      </c>
      <c r="Z71" s="28" t="s">
        <v>28</v>
      </c>
      <c r="AA71" s="64" t="s">
        <v>27</v>
      </c>
      <c r="AB71" s="28" t="s">
        <v>28</v>
      </c>
      <c r="AC71" s="64" t="s">
        <v>27</v>
      </c>
      <c r="AD71" s="28" t="s">
        <v>28</v>
      </c>
      <c r="AE71" s="64" t="s">
        <v>27</v>
      </c>
      <c r="AF71" s="28" t="s">
        <v>28</v>
      </c>
      <c r="AG71" s="64" t="s">
        <v>27</v>
      </c>
      <c r="AH71" s="28" t="s">
        <v>28</v>
      </c>
      <c r="AI71" s="64" t="s">
        <v>27</v>
      </c>
      <c r="AJ71" s="28" t="s">
        <v>28</v>
      </c>
      <c r="AK71" s="64" t="s">
        <v>27</v>
      </c>
      <c r="AL71" s="8" t="s">
        <v>28</v>
      </c>
      <c r="AM71" s="370"/>
      <c r="AN71" s="391"/>
      <c r="AO71" s="372"/>
      <c r="AP71" s="389"/>
      <c r="AQ71" s="389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</row>
    <row r="72" spans="1:107" s="76" customFormat="1" x14ac:dyDescent="0.25">
      <c r="A72" s="365" t="s">
        <v>52</v>
      </c>
      <c r="B72" s="366"/>
      <c r="C72" s="119">
        <f t="shared" ref="C72:C94" si="6">SUM(E72+G72+I72+K72+M72+O72+Q72+S72+U72+W72+Y72+AA72+AC72+AE72+AG72+AI72+AK72)</f>
        <v>196</v>
      </c>
      <c r="D72" s="120">
        <f t="shared" ref="D72:D94" si="7">SUM(F72+H72+J72+L72+N72+P72+R72+T72+V72+X72+Z72+AB72+AD72+AF72+AH72+AJ72+AL72)</f>
        <v>0</v>
      </c>
      <c r="E72" s="38"/>
      <c r="F72" s="39"/>
      <c r="G72" s="38"/>
      <c r="H72" s="39"/>
      <c r="I72" s="29"/>
      <c r="J72" s="30"/>
      <c r="K72" s="29">
        <v>18</v>
      </c>
      <c r="L72" s="30"/>
      <c r="M72" s="29">
        <v>49</v>
      </c>
      <c r="N72" s="30"/>
      <c r="O72" s="29">
        <v>56</v>
      </c>
      <c r="P72" s="30"/>
      <c r="Q72" s="29">
        <v>33</v>
      </c>
      <c r="R72" s="30"/>
      <c r="S72" s="29">
        <v>34</v>
      </c>
      <c r="T72" s="30"/>
      <c r="U72" s="29">
        <v>6</v>
      </c>
      <c r="V72" s="30"/>
      <c r="W72" s="29"/>
      <c r="X72" s="30"/>
      <c r="Y72" s="29"/>
      <c r="Z72" s="30"/>
      <c r="AA72" s="29"/>
      <c r="AB72" s="30"/>
      <c r="AC72" s="29"/>
      <c r="AD72" s="30"/>
      <c r="AE72" s="29"/>
      <c r="AF72" s="30"/>
      <c r="AG72" s="29"/>
      <c r="AH72" s="30"/>
      <c r="AI72" s="29"/>
      <c r="AJ72" s="30"/>
      <c r="AK72" s="38"/>
      <c r="AL72" s="121"/>
      <c r="AM72" s="121"/>
      <c r="AN72" s="22">
        <v>196</v>
      </c>
      <c r="AO72" s="22">
        <v>0</v>
      </c>
      <c r="AP72" s="19">
        <v>0</v>
      </c>
      <c r="AQ72" s="19">
        <v>0</v>
      </c>
      <c r="AR72" s="122" t="s">
        <v>97</v>
      </c>
      <c r="BX72" s="77"/>
      <c r="BY72" s="77"/>
      <c r="BZ72" s="77"/>
      <c r="CA72" s="77" t="str">
        <f>IF(C72&lt;&gt;AN72," Total de exámenes Procesados NO es igual a total por sexo.-","")</f>
        <v/>
      </c>
      <c r="CB72" s="77" t="str">
        <f t="shared" ref="CB72:CB94" si="8">IF(F72&lt;=E72,""," Los exámenes Reactivos de 0 a 4 años NO DEBEN ser mayor a los Exámenes Procesados de la misma edad.-")</f>
        <v/>
      </c>
      <c r="CC72" s="77" t="str">
        <f t="shared" ref="CC72:CC94" si="9">IF(H72&lt;=G72,""," Los exámenes Reactivos de 5 a 9 años NO DEBEN ser mayor a los Exámenes Procesados de la misma edad.-")</f>
        <v/>
      </c>
      <c r="CD72" s="77" t="str">
        <f t="shared" ref="CD72:CD94" si="10">IF(J72&lt;=I72,""," Los exámenes Reactivos de 10 a 14 años NO DEBEN ser mayor a los Exámenes Procesados de la misma edad.-")</f>
        <v/>
      </c>
      <c r="CE72" s="77" t="str">
        <f t="shared" ref="CE72:CE94" si="11">IF(L72&lt;=K72,""," Los exámenes Reactivos de 15 a 19 años NO DEBEN ser mayor a los Exámenes Procesados de la misma edad.-")</f>
        <v/>
      </c>
      <c r="CF72" s="77" t="str">
        <f t="shared" ref="CF72:CF94" si="12">IF(N72&lt;=M72,""," Los exámenes Reactivos de 20 a 24 años NO DEBEN ser mayor a los Exámenes Procesados de la misma edad.-")</f>
        <v/>
      </c>
      <c r="CG72" s="77" t="str">
        <f t="shared" ref="CG72:CG94" si="13">IF(P72&lt;=O72,""," Los exámenes Reactivos de 25 a 29 años NO DEBEN ser mayor a los Exámenes Procesados de la misma edad.-")</f>
        <v/>
      </c>
      <c r="CH72" s="77" t="str">
        <f t="shared" ref="CH72:CH94" si="14">IF(R72&lt;=Q72,""," Los exámenes Reactivos de 30 a 34 años NO DEBEN ser mayor a los Exámenes Procesados de la misma edad.-")</f>
        <v/>
      </c>
      <c r="CI72" s="77" t="str">
        <f t="shared" ref="CI72:CI94" si="15">IF(T72&lt;=S72,""," Los exámenes Reactivos de 35 a 39 años NO DEBEN ser mayor a los Exámenes Procesados de la misma edad.-")</f>
        <v/>
      </c>
      <c r="CJ72" s="77" t="str">
        <f t="shared" ref="CJ72:CJ94" si="16">IF(V72&lt;=U72,""," Los exámenes Reactivos de 40 a 44 años NO DEBEN ser mayor a los Exámenes Procesados de la misma edad.-")</f>
        <v/>
      </c>
      <c r="CK72" s="77" t="str">
        <f t="shared" ref="CK72:CK94" si="17">IF(X72&lt;=W72,""," Los exámenes Reactivos de 45 a 49 años NO DEBEN ser mayor a los Exámenes Procesados de la misma edad.-")</f>
        <v/>
      </c>
      <c r="CL72" s="77" t="str">
        <f t="shared" ref="CL72:CL94" si="18">IF(Z72&lt;=Y72,""," Los exámenes Reactivos de 50 a 54 años NO DEBEN ser mayor a los Exámenes Procesados de la misma edad.-")</f>
        <v/>
      </c>
      <c r="CM72" s="77" t="str">
        <f t="shared" ref="CM72:CM94" si="19">IF(AB72&lt;=AA72,""," Los exámenes Reactivos de 55 a 59 años NO DEBEN ser mayor a los Exámenes Procesados de la misma edad.-")</f>
        <v/>
      </c>
      <c r="CN72" s="77" t="str">
        <f t="shared" ref="CN72:CN94" si="20">IF(AD72&lt;=AC72,""," Los exámenes Reactivos de 60 a 64 años NO DEBEN ser mayor a los Exámenes Procesados de la misma edad.-")</f>
        <v/>
      </c>
      <c r="CO72" s="77" t="str">
        <f t="shared" ref="CO72:CO94" si="21">IF(AF72&lt;=AE72,""," Los exámenes Reactivos de 65 a 69 años NO DEBEN ser mayor a los Exámenes Procesados de la misma edad.-")</f>
        <v/>
      </c>
      <c r="CP72" s="77" t="str">
        <f t="shared" ref="CP72:CP94" si="22">IF(AH72&lt;=AG72,""," Los exámenes Reactivos de 70 a 74 años NO DEBEN ser mayor a los Exámenes Procesados de la misma edad.-")</f>
        <v/>
      </c>
      <c r="CQ72" s="77" t="str">
        <f t="shared" ref="CQ72:CQ81" si="23">IF(AJ72&lt;=AI72,""," Los exámenes Reactivos de 75 a 79 años NO DEBEN ser mayor a los Exámenes Procesados de la misma edad.-")</f>
        <v/>
      </c>
      <c r="CR72" s="77" t="str">
        <f t="shared" ref="CR72:CR94" si="24">IF(AL72&lt;=AK72,""," Los exámenes Reactivos de 80 y mas años NO DEBEN ser mayor a los Exámenes Procesados de la misma edad.-")</f>
        <v/>
      </c>
      <c r="CS72" s="77" t="str">
        <f t="shared" ref="CS72:CS80" si="25">IF(AL72&lt;=AK72,""," Los exámenes Reactivos de 80 y mas años NO DEBEN ser mayor a los Exámenes Procesados de la misma edad.-")</f>
        <v/>
      </c>
      <c r="CT72" s="77" t="str">
        <f t="shared" ref="CT72:CT80" si="26">IF(AL72&lt;=AK72,""," Los exámenes Reactivos de 80 y mas años NO DEBEN ser mayor a los Exámenes Procesados de la misma edad.-")</f>
        <v/>
      </c>
      <c r="CU72" s="77"/>
      <c r="CV72" s="77"/>
      <c r="CW72" s="77"/>
      <c r="CX72" s="77"/>
      <c r="CY72" s="77"/>
      <c r="CZ72" s="77"/>
      <c r="DA72" s="77"/>
      <c r="DB72" s="77"/>
      <c r="DC72" s="77"/>
    </row>
    <row r="73" spans="1:107" s="76" customFormat="1" x14ac:dyDescent="0.25">
      <c r="A73" s="353" t="s">
        <v>53</v>
      </c>
      <c r="B73" s="354"/>
      <c r="C73" s="123">
        <f t="shared" si="6"/>
        <v>94</v>
      </c>
      <c r="D73" s="124">
        <f t="shared" si="7"/>
        <v>0</v>
      </c>
      <c r="E73" s="16"/>
      <c r="F73" s="40"/>
      <c r="G73" s="16"/>
      <c r="H73" s="40"/>
      <c r="I73" s="10"/>
      <c r="J73" s="31"/>
      <c r="K73" s="10">
        <v>14</v>
      </c>
      <c r="L73" s="31"/>
      <c r="M73" s="10">
        <v>23</v>
      </c>
      <c r="N73" s="31"/>
      <c r="O73" s="10">
        <v>23</v>
      </c>
      <c r="P73" s="31"/>
      <c r="Q73" s="10">
        <v>15</v>
      </c>
      <c r="R73" s="31"/>
      <c r="S73" s="10">
        <v>16</v>
      </c>
      <c r="T73" s="31"/>
      <c r="U73" s="10">
        <v>3</v>
      </c>
      <c r="V73" s="31"/>
      <c r="W73" s="10"/>
      <c r="X73" s="31"/>
      <c r="Y73" s="10"/>
      <c r="Z73" s="31"/>
      <c r="AA73" s="10"/>
      <c r="AB73" s="31"/>
      <c r="AC73" s="10"/>
      <c r="AD73" s="31"/>
      <c r="AE73" s="10"/>
      <c r="AF73" s="31"/>
      <c r="AG73" s="10"/>
      <c r="AH73" s="31"/>
      <c r="AI73" s="10"/>
      <c r="AJ73" s="31"/>
      <c r="AK73" s="16"/>
      <c r="AL73" s="125"/>
      <c r="AM73" s="125"/>
      <c r="AN73" s="22">
        <v>94</v>
      </c>
      <c r="AO73" s="22">
        <v>0</v>
      </c>
      <c r="AP73" s="19">
        <v>0</v>
      </c>
      <c r="AQ73" s="19">
        <v>0</v>
      </c>
      <c r="AR73" s="122" t="s">
        <v>97</v>
      </c>
      <c r="BX73" s="77"/>
      <c r="BY73" s="77"/>
      <c r="BZ73" s="77"/>
      <c r="CA73" s="77" t="str">
        <f>IF(C73&lt;&gt;AN73," Total de exámenes Procesados NO es igual a total por sexo.-","")</f>
        <v/>
      </c>
      <c r="CB73" s="77" t="str">
        <f t="shared" si="8"/>
        <v/>
      </c>
      <c r="CC73" s="77" t="str">
        <f t="shared" si="9"/>
        <v/>
      </c>
      <c r="CD73" s="77" t="str">
        <f t="shared" si="10"/>
        <v/>
      </c>
      <c r="CE73" s="77" t="str">
        <f t="shared" si="11"/>
        <v/>
      </c>
      <c r="CF73" s="77" t="str">
        <f t="shared" si="12"/>
        <v/>
      </c>
      <c r="CG73" s="77" t="str">
        <f t="shared" si="13"/>
        <v/>
      </c>
      <c r="CH73" s="77" t="str">
        <f t="shared" si="14"/>
        <v/>
      </c>
      <c r="CI73" s="77" t="str">
        <f t="shared" si="15"/>
        <v/>
      </c>
      <c r="CJ73" s="77" t="str">
        <f t="shared" si="16"/>
        <v/>
      </c>
      <c r="CK73" s="77" t="str">
        <f t="shared" si="17"/>
        <v/>
      </c>
      <c r="CL73" s="77" t="str">
        <f t="shared" si="18"/>
        <v/>
      </c>
      <c r="CM73" s="77" t="str">
        <f t="shared" si="19"/>
        <v/>
      </c>
      <c r="CN73" s="77" t="str">
        <f t="shared" si="20"/>
        <v/>
      </c>
      <c r="CO73" s="77" t="str">
        <f t="shared" si="21"/>
        <v/>
      </c>
      <c r="CP73" s="77" t="str">
        <f t="shared" si="22"/>
        <v/>
      </c>
      <c r="CQ73" s="77" t="str">
        <f t="shared" si="23"/>
        <v/>
      </c>
      <c r="CR73" s="77" t="str">
        <f t="shared" si="24"/>
        <v/>
      </c>
      <c r="CS73" s="77" t="str">
        <f t="shared" si="25"/>
        <v/>
      </c>
      <c r="CT73" s="77" t="str">
        <f t="shared" si="26"/>
        <v/>
      </c>
      <c r="CU73" s="77"/>
      <c r="CV73" s="77"/>
      <c r="CW73" s="77"/>
      <c r="CX73" s="77"/>
      <c r="CY73" s="77"/>
      <c r="CZ73" s="77"/>
      <c r="DA73" s="77"/>
      <c r="DB73" s="77"/>
      <c r="DC73" s="77"/>
    </row>
    <row r="74" spans="1:107" s="76" customFormat="1" x14ac:dyDescent="0.25">
      <c r="A74" s="353" t="s">
        <v>54</v>
      </c>
      <c r="B74" s="354"/>
      <c r="C74" s="123">
        <f t="shared" si="6"/>
        <v>0</v>
      </c>
      <c r="D74" s="124">
        <f t="shared" si="7"/>
        <v>0</v>
      </c>
      <c r="E74" s="16"/>
      <c r="F74" s="40"/>
      <c r="G74" s="16"/>
      <c r="H74" s="40"/>
      <c r="I74" s="10"/>
      <c r="J74" s="31"/>
      <c r="K74" s="21"/>
      <c r="L74" s="41"/>
      <c r="M74" s="21"/>
      <c r="N74" s="41"/>
      <c r="O74" s="21"/>
      <c r="P74" s="41"/>
      <c r="Q74" s="21"/>
      <c r="R74" s="41"/>
      <c r="S74" s="21"/>
      <c r="T74" s="41"/>
      <c r="U74" s="21"/>
      <c r="V74" s="41"/>
      <c r="W74" s="21"/>
      <c r="X74" s="41"/>
      <c r="Y74" s="21"/>
      <c r="Z74" s="41"/>
      <c r="AA74" s="21"/>
      <c r="AB74" s="41"/>
      <c r="AC74" s="21"/>
      <c r="AD74" s="41"/>
      <c r="AE74" s="21"/>
      <c r="AF74" s="41"/>
      <c r="AG74" s="21"/>
      <c r="AH74" s="41"/>
      <c r="AI74" s="21"/>
      <c r="AJ74" s="41"/>
      <c r="AK74" s="16"/>
      <c r="AL74" s="125"/>
      <c r="AM74" s="125"/>
      <c r="AN74" s="22"/>
      <c r="AO74" s="22"/>
      <c r="AP74" s="19"/>
      <c r="AQ74" s="19"/>
      <c r="AR74" s="122" t="s">
        <v>97</v>
      </c>
      <c r="BX74" s="77"/>
      <c r="BY74" s="77"/>
      <c r="BZ74" s="77"/>
      <c r="CA74" s="77" t="str">
        <f>IF(C74&lt;&gt;AN74," Total de exámenes Procesados NO es igual a total por sexo.-","")</f>
        <v/>
      </c>
      <c r="CB74" s="77" t="str">
        <f t="shared" si="8"/>
        <v/>
      </c>
      <c r="CC74" s="77" t="str">
        <f t="shared" si="9"/>
        <v/>
      </c>
      <c r="CD74" s="77" t="str">
        <f t="shared" si="10"/>
        <v/>
      </c>
      <c r="CE74" s="77" t="str">
        <f t="shared" si="11"/>
        <v/>
      </c>
      <c r="CF74" s="77" t="str">
        <f t="shared" si="12"/>
        <v/>
      </c>
      <c r="CG74" s="77" t="str">
        <f t="shared" si="13"/>
        <v/>
      </c>
      <c r="CH74" s="77" t="str">
        <f t="shared" si="14"/>
        <v/>
      </c>
      <c r="CI74" s="77" t="str">
        <f t="shared" si="15"/>
        <v/>
      </c>
      <c r="CJ74" s="77" t="str">
        <f t="shared" si="16"/>
        <v/>
      </c>
      <c r="CK74" s="77" t="str">
        <f t="shared" si="17"/>
        <v/>
      </c>
      <c r="CL74" s="77" t="str">
        <f t="shared" si="18"/>
        <v/>
      </c>
      <c r="CM74" s="77" t="str">
        <f t="shared" si="19"/>
        <v/>
      </c>
      <c r="CN74" s="77" t="str">
        <f t="shared" si="20"/>
        <v/>
      </c>
      <c r="CO74" s="77" t="str">
        <f t="shared" si="21"/>
        <v/>
      </c>
      <c r="CP74" s="77" t="str">
        <f t="shared" si="22"/>
        <v/>
      </c>
      <c r="CQ74" s="77" t="str">
        <f t="shared" si="23"/>
        <v/>
      </c>
      <c r="CR74" s="77" t="str">
        <f t="shared" si="24"/>
        <v/>
      </c>
      <c r="CS74" s="77" t="str">
        <f t="shared" si="25"/>
        <v/>
      </c>
      <c r="CT74" s="77" t="str">
        <f t="shared" si="26"/>
        <v/>
      </c>
      <c r="CU74" s="77"/>
      <c r="CV74" s="77"/>
      <c r="CW74" s="77"/>
      <c r="CX74" s="77"/>
      <c r="CY74" s="77"/>
      <c r="CZ74" s="77"/>
      <c r="DA74" s="77"/>
      <c r="DB74" s="77"/>
      <c r="DC74" s="77"/>
    </row>
    <row r="75" spans="1:107" s="76" customFormat="1" x14ac:dyDescent="0.25">
      <c r="A75" s="353" t="s">
        <v>14</v>
      </c>
      <c r="B75" s="354"/>
      <c r="C75" s="123">
        <f t="shared" si="6"/>
        <v>2</v>
      </c>
      <c r="D75" s="126">
        <f t="shared" si="7"/>
        <v>0</v>
      </c>
      <c r="E75" s="16"/>
      <c r="F75" s="40"/>
      <c r="G75" s="16"/>
      <c r="H75" s="40"/>
      <c r="I75" s="16"/>
      <c r="J75" s="40"/>
      <c r="K75" s="21"/>
      <c r="L75" s="41"/>
      <c r="M75" s="21"/>
      <c r="N75" s="41"/>
      <c r="O75" s="21">
        <v>1</v>
      </c>
      <c r="P75" s="41"/>
      <c r="Q75" s="21"/>
      <c r="R75" s="41"/>
      <c r="S75" s="21">
        <v>1</v>
      </c>
      <c r="T75" s="41"/>
      <c r="U75" s="21"/>
      <c r="V75" s="41"/>
      <c r="W75" s="21"/>
      <c r="X75" s="41"/>
      <c r="Y75" s="21"/>
      <c r="Z75" s="41"/>
      <c r="AA75" s="21"/>
      <c r="AB75" s="41"/>
      <c r="AC75" s="21"/>
      <c r="AD75" s="41"/>
      <c r="AE75" s="21"/>
      <c r="AF75" s="41"/>
      <c r="AG75" s="21"/>
      <c r="AH75" s="41"/>
      <c r="AI75" s="21"/>
      <c r="AJ75" s="41"/>
      <c r="AK75" s="21"/>
      <c r="AL75" s="19"/>
      <c r="AM75" s="22">
        <v>1</v>
      </c>
      <c r="AN75" s="22">
        <v>1</v>
      </c>
      <c r="AO75" s="22">
        <v>0</v>
      </c>
      <c r="AP75" s="19">
        <v>0</v>
      </c>
      <c r="AQ75" s="19">
        <v>0</v>
      </c>
      <c r="AR75" s="122" t="s">
        <v>97</v>
      </c>
      <c r="BX75" s="77"/>
      <c r="BY75" s="77"/>
      <c r="BZ75" s="77"/>
      <c r="CA75" s="77" t="str">
        <f t="shared" ref="CA75:CA94" si="27">IF(C75&lt;&gt;SUM(AM75:AN75)," Total de exámenes Procesados NO es igual a total por sexo.-","")</f>
        <v/>
      </c>
      <c r="CB75" s="77" t="str">
        <f t="shared" si="8"/>
        <v/>
      </c>
      <c r="CC75" s="77" t="str">
        <f t="shared" si="9"/>
        <v/>
      </c>
      <c r="CD75" s="77" t="str">
        <f t="shared" si="10"/>
        <v/>
      </c>
      <c r="CE75" s="77" t="str">
        <f t="shared" si="11"/>
        <v/>
      </c>
      <c r="CF75" s="77" t="str">
        <f t="shared" si="12"/>
        <v/>
      </c>
      <c r="CG75" s="77" t="str">
        <f t="shared" si="13"/>
        <v/>
      </c>
      <c r="CH75" s="77" t="str">
        <f t="shared" si="14"/>
        <v/>
      </c>
      <c r="CI75" s="77" t="str">
        <f t="shared" si="15"/>
        <v/>
      </c>
      <c r="CJ75" s="77" t="str">
        <f t="shared" si="16"/>
        <v/>
      </c>
      <c r="CK75" s="77" t="str">
        <f t="shared" si="17"/>
        <v/>
      </c>
      <c r="CL75" s="77" t="str">
        <f t="shared" si="18"/>
        <v/>
      </c>
      <c r="CM75" s="77" t="str">
        <f t="shared" si="19"/>
        <v/>
      </c>
      <c r="CN75" s="77" t="str">
        <f t="shared" si="20"/>
        <v/>
      </c>
      <c r="CO75" s="77" t="str">
        <f t="shared" si="21"/>
        <v/>
      </c>
      <c r="CP75" s="77" t="str">
        <f t="shared" si="22"/>
        <v/>
      </c>
      <c r="CQ75" s="77" t="str">
        <f t="shared" si="23"/>
        <v/>
      </c>
      <c r="CR75" s="77" t="str">
        <f t="shared" si="24"/>
        <v/>
      </c>
      <c r="CS75" s="77" t="str">
        <f t="shared" si="25"/>
        <v/>
      </c>
      <c r="CT75" s="77" t="str">
        <f t="shared" si="26"/>
        <v/>
      </c>
      <c r="CU75" s="77"/>
      <c r="CV75" s="77"/>
      <c r="CW75" s="77"/>
      <c r="CX75" s="77"/>
      <c r="CY75" s="77"/>
      <c r="CZ75" s="77"/>
      <c r="DA75" s="77"/>
      <c r="DB75" s="77"/>
      <c r="DC75" s="77"/>
    </row>
    <row r="76" spans="1:107" s="76" customFormat="1" x14ac:dyDescent="0.25">
      <c r="A76" s="353" t="s">
        <v>19</v>
      </c>
      <c r="B76" s="354"/>
      <c r="C76" s="127">
        <f t="shared" si="6"/>
        <v>0</v>
      </c>
      <c r="D76" s="126">
        <f t="shared" si="7"/>
        <v>0</v>
      </c>
      <c r="E76" s="21"/>
      <c r="F76" s="41"/>
      <c r="G76" s="21"/>
      <c r="H76" s="41"/>
      <c r="I76" s="21"/>
      <c r="J76" s="41"/>
      <c r="K76" s="21"/>
      <c r="L76" s="41"/>
      <c r="M76" s="21"/>
      <c r="N76" s="41"/>
      <c r="O76" s="21"/>
      <c r="P76" s="41"/>
      <c r="Q76" s="21"/>
      <c r="R76" s="41"/>
      <c r="S76" s="21"/>
      <c r="T76" s="41"/>
      <c r="U76" s="21"/>
      <c r="V76" s="41"/>
      <c r="W76" s="21"/>
      <c r="X76" s="41"/>
      <c r="Y76" s="21"/>
      <c r="Z76" s="41"/>
      <c r="AA76" s="21"/>
      <c r="AB76" s="41"/>
      <c r="AC76" s="21"/>
      <c r="AD76" s="41"/>
      <c r="AE76" s="21"/>
      <c r="AF76" s="41"/>
      <c r="AG76" s="21"/>
      <c r="AH76" s="41"/>
      <c r="AI76" s="21"/>
      <c r="AJ76" s="41"/>
      <c r="AK76" s="21"/>
      <c r="AL76" s="19"/>
      <c r="AM76" s="22"/>
      <c r="AN76" s="22"/>
      <c r="AO76" s="22"/>
      <c r="AP76" s="19"/>
      <c r="AQ76" s="19"/>
      <c r="AR76" s="122" t="s">
        <v>97</v>
      </c>
      <c r="BX76" s="77"/>
      <c r="BY76" s="77"/>
      <c r="BZ76" s="77"/>
      <c r="CA76" s="77" t="str">
        <f t="shared" si="27"/>
        <v/>
      </c>
      <c r="CB76" s="77" t="str">
        <f t="shared" si="8"/>
        <v/>
      </c>
      <c r="CC76" s="77" t="str">
        <f t="shared" si="9"/>
        <v/>
      </c>
      <c r="CD76" s="77" t="str">
        <f t="shared" si="10"/>
        <v/>
      </c>
      <c r="CE76" s="77" t="str">
        <f t="shared" si="11"/>
        <v/>
      </c>
      <c r="CF76" s="77" t="str">
        <f t="shared" si="12"/>
        <v/>
      </c>
      <c r="CG76" s="77" t="str">
        <f t="shared" si="13"/>
        <v/>
      </c>
      <c r="CH76" s="77" t="str">
        <f t="shared" si="14"/>
        <v/>
      </c>
      <c r="CI76" s="77" t="str">
        <f t="shared" si="15"/>
        <v/>
      </c>
      <c r="CJ76" s="77" t="str">
        <f t="shared" si="16"/>
        <v/>
      </c>
      <c r="CK76" s="77" t="str">
        <f t="shared" si="17"/>
        <v/>
      </c>
      <c r="CL76" s="77" t="str">
        <f t="shared" si="18"/>
        <v/>
      </c>
      <c r="CM76" s="77" t="str">
        <f t="shared" si="19"/>
        <v/>
      </c>
      <c r="CN76" s="77" t="str">
        <f t="shared" si="20"/>
        <v/>
      </c>
      <c r="CO76" s="77" t="str">
        <f t="shared" si="21"/>
        <v/>
      </c>
      <c r="CP76" s="77" t="str">
        <f t="shared" si="22"/>
        <v/>
      </c>
      <c r="CQ76" s="77" t="str">
        <f t="shared" si="23"/>
        <v/>
      </c>
      <c r="CR76" s="77" t="str">
        <f t="shared" si="24"/>
        <v/>
      </c>
      <c r="CS76" s="77" t="str">
        <f t="shared" si="25"/>
        <v/>
      </c>
      <c r="CT76" s="77" t="str">
        <f t="shared" si="26"/>
        <v/>
      </c>
      <c r="CU76" s="77"/>
      <c r="CV76" s="77"/>
      <c r="CW76" s="77"/>
      <c r="CX76" s="77"/>
      <c r="CY76" s="77"/>
      <c r="CZ76" s="77"/>
      <c r="DA76" s="77"/>
      <c r="DB76" s="77"/>
      <c r="DC76" s="77"/>
    </row>
    <row r="77" spans="1:107" s="76" customFormat="1" x14ac:dyDescent="0.25">
      <c r="A77" s="353" t="s">
        <v>55</v>
      </c>
      <c r="B77" s="354"/>
      <c r="C77" s="123">
        <f t="shared" si="6"/>
        <v>5</v>
      </c>
      <c r="D77" s="124">
        <f t="shared" si="7"/>
        <v>0</v>
      </c>
      <c r="E77" s="16"/>
      <c r="F77" s="40"/>
      <c r="G77" s="16"/>
      <c r="H77" s="40"/>
      <c r="I77" s="21"/>
      <c r="J77" s="41"/>
      <c r="K77" s="21">
        <v>1</v>
      </c>
      <c r="L77" s="41"/>
      <c r="M77" s="21"/>
      <c r="N77" s="41"/>
      <c r="O77" s="21">
        <v>2</v>
      </c>
      <c r="P77" s="41"/>
      <c r="Q77" s="21">
        <v>1</v>
      </c>
      <c r="R77" s="41"/>
      <c r="S77" s="21"/>
      <c r="T77" s="41"/>
      <c r="U77" s="21">
        <v>1</v>
      </c>
      <c r="V77" s="41"/>
      <c r="W77" s="21"/>
      <c r="X77" s="41"/>
      <c r="Y77" s="21"/>
      <c r="Z77" s="41"/>
      <c r="AA77" s="21"/>
      <c r="AB77" s="41"/>
      <c r="AC77" s="21"/>
      <c r="AD77" s="41"/>
      <c r="AE77" s="21"/>
      <c r="AF77" s="41"/>
      <c r="AG77" s="21"/>
      <c r="AH77" s="41"/>
      <c r="AI77" s="21"/>
      <c r="AJ77" s="41"/>
      <c r="AK77" s="21"/>
      <c r="AL77" s="19"/>
      <c r="AM77" s="22">
        <v>3</v>
      </c>
      <c r="AN77" s="22">
        <v>2</v>
      </c>
      <c r="AO77" s="22">
        <v>0</v>
      </c>
      <c r="AP77" s="19">
        <v>0</v>
      </c>
      <c r="AQ77" s="19">
        <v>0</v>
      </c>
      <c r="AR77" s="122" t="s">
        <v>97</v>
      </c>
      <c r="BX77" s="77"/>
      <c r="BY77" s="77"/>
      <c r="BZ77" s="77"/>
      <c r="CA77" s="77" t="str">
        <f t="shared" si="27"/>
        <v/>
      </c>
      <c r="CB77" s="77" t="str">
        <f t="shared" si="8"/>
        <v/>
      </c>
      <c r="CC77" s="77" t="str">
        <f t="shared" si="9"/>
        <v/>
      </c>
      <c r="CD77" s="77" t="str">
        <f t="shared" si="10"/>
        <v/>
      </c>
      <c r="CE77" s="77" t="str">
        <f t="shared" si="11"/>
        <v/>
      </c>
      <c r="CF77" s="77" t="str">
        <f t="shared" si="12"/>
        <v/>
      </c>
      <c r="CG77" s="77" t="str">
        <f t="shared" si="13"/>
        <v/>
      </c>
      <c r="CH77" s="77" t="str">
        <f t="shared" si="14"/>
        <v/>
      </c>
      <c r="CI77" s="77" t="str">
        <f t="shared" si="15"/>
        <v/>
      </c>
      <c r="CJ77" s="77" t="str">
        <f t="shared" si="16"/>
        <v/>
      </c>
      <c r="CK77" s="77" t="str">
        <f t="shared" si="17"/>
        <v/>
      </c>
      <c r="CL77" s="77" t="str">
        <f t="shared" si="18"/>
        <v/>
      </c>
      <c r="CM77" s="77" t="str">
        <f t="shared" si="19"/>
        <v/>
      </c>
      <c r="CN77" s="77" t="str">
        <f t="shared" si="20"/>
        <v/>
      </c>
      <c r="CO77" s="77" t="str">
        <f t="shared" si="21"/>
        <v/>
      </c>
      <c r="CP77" s="77" t="str">
        <f t="shared" si="22"/>
        <v/>
      </c>
      <c r="CQ77" s="77" t="str">
        <f t="shared" si="23"/>
        <v/>
      </c>
      <c r="CR77" s="77" t="str">
        <f t="shared" si="24"/>
        <v/>
      </c>
      <c r="CS77" s="77" t="str">
        <f t="shared" si="25"/>
        <v/>
      </c>
      <c r="CT77" s="77" t="str">
        <f t="shared" si="26"/>
        <v/>
      </c>
      <c r="CU77" s="77"/>
      <c r="CV77" s="77"/>
      <c r="CW77" s="77"/>
      <c r="CX77" s="77"/>
      <c r="CY77" s="77"/>
      <c r="CZ77" s="77"/>
      <c r="DA77" s="77"/>
      <c r="DB77" s="77"/>
      <c r="DC77" s="77"/>
    </row>
    <row r="78" spans="1:107" s="76" customFormat="1" ht="27.75" customHeight="1" x14ac:dyDescent="0.25">
      <c r="A78" s="358" t="s">
        <v>56</v>
      </c>
      <c r="B78" s="359"/>
      <c r="C78" s="123">
        <f t="shared" si="6"/>
        <v>14</v>
      </c>
      <c r="D78" s="124">
        <f t="shared" si="7"/>
        <v>0</v>
      </c>
      <c r="E78" s="16"/>
      <c r="F78" s="40"/>
      <c r="G78" s="16"/>
      <c r="H78" s="40"/>
      <c r="I78" s="21"/>
      <c r="J78" s="41"/>
      <c r="K78" s="21">
        <v>1</v>
      </c>
      <c r="L78" s="41"/>
      <c r="M78" s="21">
        <v>4</v>
      </c>
      <c r="N78" s="41"/>
      <c r="O78" s="21">
        <v>5</v>
      </c>
      <c r="P78" s="41"/>
      <c r="Q78" s="21"/>
      <c r="R78" s="41"/>
      <c r="S78" s="21">
        <v>1</v>
      </c>
      <c r="T78" s="41"/>
      <c r="U78" s="21">
        <v>2</v>
      </c>
      <c r="V78" s="41"/>
      <c r="W78" s="21">
        <v>1</v>
      </c>
      <c r="X78" s="41"/>
      <c r="Y78" s="21"/>
      <c r="Z78" s="41"/>
      <c r="AA78" s="21"/>
      <c r="AB78" s="41"/>
      <c r="AC78" s="21"/>
      <c r="AD78" s="41"/>
      <c r="AE78" s="21"/>
      <c r="AF78" s="41"/>
      <c r="AG78" s="21"/>
      <c r="AH78" s="41"/>
      <c r="AI78" s="21"/>
      <c r="AJ78" s="41"/>
      <c r="AK78" s="21"/>
      <c r="AL78" s="19"/>
      <c r="AM78" s="22"/>
      <c r="AN78" s="22">
        <v>14</v>
      </c>
      <c r="AO78" s="22">
        <v>0</v>
      </c>
      <c r="AP78" s="19">
        <v>0</v>
      </c>
      <c r="AQ78" s="19">
        <v>0</v>
      </c>
      <c r="AR78" s="122" t="s">
        <v>98</v>
      </c>
      <c r="BX78" s="77"/>
      <c r="BY78" s="77"/>
      <c r="BZ78" s="77"/>
      <c r="CA78" s="77" t="str">
        <f t="shared" si="27"/>
        <v/>
      </c>
      <c r="CB78" s="77" t="str">
        <f t="shared" si="8"/>
        <v/>
      </c>
      <c r="CC78" s="77" t="str">
        <f t="shared" si="9"/>
        <v/>
      </c>
      <c r="CD78" s="77" t="str">
        <f t="shared" si="10"/>
        <v/>
      </c>
      <c r="CE78" s="77" t="str">
        <f t="shared" si="11"/>
        <v/>
      </c>
      <c r="CF78" s="77" t="str">
        <f t="shared" si="12"/>
        <v/>
      </c>
      <c r="CG78" s="77" t="str">
        <f t="shared" si="13"/>
        <v/>
      </c>
      <c r="CH78" s="77" t="str">
        <f t="shared" si="14"/>
        <v/>
      </c>
      <c r="CI78" s="77" t="str">
        <f t="shared" si="15"/>
        <v/>
      </c>
      <c r="CJ78" s="77" t="str">
        <f t="shared" si="16"/>
        <v/>
      </c>
      <c r="CK78" s="77" t="str">
        <f t="shared" si="17"/>
        <v/>
      </c>
      <c r="CL78" s="77" t="str">
        <f t="shared" si="18"/>
        <v/>
      </c>
      <c r="CM78" s="77" t="str">
        <f t="shared" si="19"/>
        <v/>
      </c>
      <c r="CN78" s="77" t="str">
        <f t="shared" si="20"/>
        <v/>
      </c>
      <c r="CO78" s="77" t="str">
        <f t="shared" si="21"/>
        <v/>
      </c>
      <c r="CP78" s="77" t="str">
        <f t="shared" si="22"/>
        <v/>
      </c>
      <c r="CQ78" s="77" t="str">
        <f t="shared" si="23"/>
        <v/>
      </c>
      <c r="CR78" s="77" t="str">
        <f t="shared" si="24"/>
        <v/>
      </c>
      <c r="CS78" s="77" t="str">
        <f t="shared" si="25"/>
        <v/>
      </c>
      <c r="CT78" s="77" t="str">
        <f t="shared" si="26"/>
        <v/>
      </c>
      <c r="CU78" s="77"/>
      <c r="CV78" s="77"/>
      <c r="CW78" s="77"/>
      <c r="CX78" s="77"/>
      <c r="CY78" s="77"/>
      <c r="CZ78" s="77"/>
      <c r="DA78" s="77"/>
      <c r="DB78" s="77"/>
      <c r="DC78" s="77"/>
    </row>
    <row r="79" spans="1:107" s="76" customFormat="1" x14ac:dyDescent="0.25">
      <c r="A79" s="353" t="s">
        <v>17</v>
      </c>
      <c r="B79" s="354"/>
      <c r="C79" s="127">
        <f t="shared" si="6"/>
        <v>1</v>
      </c>
      <c r="D79" s="126">
        <f t="shared" si="7"/>
        <v>0</v>
      </c>
      <c r="E79" s="21"/>
      <c r="F79" s="41"/>
      <c r="G79" s="21"/>
      <c r="H79" s="41"/>
      <c r="I79" s="21"/>
      <c r="J79" s="41"/>
      <c r="K79" s="21"/>
      <c r="L79" s="41"/>
      <c r="M79" s="21"/>
      <c r="N79" s="41"/>
      <c r="O79" s="21">
        <v>1</v>
      </c>
      <c r="P79" s="41"/>
      <c r="Q79" s="21"/>
      <c r="R79" s="41"/>
      <c r="S79" s="21"/>
      <c r="T79" s="41"/>
      <c r="U79" s="21"/>
      <c r="V79" s="41"/>
      <c r="W79" s="21"/>
      <c r="X79" s="41"/>
      <c r="Y79" s="21"/>
      <c r="Z79" s="41"/>
      <c r="AA79" s="21"/>
      <c r="AB79" s="41"/>
      <c r="AC79" s="21"/>
      <c r="AD79" s="41"/>
      <c r="AE79" s="21"/>
      <c r="AF79" s="41"/>
      <c r="AG79" s="21"/>
      <c r="AH79" s="41"/>
      <c r="AI79" s="21"/>
      <c r="AJ79" s="41"/>
      <c r="AK79" s="21"/>
      <c r="AL79" s="19"/>
      <c r="AM79" s="22"/>
      <c r="AN79" s="22">
        <v>1</v>
      </c>
      <c r="AO79" s="22">
        <v>0</v>
      </c>
      <c r="AP79" s="19">
        <v>0</v>
      </c>
      <c r="AQ79" s="19">
        <v>0</v>
      </c>
      <c r="AR79" s="122" t="s">
        <v>97</v>
      </c>
      <c r="BX79" s="77"/>
      <c r="BY79" s="77"/>
      <c r="BZ79" s="77"/>
      <c r="CA79" s="77" t="str">
        <f t="shared" si="27"/>
        <v/>
      </c>
      <c r="CB79" s="77" t="str">
        <f t="shared" si="8"/>
        <v/>
      </c>
      <c r="CC79" s="77" t="str">
        <f t="shared" si="9"/>
        <v/>
      </c>
      <c r="CD79" s="77" t="str">
        <f t="shared" si="10"/>
        <v/>
      </c>
      <c r="CE79" s="77" t="str">
        <f t="shared" si="11"/>
        <v/>
      </c>
      <c r="CF79" s="77" t="str">
        <f t="shared" si="12"/>
        <v/>
      </c>
      <c r="CG79" s="77" t="str">
        <f t="shared" si="13"/>
        <v/>
      </c>
      <c r="CH79" s="77" t="str">
        <f t="shared" si="14"/>
        <v/>
      </c>
      <c r="CI79" s="77" t="str">
        <f t="shared" si="15"/>
        <v/>
      </c>
      <c r="CJ79" s="77" t="str">
        <f t="shared" si="16"/>
        <v/>
      </c>
      <c r="CK79" s="77" t="str">
        <f t="shared" si="17"/>
        <v/>
      </c>
      <c r="CL79" s="77" t="str">
        <f t="shared" si="18"/>
        <v/>
      </c>
      <c r="CM79" s="77" t="str">
        <f t="shared" si="19"/>
        <v/>
      </c>
      <c r="CN79" s="77" t="str">
        <f t="shared" si="20"/>
        <v/>
      </c>
      <c r="CO79" s="77" t="str">
        <f t="shared" si="21"/>
        <v/>
      </c>
      <c r="CP79" s="77" t="str">
        <f t="shared" si="22"/>
        <v/>
      </c>
      <c r="CQ79" s="77" t="str">
        <f t="shared" si="23"/>
        <v/>
      </c>
      <c r="CR79" s="77" t="str">
        <f t="shared" si="24"/>
        <v/>
      </c>
      <c r="CS79" s="77" t="str">
        <f t="shared" si="25"/>
        <v/>
      </c>
      <c r="CT79" s="77" t="str">
        <f t="shared" si="26"/>
        <v/>
      </c>
      <c r="CU79" s="77"/>
      <c r="CV79" s="77"/>
      <c r="CW79" s="77"/>
      <c r="CX79" s="77"/>
      <c r="CY79" s="77"/>
      <c r="CZ79" s="77"/>
      <c r="DA79" s="77"/>
      <c r="DB79" s="77"/>
      <c r="DC79" s="77"/>
    </row>
    <row r="80" spans="1:107" s="76" customFormat="1" x14ac:dyDescent="0.25">
      <c r="A80" s="360" t="s">
        <v>57</v>
      </c>
      <c r="B80" s="361"/>
      <c r="C80" s="128">
        <f t="shared" si="6"/>
        <v>3</v>
      </c>
      <c r="D80" s="129">
        <f t="shared" si="7"/>
        <v>0</v>
      </c>
      <c r="E80" s="52"/>
      <c r="F80" s="53"/>
      <c r="G80" s="52"/>
      <c r="H80" s="53"/>
      <c r="I80" s="52"/>
      <c r="J80" s="53"/>
      <c r="K80" s="42"/>
      <c r="L80" s="43"/>
      <c r="M80" s="42"/>
      <c r="N80" s="43"/>
      <c r="O80" s="42">
        <v>1</v>
      </c>
      <c r="P80" s="43"/>
      <c r="Q80" s="42"/>
      <c r="R80" s="43"/>
      <c r="S80" s="42"/>
      <c r="T80" s="43"/>
      <c r="U80" s="42"/>
      <c r="V80" s="43"/>
      <c r="W80" s="42"/>
      <c r="X80" s="43"/>
      <c r="Y80" s="42"/>
      <c r="Z80" s="43"/>
      <c r="AA80" s="42">
        <v>1</v>
      </c>
      <c r="AB80" s="43"/>
      <c r="AC80" s="42">
        <v>1</v>
      </c>
      <c r="AD80" s="43"/>
      <c r="AE80" s="42"/>
      <c r="AF80" s="43"/>
      <c r="AG80" s="42"/>
      <c r="AH80" s="43"/>
      <c r="AI80" s="42"/>
      <c r="AJ80" s="43"/>
      <c r="AK80" s="42"/>
      <c r="AL80" s="44"/>
      <c r="AM80" s="23"/>
      <c r="AN80" s="23">
        <v>3</v>
      </c>
      <c r="AO80" s="23">
        <v>0</v>
      </c>
      <c r="AP80" s="44">
        <v>0</v>
      </c>
      <c r="AQ80" s="44">
        <v>0</v>
      </c>
      <c r="AR80" s="122" t="s">
        <v>97</v>
      </c>
      <c r="BX80" s="77"/>
      <c r="BY80" s="77"/>
      <c r="BZ80" s="77"/>
      <c r="CA80" s="77" t="str">
        <f t="shared" si="27"/>
        <v/>
      </c>
      <c r="CB80" s="77" t="str">
        <f t="shared" si="8"/>
        <v/>
      </c>
      <c r="CC80" s="77" t="str">
        <f t="shared" si="9"/>
        <v/>
      </c>
      <c r="CD80" s="77" t="str">
        <f t="shared" si="10"/>
        <v/>
      </c>
      <c r="CE80" s="77" t="str">
        <f t="shared" si="11"/>
        <v/>
      </c>
      <c r="CF80" s="77" t="str">
        <f t="shared" si="12"/>
        <v/>
      </c>
      <c r="CG80" s="77" t="str">
        <f t="shared" si="13"/>
        <v/>
      </c>
      <c r="CH80" s="77" t="str">
        <f t="shared" si="14"/>
        <v/>
      </c>
      <c r="CI80" s="77" t="str">
        <f t="shared" si="15"/>
        <v/>
      </c>
      <c r="CJ80" s="77" t="str">
        <f t="shared" si="16"/>
        <v/>
      </c>
      <c r="CK80" s="77" t="str">
        <f t="shared" si="17"/>
        <v/>
      </c>
      <c r="CL80" s="77" t="str">
        <f t="shared" si="18"/>
        <v/>
      </c>
      <c r="CM80" s="77" t="str">
        <f t="shared" si="19"/>
        <v/>
      </c>
      <c r="CN80" s="77" t="str">
        <f t="shared" si="20"/>
        <v/>
      </c>
      <c r="CO80" s="77" t="str">
        <f t="shared" si="21"/>
        <v/>
      </c>
      <c r="CP80" s="77" t="str">
        <f t="shared" si="22"/>
        <v/>
      </c>
      <c r="CQ80" s="77" t="str">
        <f t="shared" si="23"/>
        <v/>
      </c>
      <c r="CR80" s="77" t="str">
        <f t="shared" si="24"/>
        <v/>
      </c>
      <c r="CS80" s="77" t="str">
        <f t="shared" si="25"/>
        <v/>
      </c>
      <c r="CT80" s="77" t="str">
        <f t="shared" si="26"/>
        <v/>
      </c>
      <c r="CU80" s="77"/>
      <c r="CV80" s="77"/>
      <c r="CW80" s="77"/>
      <c r="CX80" s="77"/>
      <c r="CY80" s="77"/>
      <c r="CZ80" s="77"/>
      <c r="DA80" s="77"/>
      <c r="DB80" s="77"/>
      <c r="DC80" s="77"/>
    </row>
    <row r="81" spans="1:107" s="76" customFormat="1" x14ac:dyDescent="0.25">
      <c r="A81" s="416" t="s">
        <v>18</v>
      </c>
      <c r="B81" s="130" t="s">
        <v>88</v>
      </c>
      <c r="C81" s="119">
        <f t="shared" si="6"/>
        <v>0</v>
      </c>
      <c r="D81" s="120">
        <f t="shared" si="7"/>
        <v>0</v>
      </c>
      <c r="E81" s="12"/>
      <c r="F81" s="131"/>
      <c r="G81" s="12"/>
      <c r="H81" s="131"/>
      <c r="I81" s="12"/>
      <c r="J81" s="131"/>
      <c r="K81" s="29"/>
      <c r="L81" s="30"/>
      <c r="M81" s="29"/>
      <c r="N81" s="30"/>
      <c r="O81" s="29"/>
      <c r="P81" s="30"/>
      <c r="Q81" s="29"/>
      <c r="R81" s="30"/>
      <c r="S81" s="29"/>
      <c r="T81" s="30"/>
      <c r="U81" s="29"/>
      <c r="V81" s="30"/>
      <c r="W81" s="29"/>
      <c r="X81" s="30"/>
      <c r="Y81" s="29"/>
      <c r="Z81" s="30"/>
      <c r="AA81" s="29"/>
      <c r="AB81" s="30"/>
      <c r="AC81" s="29"/>
      <c r="AD81" s="30"/>
      <c r="AE81" s="29"/>
      <c r="AF81" s="30"/>
      <c r="AG81" s="29"/>
      <c r="AH81" s="30"/>
      <c r="AI81" s="29"/>
      <c r="AJ81" s="30"/>
      <c r="AK81" s="29"/>
      <c r="AL81" s="13"/>
      <c r="AM81" s="88"/>
      <c r="AN81" s="88"/>
      <c r="AO81" s="88"/>
      <c r="AP81" s="13"/>
      <c r="AQ81" s="13"/>
      <c r="AR81" s="122" t="s">
        <v>97</v>
      </c>
      <c r="BX81" s="77"/>
      <c r="BY81" s="77"/>
      <c r="BZ81" s="77"/>
      <c r="CA81" s="77" t="str">
        <f t="shared" si="27"/>
        <v/>
      </c>
      <c r="CB81" s="77" t="str">
        <f t="shared" si="8"/>
        <v/>
      </c>
      <c r="CC81" s="77" t="str">
        <f t="shared" si="9"/>
        <v/>
      </c>
      <c r="CD81" s="77" t="str">
        <f t="shared" si="10"/>
        <v/>
      </c>
      <c r="CE81" s="77" t="str">
        <f t="shared" si="11"/>
        <v/>
      </c>
      <c r="CF81" s="77" t="str">
        <f t="shared" si="12"/>
        <v/>
      </c>
      <c r="CG81" s="77" t="str">
        <f t="shared" si="13"/>
        <v/>
      </c>
      <c r="CH81" s="77" t="str">
        <f t="shared" si="14"/>
        <v/>
      </c>
      <c r="CI81" s="77" t="str">
        <f t="shared" si="15"/>
        <v/>
      </c>
      <c r="CJ81" s="77" t="str">
        <f t="shared" si="16"/>
        <v/>
      </c>
      <c r="CK81" s="77" t="str">
        <f t="shared" si="17"/>
        <v/>
      </c>
      <c r="CL81" s="77" t="str">
        <f t="shared" si="18"/>
        <v/>
      </c>
      <c r="CM81" s="77" t="str">
        <f t="shared" si="19"/>
        <v/>
      </c>
      <c r="CN81" s="77" t="str">
        <f t="shared" si="20"/>
        <v/>
      </c>
      <c r="CO81" s="77" t="str">
        <f t="shared" si="21"/>
        <v/>
      </c>
      <c r="CP81" s="77" t="str">
        <f t="shared" si="22"/>
        <v/>
      </c>
      <c r="CQ81" s="77" t="str">
        <f t="shared" si="23"/>
        <v/>
      </c>
      <c r="CR81" s="77" t="str">
        <f t="shared" si="24"/>
        <v/>
      </c>
      <c r="CS81" s="77" t="str">
        <f>IF(AL81&lt;=AK81,""," Los exámenes Reactivos de 81 y mas años NO DEBEN ser mayor a los Exámenes Procesados de la misma edad.-")</f>
        <v/>
      </c>
      <c r="CT81" s="77" t="str">
        <f>IF(AL81&lt;=AK81,""," Los exámenes Reactivos de 81 y mas años NO DEBEN ser mayor a los Exámenes Procesados de la misma edad.-")</f>
        <v/>
      </c>
      <c r="CU81" s="77"/>
      <c r="CV81" s="77"/>
      <c r="CW81" s="77"/>
      <c r="CX81" s="77"/>
      <c r="CY81" s="77"/>
      <c r="CZ81" s="77"/>
      <c r="DA81" s="77"/>
      <c r="DB81" s="77"/>
      <c r="DC81" s="77"/>
    </row>
    <row r="82" spans="1:107" s="76" customFormat="1" ht="21" x14ac:dyDescent="0.25">
      <c r="A82" s="417"/>
      <c r="B82" s="132" t="s">
        <v>89</v>
      </c>
      <c r="C82" s="123">
        <f t="shared" si="6"/>
        <v>0</v>
      </c>
      <c r="D82" s="124">
        <f t="shared" si="7"/>
        <v>0</v>
      </c>
      <c r="E82" s="16"/>
      <c r="F82" s="40"/>
      <c r="G82" s="16"/>
      <c r="H82" s="40"/>
      <c r="I82" s="16"/>
      <c r="J82" s="40"/>
      <c r="K82" s="21"/>
      <c r="L82" s="41"/>
      <c r="M82" s="21"/>
      <c r="N82" s="41"/>
      <c r="O82" s="21"/>
      <c r="P82" s="41"/>
      <c r="Q82" s="21"/>
      <c r="R82" s="41"/>
      <c r="S82" s="21"/>
      <c r="T82" s="41"/>
      <c r="U82" s="21"/>
      <c r="V82" s="41"/>
      <c r="W82" s="21"/>
      <c r="X82" s="41"/>
      <c r="Y82" s="21"/>
      <c r="Z82" s="41"/>
      <c r="AA82" s="21"/>
      <c r="AB82" s="41"/>
      <c r="AC82" s="21"/>
      <c r="AD82" s="41"/>
      <c r="AE82" s="21"/>
      <c r="AF82" s="41"/>
      <c r="AG82" s="21"/>
      <c r="AH82" s="41"/>
      <c r="AI82" s="21"/>
      <c r="AJ82" s="41"/>
      <c r="AK82" s="21"/>
      <c r="AL82" s="19"/>
      <c r="AM82" s="22"/>
      <c r="AN82" s="22"/>
      <c r="AO82" s="22"/>
      <c r="AP82" s="19"/>
      <c r="AQ82" s="19"/>
      <c r="AR82" s="122" t="s">
        <v>97</v>
      </c>
      <c r="BX82" s="77"/>
      <c r="BY82" s="77"/>
      <c r="BZ82" s="77"/>
      <c r="CA82" s="77" t="str">
        <f t="shared" si="27"/>
        <v/>
      </c>
      <c r="CB82" s="77" t="str">
        <f t="shared" si="8"/>
        <v/>
      </c>
      <c r="CC82" s="77" t="str">
        <f t="shared" si="9"/>
        <v/>
      </c>
      <c r="CD82" s="77" t="str">
        <f t="shared" si="10"/>
        <v/>
      </c>
      <c r="CE82" s="77" t="str">
        <f t="shared" si="11"/>
        <v/>
      </c>
      <c r="CF82" s="77" t="str">
        <f t="shared" si="12"/>
        <v/>
      </c>
      <c r="CG82" s="77" t="str">
        <f t="shared" si="13"/>
        <v/>
      </c>
      <c r="CH82" s="77" t="str">
        <f t="shared" si="14"/>
        <v/>
      </c>
      <c r="CI82" s="77" t="str">
        <f t="shared" si="15"/>
        <v/>
      </c>
      <c r="CJ82" s="77" t="str">
        <f t="shared" si="16"/>
        <v/>
      </c>
      <c r="CK82" s="77" t="str">
        <f t="shared" si="17"/>
        <v/>
      </c>
      <c r="CL82" s="77" t="str">
        <f t="shared" si="18"/>
        <v/>
      </c>
      <c r="CM82" s="77" t="str">
        <f t="shared" si="19"/>
        <v/>
      </c>
      <c r="CN82" s="77" t="str">
        <f t="shared" si="20"/>
        <v/>
      </c>
      <c r="CO82" s="77" t="str">
        <f t="shared" si="21"/>
        <v/>
      </c>
      <c r="CP82" s="77" t="str">
        <f t="shared" si="22"/>
        <v/>
      </c>
      <c r="CQ82" s="77" t="str">
        <f>IF(AJ82&lt;=AI82,""," Los exámenes Reactivos de 75 a 89 años NO DEBEN ser mayor a los Exámenes Procesados de la misma edad.-")</f>
        <v/>
      </c>
      <c r="CR82" s="77" t="str">
        <f t="shared" si="24"/>
        <v/>
      </c>
      <c r="CS82" s="77" t="str">
        <f>IF(AL82&lt;=AK82,""," Los exámenes Reactivos de 80 y mas años NO DEBEN ser mayor a los Exámenes Procesados de la misma edad.-")</f>
        <v/>
      </c>
      <c r="CT82" s="77" t="str">
        <f>IF(AL82&lt;=AK82,""," Los exámenes Reactivos de 80 y mas años NO DEBEN ser mayor a los Exámenes Procesados de la misma edad.-")</f>
        <v/>
      </c>
      <c r="CU82" s="77"/>
      <c r="CV82" s="77"/>
      <c r="CW82" s="77"/>
      <c r="CX82" s="77"/>
      <c r="CY82" s="77"/>
      <c r="CZ82" s="77"/>
      <c r="DA82" s="77"/>
      <c r="DB82" s="77"/>
      <c r="DC82" s="77"/>
    </row>
    <row r="83" spans="1:107" s="76" customFormat="1" ht="21" x14ac:dyDescent="0.25">
      <c r="A83" s="418"/>
      <c r="B83" s="118" t="s">
        <v>90</v>
      </c>
      <c r="C83" s="133">
        <f t="shared" si="6"/>
        <v>0</v>
      </c>
      <c r="D83" s="134">
        <f t="shared" si="7"/>
        <v>0</v>
      </c>
      <c r="E83" s="24"/>
      <c r="F83" s="48"/>
      <c r="G83" s="24"/>
      <c r="H83" s="48"/>
      <c r="I83" s="24"/>
      <c r="J83" s="48"/>
      <c r="K83" s="24"/>
      <c r="L83" s="48"/>
      <c r="M83" s="24"/>
      <c r="N83" s="48"/>
      <c r="O83" s="24"/>
      <c r="P83" s="48"/>
      <c r="Q83" s="24"/>
      <c r="R83" s="48"/>
      <c r="S83" s="24"/>
      <c r="T83" s="48"/>
      <c r="U83" s="24"/>
      <c r="V83" s="48"/>
      <c r="W83" s="24"/>
      <c r="X83" s="48"/>
      <c r="Y83" s="24"/>
      <c r="Z83" s="48"/>
      <c r="AA83" s="24"/>
      <c r="AB83" s="48"/>
      <c r="AC83" s="24"/>
      <c r="AD83" s="48"/>
      <c r="AE83" s="24"/>
      <c r="AF83" s="48"/>
      <c r="AG83" s="24"/>
      <c r="AH83" s="48"/>
      <c r="AI83" s="24"/>
      <c r="AJ83" s="48"/>
      <c r="AK83" s="24"/>
      <c r="AL83" s="26"/>
      <c r="AM83" s="25"/>
      <c r="AN83" s="25"/>
      <c r="AO83" s="25"/>
      <c r="AP83" s="26"/>
      <c r="AQ83" s="26"/>
      <c r="AR83" s="122" t="s">
        <v>97</v>
      </c>
      <c r="BX83" s="77"/>
      <c r="BY83" s="77"/>
      <c r="BZ83" s="77"/>
      <c r="CA83" s="77" t="str">
        <f t="shared" si="27"/>
        <v/>
      </c>
      <c r="CB83" s="77" t="str">
        <f t="shared" si="8"/>
        <v/>
      </c>
      <c r="CC83" s="77" t="str">
        <f t="shared" si="9"/>
        <v/>
      </c>
      <c r="CD83" s="77" t="str">
        <f t="shared" si="10"/>
        <v/>
      </c>
      <c r="CE83" s="77" t="str">
        <f t="shared" si="11"/>
        <v/>
      </c>
      <c r="CF83" s="77" t="str">
        <f t="shared" si="12"/>
        <v/>
      </c>
      <c r="CG83" s="77" t="str">
        <f t="shared" si="13"/>
        <v/>
      </c>
      <c r="CH83" s="77" t="str">
        <f t="shared" si="14"/>
        <v/>
      </c>
      <c r="CI83" s="77" t="str">
        <f t="shared" si="15"/>
        <v/>
      </c>
      <c r="CJ83" s="77" t="str">
        <f t="shared" si="16"/>
        <v/>
      </c>
      <c r="CK83" s="77" t="str">
        <f t="shared" si="17"/>
        <v/>
      </c>
      <c r="CL83" s="77" t="str">
        <f t="shared" si="18"/>
        <v/>
      </c>
      <c r="CM83" s="77" t="str">
        <f t="shared" si="19"/>
        <v/>
      </c>
      <c r="CN83" s="77" t="str">
        <f t="shared" si="20"/>
        <v/>
      </c>
      <c r="CO83" s="77" t="str">
        <f t="shared" si="21"/>
        <v/>
      </c>
      <c r="CP83" s="77" t="str">
        <f t="shared" si="22"/>
        <v/>
      </c>
      <c r="CQ83" s="77" t="str">
        <f t="shared" ref="CQ83:CQ94" si="28">IF(AJ83&lt;=AI83,""," Los exámenes Reactivos de 75 a 79 años NO DEBEN ser mayor a los Exámenes Procesados de la misma edad.-")</f>
        <v/>
      </c>
      <c r="CR83" s="77" t="str">
        <f t="shared" si="24"/>
        <v/>
      </c>
      <c r="CS83" s="77" t="str">
        <f>IF(AL83&lt;=AK83,""," Los exámenes Reactivos de 83 y mas años NO DEBEN ser mayor a los Exámenes Procesados de la misma edad.-")</f>
        <v/>
      </c>
      <c r="CT83" s="77" t="str">
        <f>IF(AL83&lt;=AK83,""," Los exámenes Reactivos de 83 y mas años NO DEBEN ser mayor a los Exámenes Procesados de la misma edad.-")</f>
        <v/>
      </c>
      <c r="CU83" s="77"/>
      <c r="CV83" s="77"/>
      <c r="CW83" s="77"/>
      <c r="CX83" s="77"/>
      <c r="CY83" s="77"/>
      <c r="CZ83" s="77"/>
      <c r="DA83" s="77"/>
      <c r="DB83" s="77"/>
      <c r="DC83" s="77"/>
    </row>
    <row r="84" spans="1:107" s="76" customFormat="1" x14ac:dyDescent="0.25">
      <c r="A84" s="365" t="s">
        <v>84</v>
      </c>
      <c r="B84" s="366"/>
      <c r="C84" s="123">
        <f t="shared" si="6"/>
        <v>0</v>
      </c>
      <c r="D84" s="124">
        <f t="shared" si="7"/>
        <v>0</v>
      </c>
      <c r="E84" s="10"/>
      <c r="F84" s="31"/>
      <c r="G84" s="135"/>
      <c r="H84" s="136"/>
      <c r="I84" s="135"/>
      <c r="J84" s="136"/>
      <c r="K84" s="135"/>
      <c r="L84" s="136"/>
      <c r="M84" s="135"/>
      <c r="N84" s="136"/>
      <c r="O84" s="135"/>
      <c r="P84" s="136"/>
      <c r="Q84" s="135"/>
      <c r="R84" s="136"/>
      <c r="S84" s="135"/>
      <c r="T84" s="136"/>
      <c r="U84" s="135"/>
      <c r="V84" s="136"/>
      <c r="W84" s="135"/>
      <c r="X84" s="136"/>
      <c r="Y84" s="135"/>
      <c r="Z84" s="136"/>
      <c r="AA84" s="135"/>
      <c r="AB84" s="136"/>
      <c r="AC84" s="135"/>
      <c r="AD84" s="136"/>
      <c r="AE84" s="135"/>
      <c r="AF84" s="136"/>
      <c r="AG84" s="135"/>
      <c r="AH84" s="136"/>
      <c r="AI84" s="135"/>
      <c r="AJ84" s="136"/>
      <c r="AK84" s="135"/>
      <c r="AL84" s="137"/>
      <c r="AM84" s="11"/>
      <c r="AN84" s="11"/>
      <c r="AO84" s="11"/>
      <c r="AP84" s="17"/>
      <c r="AQ84" s="17"/>
      <c r="AR84" s="122" t="s">
        <v>97</v>
      </c>
      <c r="BX84" s="77"/>
      <c r="BY84" s="77"/>
      <c r="BZ84" s="77"/>
      <c r="CA84" s="77" t="str">
        <f t="shared" si="27"/>
        <v/>
      </c>
      <c r="CB84" s="77" t="str">
        <f t="shared" si="8"/>
        <v/>
      </c>
      <c r="CC84" s="77" t="str">
        <f t="shared" si="9"/>
        <v/>
      </c>
      <c r="CD84" s="77" t="str">
        <f t="shared" si="10"/>
        <v/>
      </c>
      <c r="CE84" s="77" t="str">
        <f t="shared" si="11"/>
        <v/>
      </c>
      <c r="CF84" s="77" t="str">
        <f t="shared" si="12"/>
        <v/>
      </c>
      <c r="CG84" s="77" t="str">
        <f t="shared" si="13"/>
        <v/>
      </c>
      <c r="CH84" s="77" t="str">
        <f t="shared" si="14"/>
        <v/>
      </c>
      <c r="CI84" s="77" t="str">
        <f t="shared" si="15"/>
        <v/>
      </c>
      <c r="CJ84" s="77" t="str">
        <f t="shared" si="16"/>
        <v/>
      </c>
      <c r="CK84" s="77" t="str">
        <f t="shared" si="17"/>
        <v/>
      </c>
      <c r="CL84" s="77" t="str">
        <f t="shared" si="18"/>
        <v/>
      </c>
      <c r="CM84" s="77" t="str">
        <f t="shared" si="19"/>
        <v/>
      </c>
      <c r="CN84" s="77" t="str">
        <f t="shared" si="20"/>
        <v/>
      </c>
      <c r="CO84" s="77" t="str">
        <f t="shared" si="21"/>
        <v/>
      </c>
      <c r="CP84" s="77" t="str">
        <f t="shared" si="22"/>
        <v/>
      </c>
      <c r="CQ84" s="77" t="str">
        <f t="shared" si="28"/>
        <v/>
      </c>
      <c r="CR84" s="77" t="str">
        <f t="shared" si="24"/>
        <v/>
      </c>
      <c r="CS84" s="77" t="str">
        <f>IF(AL84&lt;=AK84,""," Los exámenes Reactivos de 84 y mas años NO DEBEN ser mayor a los Exámenes Procesados de la misma edad.-")</f>
        <v/>
      </c>
      <c r="CT84" s="77" t="str">
        <f>IF(AL84&lt;=AK84,""," Los exámenes Reactivos de 84 y mas años NO DEBEN ser mayor a los Exámenes Procesados de la misma edad.-")</f>
        <v/>
      </c>
      <c r="CU84" s="77"/>
      <c r="CV84" s="77"/>
      <c r="CW84" s="77"/>
      <c r="CX84" s="77"/>
      <c r="CY84" s="77"/>
      <c r="CZ84" s="77"/>
      <c r="DA84" s="77"/>
      <c r="DB84" s="77"/>
      <c r="DC84" s="77"/>
    </row>
    <row r="85" spans="1:107" s="76" customFormat="1" x14ac:dyDescent="0.25">
      <c r="A85" s="353" t="s">
        <v>58</v>
      </c>
      <c r="B85" s="354"/>
      <c r="C85" s="127">
        <f t="shared" si="6"/>
        <v>0</v>
      </c>
      <c r="D85" s="126">
        <f t="shared" si="7"/>
        <v>0</v>
      </c>
      <c r="E85" s="21"/>
      <c r="F85" s="41"/>
      <c r="G85" s="21"/>
      <c r="H85" s="41"/>
      <c r="I85" s="21"/>
      <c r="J85" s="41"/>
      <c r="K85" s="42"/>
      <c r="L85" s="43"/>
      <c r="M85" s="42"/>
      <c r="N85" s="43"/>
      <c r="O85" s="42"/>
      <c r="P85" s="43"/>
      <c r="Q85" s="42"/>
      <c r="R85" s="43"/>
      <c r="S85" s="42"/>
      <c r="T85" s="43"/>
      <c r="U85" s="42"/>
      <c r="V85" s="43"/>
      <c r="W85" s="42"/>
      <c r="X85" s="43"/>
      <c r="Y85" s="42"/>
      <c r="Z85" s="43"/>
      <c r="AA85" s="42"/>
      <c r="AB85" s="43"/>
      <c r="AC85" s="42"/>
      <c r="AD85" s="43"/>
      <c r="AE85" s="42"/>
      <c r="AF85" s="43"/>
      <c r="AG85" s="42"/>
      <c r="AH85" s="43"/>
      <c r="AI85" s="42"/>
      <c r="AJ85" s="43"/>
      <c r="AK85" s="42"/>
      <c r="AL85" s="44"/>
      <c r="AM85" s="23"/>
      <c r="AN85" s="23"/>
      <c r="AO85" s="23"/>
      <c r="AP85" s="44"/>
      <c r="AQ85" s="44"/>
      <c r="AR85" s="122" t="s">
        <v>97</v>
      </c>
      <c r="BX85" s="77"/>
      <c r="BY85" s="77"/>
      <c r="BZ85" s="77"/>
      <c r="CA85" s="77" t="str">
        <f t="shared" si="27"/>
        <v/>
      </c>
      <c r="CB85" s="77" t="str">
        <f t="shared" si="8"/>
        <v/>
      </c>
      <c r="CC85" s="77" t="str">
        <f t="shared" si="9"/>
        <v/>
      </c>
      <c r="CD85" s="77" t="str">
        <f t="shared" si="10"/>
        <v/>
      </c>
      <c r="CE85" s="77" t="str">
        <f t="shared" si="11"/>
        <v/>
      </c>
      <c r="CF85" s="77" t="str">
        <f t="shared" si="12"/>
        <v/>
      </c>
      <c r="CG85" s="77" t="str">
        <f t="shared" si="13"/>
        <v/>
      </c>
      <c r="CH85" s="77" t="str">
        <f t="shared" si="14"/>
        <v/>
      </c>
      <c r="CI85" s="77" t="str">
        <f t="shared" si="15"/>
        <v/>
      </c>
      <c r="CJ85" s="77" t="str">
        <f t="shared" si="16"/>
        <v/>
      </c>
      <c r="CK85" s="77" t="str">
        <f t="shared" si="17"/>
        <v/>
      </c>
      <c r="CL85" s="77" t="str">
        <f t="shared" si="18"/>
        <v/>
      </c>
      <c r="CM85" s="77" t="str">
        <f t="shared" si="19"/>
        <v/>
      </c>
      <c r="CN85" s="77" t="str">
        <f t="shared" si="20"/>
        <v/>
      </c>
      <c r="CO85" s="77" t="str">
        <f t="shared" si="21"/>
        <v/>
      </c>
      <c r="CP85" s="77" t="str">
        <f t="shared" si="22"/>
        <v/>
      </c>
      <c r="CQ85" s="77" t="str">
        <f t="shared" si="28"/>
        <v/>
      </c>
      <c r="CR85" s="77" t="str">
        <f t="shared" si="24"/>
        <v/>
      </c>
      <c r="CS85" s="77" t="str">
        <f>IF(AL85&lt;=AK85,""," Los exámenes Reactivos de 85 y mas años NO DEBEN ser mayor a los Exámenes Procesados de la misma edad.-")</f>
        <v/>
      </c>
      <c r="CT85" s="77" t="str">
        <f>IF(AL85&lt;=AK85,""," Los exámenes Reactivos de 85 y mas años NO DEBEN ser mayor a los Exámenes Procesados de la misma edad.-")</f>
        <v/>
      </c>
      <c r="CU85" s="77"/>
      <c r="CV85" s="77"/>
      <c r="CW85" s="77"/>
      <c r="CX85" s="77"/>
      <c r="CY85" s="77"/>
      <c r="CZ85" s="77"/>
      <c r="DA85" s="77"/>
      <c r="DB85" s="77"/>
      <c r="DC85" s="77"/>
    </row>
    <row r="86" spans="1:107" s="76" customFormat="1" x14ac:dyDescent="0.25">
      <c r="A86" s="353" t="s">
        <v>86</v>
      </c>
      <c r="B86" s="354"/>
      <c r="C86" s="127">
        <f t="shared" si="6"/>
        <v>8</v>
      </c>
      <c r="D86" s="126">
        <f t="shared" si="7"/>
        <v>0</v>
      </c>
      <c r="E86" s="21"/>
      <c r="F86" s="41"/>
      <c r="G86" s="21"/>
      <c r="H86" s="41"/>
      <c r="I86" s="21">
        <v>1</v>
      </c>
      <c r="J86" s="41"/>
      <c r="K86" s="42">
        <v>3</v>
      </c>
      <c r="L86" s="43"/>
      <c r="M86" s="42">
        <v>1</v>
      </c>
      <c r="N86" s="43"/>
      <c r="O86" s="42">
        <v>1</v>
      </c>
      <c r="P86" s="43"/>
      <c r="Q86" s="42"/>
      <c r="R86" s="43"/>
      <c r="S86" s="42">
        <v>1</v>
      </c>
      <c r="T86" s="43"/>
      <c r="U86" s="42"/>
      <c r="V86" s="43"/>
      <c r="W86" s="42"/>
      <c r="X86" s="43"/>
      <c r="Y86" s="42"/>
      <c r="Z86" s="43"/>
      <c r="AA86" s="42"/>
      <c r="AB86" s="43"/>
      <c r="AC86" s="42"/>
      <c r="AD86" s="43"/>
      <c r="AE86" s="42"/>
      <c r="AF86" s="43"/>
      <c r="AG86" s="42">
        <v>1</v>
      </c>
      <c r="AH86" s="43"/>
      <c r="AI86" s="42"/>
      <c r="AJ86" s="43"/>
      <c r="AK86" s="42"/>
      <c r="AL86" s="44"/>
      <c r="AM86" s="23"/>
      <c r="AN86" s="23">
        <v>8</v>
      </c>
      <c r="AO86" s="23">
        <v>0</v>
      </c>
      <c r="AP86" s="44">
        <v>0</v>
      </c>
      <c r="AQ86" s="44">
        <v>0</v>
      </c>
      <c r="AR86" s="122" t="s">
        <v>97</v>
      </c>
      <c r="BX86" s="77"/>
      <c r="BY86" s="77"/>
      <c r="BZ86" s="77"/>
      <c r="CA86" s="77" t="str">
        <f t="shared" si="27"/>
        <v/>
      </c>
      <c r="CB86" s="77" t="str">
        <f t="shared" si="8"/>
        <v/>
      </c>
      <c r="CC86" s="77" t="str">
        <f t="shared" si="9"/>
        <v/>
      </c>
      <c r="CD86" s="77" t="str">
        <f t="shared" si="10"/>
        <v/>
      </c>
      <c r="CE86" s="77" t="str">
        <f t="shared" si="11"/>
        <v/>
      </c>
      <c r="CF86" s="77" t="str">
        <f t="shared" si="12"/>
        <v/>
      </c>
      <c r="CG86" s="77" t="str">
        <f t="shared" si="13"/>
        <v/>
      </c>
      <c r="CH86" s="77" t="str">
        <f t="shared" si="14"/>
        <v/>
      </c>
      <c r="CI86" s="77" t="str">
        <f t="shared" si="15"/>
        <v/>
      </c>
      <c r="CJ86" s="77" t="str">
        <f t="shared" si="16"/>
        <v/>
      </c>
      <c r="CK86" s="77" t="str">
        <f t="shared" si="17"/>
        <v/>
      </c>
      <c r="CL86" s="77" t="str">
        <f t="shared" si="18"/>
        <v/>
      </c>
      <c r="CM86" s="77" t="str">
        <f t="shared" si="19"/>
        <v/>
      </c>
      <c r="CN86" s="77" t="str">
        <f t="shared" si="20"/>
        <v/>
      </c>
      <c r="CO86" s="77" t="str">
        <f t="shared" si="21"/>
        <v/>
      </c>
      <c r="CP86" s="77" t="str">
        <f t="shared" si="22"/>
        <v/>
      </c>
      <c r="CQ86" s="77" t="str">
        <f t="shared" si="28"/>
        <v/>
      </c>
      <c r="CR86" s="77" t="str">
        <f t="shared" si="24"/>
        <v/>
      </c>
      <c r="CS86" s="77" t="str">
        <f>IF(AL86&lt;=AK86,""," Los exámenes Reactivos de 86 y mas años NO DEBEN ser mayor a los Exámenes Procesados de la misma edad.-")</f>
        <v/>
      </c>
      <c r="CT86" s="77" t="str">
        <f>IF(AL86&lt;=AK86,""," Los exámenes Reactivos de 86 y mas años NO DEBEN ser mayor a los Exámenes Procesados de la misma edad.-")</f>
        <v/>
      </c>
      <c r="CU86" s="77"/>
      <c r="CV86" s="77"/>
      <c r="CW86" s="77"/>
      <c r="CX86" s="77"/>
      <c r="CY86" s="77"/>
      <c r="CZ86" s="77"/>
      <c r="DA86" s="77"/>
      <c r="DB86" s="77"/>
      <c r="DC86" s="77"/>
    </row>
    <row r="87" spans="1:107" s="76" customFormat="1" x14ac:dyDescent="0.25">
      <c r="A87" s="353" t="s">
        <v>99</v>
      </c>
      <c r="B87" s="354"/>
      <c r="C87" s="138">
        <f t="shared" si="6"/>
        <v>0</v>
      </c>
      <c r="D87" s="139">
        <f t="shared" si="7"/>
        <v>0</v>
      </c>
      <c r="E87" s="21"/>
      <c r="F87" s="41"/>
      <c r="G87" s="21"/>
      <c r="H87" s="41"/>
      <c r="I87" s="21"/>
      <c r="J87" s="41"/>
      <c r="K87" s="42"/>
      <c r="L87" s="43"/>
      <c r="M87" s="42"/>
      <c r="N87" s="43"/>
      <c r="O87" s="42"/>
      <c r="P87" s="43"/>
      <c r="Q87" s="42"/>
      <c r="R87" s="43"/>
      <c r="S87" s="42"/>
      <c r="T87" s="43"/>
      <c r="U87" s="42"/>
      <c r="V87" s="43"/>
      <c r="W87" s="42"/>
      <c r="X87" s="43"/>
      <c r="Y87" s="42"/>
      <c r="Z87" s="43"/>
      <c r="AA87" s="42"/>
      <c r="AB87" s="43"/>
      <c r="AC87" s="42"/>
      <c r="AD87" s="43"/>
      <c r="AE87" s="42"/>
      <c r="AF87" s="43"/>
      <c r="AG87" s="42"/>
      <c r="AH87" s="43"/>
      <c r="AI87" s="42"/>
      <c r="AJ87" s="43"/>
      <c r="AK87" s="42"/>
      <c r="AL87" s="44"/>
      <c r="AM87" s="23"/>
      <c r="AN87" s="23"/>
      <c r="AO87" s="23"/>
      <c r="AP87" s="44"/>
      <c r="AQ87" s="44"/>
      <c r="AR87" s="122" t="s">
        <v>97</v>
      </c>
      <c r="BX87" s="77"/>
      <c r="BY87" s="77"/>
      <c r="BZ87" s="77"/>
      <c r="CA87" s="77" t="str">
        <f t="shared" si="27"/>
        <v/>
      </c>
      <c r="CB87" s="77" t="str">
        <f t="shared" si="8"/>
        <v/>
      </c>
      <c r="CC87" s="77" t="str">
        <f t="shared" si="9"/>
        <v/>
      </c>
      <c r="CD87" s="77" t="str">
        <f t="shared" si="10"/>
        <v/>
      </c>
      <c r="CE87" s="77" t="str">
        <f t="shared" si="11"/>
        <v/>
      </c>
      <c r="CF87" s="77" t="str">
        <f t="shared" si="12"/>
        <v/>
      </c>
      <c r="CG87" s="77" t="str">
        <f t="shared" si="13"/>
        <v/>
      </c>
      <c r="CH87" s="77" t="str">
        <f t="shared" si="14"/>
        <v/>
      </c>
      <c r="CI87" s="77" t="str">
        <f t="shared" si="15"/>
        <v/>
      </c>
      <c r="CJ87" s="77" t="str">
        <f t="shared" si="16"/>
        <v/>
      </c>
      <c r="CK87" s="77" t="str">
        <f t="shared" si="17"/>
        <v/>
      </c>
      <c r="CL87" s="77" t="str">
        <f t="shared" si="18"/>
        <v/>
      </c>
      <c r="CM87" s="77" t="str">
        <f t="shared" si="19"/>
        <v/>
      </c>
      <c r="CN87" s="77" t="str">
        <f t="shared" si="20"/>
        <v/>
      </c>
      <c r="CO87" s="77" t="str">
        <f t="shared" si="21"/>
        <v/>
      </c>
      <c r="CP87" s="77" t="str">
        <f t="shared" si="22"/>
        <v/>
      </c>
      <c r="CQ87" s="77" t="str">
        <f t="shared" si="28"/>
        <v/>
      </c>
      <c r="CR87" s="77" t="str">
        <f t="shared" si="24"/>
        <v/>
      </c>
      <c r="CS87" s="77" t="str">
        <f>IF(AL87&lt;=AK87,""," Los exámenes Reactivos de 87 y mas años NO DEBEN ser mayor a los Exámenes Procesados de la misma edad.-")</f>
        <v/>
      </c>
      <c r="CT87" s="77" t="str">
        <f>IF(AL87&lt;=AK87,""," Los exámenes Reactivos de 87 y mas años NO DEBEN ser mayor a los Exámenes Procesados de la misma edad.-")</f>
        <v/>
      </c>
      <c r="CU87" s="77"/>
      <c r="CV87" s="77"/>
      <c r="CW87" s="77"/>
      <c r="CX87" s="77"/>
      <c r="CY87" s="77"/>
      <c r="CZ87" s="77"/>
      <c r="DA87" s="77"/>
      <c r="DB87" s="77"/>
      <c r="DC87" s="77"/>
    </row>
    <row r="88" spans="1:107" s="76" customFormat="1" x14ac:dyDescent="0.25">
      <c r="A88" s="353" t="s">
        <v>100</v>
      </c>
      <c r="B88" s="354"/>
      <c r="C88" s="138">
        <f t="shared" si="6"/>
        <v>0</v>
      </c>
      <c r="D88" s="139">
        <f t="shared" si="7"/>
        <v>0</v>
      </c>
      <c r="E88" s="21"/>
      <c r="F88" s="41"/>
      <c r="G88" s="21"/>
      <c r="H88" s="41"/>
      <c r="I88" s="21"/>
      <c r="J88" s="41"/>
      <c r="K88" s="42"/>
      <c r="L88" s="43"/>
      <c r="M88" s="42"/>
      <c r="N88" s="43"/>
      <c r="O88" s="42"/>
      <c r="P88" s="43"/>
      <c r="Q88" s="42"/>
      <c r="R88" s="43"/>
      <c r="S88" s="42"/>
      <c r="T88" s="43"/>
      <c r="U88" s="42"/>
      <c r="V88" s="43"/>
      <c r="W88" s="42"/>
      <c r="X88" s="43"/>
      <c r="Y88" s="42"/>
      <c r="Z88" s="43"/>
      <c r="AA88" s="42"/>
      <c r="AB88" s="43"/>
      <c r="AC88" s="42"/>
      <c r="AD88" s="43"/>
      <c r="AE88" s="42"/>
      <c r="AF88" s="43"/>
      <c r="AG88" s="42"/>
      <c r="AH88" s="43"/>
      <c r="AI88" s="42"/>
      <c r="AJ88" s="43"/>
      <c r="AK88" s="42"/>
      <c r="AL88" s="44"/>
      <c r="AM88" s="23"/>
      <c r="AN88" s="23"/>
      <c r="AO88" s="23"/>
      <c r="AP88" s="44"/>
      <c r="AQ88" s="44"/>
      <c r="AR88" s="122" t="s">
        <v>97</v>
      </c>
      <c r="BX88" s="77"/>
      <c r="BY88" s="77"/>
      <c r="BZ88" s="77"/>
      <c r="CA88" s="77" t="str">
        <f t="shared" si="27"/>
        <v/>
      </c>
      <c r="CB88" s="77" t="str">
        <f t="shared" si="8"/>
        <v/>
      </c>
      <c r="CC88" s="77" t="str">
        <f t="shared" si="9"/>
        <v/>
      </c>
      <c r="CD88" s="77" t="str">
        <f t="shared" si="10"/>
        <v/>
      </c>
      <c r="CE88" s="77" t="str">
        <f t="shared" si="11"/>
        <v/>
      </c>
      <c r="CF88" s="77" t="str">
        <f t="shared" si="12"/>
        <v/>
      </c>
      <c r="CG88" s="77" t="str">
        <f t="shared" si="13"/>
        <v/>
      </c>
      <c r="CH88" s="77" t="str">
        <f t="shared" si="14"/>
        <v/>
      </c>
      <c r="CI88" s="77" t="str">
        <f t="shared" si="15"/>
        <v/>
      </c>
      <c r="CJ88" s="77" t="str">
        <f t="shared" si="16"/>
        <v/>
      </c>
      <c r="CK88" s="77" t="str">
        <f t="shared" si="17"/>
        <v/>
      </c>
      <c r="CL88" s="77" t="str">
        <f t="shared" si="18"/>
        <v/>
      </c>
      <c r="CM88" s="77" t="str">
        <f t="shared" si="19"/>
        <v/>
      </c>
      <c r="CN88" s="77" t="str">
        <f t="shared" si="20"/>
        <v/>
      </c>
      <c r="CO88" s="77" t="str">
        <f t="shared" si="21"/>
        <v/>
      </c>
      <c r="CP88" s="77" t="str">
        <f t="shared" si="22"/>
        <v/>
      </c>
      <c r="CQ88" s="77" t="str">
        <f t="shared" si="28"/>
        <v/>
      </c>
      <c r="CR88" s="77" t="str">
        <f t="shared" si="24"/>
        <v/>
      </c>
      <c r="CS88" s="77" t="str">
        <f>IF(AL88&lt;=AK88,""," Los exámenes Reactivos de 88 y mas años NO DEBEN ser mayor a los Exámenes Procesados de la misma edad.-")</f>
        <v/>
      </c>
      <c r="CT88" s="77" t="str">
        <f>IF(AL88&lt;=AK88,""," Los exámenes Reactivos de 88 y mas años NO DEBEN ser mayor a los Exámenes Procesados de la misma edad.-")</f>
        <v/>
      </c>
      <c r="CU88" s="77"/>
      <c r="CV88" s="77"/>
      <c r="CW88" s="77"/>
      <c r="CX88" s="77"/>
      <c r="CY88" s="77"/>
      <c r="CZ88" s="77"/>
      <c r="DA88" s="77"/>
      <c r="DB88" s="77"/>
      <c r="DC88" s="77"/>
    </row>
    <row r="89" spans="1:107" s="76" customFormat="1" x14ac:dyDescent="0.25">
      <c r="A89" s="62" t="s">
        <v>101</v>
      </c>
      <c r="B89" s="63"/>
      <c r="C89" s="138">
        <f t="shared" si="6"/>
        <v>2</v>
      </c>
      <c r="D89" s="139">
        <f t="shared" si="7"/>
        <v>0</v>
      </c>
      <c r="E89" s="21"/>
      <c r="F89" s="41"/>
      <c r="G89" s="21"/>
      <c r="H89" s="41"/>
      <c r="I89" s="21"/>
      <c r="J89" s="41"/>
      <c r="K89" s="42"/>
      <c r="L89" s="43"/>
      <c r="M89" s="42"/>
      <c r="N89" s="43"/>
      <c r="O89" s="42">
        <v>1</v>
      </c>
      <c r="P89" s="43"/>
      <c r="Q89" s="42"/>
      <c r="R89" s="43"/>
      <c r="S89" s="42"/>
      <c r="T89" s="43"/>
      <c r="U89" s="42"/>
      <c r="V89" s="43"/>
      <c r="W89" s="42"/>
      <c r="X89" s="43"/>
      <c r="Y89" s="42">
        <v>1</v>
      </c>
      <c r="Z89" s="43"/>
      <c r="AA89" s="42"/>
      <c r="AB89" s="43"/>
      <c r="AC89" s="42"/>
      <c r="AD89" s="43"/>
      <c r="AE89" s="42"/>
      <c r="AF89" s="43"/>
      <c r="AG89" s="42"/>
      <c r="AH89" s="43"/>
      <c r="AI89" s="42"/>
      <c r="AJ89" s="43"/>
      <c r="AK89" s="42"/>
      <c r="AL89" s="44"/>
      <c r="AM89" s="23">
        <v>1</v>
      </c>
      <c r="AN89" s="23">
        <v>1</v>
      </c>
      <c r="AO89" s="23">
        <v>0</v>
      </c>
      <c r="AP89" s="44">
        <v>0</v>
      </c>
      <c r="AQ89" s="44">
        <v>0</v>
      </c>
      <c r="AR89" s="122" t="s">
        <v>97</v>
      </c>
      <c r="BX89" s="77"/>
      <c r="BY89" s="77"/>
      <c r="BZ89" s="77"/>
      <c r="CA89" s="77" t="str">
        <f t="shared" si="27"/>
        <v/>
      </c>
      <c r="CB89" s="77" t="str">
        <f t="shared" si="8"/>
        <v/>
      </c>
      <c r="CC89" s="77" t="str">
        <f t="shared" si="9"/>
        <v/>
      </c>
      <c r="CD89" s="77" t="str">
        <f t="shared" si="10"/>
        <v/>
      </c>
      <c r="CE89" s="77" t="str">
        <f t="shared" si="11"/>
        <v/>
      </c>
      <c r="CF89" s="77" t="str">
        <f t="shared" si="12"/>
        <v/>
      </c>
      <c r="CG89" s="77" t="str">
        <f t="shared" si="13"/>
        <v/>
      </c>
      <c r="CH89" s="77" t="str">
        <f t="shared" si="14"/>
        <v/>
      </c>
      <c r="CI89" s="77" t="str">
        <f t="shared" si="15"/>
        <v/>
      </c>
      <c r="CJ89" s="77" t="str">
        <f t="shared" si="16"/>
        <v/>
      </c>
      <c r="CK89" s="77" t="str">
        <f t="shared" si="17"/>
        <v/>
      </c>
      <c r="CL89" s="77" t="str">
        <f t="shared" si="18"/>
        <v/>
      </c>
      <c r="CM89" s="77" t="str">
        <f t="shared" si="19"/>
        <v/>
      </c>
      <c r="CN89" s="77" t="str">
        <f t="shared" si="20"/>
        <v/>
      </c>
      <c r="CO89" s="77" t="str">
        <f t="shared" si="21"/>
        <v/>
      </c>
      <c r="CP89" s="77" t="str">
        <f t="shared" si="22"/>
        <v/>
      </c>
      <c r="CQ89" s="77" t="str">
        <f t="shared" si="28"/>
        <v/>
      </c>
      <c r="CR89" s="77" t="str">
        <f t="shared" si="24"/>
        <v/>
      </c>
      <c r="CS89" s="77" t="str">
        <f>IF(AL89&lt;=AK89,""," Los exámenes Reactivos de 89 y mas años NO DEBEN ser mayor a los Exámenes Procesados de la misma edad.-")</f>
        <v/>
      </c>
      <c r="CT89" s="77" t="str">
        <f>IF(AL89&lt;=AK89,""," Los exámenes Reactivos de 89 y mas años NO DEBEN ser mayor a los Exámenes Procesados de la misma edad.-")</f>
        <v/>
      </c>
      <c r="CU89" s="77"/>
      <c r="CV89" s="77"/>
      <c r="CW89" s="77"/>
      <c r="CX89" s="77"/>
      <c r="CY89" s="77"/>
      <c r="CZ89" s="77"/>
      <c r="DA89" s="77"/>
      <c r="DB89" s="77"/>
      <c r="DC89" s="77"/>
    </row>
    <row r="90" spans="1:107" s="76" customFormat="1" x14ac:dyDescent="0.25">
      <c r="A90" s="353" t="s">
        <v>102</v>
      </c>
      <c r="B90" s="354"/>
      <c r="C90" s="138">
        <f t="shared" si="6"/>
        <v>0</v>
      </c>
      <c r="D90" s="139">
        <f t="shared" si="7"/>
        <v>0</v>
      </c>
      <c r="E90" s="16"/>
      <c r="F90" s="40"/>
      <c r="G90" s="16"/>
      <c r="H90" s="40"/>
      <c r="I90" s="16"/>
      <c r="J90" s="40"/>
      <c r="K90" s="42"/>
      <c r="L90" s="43"/>
      <c r="M90" s="42"/>
      <c r="N90" s="43"/>
      <c r="O90" s="42"/>
      <c r="P90" s="43"/>
      <c r="Q90" s="42"/>
      <c r="R90" s="43"/>
      <c r="S90" s="42"/>
      <c r="T90" s="43"/>
      <c r="U90" s="42"/>
      <c r="V90" s="43"/>
      <c r="W90" s="42"/>
      <c r="X90" s="43"/>
      <c r="Y90" s="42"/>
      <c r="Z90" s="43"/>
      <c r="AA90" s="42"/>
      <c r="AB90" s="43"/>
      <c r="AC90" s="42"/>
      <c r="AD90" s="43"/>
      <c r="AE90" s="42"/>
      <c r="AF90" s="43"/>
      <c r="AG90" s="42"/>
      <c r="AH90" s="43"/>
      <c r="AI90" s="42"/>
      <c r="AJ90" s="43"/>
      <c r="AK90" s="42"/>
      <c r="AL90" s="44"/>
      <c r="AM90" s="23"/>
      <c r="AN90" s="23"/>
      <c r="AO90" s="23"/>
      <c r="AP90" s="44"/>
      <c r="AQ90" s="44"/>
      <c r="AR90" s="122" t="s">
        <v>97</v>
      </c>
      <c r="BX90" s="77"/>
      <c r="BY90" s="77"/>
      <c r="BZ90" s="77"/>
      <c r="CA90" s="77" t="str">
        <f t="shared" si="27"/>
        <v/>
      </c>
      <c r="CB90" s="77" t="str">
        <f t="shared" si="8"/>
        <v/>
      </c>
      <c r="CC90" s="77" t="str">
        <f t="shared" si="9"/>
        <v/>
      </c>
      <c r="CD90" s="77" t="str">
        <f t="shared" si="10"/>
        <v/>
      </c>
      <c r="CE90" s="77" t="str">
        <f t="shared" si="11"/>
        <v/>
      </c>
      <c r="CF90" s="77" t="str">
        <f t="shared" si="12"/>
        <v/>
      </c>
      <c r="CG90" s="77" t="str">
        <f t="shared" si="13"/>
        <v/>
      </c>
      <c r="CH90" s="77" t="str">
        <f t="shared" si="14"/>
        <v/>
      </c>
      <c r="CI90" s="77" t="str">
        <f t="shared" si="15"/>
        <v/>
      </c>
      <c r="CJ90" s="77" t="str">
        <f t="shared" si="16"/>
        <v/>
      </c>
      <c r="CK90" s="77" t="str">
        <f t="shared" si="17"/>
        <v/>
      </c>
      <c r="CL90" s="77" t="str">
        <f t="shared" si="18"/>
        <v/>
      </c>
      <c r="CM90" s="77" t="str">
        <f t="shared" si="19"/>
        <v/>
      </c>
      <c r="CN90" s="77" t="str">
        <f t="shared" si="20"/>
        <v/>
      </c>
      <c r="CO90" s="77" t="str">
        <f t="shared" si="21"/>
        <v/>
      </c>
      <c r="CP90" s="77" t="str">
        <f t="shared" si="22"/>
        <v/>
      </c>
      <c r="CQ90" s="77" t="str">
        <f t="shared" si="28"/>
        <v/>
      </c>
      <c r="CR90" s="77" t="str">
        <f t="shared" si="24"/>
        <v/>
      </c>
      <c r="CS90" s="77" t="str">
        <f>IF(AL90&lt;=AK90,""," Los exámenes Reactivos de 90 y mas años NO DEBEN ser mayor a los Exámenes Procesados de la misma edad.-")</f>
        <v/>
      </c>
      <c r="CT90" s="77" t="str">
        <f>IF(AL90&lt;=AK90,""," Los exámenes Reactivos de 90 y mas años NO DEBEN ser mayor a los Exámenes Procesados de la misma edad.-")</f>
        <v/>
      </c>
      <c r="CU90" s="77"/>
      <c r="CV90" s="77"/>
      <c r="CW90" s="77"/>
      <c r="CX90" s="77"/>
      <c r="CY90" s="77"/>
      <c r="CZ90" s="77"/>
      <c r="DA90" s="77"/>
      <c r="DB90" s="77"/>
      <c r="DC90" s="77"/>
    </row>
    <row r="91" spans="1:107" s="76" customFormat="1" x14ac:dyDescent="0.25">
      <c r="A91" s="353" t="s">
        <v>103</v>
      </c>
      <c r="B91" s="354"/>
      <c r="C91" s="138">
        <f t="shared" si="6"/>
        <v>0</v>
      </c>
      <c r="D91" s="139">
        <f t="shared" si="7"/>
        <v>0</v>
      </c>
      <c r="E91" s="42"/>
      <c r="F91" s="43"/>
      <c r="G91" s="42"/>
      <c r="H91" s="43"/>
      <c r="I91" s="42"/>
      <c r="J91" s="43"/>
      <c r="K91" s="42"/>
      <c r="L91" s="43"/>
      <c r="M91" s="42"/>
      <c r="N91" s="43"/>
      <c r="O91" s="42"/>
      <c r="P91" s="43"/>
      <c r="Q91" s="42"/>
      <c r="R91" s="43"/>
      <c r="S91" s="42"/>
      <c r="T91" s="43"/>
      <c r="U91" s="42"/>
      <c r="V91" s="43"/>
      <c r="W91" s="42"/>
      <c r="X91" s="43"/>
      <c r="Y91" s="42"/>
      <c r="Z91" s="43"/>
      <c r="AA91" s="42"/>
      <c r="AB91" s="43"/>
      <c r="AC91" s="42"/>
      <c r="AD91" s="43"/>
      <c r="AE91" s="42"/>
      <c r="AF91" s="43"/>
      <c r="AG91" s="42"/>
      <c r="AH91" s="43"/>
      <c r="AI91" s="42"/>
      <c r="AJ91" s="43"/>
      <c r="AK91" s="42"/>
      <c r="AL91" s="44"/>
      <c r="AM91" s="23"/>
      <c r="AN91" s="23"/>
      <c r="AO91" s="23"/>
      <c r="AP91" s="44"/>
      <c r="AQ91" s="44"/>
      <c r="AR91" s="122" t="s">
        <v>97</v>
      </c>
      <c r="BX91" s="77"/>
      <c r="BY91" s="77"/>
      <c r="BZ91" s="77"/>
      <c r="CA91" s="77" t="str">
        <f t="shared" si="27"/>
        <v/>
      </c>
      <c r="CB91" s="77" t="str">
        <f t="shared" si="8"/>
        <v/>
      </c>
      <c r="CC91" s="77" t="str">
        <f t="shared" si="9"/>
        <v/>
      </c>
      <c r="CD91" s="77" t="str">
        <f t="shared" si="10"/>
        <v/>
      </c>
      <c r="CE91" s="77" t="str">
        <f t="shared" si="11"/>
        <v/>
      </c>
      <c r="CF91" s="77" t="str">
        <f t="shared" si="12"/>
        <v/>
      </c>
      <c r="CG91" s="77" t="str">
        <f t="shared" si="13"/>
        <v/>
      </c>
      <c r="CH91" s="77" t="str">
        <f t="shared" si="14"/>
        <v/>
      </c>
      <c r="CI91" s="77" t="str">
        <f t="shared" si="15"/>
        <v/>
      </c>
      <c r="CJ91" s="77" t="str">
        <f t="shared" si="16"/>
        <v/>
      </c>
      <c r="CK91" s="77" t="str">
        <f t="shared" si="17"/>
        <v/>
      </c>
      <c r="CL91" s="77" t="str">
        <f t="shared" si="18"/>
        <v/>
      </c>
      <c r="CM91" s="77" t="str">
        <f t="shared" si="19"/>
        <v/>
      </c>
      <c r="CN91" s="77" t="str">
        <f t="shared" si="20"/>
        <v/>
      </c>
      <c r="CO91" s="77" t="str">
        <f t="shared" si="21"/>
        <v/>
      </c>
      <c r="CP91" s="77" t="str">
        <f t="shared" si="22"/>
        <v/>
      </c>
      <c r="CQ91" s="77" t="str">
        <f t="shared" si="28"/>
        <v/>
      </c>
      <c r="CR91" s="77" t="str">
        <f t="shared" si="24"/>
        <v/>
      </c>
      <c r="CS91" s="77" t="str">
        <f>IF(AL91&lt;=AK91,""," Los exámenes Reactivos de 91 y mas años NO DEBEN ser mayor a los Exámenes Procesados de la misma edad.-")</f>
        <v/>
      </c>
      <c r="CT91" s="77" t="str">
        <f>IF(AL91&lt;=AK91,""," Los exámenes Reactivos de 91 y mas años NO DEBEN ser mayor a los Exámenes Procesados de la misma edad.-")</f>
        <v/>
      </c>
      <c r="CU91" s="77"/>
      <c r="CV91" s="77"/>
      <c r="CW91" s="77"/>
      <c r="CX91" s="77"/>
      <c r="CY91" s="77"/>
      <c r="CZ91" s="77"/>
      <c r="DA91" s="77"/>
      <c r="DB91" s="77"/>
      <c r="DC91" s="77"/>
    </row>
    <row r="92" spans="1:107" s="76" customFormat="1" x14ac:dyDescent="0.25">
      <c r="A92" s="353" t="s">
        <v>104</v>
      </c>
      <c r="B92" s="354"/>
      <c r="C92" s="138">
        <f t="shared" si="6"/>
        <v>0</v>
      </c>
      <c r="D92" s="139">
        <f t="shared" si="7"/>
        <v>0</v>
      </c>
      <c r="E92" s="42"/>
      <c r="F92" s="43"/>
      <c r="G92" s="42"/>
      <c r="H92" s="43"/>
      <c r="I92" s="42"/>
      <c r="J92" s="43"/>
      <c r="K92" s="42"/>
      <c r="L92" s="43"/>
      <c r="M92" s="42"/>
      <c r="N92" s="43"/>
      <c r="O92" s="42"/>
      <c r="P92" s="43"/>
      <c r="Q92" s="42"/>
      <c r="R92" s="43"/>
      <c r="S92" s="42"/>
      <c r="T92" s="43"/>
      <c r="U92" s="42"/>
      <c r="V92" s="43"/>
      <c r="W92" s="42"/>
      <c r="X92" s="43"/>
      <c r="Y92" s="42"/>
      <c r="Z92" s="43"/>
      <c r="AA92" s="42"/>
      <c r="AB92" s="43"/>
      <c r="AC92" s="42"/>
      <c r="AD92" s="43"/>
      <c r="AE92" s="42"/>
      <c r="AF92" s="43"/>
      <c r="AG92" s="42"/>
      <c r="AH92" s="43"/>
      <c r="AI92" s="42"/>
      <c r="AJ92" s="43"/>
      <c r="AK92" s="42"/>
      <c r="AL92" s="44"/>
      <c r="AM92" s="23"/>
      <c r="AN92" s="23"/>
      <c r="AO92" s="23"/>
      <c r="AP92" s="44"/>
      <c r="AQ92" s="44"/>
      <c r="AR92" s="122" t="s">
        <v>97</v>
      </c>
      <c r="BX92" s="77"/>
      <c r="BY92" s="77"/>
      <c r="BZ92" s="77"/>
      <c r="CA92" s="77" t="str">
        <f t="shared" si="27"/>
        <v/>
      </c>
      <c r="CB92" s="77" t="str">
        <f t="shared" si="8"/>
        <v/>
      </c>
      <c r="CC92" s="77" t="str">
        <f t="shared" si="9"/>
        <v/>
      </c>
      <c r="CD92" s="77" t="str">
        <f t="shared" si="10"/>
        <v/>
      </c>
      <c r="CE92" s="77" t="str">
        <f t="shared" si="11"/>
        <v/>
      </c>
      <c r="CF92" s="77" t="str">
        <f t="shared" si="12"/>
        <v/>
      </c>
      <c r="CG92" s="77" t="str">
        <f t="shared" si="13"/>
        <v/>
      </c>
      <c r="CH92" s="77" t="str">
        <f t="shared" si="14"/>
        <v/>
      </c>
      <c r="CI92" s="77" t="str">
        <f t="shared" si="15"/>
        <v/>
      </c>
      <c r="CJ92" s="77" t="str">
        <f t="shared" si="16"/>
        <v/>
      </c>
      <c r="CK92" s="77" t="str">
        <f t="shared" si="17"/>
        <v/>
      </c>
      <c r="CL92" s="77" t="str">
        <f t="shared" si="18"/>
        <v/>
      </c>
      <c r="CM92" s="77" t="str">
        <f t="shared" si="19"/>
        <v/>
      </c>
      <c r="CN92" s="77" t="str">
        <f t="shared" si="20"/>
        <v/>
      </c>
      <c r="CO92" s="77" t="str">
        <f t="shared" si="21"/>
        <v/>
      </c>
      <c r="CP92" s="77" t="str">
        <f t="shared" si="22"/>
        <v/>
      </c>
      <c r="CQ92" s="77" t="str">
        <f t="shared" si="28"/>
        <v/>
      </c>
      <c r="CR92" s="77" t="str">
        <f t="shared" si="24"/>
        <v/>
      </c>
      <c r="CS92" s="77" t="str">
        <f>IF(AL92&lt;=AK92,""," Los exámenes Reactivos de 92 y mas años NO DEBEN ser mayor a los Exámenes Procesados de la misma edad.-")</f>
        <v/>
      </c>
      <c r="CT92" s="77" t="str">
        <f>IF(AL92&lt;=AK92,""," Los exámenes Reactivos de 92 y mas años NO DEBEN ser mayor a los Exámenes Procesados de la misma edad.-")</f>
        <v/>
      </c>
      <c r="CU92" s="77"/>
      <c r="CV92" s="77"/>
      <c r="CW92" s="77"/>
      <c r="CX92" s="77"/>
      <c r="CY92" s="77"/>
      <c r="CZ92" s="77"/>
      <c r="DA92" s="77"/>
      <c r="DB92" s="77"/>
      <c r="DC92" s="77"/>
    </row>
    <row r="93" spans="1:107" s="76" customFormat="1" x14ac:dyDescent="0.25">
      <c r="A93" s="353" t="s">
        <v>60</v>
      </c>
      <c r="B93" s="354"/>
      <c r="C93" s="138">
        <f t="shared" si="6"/>
        <v>22</v>
      </c>
      <c r="D93" s="139">
        <f t="shared" si="7"/>
        <v>2</v>
      </c>
      <c r="E93" s="42"/>
      <c r="F93" s="43"/>
      <c r="G93" s="42"/>
      <c r="H93" s="43"/>
      <c r="I93" s="42">
        <v>1</v>
      </c>
      <c r="J93" s="43"/>
      <c r="K93" s="42"/>
      <c r="L93" s="43"/>
      <c r="M93" s="42"/>
      <c r="N93" s="43"/>
      <c r="O93" s="42">
        <v>2</v>
      </c>
      <c r="P93" s="43"/>
      <c r="Q93" s="42">
        <v>1</v>
      </c>
      <c r="R93" s="43">
        <v>1</v>
      </c>
      <c r="S93" s="42">
        <v>3</v>
      </c>
      <c r="T93" s="43">
        <v>1</v>
      </c>
      <c r="U93" s="42"/>
      <c r="V93" s="43"/>
      <c r="W93" s="42">
        <v>1</v>
      </c>
      <c r="X93" s="43"/>
      <c r="Y93" s="42">
        <v>4</v>
      </c>
      <c r="Z93" s="43"/>
      <c r="AA93" s="42">
        <v>2</v>
      </c>
      <c r="AB93" s="43"/>
      <c r="AC93" s="42">
        <v>3</v>
      </c>
      <c r="AD93" s="43"/>
      <c r="AE93" s="42">
        <v>2</v>
      </c>
      <c r="AF93" s="43"/>
      <c r="AG93" s="42"/>
      <c r="AH93" s="43"/>
      <c r="AI93" s="42">
        <v>1</v>
      </c>
      <c r="AJ93" s="43"/>
      <c r="AK93" s="42">
        <v>2</v>
      </c>
      <c r="AL93" s="44"/>
      <c r="AM93" s="23">
        <v>15</v>
      </c>
      <c r="AN93" s="23">
        <v>7</v>
      </c>
      <c r="AO93" s="23">
        <v>0</v>
      </c>
      <c r="AP93" s="44">
        <v>0</v>
      </c>
      <c r="AQ93" s="44">
        <v>0</v>
      </c>
      <c r="AR93" s="122" t="s">
        <v>97</v>
      </c>
      <c r="BX93" s="77"/>
      <c r="BY93" s="77"/>
      <c r="BZ93" s="77"/>
      <c r="CA93" s="77" t="str">
        <f t="shared" si="27"/>
        <v/>
      </c>
      <c r="CB93" s="77" t="str">
        <f t="shared" si="8"/>
        <v/>
      </c>
      <c r="CC93" s="77" t="str">
        <f t="shared" si="9"/>
        <v/>
      </c>
      <c r="CD93" s="77" t="str">
        <f t="shared" si="10"/>
        <v/>
      </c>
      <c r="CE93" s="77" t="str">
        <f t="shared" si="11"/>
        <v/>
      </c>
      <c r="CF93" s="77" t="str">
        <f t="shared" si="12"/>
        <v/>
      </c>
      <c r="CG93" s="77" t="str">
        <f t="shared" si="13"/>
        <v/>
      </c>
      <c r="CH93" s="77" t="str">
        <f t="shared" si="14"/>
        <v/>
      </c>
      <c r="CI93" s="77" t="str">
        <f t="shared" si="15"/>
        <v/>
      </c>
      <c r="CJ93" s="77" t="str">
        <f t="shared" si="16"/>
        <v/>
      </c>
      <c r="CK93" s="77" t="str">
        <f t="shared" si="17"/>
        <v/>
      </c>
      <c r="CL93" s="77" t="str">
        <f t="shared" si="18"/>
        <v/>
      </c>
      <c r="CM93" s="77" t="str">
        <f t="shared" si="19"/>
        <v/>
      </c>
      <c r="CN93" s="77" t="str">
        <f t="shared" si="20"/>
        <v/>
      </c>
      <c r="CO93" s="77" t="str">
        <f t="shared" si="21"/>
        <v/>
      </c>
      <c r="CP93" s="77" t="str">
        <f t="shared" si="22"/>
        <v/>
      </c>
      <c r="CQ93" s="77" t="str">
        <f t="shared" si="28"/>
        <v/>
      </c>
      <c r="CR93" s="77" t="str">
        <f t="shared" si="24"/>
        <v/>
      </c>
      <c r="CS93" s="77" t="str">
        <f>IF(AL93&lt;=AK93,""," Los exámenes Reactivos de 93 y mas años NO DEBEN ser mayor a los Exámenes Procesados de la misma edad.-")</f>
        <v/>
      </c>
      <c r="CT93" s="77" t="str">
        <f>IF(AL93&lt;=AK93,""," Los exámenes Reactivos de 93 y mas años NO DEBEN ser mayor a los Exámenes Procesados de la misma edad.-")</f>
        <v/>
      </c>
      <c r="CU93" s="77"/>
      <c r="CV93" s="77"/>
      <c r="CW93" s="77"/>
      <c r="CX93" s="77"/>
      <c r="CY93" s="77"/>
      <c r="CZ93" s="77"/>
      <c r="DA93" s="77"/>
      <c r="DB93" s="77"/>
      <c r="DC93" s="77"/>
    </row>
    <row r="94" spans="1:107" s="76" customFormat="1" x14ac:dyDescent="0.25">
      <c r="A94" s="355" t="s">
        <v>61</v>
      </c>
      <c r="B94" s="356"/>
      <c r="C94" s="133">
        <f t="shared" si="6"/>
        <v>23</v>
      </c>
      <c r="D94" s="134">
        <f t="shared" si="7"/>
        <v>1</v>
      </c>
      <c r="E94" s="46"/>
      <c r="F94" s="47"/>
      <c r="G94" s="46"/>
      <c r="H94" s="47"/>
      <c r="I94" s="24"/>
      <c r="J94" s="48"/>
      <c r="K94" s="24">
        <v>1</v>
      </c>
      <c r="L94" s="48"/>
      <c r="M94" s="24">
        <v>4</v>
      </c>
      <c r="N94" s="48"/>
      <c r="O94" s="24">
        <v>5</v>
      </c>
      <c r="P94" s="48"/>
      <c r="Q94" s="24"/>
      <c r="R94" s="48"/>
      <c r="S94" s="24">
        <v>5</v>
      </c>
      <c r="T94" s="48"/>
      <c r="U94" s="24">
        <v>5</v>
      </c>
      <c r="V94" s="48"/>
      <c r="W94" s="24">
        <v>1</v>
      </c>
      <c r="X94" s="48">
        <v>1</v>
      </c>
      <c r="Y94" s="24"/>
      <c r="Z94" s="48"/>
      <c r="AA94" s="24"/>
      <c r="AB94" s="48"/>
      <c r="AC94" s="24"/>
      <c r="AD94" s="48"/>
      <c r="AE94" s="24">
        <v>1</v>
      </c>
      <c r="AF94" s="48"/>
      <c r="AG94" s="24"/>
      <c r="AH94" s="48"/>
      <c r="AI94" s="24">
        <v>1</v>
      </c>
      <c r="AJ94" s="48"/>
      <c r="AK94" s="24"/>
      <c r="AL94" s="26"/>
      <c r="AM94" s="25">
        <v>10</v>
      </c>
      <c r="AN94" s="25">
        <v>13</v>
      </c>
      <c r="AO94" s="25">
        <v>0</v>
      </c>
      <c r="AP94" s="26">
        <v>0</v>
      </c>
      <c r="AQ94" s="26">
        <v>0</v>
      </c>
      <c r="AR94" s="122" t="s">
        <v>97</v>
      </c>
      <c r="BX94" s="77"/>
      <c r="BY94" s="77"/>
      <c r="BZ94" s="77"/>
      <c r="CA94" s="77" t="str">
        <f t="shared" si="27"/>
        <v/>
      </c>
      <c r="CB94" s="77" t="str">
        <f t="shared" si="8"/>
        <v/>
      </c>
      <c r="CC94" s="77" t="str">
        <f t="shared" si="9"/>
        <v/>
      </c>
      <c r="CD94" s="77" t="str">
        <f t="shared" si="10"/>
        <v/>
      </c>
      <c r="CE94" s="77" t="str">
        <f t="shared" si="11"/>
        <v/>
      </c>
      <c r="CF94" s="77" t="str">
        <f t="shared" si="12"/>
        <v/>
      </c>
      <c r="CG94" s="77" t="str">
        <f t="shared" si="13"/>
        <v/>
      </c>
      <c r="CH94" s="77" t="str">
        <f t="shared" si="14"/>
        <v/>
      </c>
      <c r="CI94" s="77" t="str">
        <f t="shared" si="15"/>
        <v/>
      </c>
      <c r="CJ94" s="77" t="str">
        <f t="shared" si="16"/>
        <v/>
      </c>
      <c r="CK94" s="77" t="str">
        <f t="shared" si="17"/>
        <v/>
      </c>
      <c r="CL94" s="77" t="str">
        <f t="shared" si="18"/>
        <v/>
      </c>
      <c r="CM94" s="77" t="str">
        <f t="shared" si="19"/>
        <v/>
      </c>
      <c r="CN94" s="77" t="str">
        <f t="shared" si="20"/>
        <v/>
      </c>
      <c r="CO94" s="77" t="str">
        <f t="shared" si="21"/>
        <v/>
      </c>
      <c r="CP94" s="77" t="str">
        <f t="shared" si="22"/>
        <v/>
      </c>
      <c r="CQ94" s="77" t="str">
        <f t="shared" si="28"/>
        <v/>
      </c>
      <c r="CR94" s="77" t="str">
        <f t="shared" si="24"/>
        <v/>
      </c>
      <c r="CS94" s="77" t="str">
        <f>IF(AL94&lt;=AK94,""," Los exámenes Reactivos de 94 y mas años NO DEBEN ser mayor a los Exámenes Procesados de la misma edad.-")</f>
        <v/>
      </c>
      <c r="CT94" s="77" t="str">
        <f>IF(AL94&lt;=AK94,""," Los exámenes Reactivos de 94 y mas años NO DEBEN ser mayor a los Exámenes Procesados de la misma edad.-")</f>
        <v/>
      </c>
      <c r="CU94" s="77"/>
      <c r="CV94" s="77"/>
      <c r="CW94" s="77"/>
      <c r="CX94" s="77"/>
      <c r="CY94" s="77"/>
      <c r="CZ94" s="77"/>
      <c r="DA94" s="77"/>
      <c r="DB94" s="77"/>
      <c r="DC94" s="77"/>
    </row>
    <row r="95" spans="1:107" s="76" customFormat="1" x14ac:dyDescent="0.25">
      <c r="A95" s="35" t="s">
        <v>62</v>
      </c>
      <c r="B95" s="50"/>
      <c r="C95" s="51"/>
      <c r="D95" s="51"/>
      <c r="E95" s="51"/>
      <c r="F95" s="27"/>
      <c r="G95" s="27"/>
      <c r="H95" s="27"/>
      <c r="I95" s="2"/>
      <c r="J95" s="2"/>
      <c r="K95" s="2"/>
      <c r="L95" s="2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5"/>
      <c r="AM95" s="3"/>
      <c r="AN95" s="45"/>
      <c r="AO95" s="140"/>
      <c r="AP95" s="49"/>
      <c r="AQ95" s="49"/>
      <c r="BX95" s="77"/>
      <c r="BY95" s="77"/>
      <c r="BZ95" s="77"/>
      <c r="CA95" s="77"/>
      <c r="CB95" s="77"/>
      <c r="CC95" s="77"/>
      <c r="CD95" s="77"/>
      <c r="CE95" s="77"/>
      <c r="CF95" s="77"/>
      <c r="CG95" s="77"/>
      <c r="CH95" s="77"/>
      <c r="CI95" s="77"/>
      <c r="CJ95" s="77"/>
      <c r="CK95" s="77"/>
      <c r="CL95" s="77"/>
      <c r="CM95" s="77"/>
      <c r="CN95" s="77"/>
      <c r="CO95" s="77"/>
      <c r="CP95" s="77"/>
      <c r="CQ95" s="77"/>
      <c r="CR95" s="77"/>
      <c r="CS95" s="77"/>
      <c r="CT95" s="77"/>
      <c r="CU95" s="77"/>
      <c r="CV95" s="77"/>
      <c r="CW95" s="77"/>
      <c r="CX95" s="77"/>
      <c r="CY95" s="77"/>
      <c r="CZ95" s="77"/>
      <c r="DA95" s="77"/>
      <c r="DB95" s="77"/>
      <c r="DC95" s="77"/>
    </row>
    <row r="96" spans="1:107" s="76" customFormat="1" ht="24.75" customHeight="1" x14ac:dyDescent="0.25">
      <c r="A96" s="373" t="s">
        <v>21</v>
      </c>
      <c r="B96" s="374"/>
      <c r="C96" s="379" t="s">
        <v>34</v>
      </c>
      <c r="D96" s="380"/>
      <c r="E96" s="367" t="s">
        <v>92</v>
      </c>
      <c r="F96" s="383"/>
      <c r="G96" s="383"/>
      <c r="H96" s="383"/>
      <c r="I96" s="383"/>
      <c r="J96" s="383"/>
      <c r="K96" s="383"/>
      <c r="L96" s="383"/>
      <c r="M96" s="383"/>
      <c r="N96" s="383"/>
      <c r="O96" s="383"/>
      <c r="P96" s="383"/>
      <c r="Q96" s="383"/>
      <c r="R96" s="383"/>
      <c r="S96" s="383"/>
      <c r="T96" s="383"/>
      <c r="U96" s="383"/>
      <c r="V96" s="383"/>
      <c r="W96" s="383"/>
      <c r="X96" s="383"/>
      <c r="Y96" s="383"/>
      <c r="Z96" s="383"/>
      <c r="AA96" s="383"/>
      <c r="AB96" s="383"/>
      <c r="AC96" s="383"/>
      <c r="AD96" s="383"/>
      <c r="AE96" s="383"/>
      <c r="AF96" s="383"/>
      <c r="AG96" s="383"/>
      <c r="AH96" s="383"/>
      <c r="AI96" s="383"/>
      <c r="AJ96" s="383"/>
      <c r="AK96" s="383"/>
      <c r="AL96" s="383"/>
      <c r="AM96" s="384" t="s">
        <v>93</v>
      </c>
      <c r="AN96" s="385"/>
      <c r="AO96" s="371" t="s">
        <v>94</v>
      </c>
      <c r="AP96" s="387" t="s">
        <v>95</v>
      </c>
      <c r="AQ96" s="387" t="s">
        <v>96</v>
      </c>
      <c r="BX96" s="77"/>
      <c r="BY96" s="77"/>
      <c r="BZ96" s="77"/>
      <c r="CA96" s="77"/>
      <c r="CB96" s="77"/>
      <c r="CC96" s="77"/>
      <c r="CD96" s="77"/>
      <c r="CE96" s="77"/>
      <c r="CF96" s="77"/>
      <c r="CG96" s="77"/>
      <c r="CH96" s="77"/>
      <c r="CI96" s="77"/>
      <c r="CJ96" s="77"/>
      <c r="CK96" s="77"/>
      <c r="CL96" s="77"/>
      <c r="CM96" s="77"/>
      <c r="CN96" s="77"/>
      <c r="CO96" s="77"/>
      <c r="CP96" s="77"/>
      <c r="CQ96" s="77"/>
      <c r="CR96" s="77"/>
      <c r="CS96" s="77"/>
      <c r="CT96" s="77"/>
      <c r="CU96" s="77"/>
      <c r="CV96" s="77"/>
      <c r="CW96" s="77"/>
      <c r="CX96" s="77"/>
      <c r="CY96" s="77"/>
      <c r="CZ96" s="77"/>
      <c r="DA96" s="77"/>
      <c r="DB96" s="77"/>
      <c r="DC96" s="77"/>
    </row>
    <row r="97" spans="1:107" s="76" customFormat="1" x14ac:dyDescent="0.25">
      <c r="A97" s="375"/>
      <c r="B97" s="376"/>
      <c r="C97" s="381"/>
      <c r="D97" s="382"/>
      <c r="E97" s="367" t="s">
        <v>35</v>
      </c>
      <c r="F97" s="368"/>
      <c r="G97" s="367" t="s">
        <v>36</v>
      </c>
      <c r="H97" s="368"/>
      <c r="I97" s="367" t="s">
        <v>37</v>
      </c>
      <c r="J97" s="368"/>
      <c r="K97" s="367" t="s">
        <v>38</v>
      </c>
      <c r="L97" s="368"/>
      <c r="M97" s="367" t="s">
        <v>39</v>
      </c>
      <c r="N97" s="368"/>
      <c r="O97" s="367" t="s">
        <v>40</v>
      </c>
      <c r="P97" s="368"/>
      <c r="Q97" s="367" t="s">
        <v>41</v>
      </c>
      <c r="R97" s="368"/>
      <c r="S97" s="367" t="s">
        <v>42</v>
      </c>
      <c r="T97" s="368"/>
      <c r="U97" s="367" t="s">
        <v>43</v>
      </c>
      <c r="V97" s="368"/>
      <c r="W97" s="367" t="s">
        <v>44</v>
      </c>
      <c r="X97" s="368"/>
      <c r="Y97" s="367" t="s">
        <v>45</v>
      </c>
      <c r="Z97" s="368"/>
      <c r="AA97" s="367" t="s">
        <v>46</v>
      </c>
      <c r="AB97" s="368"/>
      <c r="AC97" s="367" t="s">
        <v>47</v>
      </c>
      <c r="AD97" s="368"/>
      <c r="AE97" s="367" t="s">
        <v>48</v>
      </c>
      <c r="AF97" s="368"/>
      <c r="AG97" s="367" t="s">
        <v>49</v>
      </c>
      <c r="AH97" s="368"/>
      <c r="AI97" s="367" t="s">
        <v>50</v>
      </c>
      <c r="AJ97" s="368"/>
      <c r="AK97" s="367" t="s">
        <v>51</v>
      </c>
      <c r="AL97" s="368"/>
      <c r="AM97" s="369" t="s">
        <v>6</v>
      </c>
      <c r="AN97" s="371" t="s">
        <v>7</v>
      </c>
      <c r="AO97" s="386"/>
      <c r="AP97" s="388"/>
      <c r="AQ97" s="388"/>
      <c r="BX97" s="77"/>
      <c r="BY97" s="77"/>
      <c r="BZ97" s="77"/>
      <c r="CA97" s="77"/>
      <c r="CB97" s="77"/>
      <c r="CC97" s="77"/>
      <c r="CD97" s="77"/>
      <c r="CE97" s="77"/>
      <c r="CF97" s="77"/>
      <c r="CG97" s="77"/>
      <c r="CH97" s="77"/>
      <c r="CI97" s="77"/>
      <c r="CJ97" s="77"/>
      <c r="CK97" s="77"/>
      <c r="CL97" s="77"/>
      <c r="CM97" s="77"/>
      <c r="CN97" s="77"/>
      <c r="CO97" s="77"/>
      <c r="CP97" s="77"/>
      <c r="CQ97" s="77"/>
      <c r="CR97" s="77"/>
      <c r="CS97" s="77"/>
      <c r="CT97" s="77"/>
      <c r="CU97" s="77"/>
      <c r="CV97" s="77"/>
      <c r="CW97" s="77"/>
      <c r="CX97" s="77"/>
      <c r="CY97" s="77"/>
      <c r="CZ97" s="77"/>
      <c r="DA97" s="77"/>
      <c r="DB97" s="77"/>
      <c r="DC97" s="77"/>
    </row>
    <row r="98" spans="1:107" s="76" customFormat="1" x14ac:dyDescent="0.25">
      <c r="A98" s="377"/>
      <c r="B98" s="378"/>
      <c r="C98" s="59" t="s">
        <v>27</v>
      </c>
      <c r="D98" s="141" t="s">
        <v>28</v>
      </c>
      <c r="E98" s="64" t="s">
        <v>27</v>
      </c>
      <c r="F98" s="28" t="s">
        <v>28</v>
      </c>
      <c r="G98" s="64" t="s">
        <v>27</v>
      </c>
      <c r="H98" s="28" t="s">
        <v>28</v>
      </c>
      <c r="I98" s="64" t="s">
        <v>27</v>
      </c>
      <c r="J98" s="28" t="s">
        <v>28</v>
      </c>
      <c r="K98" s="64" t="s">
        <v>27</v>
      </c>
      <c r="L98" s="28" t="s">
        <v>28</v>
      </c>
      <c r="M98" s="64" t="s">
        <v>27</v>
      </c>
      <c r="N98" s="28" t="s">
        <v>28</v>
      </c>
      <c r="O98" s="64" t="s">
        <v>27</v>
      </c>
      <c r="P98" s="28" t="s">
        <v>28</v>
      </c>
      <c r="Q98" s="64" t="s">
        <v>27</v>
      </c>
      <c r="R98" s="28" t="s">
        <v>28</v>
      </c>
      <c r="S98" s="64" t="s">
        <v>27</v>
      </c>
      <c r="T98" s="28" t="s">
        <v>28</v>
      </c>
      <c r="U98" s="64" t="s">
        <v>27</v>
      </c>
      <c r="V98" s="28" t="s">
        <v>28</v>
      </c>
      <c r="W98" s="64" t="s">
        <v>27</v>
      </c>
      <c r="X98" s="28" t="s">
        <v>28</v>
      </c>
      <c r="Y98" s="64" t="s">
        <v>27</v>
      </c>
      <c r="Z98" s="28" t="s">
        <v>28</v>
      </c>
      <c r="AA98" s="64" t="s">
        <v>27</v>
      </c>
      <c r="AB98" s="28" t="s">
        <v>28</v>
      </c>
      <c r="AC98" s="64" t="s">
        <v>27</v>
      </c>
      <c r="AD98" s="28" t="s">
        <v>28</v>
      </c>
      <c r="AE98" s="64" t="s">
        <v>27</v>
      </c>
      <c r="AF98" s="28" t="s">
        <v>28</v>
      </c>
      <c r="AG98" s="64" t="s">
        <v>27</v>
      </c>
      <c r="AH98" s="28" t="s">
        <v>28</v>
      </c>
      <c r="AI98" s="64" t="s">
        <v>27</v>
      </c>
      <c r="AJ98" s="28" t="s">
        <v>28</v>
      </c>
      <c r="AK98" s="64" t="s">
        <v>27</v>
      </c>
      <c r="AL98" s="8" t="s">
        <v>28</v>
      </c>
      <c r="AM98" s="370"/>
      <c r="AN98" s="372"/>
      <c r="AO98" s="372"/>
      <c r="AP98" s="389"/>
      <c r="AQ98" s="389"/>
      <c r="BX98" s="77"/>
      <c r="BY98" s="77"/>
      <c r="BZ98" s="77"/>
      <c r="CA98" s="77"/>
      <c r="CB98" s="77"/>
      <c r="CC98" s="77"/>
      <c r="CD98" s="77"/>
      <c r="CE98" s="77"/>
      <c r="CF98" s="77"/>
      <c r="CG98" s="77"/>
      <c r="CH98" s="77"/>
      <c r="CI98" s="77"/>
      <c r="CJ98" s="77"/>
      <c r="CK98" s="77"/>
      <c r="CL98" s="77"/>
      <c r="CM98" s="77"/>
      <c r="CN98" s="77"/>
      <c r="CO98" s="77"/>
      <c r="CP98" s="77"/>
      <c r="CQ98" s="77"/>
      <c r="CR98" s="77"/>
      <c r="CS98" s="77"/>
      <c r="CT98" s="77"/>
      <c r="CU98" s="77"/>
      <c r="CV98" s="77"/>
      <c r="CW98" s="77"/>
      <c r="CX98" s="77"/>
      <c r="CY98" s="77"/>
      <c r="CZ98" s="77"/>
      <c r="DA98" s="77"/>
      <c r="DB98" s="77"/>
      <c r="DC98" s="77"/>
    </row>
    <row r="99" spans="1:107" s="76" customFormat="1" x14ac:dyDescent="0.25">
      <c r="A99" s="353" t="s">
        <v>52</v>
      </c>
      <c r="B99" s="354"/>
      <c r="C99" s="119">
        <f t="shared" ref="C99:C110" si="29">SUM(E99+G99+I99+K99+M99+O99+Q99+S99+U99+W99+Y99+AA99+AC99+AE99+AG99+AI99+AK99)</f>
        <v>0</v>
      </c>
      <c r="D99" s="120">
        <f t="shared" ref="D99:D110" si="30">SUM(F99+H99+J99+L99+N99+P99+R99+T99+V99+X99+Z99+AB99+AD99+AF99+AH99+AJ99+AL99)</f>
        <v>0</v>
      </c>
      <c r="E99" s="38"/>
      <c r="F99" s="39"/>
      <c r="G99" s="38"/>
      <c r="H99" s="39"/>
      <c r="I99" s="29"/>
      <c r="J99" s="30"/>
      <c r="K99" s="29"/>
      <c r="L99" s="30"/>
      <c r="M99" s="29"/>
      <c r="N99" s="30"/>
      <c r="O99" s="29"/>
      <c r="P99" s="30"/>
      <c r="Q99" s="29"/>
      <c r="R99" s="30"/>
      <c r="S99" s="29"/>
      <c r="T99" s="30"/>
      <c r="U99" s="29"/>
      <c r="V99" s="30"/>
      <c r="W99" s="29"/>
      <c r="X99" s="30"/>
      <c r="Y99" s="29"/>
      <c r="Z99" s="30"/>
      <c r="AA99" s="29"/>
      <c r="AB99" s="30"/>
      <c r="AC99" s="29"/>
      <c r="AD99" s="30"/>
      <c r="AE99" s="29"/>
      <c r="AF99" s="30"/>
      <c r="AG99" s="29"/>
      <c r="AH99" s="30"/>
      <c r="AI99" s="29"/>
      <c r="AJ99" s="30"/>
      <c r="AK99" s="38"/>
      <c r="AL99" s="121"/>
      <c r="AM99" s="38"/>
      <c r="AN99" s="22"/>
      <c r="AO99" s="22"/>
      <c r="AP99" s="19"/>
      <c r="AQ99" s="19"/>
      <c r="AR99" s="122" t="s">
        <v>97</v>
      </c>
      <c r="BX99" s="77"/>
      <c r="BY99" s="77"/>
      <c r="BZ99" s="77"/>
      <c r="CA99" s="77" t="str">
        <f>IF(C99&lt;&gt;AN99," Total de exámenes Procesados NO es igual a total por sexo.-","")</f>
        <v/>
      </c>
      <c r="CB99" s="77" t="str">
        <f t="shared" ref="CB99:CB121" si="31">IF(F99&lt;=E99,""," Los exámenes Reactivos de 0 a 4 años NO DEBEN ser mayor a los Exámenes Procesados de la misma edad.-")</f>
        <v/>
      </c>
      <c r="CC99" s="77" t="str">
        <f t="shared" ref="CC99:CC121" si="32">IF(H99&lt;=G99,""," Los exámenes Reactivos de 5 a 9 años NO DEBEN ser mayor a los Exámenes Procesados de la misma edad.-")</f>
        <v/>
      </c>
      <c r="CD99" s="77" t="str">
        <f t="shared" ref="CD99:CD121" si="33">IF(J99&lt;=I99,""," Los exámenes Reactivos de 10 a 14 años NO DEBEN ser mayor a los Exámenes Procesados de la misma edad.-")</f>
        <v/>
      </c>
      <c r="CE99" s="77" t="str">
        <f t="shared" ref="CE99:CE121" si="34">IF(L99&lt;=K99,""," Los exámenes Reactivos de 15 a 19 años NO DEBEN ser mayor a los Exámenes Procesados de la misma edad.-")</f>
        <v/>
      </c>
      <c r="CF99" s="77" t="str">
        <f t="shared" ref="CF99:CF121" si="35">IF(N99&lt;=M99,""," Los exámenes Reactivos de 20 a 24 años NO DEBEN ser mayor a los Exámenes Procesados de la misma edad.-")</f>
        <v/>
      </c>
      <c r="CG99" s="77" t="str">
        <f t="shared" ref="CG99:CG121" si="36">IF(P99&lt;=O99,""," Los exámenes Reactivos de 25 a 29 años NO DEBEN ser mayor a los Exámenes Procesados de la misma edad.-")</f>
        <v/>
      </c>
      <c r="CH99" s="77" t="str">
        <f t="shared" ref="CH99:CH121" si="37">IF(R99&lt;=Q99,""," Los exámenes Reactivos de 30 a 34 años NO DEBEN ser mayor a los Exámenes Procesados de la misma edad.-")</f>
        <v/>
      </c>
      <c r="CI99" s="77" t="str">
        <f t="shared" ref="CI99:CI121" si="38">IF(T99&lt;=S99,""," Los exámenes Reactivos de 35 a 39 años NO DEBEN ser mayor a los Exámenes Procesados de la misma edad.-")</f>
        <v/>
      </c>
      <c r="CJ99" s="77" t="str">
        <f t="shared" ref="CJ99:CJ121" si="39">IF(V99&lt;=U99,""," Los exámenes Reactivos de 40 a 44 años NO DEBEN ser mayor a los Exámenes Procesados de la misma edad.-")</f>
        <v/>
      </c>
      <c r="CK99" s="77" t="str">
        <f t="shared" ref="CK99:CK121" si="40">IF(X99&lt;=W99,""," Los exámenes Reactivos de 45 a 49 años NO DEBEN ser mayor a los Exámenes Procesados de la misma edad.-")</f>
        <v/>
      </c>
      <c r="CL99" s="77" t="str">
        <f t="shared" ref="CL99:CL121" si="41">IF(Z99&lt;=Y99,""," Los exámenes Reactivos de 50 a 54 años NO DEBEN ser mayor a los Exámenes Procesados de la misma edad.-")</f>
        <v/>
      </c>
      <c r="CM99" s="77" t="str">
        <f t="shared" ref="CM99:CM121" si="42">IF(AB99&lt;=AA99,""," Los exámenes Reactivos de 55 a 59 años NO DEBEN ser mayor a los Exámenes Procesados de la misma edad.-")</f>
        <v/>
      </c>
      <c r="CN99" s="77" t="str">
        <f t="shared" ref="CN99:CN121" si="43">IF(AD99&lt;=AC99,""," Los exámenes Reactivos de 60 a 64 años NO DEBEN ser mayor a los Exámenes Procesados de la misma edad.-")</f>
        <v/>
      </c>
      <c r="CO99" s="77" t="str">
        <f t="shared" ref="CO99:CO121" si="44">IF(AF99&lt;=AE99,""," Los exámenes Reactivos de 65 a 69 años NO DEBEN ser mayor a los Exámenes Procesados de la misma edad.-")</f>
        <v/>
      </c>
      <c r="CP99" s="77" t="str">
        <f t="shared" ref="CP99:CP121" si="45">IF(AH99&lt;=AG99,""," Los exámenes Reactivos de 70 a 74 años NO DEBEN ser mayor a los Exámenes Procesados de la misma edad.-")</f>
        <v/>
      </c>
      <c r="CQ99" s="77" t="str">
        <f t="shared" ref="CQ99:CQ121" si="46">IF(AJ99&lt;=AI99,""," Los exámenes Reactivos de 75 a 79 años NO DEBEN ser mayor a los Exámenes Procesados de la misma edad.-")</f>
        <v/>
      </c>
      <c r="CR99" s="77" t="str">
        <f t="shared" ref="CR99:CR121" si="47">IF(AL99&lt;=AK99,""," Los exámenes Reactivos de 80 y mas años NO DEBEN ser mayor a los Exámenes Procesados de la misma edad.-")</f>
        <v/>
      </c>
      <c r="CS99" s="77"/>
      <c r="CT99" s="77"/>
      <c r="CU99" s="77"/>
      <c r="CV99" s="77"/>
      <c r="CW99" s="77"/>
      <c r="CX99" s="77"/>
      <c r="CY99" s="77"/>
      <c r="CZ99" s="77"/>
      <c r="DA99" s="77"/>
      <c r="DB99" s="77"/>
      <c r="DC99" s="77"/>
    </row>
    <row r="100" spans="1:107" s="76" customFormat="1" x14ac:dyDescent="0.25">
      <c r="A100" s="353" t="s">
        <v>53</v>
      </c>
      <c r="B100" s="354"/>
      <c r="C100" s="123">
        <f t="shared" si="29"/>
        <v>0</v>
      </c>
      <c r="D100" s="124">
        <f t="shared" si="30"/>
        <v>0</v>
      </c>
      <c r="E100" s="16"/>
      <c r="F100" s="40"/>
      <c r="G100" s="16"/>
      <c r="H100" s="40"/>
      <c r="I100" s="10"/>
      <c r="J100" s="31"/>
      <c r="K100" s="10"/>
      <c r="L100" s="31"/>
      <c r="M100" s="10"/>
      <c r="N100" s="31"/>
      <c r="O100" s="10"/>
      <c r="P100" s="31"/>
      <c r="Q100" s="10"/>
      <c r="R100" s="31"/>
      <c r="S100" s="10"/>
      <c r="T100" s="31"/>
      <c r="U100" s="10"/>
      <c r="V100" s="31"/>
      <c r="W100" s="10"/>
      <c r="X100" s="31"/>
      <c r="Y100" s="10"/>
      <c r="Z100" s="31"/>
      <c r="AA100" s="10"/>
      <c r="AB100" s="31"/>
      <c r="AC100" s="10"/>
      <c r="AD100" s="31"/>
      <c r="AE100" s="10"/>
      <c r="AF100" s="31"/>
      <c r="AG100" s="10"/>
      <c r="AH100" s="31"/>
      <c r="AI100" s="10"/>
      <c r="AJ100" s="31"/>
      <c r="AK100" s="16"/>
      <c r="AL100" s="125"/>
      <c r="AM100" s="16"/>
      <c r="AN100" s="22"/>
      <c r="AO100" s="22"/>
      <c r="AP100" s="19"/>
      <c r="AQ100" s="19"/>
      <c r="AR100" s="122" t="s">
        <v>97</v>
      </c>
      <c r="BX100" s="77"/>
      <c r="BY100" s="77"/>
      <c r="BZ100" s="77"/>
      <c r="CA100" s="77" t="str">
        <f>IF(C100&lt;&gt;AN100," Total de exámenes Procesados NO es igual a total por sexo.-","")</f>
        <v/>
      </c>
      <c r="CB100" s="77" t="str">
        <f t="shared" si="31"/>
        <v/>
      </c>
      <c r="CC100" s="77" t="str">
        <f t="shared" si="32"/>
        <v/>
      </c>
      <c r="CD100" s="77" t="str">
        <f t="shared" si="33"/>
        <v/>
      </c>
      <c r="CE100" s="77" t="str">
        <f t="shared" si="34"/>
        <v/>
      </c>
      <c r="CF100" s="77" t="str">
        <f t="shared" si="35"/>
        <v/>
      </c>
      <c r="CG100" s="77" t="str">
        <f t="shared" si="36"/>
        <v/>
      </c>
      <c r="CH100" s="77" t="str">
        <f t="shared" si="37"/>
        <v/>
      </c>
      <c r="CI100" s="77" t="str">
        <f t="shared" si="38"/>
        <v/>
      </c>
      <c r="CJ100" s="77" t="str">
        <f t="shared" si="39"/>
        <v/>
      </c>
      <c r="CK100" s="77" t="str">
        <f t="shared" si="40"/>
        <v/>
      </c>
      <c r="CL100" s="77" t="str">
        <f t="shared" si="41"/>
        <v/>
      </c>
      <c r="CM100" s="77" t="str">
        <f t="shared" si="42"/>
        <v/>
      </c>
      <c r="CN100" s="77" t="str">
        <f t="shared" si="43"/>
        <v/>
      </c>
      <c r="CO100" s="77" t="str">
        <f t="shared" si="44"/>
        <v/>
      </c>
      <c r="CP100" s="77" t="str">
        <f t="shared" si="45"/>
        <v/>
      </c>
      <c r="CQ100" s="77" t="str">
        <f t="shared" si="46"/>
        <v/>
      </c>
      <c r="CR100" s="77" t="str">
        <f t="shared" si="47"/>
        <v/>
      </c>
      <c r="CS100" s="77"/>
      <c r="CT100" s="77"/>
      <c r="CU100" s="77"/>
      <c r="CV100" s="77"/>
      <c r="CW100" s="77"/>
      <c r="CX100" s="77"/>
      <c r="CY100" s="77"/>
      <c r="CZ100" s="77"/>
      <c r="DA100" s="77"/>
      <c r="DB100" s="77"/>
      <c r="DC100" s="77"/>
    </row>
    <row r="101" spans="1:107" s="76" customFormat="1" x14ac:dyDescent="0.25">
      <c r="A101" s="353" t="s">
        <v>54</v>
      </c>
      <c r="B101" s="354"/>
      <c r="C101" s="123">
        <f t="shared" si="29"/>
        <v>0</v>
      </c>
      <c r="D101" s="124">
        <f t="shared" si="30"/>
        <v>0</v>
      </c>
      <c r="E101" s="16"/>
      <c r="F101" s="40"/>
      <c r="G101" s="16"/>
      <c r="H101" s="40"/>
      <c r="I101" s="10"/>
      <c r="J101" s="31"/>
      <c r="K101" s="21"/>
      <c r="L101" s="41"/>
      <c r="M101" s="21"/>
      <c r="N101" s="41"/>
      <c r="O101" s="21"/>
      <c r="P101" s="41"/>
      <c r="Q101" s="21"/>
      <c r="R101" s="41"/>
      <c r="S101" s="21"/>
      <c r="T101" s="41"/>
      <c r="U101" s="21"/>
      <c r="V101" s="41"/>
      <c r="W101" s="21"/>
      <c r="X101" s="41"/>
      <c r="Y101" s="21"/>
      <c r="Z101" s="41"/>
      <c r="AA101" s="21"/>
      <c r="AB101" s="41"/>
      <c r="AC101" s="21"/>
      <c r="AD101" s="41"/>
      <c r="AE101" s="21"/>
      <c r="AF101" s="41"/>
      <c r="AG101" s="21"/>
      <c r="AH101" s="41"/>
      <c r="AI101" s="21"/>
      <c r="AJ101" s="41"/>
      <c r="AK101" s="16"/>
      <c r="AL101" s="125"/>
      <c r="AM101" s="142"/>
      <c r="AN101" s="22"/>
      <c r="AO101" s="22"/>
      <c r="AP101" s="19"/>
      <c r="AQ101" s="19"/>
      <c r="AR101" s="122" t="s">
        <v>97</v>
      </c>
      <c r="BX101" s="77"/>
      <c r="BY101" s="77"/>
      <c r="BZ101" s="77"/>
      <c r="CA101" s="77" t="str">
        <f>IF(C101&lt;&gt;AN101," Total de exámenes Procesados NO es igual a total por sexo.-","")</f>
        <v/>
      </c>
      <c r="CB101" s="77" t="str">
        <f t="shared" si="31"/>
        <v/>
      </c>
      <c r="CC101" s="77" t="str">
        <f t="shared" si="32"/>
        <v/>
      </c>
      <c r="CD101" s="77" t="str">
        <f t="shared" si="33"/>
        <v/>
      </c>
      <c r="CE101" s="77" t="str">
        <f t="shared" si="34"/>
        <v/>
      </c>
      <c r="CF101" s="77" t="str">
        <f t="shared" si="35"/>
        <v/>
      </c>
      <c r="CG101" s="77" t="str">
        <f t="shared" si="36"/>
        <v/>
      </c>
      <c r="CH101" s="77" t="str">
        <f t="shared" si="37"/>
        <v/>
      </c>
      <c r="CI101" s="77" t="str">
        <f t="shared" si="38"/>
        <v/>
      </c>
      <c r="CJ101" s="77" t="str">
        <f t="shared" si="39"/>
        <v/>
      </c>
      <c r="CK101" s="77" t="str">
        <f t="shared" si="40"/>
        <v/>
      </c>
      <c r="CL101" s="77" t="str">
        <f t="shared" si="41"/>
        <v/>
      </c>
      <c r="CM101" s="77" t="str">
        <f t="shared" si="42"/>
        <v/>
      </c>
      <c r="CN101" s="77" t="str">
        <f t="shared" si="43"/>
        <v/>
      </c>
      <c r="CO101" s="77" t="str">
        <f t="shared" si="44"/>
        <v/>
      </c>
      <c r="CP101" s="77" t="str">
        <f t="shared" si="45"/>
        <v/>
      </c>
      <c r="CQ101" s="77" t="str">
        <f t="shared" si="46"/>
        <v/>
      </c>
      <c r="CR101" s="77" t="str">
        <f t="shared" si="47"/>
        <v/>
      </c>
      <c r="CS101" s="77"/>
      <c r="CT101" s="77"/>
      <c r="CU101" s="77"/>
      <c r="CV101" s="77"/>
      <c r="CW101" s="77"/>
      <c r="CX101" s="77"/>
      <c r="CY101" s="77"/>
      <c r="CZ101" s="77"/>
      <c r="DA101" s="77"/>
      <c r="DB101" s="77"/>
      <c r="DC101" s="77"/>
    </row>
    <row r="102" spans="1:107" s="76" customFormat="1" x14ac:dyDescent="0.25">
      <c r="A102" s="353" t="s">
        <v>14</v>
      </c>
      <c r="B102" s="354"/>
      <c r="C102" s="123">
        <f t="shared" si="29"/>
        <v>0</v>
      </c>
      <c r="D102" s="126">
        <f t="shared" si="30"/>
        <v>0</v>
      </c>
      <c r="E102" s="16"/>
      <c r="F102" s="40"/>
      <c r="G102" s="16"/>
      <c r="H102" s="40"/>
      <c r="I102" s="16"/>
      <c r="J102" s="40"/>
      <c r="K102" s="21"/>
      <c r="L102" s="41"/>
      <c r="M102" s="21"/>
      <c r="N102" s="41"/>
      <c r="O102" s="21"/>
      <c r="P102" s="41"/>
      <c r="Q102" s="21"/>
      <c r="R102" s="41"/>
      <c r="S102" s="21"/>
      <c r="T102" s="41"/>
      <c r="U102" s="21"/>
      <c r="V102" s="41"/>
      <c r="W102" s="21"/>
      <c r="X102" s="41"/>
      <c r="Y102" s="21"/>
      <c r="Z102" s="41"/>
      <c r="AA102" s="21"/>
      <c r="AB102" s="41"/>
      <c r="AC102" s="21"/>
      <c r="AD102" s="41"/>
      <c r="AE102" s="21"/>
      <c r="AF102" s="41"/>
      <c r="AG102" s="21"/>
      <c r="AH102" s="41"/>
      <c r="AI102" s="21"/>
      <c r="AJ102" s="41"/>
      <c r="AK102" s="21"/>
      <c r="AL102" s="19"/>
      <c r="AM102" s="92"/>
      <c r="AN102" s="22"/>
      <c r="AO102" s="22"/>
      <c r="AP102" s="19"/>
      <c r="AQ102" s="19"/>
      <c r="AR102" s="122" t="s">
        <v>97</v>
      </c>
      <c r="BX102" s="77"/>
      <c r="BY102" s="77"/>
      <c r="BZ102" s="77"/>
      <c r="CA102" s="77" t="str">
        <f t="shared" ref="CA102:CA110" si="48">IF(C102&lt;&gt;SUM(AM102:AN102)," Total de exámenes Procesados NO es igual a total por sexo.-","")</f>
        <v/>
      </c>
      <c r="CB102" s="77" t="str">
        <f t="shared" si="31"/>
        <v/>
      </c>
      <c r="CC102" s="77" t="str">
        <f t="shared" si="32"/>
        <v/>
      </c>
      <c r="CD102" s="77" t="str">
        <f t="shared" si="33"/>
        <v/>
      </c>
      <c r="CE102" s="77" t="str">
        <f t="shared" si="34"/>
        <v/>
      </c>
      <c r="CF102" s="77" t="str">
        <f t="shared" si="35"/>
        <v/>
      </c>
      <c r="CG102" s="77" t="str">
        <f t="shared" si="36"/>
        <v/>
      </c>
      <c r="CH102" s="77" t="str">
        <f t="shared" si="37"/>
        <v/>
      </c>
      <c r="CI102" s="77" t="str">
        <f t="shared" si="38"/>
        <v/>
      </c>
      <c r="CJ102" s="77" t="str">
        <f t="shared" si="39"/>
        <v/>
      </c>
      <c r="CK102" s="77" t="str">
        <f t="shared" si="40"/>
        <v/>
      </c>
      <c r="CL102" s="77" t="str">
        <f t="shared" si="41"/>
        <v/>
      </c>
      <c r="CM102" s="77" t="str">
        <f t="shared" si="42"/>
        <v/>
      </c>
      <c r="CN102" s="77" t="str">
        <f t="shared" si="43"/>
        <v/>
      </c>
      <c r="CO102" s="77" t="str">
        <f t="shared" si="44"/>
        <v/>
      </c>
      <c r="CP102" s="77" t="str">
        <f t="shared" si="45"/>
        <v/>
      </c>
      <c r="CQ102" s="77" t="str">
        <f t="shared" si="46"/>
        <v/>
      </c>
      <c r="CR102" s="77" t="str">
        <f t="shared" si="47"/>
        <v/>
      </c>
      <c r="CS102" s="77"/>
      <c r="CT102" s="77"/>
      <c r="CU102" s="77"/>
      <c r="CV102" s="77"/>
      <c r="CW102" s="77"/>
      <c r="CX102" s="77"/>
      <c r="CY102" s="77"/>
      <c r="CZ102" s="77"/>
      <c r="DA102" s="77"/>
      <c r="DB102" s="77"/>
      <c r="DC102" s="77"/>
    </row>
    <row r="103" spans="1:107" s="76" customFormat="1" x14ac:dyDescent="0.25">
      <c r="A103" s="353" t="s">
        <v>19</v>
      </c>
      <c r="B103" s="354"/>
      <c r="C103" s="127">
        <f t="shared" si="29"/>
        <v>0</v>
      </c>
      <c r="D103" s="126">
        <f t="shared" si="30"/>
        <v>0</v>
      </c>
      <c r="E103" s="21"/>
      <c r="F103" s="41"/>
      <c r="G103" s="21"/>
      <c r="H103" s="41"/>
      <c r="I103" s="21"/>
      <c r="J103" s="41"/>
      <c r="K103" s="21"/>
      <c r="L103" s="41"/>
      <c r="M103" s="21"/>
      <c r="N103" s="41"/>
      <c r="O103" s="21"/>
      <c r="P103" s="41"/>
      <c r="Q103" s="21"/>
      <c r="R103" s="41"/>
      <c r="S103" s="21"/>
      <c r="T103" s="41"/>
      <c r="U103" s="21"/>
      <c r="V103" s="41"/>
      <c r="W103" s="21"/>
      <c r="X103" s="41"/>
      <c r="Y103" s="21"/>
      <c r="Z103" s="41"/>
      <c r="AA103" s="21"/>
      <c r="AB103" s="41"/>
      <c r="AC103" s="21"/>
      <c r="AD103" s="41"/>
      <c r="AE103" s="21"/>
      <c r="AF103" s="41"/>
      <c r="AG103" s="21"/>
      <c r="AH103" s="41"/>
      <c r="AI103" s="21"/>
      <c r="AJ103" s="41"/>
      <c r="AK103" s="21"/>
      <c r="AL103" s="19"/>
      <c r="AM103" s="92"/>
      <c r="AN103" s="22"/>
      <c r="AO103" s="22"/>
      <c r="AP103" s="19"/>
      <c r="AQ103" s="19"/>
      <c r="AR103" s="122" t="s">
        <v>97</v>
      </c>
      <c r="BX103" s="77"/>
      <c r="BY103" s="77"/>
      <c r="BZ103" s="77"/>
      <c r="CA103" s="77" t="str">
        <f t="shared" si="48"/>
        <v/>
      </c>
      <c r="CB103" s="77" t="str">
        <f t="shared" si="31"/>
        <v/>
      </c>
      <c r="CC103" s="77" t="str">
        <f t="shared" si="32"/>
        <v/>
      </c>
      <c r="CD103" s="77" t="str">
        <f t="shared" si="33"/>
        <v/>
      </c>
      <c r="CE103" s="77" t="str">
        <f t="shared" si="34"/>
        <v/>
      </c>
      <c r="CF103" s="77" t="str">
        <f t="shared" si="35"/>
        <v/>
      </c>
      <c r="CG103" s="77" t="str">
        <f t="shared" si="36"/>
        <v/>
      </c>
      <c r="CH103" s="77" t="str">
        <f t="shared" si="37"/>
        <v/>
      </c>
      <c r="CI103" s="77" t="str">
        <f t="shared" si="38"/>
        <v/>
      </c>
      <c r="CJ103" s="77" t="str">
        <f t="shared" si="39"/>
        <v/>
      </c>
      <c r="CK103" s="77" t="str">
        <f t="shared" si="40"/>
        <v/>
      </c>
      <c r="CL103" s="77" t="str">
        <f t="shared" si="41"/>
        <v/>
      </c>
      <c r="CM103" s="77" t="str">
        <f t="shared" si="42"/>
        <v/>
      </c>
      <c r="CN103" s="77" t="str">
        <f t="shared" si="43"/>
        <v/>
      </c>
      <c r="CO103" s="77" t="str">
        <f t="shared" si="44"/>
        <v/>
      </c>
      <c r="CP103" s="77" t="str">
        <f t="shared" si="45"/>
        <v/>
      </c>
      <c r="CQ103" s="77" t="str">
        <f t="shared" si="46"/>
        <v/>
      </c>
      <c r="CR103" s="77" t="str">
        <f t="shared" si="47"/>
        <v/>
      </c>
      <c r="CS103" s="77"/>
      <c r="CT103" s="77"/>
      <c r="CU103" s="77"/>
      <c r="CV103" s="77"/>
      <c r="CW103" s="77"/>
      <c r="CX103" s="77"/>
      <c r="CY103" s="77"/>
      <c r="CZ103" s="77"/>
      <c r="DA103" s="77"/>
      <c r="DB103" s="77"/>
      <c r="DC103" s="77"/>
    </row>
    <row r="104" spans="1:107" s="76" customFormat="1" x14ac:dyDescent="0.25">
      <c r="A104" s="353" t="s">
        <v>55</v>
      </c>
      <c r="B104" s="354"/>
      <c r="C104" s="123">
        <f t="shared" si="29"/>
        <v>0</v>
      </c>
      <c r="D104" s="124">
        <f t="shared" si="30"/>
        <v>0</v>
      </c>
      <c r="E104" s="16"/>
      <c r="F104" s="40"/>
      <c r="G104" s="16"/>
      <c r="H104" s="40"/>
      <c r="I104" s="21"/>
      <c r="J104" s="41"/>
      <c r="K104" s="21"/>
      <c r="L104" s="41"/>
      <c r="M104" s="21"/>
      <c r="N104" s="41"/>
      <c r="O104" s="21"/>
      <c r="P104" s="41"/>
      <c r="Q104" s="21"/>
      <c r="R104" s="41"/>
      <c r="S104" s="21"/>
      <c r="T104" s="41"/>
      <c r="U104" s="21"/>
      <c r="V104" s="41"/>
      <c r="W104" s="21"/>
      <c r="X104" s="41"/>
      <c r="Y104" s="21"/>
      <c r="Z104" s="41"/>
      <c r="AA104" s="21"/>
      <c r="AB104" s="41"/>
      <c r="AC104" s="21"/>
      <c r="AD104" s="41"/>
      <c r="AE104" s="21"/>
      <c r="AF104" s="41"/>
      <c r="AG104" s="21"/>
      <c r="AH104" s="41"/>
      <c r="AI104" s="21"/>
      <c r="AJ104" s="41"/>
      <c r="AK104" s="21"/>
      <c r="AL104" s="19"/>
      <c r="AM104" s="92"/>
      <c r="AN104" s="22"/>
      <c r="AO104" s="22"/>
      <c r="AP104" s="19"/>
      <c r="AQ104" s="19"/>
      <c r="AR104" s="122" t="s">
        <v>97</v>
      </c>
      <c r="BX104" s="77"/>
      <c r="BY104" s="77"/>
      <c r="BZ104" s="77"/>
      <c r="CA104" s="77" t="str">
        <f t="shared" si="48"/>
        <v/>
      </c>
      <c r="CB104" s="77" t="str">
        <f t="shared" si="31"/>
        <v/>
      </c>
      <c r="CC104" s="77" t="str">
        <f t="shared" si="32"/>
        <v/>
      </c>
      <c r="CD104" s="77" t="str">
        <f t="shared" si="33"/>
        <v/>
      </c>
      <c r="CE104" s="77" t="str">
        <f t="shared" si="34"/>
        <v/>
      </c>
      <c r="CF104" s="77" t="str">
        <f t="shared" si="35"/>
        <v/>
      </c>
      <c r="CG104" s="77" t="str">
        <f t="shared" si="36"/>
        <v/>
      </c>
      <c r="CH104" s="77" t="str">
        <f t="shared" si="37"/>
        <v/>
      </c>
      <c r="CI104" s="77" t="str">
        <f t="shared" si="38"/>
        <v/>
      </c>
      <c r="CJ104" s="77" t="str">
        <f t="shared" si="39"/>
        <v/>
      </c>
      <c r="CK104" s="77" t="str">
        <f t="shared" si="40"/>
        <v/>
      </c>
      <c r="CL104" s="77" t="str">
        <f t="shared" si="41"/>
        <v/>
      </c>
      <c r="CM104" s="77" t="str">
        <f t="shared" si="42"/>
        <v/>
      </c>
      <c r="CN104" s="77" t="str">
        <f t="shared" si="43"/>
        <v/>
      </c>
      <c r="CO104" s="77" t="str">
        <f t="shared" si="44"/>
        <v/>
      </c>
      <c r="CP104" s="77" t="str">
        <f t="shared" si="45"/>
        <v/>
      </c>
      <c r="CQ104" s="77" t="str">
        <f t="shared" si="46"/>
        <v/>
      </c>
      <c r="CR104" s="77" t="str">
        <f t="shared" si="47"/>
        <v/>
      </c>
      <c r="CS104" s="77"/>
      <c r="CT104" s="77"/>
      <c r="CU104" s="77"/>
      <c r="CV104" s="77"/>
      <c r="CW104" s="77"/>
      <c r="CX104" s="77"/>
      <c r="CY104" s="77"/>
      <c r="CZ104" s="77"/>
      <c r="DA104" s="77"/>
      <c r="DB104" s="77"/>
      <c r="DC104" s="77"/>
    </row>
    <row r="105" spans="1:107" s="76" customFormat="1" ht="26.25" customHeight="1" x14ac:dyDescent="0.25">
      <c r="A105" s="358" t="s">
        <v>56</v>
      </c>
      <c r="B105" s="359"/>
      <c r="C105" s="123">
        <f t="shared" si="29"/>
        <v>0</v>
      </c>
      <c r="D105" s="124">
        <f t="shared" si="30"/>
        <v>0</v>
      </c>
      <c r="E105" s="16"/>
      <c r="F105" s="40"/>
      <c r="G105" s="16"/>
      <c r="H105" s="40"/>
      <c r="I105" s="21"/>
      <c r="J105" s="41"/>
      <c r="K105" s="21"/>
      <c r="L105" s="41"/>
      <c r="M105" s="21"/>
      <c r="N105" s="41"/>
      <c r="O105" s="21"/>
      <c r="P105" s="41"/>
      <c r="Q105" s="21"/>
      <c r="R105" s="41"/>
      <c r="S105" s="21"/>
      <c r="T105" s="41"/>
      <c r="U105" s="21"/>
      <c r="V105" s="41"/>
      <c r="W105" s="21"/>
      <c r="X105" s="41"/>
      <c r="Y105" s="21"/>
      <c r="Z105" s="41"/>
      <c r="AA105" s="21"/>
      <c r="AB105" s="41"/>
      <c r="AC105" s="21"/>
      <c r="AD105" s="41"/>
      <c r="AE105" s="21"/>
      <c r="AF105" s="41"/>
      <c r="AG105" s="21"/>
      <c r="AH105" s="41"/>
      <c r="AI105" s="21"/>
      <c r="AJ105" s="41"/>
      <c r="AK105" s="21"/>
      <c r="AL105" s="19"/>
      <c r="AM105" s="92"/>
      <c r="AN105" s="22"/>
      <c r="AO105" s="22"/>
      <c r="AP105" s="19"/>
      <c r="AQ105" s="19"/>
      <c r="AR105" s="122" t="s">
        <v>97</v>
      </c>
      <c r="BX105" s="77"/>
      <c r="BY105" s="77"/>
      <c r="BZ105" s="77"/>
      <c r="CA105" s="77" t="str">
        <f t="shared" si="48"/>
        <v/>
      </c>
      <c r="CB105" s="77" t="str">
        <f t="shared" si="31"/>
        <v/>
      </c>
      <c r="CC105" s="77" t="str">
        <f t="shared" si="32"/>
        <v/>
      </c>
      <c r="CD105" s="77" t="str">
        <f t="shared" si="33"/>
        <v/>
      </c>
      <c r="CE105" s="77" t="str">
        <f t="shared" si="34"/>
        <v/>
      </c>
      <c r="CF105" s="77" t="str">
        <f t="shared" si="35"/>
        <v/>
      </c>
      <c r="CG105" s="77" t="str">
        <f t="shared" si="36"/>
        <v/>
      </c>
      <c r="CH105" s="77" t="str">
        <f t="shared" si="37"/>
        <v/>
      </c>
      <c r="CI105" s="77" t="str">
        <f t="shared" si="38"/>
        <v/>
      </c>
      <c r="CJ105" s="77" t="str">
        <f t="shared" si="39"/>
        <v/>
      </c>
      <c r="CK105" s="77" t="str">
        <f t="shared" si="40"/>
        <v/>
      </c>
      <c r="CL105" s="77" t="str">
        <f t="shared" si="41"/>
        <v/>
      </c>
      <c r="CM105" s="77" t="str">
        <f t="shared" si="42"/>
        <v/>
      </c>
      <c r="CN105" s="77" t="str">
        <f t="shared" si="43"/>
        <v/>
      </c>
      <c r="CO105" s="77" t="str">
        <f t="shared" si="44"/>
        <v/>
      </c>
      <c r="CP105" s="77" t="str">
        <f t="shared" si="45"/>
        <v/>
      </c>
      <c r="CQ105" s="77" t="str">
        <f t="shared" si="46"/>
        <v/>
      </c>
      <c r="CR105" s="77" t="str">
        <f t="shared" si="47"/>
        <v/>
      </c>
      <c r="CS105" s="77"/>
      <c r="CT105" s="77"/>
      <c r="CU105" s="77"/>
      <c r="CV105" s="77"/>
      <c r="CW105" s="77"/>
      <c r="CX105" s="77"/>
      <c r="CY105" s="77"/>
      <c r="CZ105" s="77"/>
      <c r="DA105" s="77"/>
      <c r="DB105" s="77"/>
      <c r="DC105" s="77"/>
    </row>
    <row r="106" spans="1:107" s="76" customFormat="1" x14ac:dyDescent="0.25">
      <c r="A106" s="353" t="s">
        <v>17</v>
      </c>
      <c r="B106" s="354"/>
      <c r="C106" s="127">
        <f t="shared" si="29"/>
        <v>0</v>
      </c>
      <c r="D106" s="126">
        <f t="shared" si="30"/>
        <v>0</v>
      </c>
      <c r="E106" s="21"/>
      <c r="F106" s="41"/>
      <c r="G106" s="21"/>
      <c r="H106" s="41"/>
      <c r="I106" s="21"/>
      <c r="J106" s="41"/>
      <c r="K106" s="21"/>
      <c r="L106" s="41"/>
      <c r="M106" s="21"/>
      <c r="N106" s="41"/>
      <c r="O106" s="21"/>
      <c r="P106" s="41"/>
      <c r="Q106" s="21"/>
      <c r="R106" s="41"/>
      <c r="S106" s="21"/>
      <c r="T106" s="41"/>
      <c r="U106" s="21"/>
      <c r="V106" s="41"/>
      <c r="W106" s="21"/>
      <c r="X106" s="41"/>
      <c r="Y106" s="21"/>
      <c r="Z106" s="41"/>
      <c r="AA106" s="21"/>
      <c r="AB106" s="41"/>
      <c r="AC106" s="21"/>
      <c r="AD106" s="41"/>
      <c r="AE106" s="21"/>
      <c r="AF106" s="41"/>
      <c r="AG106" s="21"/>
      <c r="AH106" s="41"/>
      <c r="AI106" s="21"/>
      <c r="AJ106" s="41"/>
      <c r="AK106" s="21"/>
      <c r="AL106" s="19"/>
      <c r="AM106" s="92"/>
      <c r="AN106" s="22"/>
      <c r="AO106" s="22"/>
      <c r="AP106" s="19"/>
      <c r="AQ106" s="19"/>
      <c r="AR106" s="122" t="s">
        <v>97</v>
      </c>
      <c r="BX106" s="77"/>
      <c r="BY106" s="77"/>
      <c r="BZ106" s="77"/>
      <c r="CA106" s="77" t="str">
        <f t="shared" si="48"/>
        <v/>
      </c>
      <c r="CB106" s="77" t="str">
        <f t="shared" si="31"/>
        <v/>
      </c>
      <c r="CC106" s="77" t="str">
        <f t="shared" si="32"/>
        <v/>
      </c>
      <c r="CD106" s="77" t="str">
        <f t="shared" si="33"/>
        <v/>
      </c>
      <c r="CE106" s="77" t="str">
        <f t="shared" si="34"/>
        <v/>
      </c>
      <c r="CF106" s="77" t="str">
        <f t="shared" si="35"/>
        <v/>
      </c>
      <c r="CG106" s="77" t="str">
        <f t="shared" si="36"/>
        <v/>
      </c>
      <c r="CH106" s="77" t="str">
        <f t="shared" si="37"/>
        <v/>
      </c>
      <c r="CI106" s="77" t="str">
        <f t="shared" si="38"/>
        <v/>
      </c>
      <c r="CJ106" s="77" t="str">
        <f t="shared" si="39"/>
        <v/>
      </c>
      <c r="CK106" s="77" t="str">
        <f t="shared" si="40"/>
        <v/>
      </c>
      <c r="CL106" s="77" t="str">
        <f t="shared" si="41"/>
        <v/>
      </c>
      <c r="CM106" s="77" t="str">
        <f t="shared" si="42"/>
        <v/>
      </c>
      <c r="CN106" s="77" t="str">
        <f t="shared" si="43"/>
        <v/>
      </c>
      <c r="CO106" s="77" t="str">
        <f t="shared" si="44"/>
        <v/>
      </c>
      <c r="CP106" s="77" t="str">
        <f t="shared" si="45"/>
        <v/>
      </c>
      <c r="CQ106" s="77" t="str">
        <f t="shared" si="46"/>
        <v/>
      </c>
      <c r="CR106" s="77" t="str">
        <f t="shared" si="47"/>
        <v/>
      </c>
      <c r="CS106" s="77"/>
      <c r="CT106" s="77"/>
      <c r="CU106" s="77"/>
      <c r="CV106" s="77"/>
      <c r="CW106" s="77"/>
      <c r="CX106" s="77"/>
      <c r="CY106" s="77"/>
      <c r="CZ106" s="77"/>
      <c r="DA106" s="77"/>
      <c r="DB106" s="77"/>
      <c r="DC106" s="77"/>
    </row>
    <row r="107" spans="1:107" s="76" customFormat="1" x14ac:dyDescent="0.25">
      <c r="A107" s="360" t="s">
        <v>57</v>
      </c>
      <c r="B107" s="361"/>
      <c r="C107" s="128">
        <f t="shared" si="29"/>
        <v>0</v>
      </c>
      <c r="D107" s="129">
        <f t="shared" si="30"/>
        <v>0</v>
      </c>
      <c r="E107" s="52"/>
      <c r="F107" s="53"/>
      <c r="G107" s="52"/>
      <c r="H107" s="53"/>
      <c r="I107" s="52"/>
      <c r="J107" s="53"/>
      <c r="K107" s="42"/>
      <c r="L107" s="43"/>
      <c r="M107" s="42"/>
      <c r="N107" s="43"/>
      <c r="O107" s="42"/>
      <c r="P107" s="43"/>
      <c r="Q107" s="42"/>
      <c r="R107" s="43"/>
      <c r="S107" s="42"/>
      <c r="T107" s="43"/>
      <c r="U107" s="42"/>
      <c r="V107" s="43"/>
      <c r="W107" s="42"/>
      <c r="X107" s="43"/>
      <c r="Y107" s="42"/>
      <c r="Z107" s="43"/>
      <c r="AA107" s="42"/>
      <c r="AB107" s="43"/>
      <c r="AC107" s="42"/>
      <c r="AD107" s="43"/>
      <c r="AE107" s="42"/>
      <c r="AF107" s="43"/>
      <c r="AG107" s="42"/>
      <c r="AH107" s="43"/>
      <c r="AI107" s="42"/>
      <c r="AJ107" s="43"/>
      <c r="AK107" s="42"/>
      <c r="AL107" s="44"/>
      <c r="AM107" s="143"/>
      <c r="AN107" s="23"/>
      <c r="AO107" s="23"/>
      <c r="AP107" s="44"/>
      <c r="AQ107" s="44"/>
      <c r="AR107" s="122" t="s">
        <v>97</v>
      </c>
      <c r="BX107" s="77"/>
      <c r="BY107" s="77"/>
      <c r="BZ107" s="77"/>
      <c r="CA107" s="77" t="str">
        <f t="shared" si="48"/>
        <v/>
      </c>
      <c r="CB107" s="77" t="str">
        <f t="shared" si="31"/>
        <v/>
      </c>
      <c r="CC107" s="77" t="str">
        <f t="shared" si="32"/>
        <v/>
      </c>
      <c r="CD107" s="77" t="str">
        <f t="shared" si="33"/>
        <v/>
      </c>
      <c r="CE107" s="77" t="str">
        <f t="shared" si="34"/>
        <v/>
      </c>
      <c r="CF107" s="77" t="str">
        <f t="shared" si="35"/>
        <v/>
      </c>
      <c r="CG107" s="77" t="str">
        <f t="shared" si="36"/>
        <v/>
      </c>
      <c r="CH107" s="77" t="str">
        <f t="shared" si="37"/>
        <v/>
      </c>
      <c r="CI107" s="77" t="str">
        <f t="shared" si="38"/>
        <v/>
      </c>
      <c r="CJ107" s="77" t="str">
        <f t="shared" si="39"/>
        <v/>
      </c>
      <c r="CK107" s="77" t="str">
        <f t="shared" si="40"/>
        <v/>
      </c>
      <c r="CL107" s="77" t="str">
        <f t="shared" si="41"/>
        <v/>
      </c>
      <c r="CM107" s="77" t="str">
        <f t="shared" si="42"/>
        <v/>
      </c>
      <c r="CN107" s="77" t="str">
        <f t="shared" si="43"/>
        <v/>
      </c>
      <c r="CO107" s="77" t="str">
        <f t="shared" si="44"/>
        <v/>
      </c>
      <c r="CP107" s="77" t="str">
        <f t="shared" si="45"/>
        <v/>
      </c>
      <c r="CQ107" s="77" t="str">
        <f t="shared" si="46"/>
        <v/>
      </c>
      <c r="CR107" s="77" t="str">
        <f t="shared" si="47"/>
        <v/>
      </c>
      <c r="CS107" s="77"/>
      <c r="CT107" s="77"/>
      <c r="CU107" s="77"/>
      <c r="CV107" s="77"/>
      <c r="CW107" s="77"/>
      <c r="CX107" s="77"/>
      <c r="CY107" s="77"/>
      <c r="CZ107" s="77"/>
      <c r="DA107" s="77"/>
      <c r="DB107" s="77"/>
      <c r="DC107" s="77"/>
    </row>
    <row r="108" spans="1:107" s="76" customFormat="1" x14ac:dyDescent="0.25">
      <c r="A108" s="362" t="s">
        <v>18</v>
      </c>
      <c r="B108" s="130" t="s">
        <v>88</v>
      </c>
      <c r="C108" s="119">
        <f t="shared" si="29"/>
        <v>0</v>
      </c>
      <c r="D108" s="120">
        <f t="shared" si="30"/>
        <v>0</v>
      </c>
      <c r="E108" s="12"/>
      <c r="F108" s="131"/>
      <c r="G108" s="12"/>
      <c r="H108" s="131"/>
      <c r="I108" s="12"/>
      <c r="J108" s="131"/>
      <c r="K108" s="29"/>
      <c r="L108" s="30"/>
      <c r="M108" s="29"/>
      <c r="N108" s="30"/>
      <c r="O108" s="29"/>
      <c r="P108" s="30"/>
      <c r="Q108" s="29"/>
      <c r="R108" s="30"/>
      <c r="S108" s="29"/>
      <c r="T108" s="30"/>
      <c r="U108" s="29"/>
      <c r="V108" s="30"/>
      <c r="W108" s="29"/>
      <c r="X108" s="30"/>
      <c r="Y108" s="29"/>
      <c r="Z108" s="30"/>
      <c r="AA108" s="29"/>
      <c r="AB108" s="30"/>
      <c r="AC108" s="29"/>
      <c r="AD108" s="30"/>
      <c r="AE108" s="29"/>
      <c r="AF108" s="30"/>
      <c r="AG108" s="29"/>
      <c r="AH108" s="30"/>
      <c r="AI108" s="29"/>
      <c r="AJ108" s="30"/>
      <c r="AK108" s="29"/>
      <c r="AL108" s="13"/>
      <c r="AM108" s="144"/>
      <c r="AN108" s="88"/>
      <c r="AO108" s="88"/>
      <c r="AP108" s="13"/>
      <c r="AQ108" s="13"/>
      <c r="AR108" s="122" t="s">
        <v>97</v>
      </c>
      <c r="BX108" s="77"/>
      <c r="BY108" s="77"/>
      <c r="BZ108" s="77"/>
      <c r="CA108" s="77" t="str">
        <f t="shared" si="48"/>
        <v/>
      </c>
      <c r="CB108" s="77" t="str">
        <f t="shared" si="31"/>
        <v/>
      </c>
      <c r="CC108" s="77" t="str">
        <f t="shared" si="32"/>
        <v/>
      </c>
      <c r="CD108" s="77" t="str">
        <f t="shared" si="33"/>
        <v/>
      </c>
      <c r="CE108" s="77" t="str">
        <f t="shared" si="34"/>
        <v/>
      </c>
      <c r="CF108" s="77" t="str">
        <f t="shared" si="35"/>
        <v/>
      </c>
      <c r="CG108" s="77" t="str">
        <f t="shared" si="36"/>
        <v/>
      </c>
      <c r="CH108" s="77" t="str">
        <f t="shared" si="37"/>
        <v/>
      </c>
      <c r="CI108" s="77" t="str">
        <f t="shared" si="38"/>
        <v/>
      </c>
      <c r="CJ108" s="77" t="str">
        <f t="shared" si="39"/>
        <v/>
      </c>
      <c r="CK108" s="77" t="str">
        <f t="shared" si="40"/>
        <v/>
      </c>
      <c r="CL108" s="77" t="str">
        <f t="shared" si="41"/>
        <v/>
      </c>
      <c r="CM108" s="77" t="str">
        <f t="shared" si="42"/>
        <v/>
      </c>
      <c r="CN108" s="77" t="str">
        <f t="shared" si="43"/>
        <v/>
      </c>
      <c r="CO108" s="77" t="str">
        <f t="shared" si="44"/>
        <v/>
      </c>
      <c r="CP108" s="77" t="str">
        <f t="shared" si="45"/>
        <v/>
      </c>
      <c r="CQ108" s="77" t="str">
        <f t="shared" si="46"/>
        <v/>
      </c>
      <c r="CR108" s="77" t="str">
        <f t="shared" si="47"/>
        <v/>
      </c>
      <c r="CS108" s="77"/>
      <c r="CT108" s="77"/>
      <c r="CU108" s="77"/>
      <c r="CV108" s="77"/>
      <c r="CW108" s="77"/>
      <c r="CX108" s="77"/>
      <c r="CY108" s="77"/>
      <c r="CZ108" s="77"/>
      <c r="DA108" s="77"/>
      <c r="DB108" s="77"/>
      <c r="DC108" s="77"/>
    </row>
    <row r="109" spans="1:107" s="76" customFormat="1" ht="21" x14ac:dyDescent="0.25">
      <c r="A109" s="363"/>
      <c r="B109" s="132" t="s">
        <v>89</v>
      </c>
      <c r="C109" s="123">
        <f t="shared" si="29"/>
        <v>0</v>
      </c>
      <c r="D109" s="124">
        <f t="shared" si="30"/>
        <v>0</v>
      </c>
      <c r="E109" s="16"/>
      <c r="F109" s="40"/>
      <c r="G109" s="16"/>
      <c r="H109" s="40"/>
      <c r="I109" s="16"/>
      <c r="J109" s="40"/>
      <c r="K109" s="21"/>
      <c r="L109" s="41"/>
      <c r="M109" s="21"/>
      <c r="N109" s="41"/>
      <c r="O109" s="21"/>
      <c r="P109" s="41"/>
      <c r="Q109" s="21"/>
      <c r="R109" s="41"/>
      <c r="S109" s="21"/>
      <c r="T109" s="41"/>
      <c r="U109" s="21"/>
      <c r="V109" s="41"/>
      <c r="W109" s="21"/>
      <c r="X109" s="41"/>
      <c r="Y109" s="21"/>
      <c r="Z109" s="41"/>
      <c r="AA109" s="21"/>
      <c r="AB109" s="41"/>
      <c r="AC109" s="21"/>
      <c r="AD109" s="41"/>
      <c r="AE109" s="21"/>
      <c r="AF109" s="41"/>
      <c r="AG109" s="21"/>
      <c r="AH109" s="41"/>
      <c r="AI109" s="21"/>
      <c r="AJ109" s="41"/>
      <c r="AK109" s="21"/>
      <c r="AL109" s="19"/>
      <c r="AM109" s="92"/>
      <c r="AN109" s="22"/>
      <c r="AO109" s="22"/>
      <c r="AP109" s="19"/>
      <c r="AQ109" s="19"/>
      <c r="AR109" s="122" t="s">
        <v>97</v>
      </c>
      <c r="BX109" s="77"/>
      <c r="BY109" s="77"/>
      <c r="BZ109" s="77"/>
      <c r="CA109" s="77" t="str">
        <f t="shared" si="48"/>
        <v/>
      </c>
      <c r="CB109" s="77" t="str">
        <f t="shared" si="31"/>
        <v/>
      </c>
      <c r="CC109" s="77" t="str">
        <f t="shared" si="32"/>
        <v/>
      </c>
      <c r="CD109" s="77" t="str">
        <f t="shared" si="33"/>
        <v/>
      </c>
      <c r="CE109" s="77" t="str">
        <f t="shared" si="34"/>
        <v/>
      </c>
      <c r="CF109" s="77" t="str">
        <f t="shared" si="35"/>
        <v/>
      </c>
      <c r="CG109" s="77" t="str">
        <f t="shared" si="36"/>
        <v/>
      </c>
      <c r="CH109" s="77" t="str">
        <f t="shared" si="37"/>
        <v/>
      </c>
      <c r="CI109" s="77" t="str">
        <f t="shared" si="38"/>
        <v/>
      </c>
      <c r="CJ109" s="77" t="str">
        <f t="shared" si="39"/>
        <v/>
      </c>
      <c r="CK109" s="77" t="str">
        <f t="shared" si="40"/>
        <v/>
      </c>
      <c r="CL109" s="77" t="str">
        <f t="shared" si="41"/>
        <v/>
      </c>
      <c r="CM109" s="77" t="str">
        <f t="shared" si="42"/>
        <v/>
      </c>
      <c r="CN109" s="77" t="str">
        <f t="shared" si="43"/>
        <v/>
      </c>
      <c r="CO109" s="77" t="str">
        <f t="shared" si="44"/>
        <v/>
      </c>
      <c r="CP109" s="77" t="str">
        <f t="shared" si="45"/>
        <v/>
      </c>
      <c r="CQ109" s="77" t="str">
        <f t="shared" si="46"/>
        <v/>
      </c>
      <c r="CR109" s="77" t="str">
        <f t="shared" si="47"/>
        <v/>
      </c>
      <c r="CS109" s="77"/>
      <c r="CT109" s="77"/>
      <c r="CU109" s="77"/>
      <c r="CV109" s="77"/>
      <c r="CW109" s="77"/>
      <c r="CX109" s="77"/>
      <c r="CY109" s="77"/>
      <c r="CZ109" s="77"/>
      <c r="DA109" s="77"/>
      <c r="DB109" s="77"/>
      <c r="DC109" s="77"/>
    </row>
    <row r="110" spans="1:107" s="76" customFormat="1" ht="21" x14ac:dyDescent="0.25">
      <c r="A110" s="364"/>
      <c r="B110" s="118" t="s">
        <v>105</v>
      </c>
      <c r="C110" s="133">
        <f t="shared" si="29"/>
        <v>0</v>
      </c>
      <c r="D110" s="134">
        <f t="shared" si="30"/>
        <v>0</v>
      </c>
      <c r="E110" s="24"/>
      <c r="F110" s="48"/>
      <c r="G110" s="24"/>
      <c r="H110" s="48"/>
      <c r="I110" s="24"/>
      <c r="J110" s="48"/>
      <c r="K110" s="24"/>
      <c r="L110" s="48"/>
      <c r="M110" s="24"/>
      <c r="N110" s="48"/>
      <c r="O110" s="24"/>
      <c r="P110" s="48"/>
      <c r="Q110" s="24"/>
      <c r="R110" s="48"/>
      <c r="S110" s="24"/>
      <c r="T110" s="48"/>
      <c r="U110" s="24"/>
      <c r="V110" s="48"/>
      <c r="W110" s="24"/>
      <c r="X110" s="48"/>
      <c r="Y110" s="24"/>
      <c r="Z110" s="48"/>
      <c r="AA110" s="24"/>
      <c r="AB110" s="48"/>
      <c r="AC110" s="24"/>
      <c r="AD110" s="48"/>
      <c r="AE110" s="24"/>
      <c r="AF110" s="48"/>
      <c r="AG110" s="24"/>
      <c r="AH110" s="48"/>
      <c r="AI110" s="24"/>
      <c r="AJ110" s="48"/>
      <c r="AK110" s="24"/>
      <c r="AL110" s="26"/>
      <c r="AM110" s="145"/>
      <c r="AN110" s="25"/>
      <c r="AO110" s="25"/>
      <c r="AP110" s="26"/>
      <c r="AQ110" s="26"/>
      <c r="AR110" s="122" t="s">
        <v>97</v>
      </c>
      <c r="BX110" s="77"/>
      <c r="BY110" s="77"/>
      <c r="BZ110" s="77"/>
      <c r="CA110" s="77" t="str">
        <f t="shared" si="48"/>
        <v/>
      </c>
      <c r="CB110" s="77" t="str">
        <f t="shared" si="31"/>
        <v/>
      </c>
      <c r="CC110" s="77" t="str">
        <f t="shared" si="32"/>
        <v/>
      </c>
      <c r="CD110" s="77" t="str">
        <f t="shared" si="33"/>
        <v/>
      </c>
      <c r="CE110" s="77" t="str">
        <f t="shared" si="34"/>
        <v/>
      </c>
      <c r="CF110" s="77" t="str">
        <f t="shared" si="35"/>
        <v/>
      </c>
      <c r="CG110" s="77" t="str">
        <f t="shared" si="36"/>
        <v/>
      </c>
      <c r="CH110" s="77" t="str">
        <f t="shared" si="37"/>
        <v/>
      </c>
      <c r="CI110" s="77" t="str">
        <f t="shared" si="38"/>
        <v/>
      </c>
      <c r="CJ110" s="77" t="str">
        <f t="shared" si="39"/>
        <v/>
      </c>
      <c r="CK110" s="77" t="str">
        <f t="shared" si="40"/>
        <v/>
      </c>
      <c r="CL110" s="77" t="str">
        <f t="shared" si="41"/>
        <v/>
      </c>
      <c r="CM110" s="77" t="str">
        <f t="shared" si="42"/>
        <v/>
      </c>
      <c r="CN110" s="77" t="str">
        <f t="shared" si="43"/>
        <v/>
      </c>
      <c r="CO110" s="77" t="str">
        <f t="shared" si="44"/>
        <v/>
      </c>
      <c r="CP110" s="77" t="str">
        <f t="shared" si="45"/>
        <v/>
      </c>
      <c r="CQ110" s="77" t="str">
        <f t="shared" si="46"/>
        <v/>
      </c>
      <c r="CR110" s="77" t="str">
        <f t="shared" si="47"/>
        <v/>
      </c>
      <c r="CS110" s="77"/>
      <c r="CT110" s="77"/>
      <c r="CU110" s="77"/>
      <c r="CV110" s="77"/>
      <c r="CW110" s="77"/>
      <c r="CX110" s="77"/>
      <c r="CY110" s="77"/>
      <c r="CZ110" s="77"/>
      <c r="DA110" s="77"/>
      <c r="DB110" s="77"/>
      <c r="DC110" s="77"/>
    </row>
    <row r="111" spans="1:107" s="76" customFormat="1" x14ac:dyDescent="0.25">
      <c r="A111" s="365" t="s">
        <v>84</v>
      </c>
      <c r="B111" s="366"/>
      <c r="C111" s="123">
        <f t="shared" ref="C111:C121" si="49">SUM(E111+G111+I111+K111+M111+O111+Q111+S111+U111+W111+Y111+AA111+AC111+AE111+AG111+AI111+AK111)</f>
        <v>0</v>
      </c>
      <c r="D111" s="124">
        <f t="shared" ref="D111:D121" si="50">SUM(F111+H111+J111+L111+N111+P111+R111+T111+V111+X111+Z111+AB111+AD111+AF111+AH111+AJ111+AL111)</f>
        <v>0</v>
      </c>
      <c r="E111" s="10"/>
      <c r="F111" s="31"/>
      <c r="G111" s="135"/>
      <c r="H111" s="136"/>
      <c r="I111" s="135"/>
      <c r="J111" s="136"/>
      <c r="K111" s="135"/>
      <c r="L111" s="136"/>
      <c r="M111" s="135"/>
      <c r="N111" s="136"/>
      <c r="O111" s="135"/>
      <c r="P111" s="136"/>
      <c r="Q111" s="135"/>
      <c r="R111" s="136"/>
      <c r="S111" s="135"/>
      <c r="T111" s="136"/>
      <c r="U111" s="135"/>
      <c r="V111" s="136"/>
      <c r="W111" s="135"/>
      <c r="X111" s="136"/>
      <c r="Y111" s="135"/>
      <c r="Z111" s="136"/>
      <c r="AA111" s="135"/>
      <c r="AB111" s="136"/>
      <c r="AC111" s="135"/>
      <c r="AD111" s="136"/>
      <c r="AE111" s="135"/>
      <c r="AF111" s="136"/>
      <c r="AG111" s="135"/>
      <c r="AH111" s="136"/>
      <c r="AI111" s="135"/>
      <c r="AJ111" s="136"/>
      <c r="AK111" s="135"/>
      <c r="AL111" s="137"/>
      <c r="AM111" s="86"/>
      <c r="AN111" s="11"/>
      <c r="AO111" s="11"/>
      <c r="AP111" s="17"/>
      <c r="AQ111" s="17"/>
      <c r="AR111" s="122" t="s">
        <v>97</v>
      </c>
      <c r="BX111" s="77"/>
      <c r="BY111" s="77"/>
      <c r="BZ111" s="77"/>
      <c r="CA111" s="77" t="str">
        <f t="shared" ref="CA111:CA121" si="51">IF(C111&lt;&gt;SUM(AM111:AN111)," Total de exámenes Procesados NO es igual a total por sexo.-","")</f>
        <v/>
      </c>
      <c r="CB111" s="77" t="str">
        <f t="shared" si="31"/>
        <v/>
      </c>
      <c r="CC111" s="77" t="str">
        <f t="shared" si="32"/>
        <v/>
      </c>
      <c r="CD111" s="77" t="str">
        <f t="shared" si="33"/>
        <v/>
      </c>
      <c r="CE111" s="77" t="str">
        <f t="shared" si="34"/>
        <v/>
      </c>
      <c r="CF111" s="77" t="str">
        <f t="shared" si="35"/>
        <v/>
      </c>
      <c r="CG111" s="77" t="str">
        <f t="shared" si="36"/>
        <v/>
      </c>
      <c r="CH111" s="77" t="str">
        <f t="shared" si="37"/>
        <v/>
      </c>
      <c r="CI111" s="77" t="str">
        <f t="shared" si="38"/>
        <v/>
      </c>
      <c r="CJ111" s="77" t="str">
        <f t="shared" si="39"/>
        <v/>
      </c>
      <c r="CK111" s="77" t="str">
        <f t="shared" si="40"/>
        <v/>
      </c>
      <c r="CL111" s="77" t="str">
        <f t="shared" si="41"/>
        <v/>
      </c>
      <c r="CM111" s="77" t="str">
        <f t="shared" si="42"/>
        <v/>
      </c>
      <c r="CN111" s="77" t="str">
        <f t="shared" si="43"/>
        <v/>
      </c>
      <c r="CO111" s="77" t="str">
        <f t="shared" si="44"/>
        <v/>
      </c>
      <c r="CP111" s="77" t="str">
        <f t="shared" si="45"/>
        <v/>
      </c>
      <c r="CQ111" s="77" t="str">
        <f t="shared" si="46"/>
        <v/>
      </c>
      <c r="CR111" s="77" t="str">
        <f t="shared" si="47"/>
        <v/>
      </c>
      <c r="CS111" s="77"/>
      <c r="CT111" s="77"/>
      <c r="CU111" s="77"/>
      <c r="CV111" s="77"/>
      <c r="CW111" s="77"/>
      <c r="CX111" s="77"/>
      <c r="CY111" s="77"/>
      <c r="CZ111" s="77"/>
      <c r="DA111" s="77"/>
      <c r="DB111" s="77"/>
      <c r="DC111" s="77"/>
    </row>
    <row r="112" spans="1:107" s="76" customFormat="1" x14ac:dyDescent="0.25">
      <c r="A112" s="353" t="s">
        <v>58</v>
      </c>
      <c r="B112" s="354"/>
      <c r="C112" s="127">
        <f t="shared" si="49"/>
        <v>0</v>
      </c>
      <c r="D112" s="126">
        <f t="shared" si="50"/>
        <v>0</v>
      </c>
      <c r="E112" s="42"/>
      <c r="F112" s="43"/>
      <c r="G112" s="42"/>
      <c r="H112" s="43"/>
      <c r="I112" s="42"/>
      <c r="J112" s="43"/>
      <c r="K112" s="42"/>
      <c r="L112" s="43"/>
      <c r="M112" s="42"/>
      <c r="N112" s="43"/>
      <c r="O112" s="42"/>
      <c r="P112" s="43"/>
      <c r="Q112" s="42"/>
      <c r="R112" s="43"/>
      <c r="S112" s="42"/>
      <c r="T112" s="43"/>
      <c r="U112" s="42"/>
      <c r="V112" s="43"/>
      <c r="W112" s="42"/>
      <c r="X112" s="43"/>
      <c r="Y112" s="42"/>
      <c r="Z112" s="43"/>
      <c r="AA112" s="42"/>
      <c r="AB112" s="43"/>
      <c r="AC112" s="42"/>
      <c r="AD112" s="43"/>
      <c r="AE112" s="42"/>
      <c r="AF112" s="43"/>
      <c r="AG112" s="42"/>
      <c r="AH112" s="43"/>
      <c r="AI112" s="42"/>
      <c r="AJ112" s="43"/>
      <c r="AK112" s="42"/>
      <c r="AL112" s="44"/>
      <c r="AM112" s="143"/>
      <c r="AN112" s="23"/>
      <c r="AO112" s="23"/>
      <c r="AP112" s="44"/>
      <c r="AQ112" s="44"/>
      <c r="AR112" s="122" t="s">
        <v>97</v>
      </c>
      <c r="BX112" s="77"/>
      <c r="BY112" s="77"/>
      <c r="BZ112" s="77"/>
      <c r="CA112" s="77" t="str">
        <f t="shared" si="51"/>
        <v/>
      </c>
      <c r="CB112" s="77" t="str">
        <f t="shared" si="31"/>
        <v/>
      </c>
      <c r="CC112" s="77" t="str">
        <f t="shared" si="32"/>
        <v/>
      </c>
      <c r="CD112" s="77" t="str">
        <f t="shared" si="33"/>
        <v/>
      </c>
      <c r="CE112" s="77" t="str">
        <f t="shared" si="34"/>
        <v/>
      </c>
      <c r="CF112" s="77" t="str">
        <f t="shared" si="35"/>
        <v/>
      </c>
      <c r="CG112" s="77" t="str">
        <f t="shared" si="36"/>
        <v/>
      </c>
      <c r="CH112" s="77" t="str">
        <f t="shared" si="37"/>
        <v/>
      </c>
      <c r="CI112" s="77" t="str">
        <f t="shared" si="38"/>
        <v/>
      </c>
      <c r="CJ112" s="77" t="str">
        <f t="shared" si="39"/>
        <v/>
      </c>
      <c r="CK112" s="77" t="str">
        <f t="shared" si="40"/>
        <v/>
      </c>
      <c r="CL112" s="77" t="str">
        <f t="shared" si="41"/>
        <v/>
      </c>
      <c r="CM112" s="77" t="str">
        <f t="shared" si="42"/>
        <v/>
      </c>
      <c r="CN112" s="77" t="str">
        <f t="shared" si="43"/>
        <v/>
      </c>
      <c r="CO112" s="77" t="str">
        <f t="shared" si="44"/>
        <v/>
      </c>
      <c r="CP112" s="77" t="str">
        <f t="shared" si="45"/>
        <v/>
      </c>
      <c r="CQ112" s="77" t="str">
        <f t="shared" si="46"/>
        <v/>
      </c>
      <c r="CR112" s="77" t="str">
        <f t="shared" si="47"/>
        <v/>
      </c>
      <c r="CS112" s="77"/>
      <c r="CT112" s="77"/>
      <c r="CU112" s="77"/>
      <c r="CV112" s="77"/>
      <c r="CW112" s="77"/>
      <c r="CX112" s="77"/>
      <c r="CY112" s="77"/>
      <c r="CZ112" s="77"/>
      <c r="DA112" s="77"/>
      <c r="DB112" s="77"/>
      <c r="DC112" s="77"/>
    </row>
    <row r="113" spans="1:107" s="76" customFormat="1" x14ac:dyDescent="0.25">
      <c r="A113" s="353" t="s">
        <v>86</v>
      </c>
      <c r="B113" s="354"/>
      <c r="C113" s="127">
        <f t="shared" si="49"/>
        <v>0</v>
      </c>
      <c r="D113" s="126">
        <f t="shared" si="50"/>
        <v>0</v>
      </c>
      <c r="E113" s="42"/>
      <c r="F113" s="43"/>
      <c r="G113" s="42"/>
      <c r="H113" s="43"/>
      <c r="I113" s="42"/>
      <c r="J113" s="43"/>
      <c r="K113" s="42"/>
      <c r="L113" s="43"/>
      <c r="M113" s="42"/>
      <c r="N113" s="43"/>
      <c r="O113" s="42"/>
      <c r="P113" s="43"/>
      <c r="Q113" s="42"/>
      <c r="R113" s="43"/>
      <c r="S113" s="42"/>
      <c r="T113" s="43"/>
      <c r="U113" s="42"/>
      <c r="V113" s="43"/>
      <c r="W113" s="42"/>
      <c r="X113" s="43"/>
      <c r="Y113" s="42"/>
      <c r="Z113" s="43"/>
      <c r="AA113" s="42"/>
      <c r="AB113" s="43"/>
      <c r="AC113" s="42"/>
      <c r="AD113" s="43"/>
      <c r="AE113" s="42"/>
      <c r="AF113" s="43"/>
      <c r="AG113" s="42"/>
      <c r="AH113" s="43"/>
      <c r="AI113" s="42"/>
      <c r="AJ113" s="43"/>
      <c r="AK113" s="42"/>
      <c r="AL113" s="44"/>
      <c r="AM113" s="143"/>
      <c r="AN113" s="23"/>
      <c r="AO113" s="23"/>
      <c r="AP113" s="44"/>
      <c r="AQ113" s="44"/>
      <c r="AR113" s="122" t="s">
        <v>97</v>
      </c>
      <c r="BX113" s="77"/>
      <c r="BY113" s="77"/>
      <c r="BZ113" s="77"/>
      <c r="CA113" s="77" t="str">
        <f t="shared" si="51"/>
        <v/>
      </c>
      <c r="CB113" s="77" t="str">
        <f t="shared" si="31"/>
        <v/>
      </c>
      <c r="CC113" s="77" t="str">
        <f t="shared" si="32"/>
        <v/>
      </c>
      <c r="CD113" s="77" t="str">
        <f t="shared" si="33"/>
        <v/>
      </c>
      <c r="CE113" s="77" t="str">
        <f t="shared" si="34"/>
        <v/>
      </c>
      <c r="CF113" s="77" t="str">
        <f t="shared" si="35"/>
        <v/>
      </c>
      <c r="CG113" s="77" t="str">
        <f t="shared" si="36"/>
        <v/>
      </c>
      <c r="CH113" s="77" t="str">
        <f t="shared" si="37"/>
        <v/>
      </c>
      <c r="CI113" s="77" t="str">
        <f t="shared" si="38"/>
        <v/>
      </c>
      <c r="CJ113" s="77" t="str">
        <f t="shared" si="39"/>
        <v/>
      </c>
      <c r="CK113" s="77" t="str">
        <f t="shared" si="40"/>
        <v/>
      </c>
      <c r="CL113" s="77" t="str">
        <f t="shared" si="41"/>
        <v/>
      </c>
      <c r="CM113" s="77" t="str">
        <f t="shared" si="42"/>
        <v/>
      </c>
      <c r="CN113" s="77" t="str">
        <f t="shared" si="43"/>
        <v/>
      </c>
      <c r="CO113" s="77" t="str">
        <f t="shared" si="44"/>
        <v/>
      </c>
      <c r="CP113" s="77" t="str">
        <f t="shared" si="45"/>
        <v/>
      </c>
      <c r="CQ113" s="77" t="str">
        <f t="shared" si="46"/>
        <v/>
      </c>
      <c r="CR113" s="77" t="str">
        <f t="shared" si="47"/>
        <v/>
      </c>
      <c r="CS113" s="77"/>
      <c r="CT113" s="77"/>
      <c r="CU113" s="77"/>
      <c r="CV113" s="77"/>
      <c r="CW113" s="77"/>
      <c r="CX113" s="77"/>
      <c r="CY113" s="77"/>
      <c r="CZ113" s="77"/>
      <c r="DA113" s="77"/>
      <c r="DB113" s="77"/>
      <c r="DC113" s="77"/>
    </row>
    <row r="114" spans="1:107" s="76" customFormat="1" x14ac:dyDescent="0.25">
      <c r="A114" s="353" t="s">
        <v>99</v>
      </c>
      <c r="B114" s="354"/>
      <c r="C114" s="138">
        <f t="shared" si="49"/>
        <v>0</v>
      </c>
      <c r="D114" s="139">
        <f t="shared" si="50"/>
        <v>0</v>
      </c>
      <c r="E114" s="42"/>
      <c r="F114" s="43"/>
      <c r="G114" s="42"/>
      <c r="H114" s="43"/>
      <c r="I114" s="42"/>
      <c r="J114" s="43"/>
      <c r="K114" s="42"/>
      <c r="L114" s="43"/>
      <c r="M114" s="42"/>
      <c r="N114" s="43"/>
      <c r="O114" s="42"/>
      <c r="P114" s="43"/>
      <c r="Q114" s="42"/>
      <c r="R114" s="43"/>
      <c r="S114" s="42"/>
      <c r="T114" s="43"/>
      <c r="U114" s="42"/>
      <c r="V114" s="43"/>
      <c r="W114" s="42"/>
      <c r="X114" s="43"/>
      <c r="Y114" s="42"/>
      <c r="Z114" s="43"/>
      <c r="AA114" s="42"/>
      <c r="AB114" s="43"/>
      <c r="AC114" s="42"/>
      <c r="AD114" s="43"/>
      <c r="AE114" s="42"/>
      <c r="AF114" s="43"/>
      <c r="AG114" s="42"/>
      <c r="AH114" s="43"/>
      <c r="AI114" s="42"/>
      <c r="AJ114" s="43"/>
      <c r="AK114" s="42"/>
      <c r="AL114" s="44"/>
      <c r="AM114" s="143"/>
      <c r="AN114" s="23"/>
      <c r="AO114" s="23"/>
      <c r="AP114" s="44"/>
      <c r="AQ114" s="44"/>
      <c r="AR114" s="122" t="s">
        <v>97</v>
      </c>
      <c r="BX114" s="77"/>
      <c r="BY114" s="77"/>
      <c r="BZ114" s="77"/>
      <c r="CA114" s="77" t="str">
        <f t="shared" si="51"/>
        <v/>
      </c>
      <c r="CB114" s="77" t="str">
        <f t="shared" si="31"/>
        <v/>
      </c>
      <c r="CC114" s="77" t="str">
        <f t="shared" si="32"/>
        <v/>
      </c>
      <c r="CD114" s="77" t="str">
        <f t="shared" si="33"/>
        <v/>
      </c>
      <c r="CE114" s="77" t="str">
        <f t="shared" si="34"/>
        <v/>
      </c>
      <c r="CF114" s="77" t="str">
        <f t="shared" si="35"/>
        <v/>
      </c>
      <c r="CG114" s="77" t="str">
        <f t="shared" si="36"/>
        <v/>
      </c>
      <c r="CH114" s="77" t="str">
        <f t="shared" si="37"/>
        <v/>
      </c>
      <c r="CI114" s="77" t="str">
        <f t="shared" si="38"/>
        <v/>
      </c>
      <c r="CJ114" s="77" t="str">
        <f t="shared" si="39"/>
        <v/>
      </c>
      <c r="CK114" s="77" t="str">
        <f t="shared" si="40"/>
        <v/>
      </c>
      <c r="CL114" s="77" t="str">
        <f t="shared" si="41"/>
        <v/>
      </c>
      <c r="CM114" s="77" t="str">
        <f t="shared" si="42"/>
        <v/>
      </c>
      <c r="CN114" s="77" t="str">
        <f t="shared" si="43"/>
        <v/>
      </c>
      <c r="CO114" s="77" t="str">
        <f t="shared" si="44"/>
        <v/>
      </c>
      <c r="CP114" s="77" t="str">
        <f t="shared" si="45"/>
        <v/>
      </c>
      <c r="CQ114" s="77" t="str">
        <f t="shared" si="46"/>
        <v/>
      </c>
      <c r="CR114" s="77" t="str">
        <f t="shared" si="47"/>
        <v/>
      </c>
      <c r="CS114" s="77"/>
      <c r="CT114" s="77"/>
      <c r="CU114" s="77"/>
      <c r="CV114" s="77"/>
      <c r="CW114" s="77"/>
      <c r="CX114" s="77"/>
      <c r="CY114" s="77"/>
      <c r="CZ114" s="77"/>
      <c r="DA114" s="77"/>
      <c r="DB114" s="77"/>
      <c r="DC114" s="77"/>
    </row>
    <row r="115" spans="1:107" s="76" customFormat="1" x14ac:dyDescent="0.25">
      <c r="A115" s="353" t="s">
        <v>100</v>
      </c>
      <c r="B115" s="354"/>
      <c r="C115" s="138">
        <f t="shared" si="49"/>
        <v>0</v>
      </c>
      <c r="D115" s="139">
        <f t="shared" si="50"/>
        <v>0</v>
      </c>
      <c r="E115" s="42"/>
      <c r="F115" s="43"/>
      <c r="G115" s="42"/>
      <c r="H115" s="43"/>
      <c r="I115" s="42"/>
      <c r="J115" s="43"/>
      <c r="K115" s="42"/>
      <c r="L115" s="43"/>
      <c r="M115" s="42"/>
      <c r="N115" s="43"/>
      <c r="O115" s="42"/>
      <c r="P115" s="43"/>
      <c r="Q115" s="42"/>
      <c r="R115" s="43"/>
      <c r="S115" s="42"/>
      <c r="T115" s="43"/>
      <c r="U115" s="42"/>
      <c r="V115" s="43"/>
      <c r="W115" s="42"/>
      <c r="X115" s="43"/>
      <c r="Y115" s="42"/>
      <c r="Z115" s="43"/>
      <c r="AA115" s="42"/>
      <c r="AB115" s="43"/>
      <c r="AC115" s="42"/>
      <c r="AD115" s="43"/>
      <c r="AE115" s="42"/>
      <c r="AF115" s="43"/>
      <c r="AG115" s="42"/>
      <c r="AH115" s="43"/>
      <c r="AI115" s="42"/>
      <c r="AJ115" s="43"/>
      <c r="AK115" s="42"/>
      <c r="AL115" s="44"/>
      <c r="AM115" s="143"/>
      <c r="AN115" s="23"/>
      <c r="AO115" s="23"/>
      <c r="AP115" s="44"/>
      <c r="AQ115" s="44"/>
      <c r="AR115" s="122" t="s">
        <v>97</v>
      </c>
      <c r="BX115" s="77"/>
      <c r="BY115" s="77"/>
      <c r="BZ115" s="77"/>
      <c r="CA115" s="77" t="str">
        <f t="shared" si="51"/>
        <v/>
      </c>
      <c r="CB115" s="77" t="str">
        <f t="shared" si="31"/>
        <v/>
      </c>
      <c r="CC115" s="77" t="str">
        <f t="shared" si="32"/>
        <v/>
      </c>
      <c r="CD115" s="77" t="str">
        <f t="shared" si="33"/>
        <v/>
      </c>
      <c r="CE115" s="77" t="str">
        <f t="shared" si="34"/>
        <v/>
      </c>
      <c r="CF115" s="77" t="str">
        <f t="shared" si="35"/>
        <v/>
      </c>
      <c r="CG115" s="77" t="str">
        <f t="shared" si="36"/>
        <v/>
      </c>
      <c r="CH115" s="77" t="str">
        <f t="shared" si="37"/>
        <v/>
      </c>
      <c r="CI115" s="77" t="str">
        <f t="shared" si="38"/>
        <v/>
      </c>
      <c r="CJ115" s="77" t="str">
        <f t="shared" si="39"/>
        <v/>
      </c>
      <c r="CK115" s="77" t="str">
        <f t="shared" si="40"/>
        <v/>
      </c>
      <c r="CL115" s="77" t="str">
        <f t="shared" si="41"/>
        <v/>
      </c>
      <c r="CM115" s="77" t="str">
        <f t="shared" si="42"/>
        <v/>
      </c>
      <c r="CN115" s="77" t="str">
        <f t="shared" si="43"/>
        <v/>
      </c>
      <c r="CO115" s="77" t="str">
        <f t="shared" si="44"/>
        <v/>
      </c>
      <c r="CP115" s="77" t="str">
        <f t="shared" si="45"/>
        <v/>
      </c>
      <c r="CQ115" s="77" t="str">
        <f t="shared" si="46"/>
        <v/>
      </c>
      <c r="CR115" s="77" t="str">
        <f t="shared" si="47"/>
        <v/>
      </c>
      <c r="CS115" s="77"/>
      <c r="CT115" s="77"/>
      <c r="CU115" s="77"/>
      <c r="CV115" s="77"/>
      <c r="CW115" s="77"/>
      <c r="CX115" s="77"/>
      <c r="CY115" s="77"/>
      <c r="CZ115" s="77"/>
      <c r="DA115" s="77"/>
      <c r="DB115" s="77"/>
      <c r="DC115" s="77"/>
    </row>
    <row r="116" spans="1:107" s="76" customFormat="1" x14ac:dyDescent="0.25">
      <c r="A116" s="62" t="s">
        <v>101</v>
      </c>
      <c r="B116" s="63"/>
      <c r="C116" s="138">
        <f t="shared" si="49"/>
        <v>0</v>
      </c>
      <c r="D116" s="139">
        <f t="shared" si="50"/>
        <v>0</v>
      </c>
      <c r="E116" s="42"/>
      <c r="F116" s="43"/>
      <c r="G116" s="42"/>
      <c r="H116" s="43"/>
      <c r="I116" s="42"/>
      <c r="J116" s="43"/>
      <c r="K116" s="42"/>
      <c r="L116" s="43"/>
      <c r="M116" s="42"/>
      <c r="N116" s="43"/>
      <c r="O116" s="42"/>
      <c r="P116" s="43"/>
      <c r="Q116" s="42"/>
      <c r="R116" s="43"/>
      <c r="S116" s="42"/>
      <c r="T116" s="43"/>
      <c r="U116" s="42"/>
      <c r="V116" s="43"/>
      <c r="W116" s="42"/>
      <c r="X116" s="43"/>
      <c r="Y116" s="42"/>
      <c r="Z116" s="43"/>
      <c r="AA116" s="42"/>
      <c r="AB116" s="43"/>
      <c r="AC116" s="42"/>
      <c r="AD116" s="43"/>
      <c r="AE116" s="42"/>
      <c r="AF116" s="43"/>
      <c r="AG116" s="42"/>
      <c r="AH116" s="43"/>
      <c r="AI116" s="42"/>
      <c r="AJ116" s="43"/>
      <c r="AK116" s="42"/>
      <c r="AL116" s="44"/>
      <c r="AM116" s="143"/>
      <c r="AN116" s="23"/>
      <c r="AO116" s="23"/>
      <c r="AP116" s="44"/>
      <c r="AQ116" s="44"/>
      <c r="AR116" s="122" t="s">
        <v>97</v>
      </c>
      <c r="BX116" s="77"/>
      <c r="BY116" s="77"/>
      <c r="BZ116" s="77"/>
      <c r="CA116" s="77" t="str">
        <f t="shared" si="51"/>
        <v/>
      </c>
      <c r="CB116" s="77" t="str">
        <f t="shared" si="31"/>
        <v/>
      </c>
      <c r="CC116" s="77" t="str">
        <f t="shared" si="32"/>
        <v/>
      </c>
      <c r="CD116" s="77" t="str">
        <f t="shared" si="33"/>
        <v/>
      </c>
      <c r="CE116" s="77" t="str">
        <f t="shared" si="34"/>
        <v/>
      </c>
      <c r="CF116" s="77" t="str">
        <f t="shared" si="35"/>
        <v/>
      </c>
      <c r="CG116" s="77" t="str">
        <f t="shared" si="36"/>
        <v/>
      </c>
      <c r="CH116" s="77" t="str">
        <f t="shared" si="37"/>
        <v/>
      </c>
      <c r="CI116" s="77" t="str">
        <f t="shared" si="38"/>
        <v/>
      </c>
      <c r="CJ116" s="77" t="str">
        <f t="shared" si="39"/>
        <v/>
      </c>
      <c r="CK116" s="77" t="str">
        <f t="shared" si="40"/>
        <v/>
      </c>
      <c r="CL116" s="77" t="str">
        <f t="shared" si="41"/>
        <v/>
      </c>
      <c r="CM116" s="77" t="str">
        <f t="shared" si="42"/>
        <v/>
      </c>
      <c r="CN116" s="77" t="str">
        <f t="shared" si="43"/>
        <v/>
      </c>
      <c r="CO116" s="77" t="str">
        <f t="shared" si="44"/>
        <v/>
      </c>
      <c r="CP116" s="77" t="str">
        <f t="shared" si="45"/>
        <v/>
      </c>
      <c r="CQ116" s="77" t="str">
        <f t="shared" si="46"/>
        <v/>
      </c>
      <c r="CR116" s="77" t="str">
        <f t="shared" si="47"/>
        <v/>
      </c>
      <c r="CS116" s="77"/>
      <c r="CT116" s="77"/>
      <c r="CU116" s="77"/>
      <c r="CV116" s="77"/>
      <c r="CW116" s="77"/>
      <c r="CX116" s="77"/>
      <c r="CY116" s="77"/>
      <c r="CZ116" s="77"/>
      <c r="DA116" s="77"/>
      <c r="DB116" s="77"/>
      <c r="DC116" s="77"/>
    </row>
    <row r="117" spans="1:107" s="76" customFormat="1" x14ac:dyDescent="0.25">
      <c r="A117" s="353" t="s">
        <v>102</v>
      </c>
      <c r="B117" s="354"/>
      <c r="C117" s="138">
        <f t="shared" si="49"/>
        <v>0</v>
      </c>
      <c r="D117" s="139">
        <f t="shared" si="50"/>
        <v>0</v>
      </c>
      <c r="E117" s="52"/>
      <c r="F117" s="53"/>
      <c r="G117" s="52"/>
      <c r="H117" s="53"/>
      <c r="I117" s="52"/>
      <c r="J117" s="53"/>
      <c r="K117" s="42"/>
      <c r="L117" s="43"/>
      <c r="M117" s="42"/>
      <c r="N117" s="43"/>
      <c r="O117" s="42"/>
      <c r="P117" s="43"/>
      <c r="Q117" s="42"/>
      <c r="R117" s="43"/>
      <c r="S117" s="42"/>
      <c r="T117" s="43"/>
      <c r="U117" s="42"/>
      <c r="V117" s="43"/>
      <c r="W117" s="42"/>
      <c r="X117" s="43"/>
      <c r="Y117" s="42"/>
      <c r="Z117" s="43"/>
      <c r="AA117" s="42"/>
      <c r="AB117" s="43"/>
      <c r="AC117" s="42"/>
      <c r="AD117" s="43"/>
      <c r="AE117" s="42"/>
      <c r="AF117" s="43"/>
      <c r="AG117" s="42"/>
      <c r="AH117" s="43"/>
      <c r="AI117" s="42"/>
      <c r="AJ117" s="43"/>
      <c r="AK117" s="42"/>
      <c r="AL117" s="44"/>
      <c r="AM117" s="143"/>
      <c r="AN117" s="23"/>
      <c r="AO117" s="23"/>
      <c r="AP117" s="44"/>
      <c r="AQ117" s="44"/>
      <c r="AR117" s="122" t="s">
        <v>97</v>
      </c>
      <c r="BX117" s="77"/>
      <c r="BY117" s="77"/>
      <c r="BZ117" s="77"/>
      <c r="CA117" s="77" t="str">
        <f t="shared" si="51"/>
        <v/>
      </c>
      <c r="CB117" s="77" t="str">
        <f t="shared" si="31"/>
        <v/>
      </c>
      <c r="CC117" s="77" t="str">
        <f t="shared" si="32"/>
        <v/>
      </c>
      <c r="CD117" s="77" t="str">
        <f t="shared" si="33"/>
        <v/>
      </c>
      <c r="CE117" s="77" t="str">
        <f t="shared" si="34"/>
        <v/>
      </c>
      <c r="CF117" s="77" t="str">
        <f t="shared" si="35"/>
        <v/>
      </c>
      <c r="CG117" s="77" t="str">
        <f t="shared" si="36"/>
        <v/>
      </c>
      <c r="CH117" s="77" t="str">
        <f t="shared" si="37"/>
        <v/>
      </c>
      <c r="CI117" s="77" t="str">
        <f t="shared" si="38"/>
        <v/>
      </c>
      <c r="CJ117" s="77" t="str">
        <f t="shared" si="39"/>
        <v/>
      </c>
      <c r="CK117" s="77" t="str">
        <f t="shared" si="40"/>
        <v/>
      </c>
      <c r="CL117" s="77" t="str">
        <f t="shared" si="41"/>
        <v/>
      </c>
      <c r="CM117" s="77" t="str">
        <f t="shared" si="42"/>
        <v/>
      </c>
      <c r="CN117" s="77" t="str">
        <f t="shared" si="43"/>
        <v/>
      </c>
      <c r="CO117" s="77" t="str">
        <f t="shared" si="44"/>
        <v/>
      </c>
      <c r="CP117" s="77" t="str">
        <f t="shared" si="45"/>
        <v/>
      </c>
      <c r="CQ117" s="77" t="str">
        <f t="shared" si="46"/>
        <v/>
      </c>
      <c r="CR117" s="77" t="str">
        <f t="shared" si="47"/>
        <v/>
      </c>
      <c r="CS117" s="77"/>
      <c r="CT117" s="77"/>
      <c r="CU117" s="77"/>
      <c r="CV117" s="77"/>
      <c r="CW117" s="77"/>
      <c r="CX117" s="77"/>
      <c r="CY117" s="77"/>
      <c r="CZ117" s="77"/>
      <c r="DA117" s="77"/>
      <c r="DB117" s="77"/>
      <c r="DC117" s="77"/>
    </row>
    <row r="118" spans="1:107" s="76" customFormat="1" x14ac:dyDescent="0.25">
      <c r="A118" s="353" t="s">
        <v>103</v>
      </c>
      <c r="B118" s="354"/>
      <c r="C118" s="138">
        <f t="shared" si="49"/>
        <v>0</v>
      </c>
      <c r="D118" s="139">
        <f t="shared" si="50"/>
        <v>0</v>
      </c>
      <c r="E118" s="42"/>
      <c r="F118" s="43"/>
      <c r="G118" s="42"/>
      <c r="H118" s="43"/>
      <c r="I118" s="42"/>
      <c r="J118" s="43"/>
      <c r="K118" s="42"/>
      <c r="L118" s="43"/>
      <c r="M118" s="42"/>
      <c r="N118" s="43"/>
      <c r="O118" s="42"/>
      <c r="P118" s="43"/>
      <c r="Q118" s="42"/>
      <c r="R118" s="43"/>
      <c r="S118" s="42"/>
      <c r="T118" s="43"/>
      <c r="U118" s="42"/>
      <c r="V118" s="43"/>
      <c r="W118" s="42"/>
      <c r="X118" s="43"/>
      <c r="Y118" s="42"/>
      <c r="Z118" s="43"/>
      <c r="AA118" s="42"/>
      <c r="AB118" s="43"/>
      <c r="AC118" s="42"/>
      <c r="AD118" s="43"/>
      <c r="AE118" s="42"/>
      <c r="AF118" s="43"/>
      <c r="AG118" s="42"/>
      <c r="AH118" s="43"/>
      <c r="AI118" s="42"/>
      <c r="AJ118" s="43"/>
      <c r="AK118" s="42"/>
      <c r="AL118" s="44"/>
      <c r="AM118" s="143"/>
      <c r="AN118" s="23"/>
      <c r="AO118" s="23"/>
      <c r="AP118" s="44"/>
      <c r="AQ118" s="44"/>
      <c r="AR118" s="122" t="s">
        <v>97</v>
      </c>
      <c r="BX118" s="77"/>
      <c r="BY118" s="77"/>
      <c r="BZ118" s="77"/>
      <c r="CA118" s="77" t="str">
        <f t="shared" si="51"/>
        <v/>
      </c>
      <c r="CB118" s="77" t="str">
        <f t="shared" si="31"/>
        <v/>
      </c>
      <c r="CC118" s="77" t="str">
        <f t="shared" si="32"/>
        <v/>
      </c>
      <c r="CD118" s="77" t="str">
        <f t="shared" si="33"/>
        <v/>
      </c>
      <c r="CE118" s="77" t="str">
        <f t="shared" si="34"/>
        <v/>
      </c>
      <c r="CF118" s="77" t="str">
        <f t="shared" si="35"/>
        <v/>
      </c>
      <c r="CG118" s="77" t="str">
        <f t="shared" si="36"/>
        <v/>
      </c>
      <c r="CH118" s="77" t="str">
        <f t="shared" si="37"/>
        <v/>
      </c>
      <c r="CI118" s="77" t="str">
        <f t="shared" si="38"/>
        <v/>
      </c>
      <c r="CJ118" s="77" t="str">
        <f t="shared" si="39"/>
        <v/>
      </c>
      <c r="CK118" s="77" t="str">
        <f t="shared" si="40"/>
        <v/>
      </c>
      <c r="CL118" s="77" t="str">
        <f t="shared" si="41"/>
        <v/>
      </c>
      <c r="CM118" s="77" t="str">
        <f t="shared" si="42"/>
        <v/>
      </c>
      <c r="CN118" s="77" t="str">
        <f t="shared" si="43"/>
        <v/>
      </c>
      <c r="CO118" s="77" t="str">
        <f t="shared" si="44"/>
        <v/>
      </c>
      <c r="CP118" s="77" t="str">
        <f t="shared" si="45"/>
        <v/>
      </c>
      <c r="CQ118" s="77" t="str">
        <f t="shared" si="46"/>
        <v/>
      </c>
      <c r="CR118" s="77" t="str">
        <f t="shared" si="47"/>
        <v/>
      </c>
      <c r="CS118" s="77"/>
      <c r="CT118" s="77"/>
      <c r="CU118" s="77"/>
      <c r="CV118" s="77"/>
      <c r="CW118" s="77"/>
      <c r="CX118" s="77"/>
      <c r="CY118" s="77"/>
      <c r="CZ118" s="77"/>
      <c r="DA118" s="77"/>
      <c r="DB118" s="77"/>
      <c r="DC118" s="77"/>
    </row>
    <row r="119" spans="1:107" s="76" customFormat="1" x14ac:dyDescent="0.25">
      <c r="A119" s="353" t="s">
        <v>104</v>
      </c>
      <c r="B119" s="354"/>
      <c r="C119" s="138">
        <f t="shared" si="49"/>
        <v>0</v>
      </c>
      <c r="D119" s="139">
        <f t="shared" si="50"/>
        <v>0</v>
      </c>
      <c r="E119" s="42"/>
      <c r="F119" s="43"/>
      <c r="G119" s="42"/>
      <c r="H119" s="43"/>
      <c r="I119" s="42"/>
      <c r="J119" s="43"/>
      <c r="K119" s="42"/>
      <c r="L119" s="43"/>
      <c r="M119" s="42"/>
      <c r="N119" s="43"/>
      <c r="O119" s="42"/>
      <c r="P119" s="43"/>
      <c r="Q119" s="42"/>
      <c r="R119" s="43"/>
      <c r="S119" s="42"/>
      <c r="T119" s="43"/>
      <c r="U119" s="42"/>
      <c r="V119" s="43"/>
      <c r="W119" s="42"/>
      <c r="X119" s="43"/>
      <c r="Y119" s="42"/>
      <c r="Z119" s="43"/>
      <c r="AA119" s="42"/>
      <c r="AB119" s="43"/>
      <c r="AC119" s="42"/>
      <c r="AD119" s="43"/>
      <c r="AE119" s="42"/>
      <c r="AF119" s="43"/>
      <c r="AG119" s="42"/>
      <c r="AH119" s="43"/>
      <c r="AI119" s="42"/>
      <c r="AJ119" s="43"/>
      <c r="AK119" s="42"/>
      <c r="AL119" s="44"/>
      <c r="AM119" s="143"/>
      <c r="AN119" s="23"/>
      <c r="AO119" s="23"/>
      <c r="AP119" s="44"/>
      <c r="AQ119" s="44"/>
      <c r="AR119" s="122" t="s">
        <v>97</v>
      </c>
      <c r="BX119" s="77"/>
      <c r="BY119" s="77"/>
      <c r="BZ119" s="77"/>
      <c r="CA119" s="77" t="str">
        <f t="shared" si="51"/>
        <v/>
      </c>
      <c r="CB119" s="77" t="str">
        <f t="shared" si="31"/>
        <v/>
      </c>
      <c r="CC119" s="77" t="str">
        <f t="shared" si="32"/>
        <v/>
      </c>
      <c r="CD119" s="77" t="str">
        <f t="shared" si="33"/>
        <v/>
      </c>
      <c r="CE119" s="77" t="str">
        <f t="shared" si="34"/>
        <v/>
      </c>
      <c r="CF119" s="77" t="str">
        <f t="shared" si="35"/>
        <v/>
      </c>
      <c r="CG119" s="77" t="str">
        <f t="shared" si="36"/>
        <v/>
      </c>
      <c r="CH119" s="77" t="str">
        <f t="shared" si="37"/>
        <v/>
      </c>
      <c r="CI119" s="77" t="str">
        <f t="shared" si="38"/>
        <v/>
      </c>
      <c r="CJ119" s="77" t="str">
        <f t="shared" si="39"/>
        <v/>
      </c>
      <c r="CK119" s="77" t="str">
        <f t="shared" si="40"/>
        <v/>
      </c>
      <c r="CL119" s="77" t="str">
        <f t="shared" si="41"/>
        <v/>
      </c>
      <c r="CM119" s="77" t="str">
        <f t="shared" si="42"/>
        <v/>
      </c>
      <c r="CN119" s="77" t="str">
        <f t="shared" si="43"/>
        <v/>
      </c>
      <c r="CO119" s="77" t="str">
        <f t="shared" si="44"/>
        <v/>
      </c>
      <c r="CP119" s="77" t="str">
        <f t="shared" si="45"/>
        <v/>
      </c>
      <c r="CQ119" s="77" t="str">
        <f t="shared" si="46"/>
        <v/>
      </c>
      <c r="CR119" s="77" t="str">
        <f t="shared" si="47"/>
        <v/>
      </c>
      <c r="CS119" s="77"/>
      <c r="CT119" s="77"/>
      <c r="CU119" s="77"/>
      <c r="CV119" s="77"/>
      <c r="CW119" s="77"/>
      <c r="CX119" s="77"/>
      <c r="CY119" s="77"/>
      <c r="CZ119" s="77"/>
      <c r="DA119" s="77"/>
      <c r="DB119" s="77"/>
      <c r="DC119" s="77"/>
    </row>
    <row r="120" spans="1:107" s="76" customFormat="1" x14ac:dyDescent="0.25">
      <c r="A120" s="353" t="s">
        <v>60</v>
      </c>
      <c r="B120" s="354"/>
      <c r="C120" s="138">
        <f t="shared" si="49"/>
        <v>0</v>
      </c>
      <c r="D120" s="139">
        <f t="shared" si="50"/>
        <v>0</v>
      </c>
      <c r="E120" s="42"/>
      <c r="F120" s="43"/>
      <c r="G120" s="42"/>
      <c r="H120" s="43"/>
      <c r="I120" s="42"/>
      <c r="J120" s="43"/>
      <c r="K120" s="42"/>
      <c r="L120" s="43"/>
      <c r="M120" s="42"/>
      <c r="N120" s="43"/>
      <c r="O120" s="42"/>
      <c r="P120" s="43"/>
      <c r="Q120" s="42"/>
      <c r="R120" s="43"/>
      <c r="S120" s="42"/>
      <c r="T120" s="43"/>
      <c r="U120" s="42"/>
      <c r="V120" s="43"/>
      <c r="W120" s="42"/>
      <c r="X120" s="43"/>
      <c r="Y120" s="42"/>
      <c r="Z120" s="43"/>
      <c r="AA120" s="42"/>
      <c r="AB120" s="43"/>
      <c r="AC120" s="42"/>
      <c r="AD120" s="43"/>
      <c r="AE120" s="42"/>
      <c r="AF120" s="43"/>
      <c r="AG120" s="42"/>
      <c r="AH120" s="43"/>
      <c r="AI120" s="42"/>
      <c r="AJ120" s="43"/>
      <c r="AK120" s="42"/>
      <c r="AL120" s="44"/>
      <c r="AM120" s="143"/>
      <c r="AN120" s="23"/>
      <c r="AO120" s="23"/>
      <c r="AP120" s="44"/>
      <c r="AQ120" s="44"/>
      <c r="AR120" s="122" t="s">
        <v>97</v>
      </c>
      <c r="BX120" s="77"/>
      <c r="BY120" s="77"/>
      <c r="BZ120" s="77"/>
      <c r="CA120" s="77" t="str">
        <f t="shared" si="51"/>
        <v/>
      </c>
      <c r="CB120" s="77" t="str">
        <f t="shared" si="31"/>
        <v/>
      </c>
      <c r="CC120" s="77" t="str">
        <f t="shared" si="32"/>
        <v/>
      </c>
      <c r="CD120" s="77" t="str">
        <f t="shared" si="33"/>
        <v/>
      </c>
      <c r="CE120" s="77" t="str">
        <f t="shared" si="34"/>
        <v/>
      </c>
      <c r="CF120" s="77" t="str">
        <f t="shared" si="35"/>
        <v/>
      </c>
      <c r="CG120" s="77" t="str">
        <f t="shared" si="36"/>
        <v/>
      </c>
      <c r="CH120" s="77" t="str">
        <f t="shared" si="37"/>
        <v/>
      </c>
      <c r="CI120" s="77" t="str">
        <f t="shared" si="38"/>
        <v/>
      </c>
      <c r="CJ120" s="77" t="str">
        <f t="shared" si="39"/>
        <v/>
      </c>
      <c r="CK120" s="77" t="str">
        <f t="shared" si="40"/>
        <v/>
      </c>
      <c r="CL120" s="77" t="str">
        <f t="shared" si="41"/>
        <v/>
      </c>
      <c r="CM120" s="77" t="str">
        <f t="shared" si="42"/>
        <v/>
      </c>
      <c r="CN120" s="77" t="str">
        <f t="shared" si="43"/>
        <v/>
      </c>
      <c r="CO120" s="77" t="str">
        <f t="shared" si="44"/>
        <v/>
      </c>
      <c r="CP120" s="77" t="str">
        <f t="shared" si="45"/>
        <v/>
      </c>
      <c r="CQ120" s="77" t="str">
        <f t="shared" si="46"/>
        <v/>
      </c>
      <c r="CR120" s="77" t="str">
        <f t="shared" si="47"/>
        <v/>
      </c>
      <c r="CS120" s="77"/>
      <c r="CT120" s="77"/>
      <c r="CU120" s="77"/>
      <c r="CV120" s="77"/>
      <c r="CW120" s="77"/>
      <c r="CX120" s="77"/>
      <c r="CY120" s="77"/>
      <c r="CZ120" s="77"/>
      <c r="DA120" s="77"/>
      <c r="DB120" s="77"/>
      <c r="DC120" s="77"/>
    </row>
    <row r="121" spans="1:107" s="76" customFormat="1" x14ac:dyDescent="0.25">
      <c r="A121" s="355" t="s">
        <v>61</v>
      </c>
      <c r="B121" s="356"/>
      <c r="C121" s="133">
        <f t="shared" si="49"/>
        <v>0</v>
      </c>
      <c r="D121" s="134">
        <f t="shared" si="50"/>
        <v>0</v>
      </c>
      <c r="E121" s="46"/>
      <c r="F121" s="47"/>
      <c r="G121" s="46"/>
      <c r="H121" s="47"/>
      <c r="I121" s="24"/>
      <c r="J121" s="48"/>
      <c r="K121" s="24"/>
      <c r="L121" s="48"/>
      <c r="M121" s="24"/>
      <c r="N121" s="48"/>
      <c r="O121" s="24"/>
      <c r="P121" s="48"/>
      <c r="Q121" s="24"/>
      <c r="R121" s="48"/>
      <c r="S121" s="24"/>
      <c r="T121" s="48"/>
      <c r="U121" s="24"/>
      <c r="V121" s="48"/>
      <c r="W121" s="24"/>
      <c r="X121" s="48"/>
      <c r="Y121" s="24"/>
      <c r="Z121" s="48"/>
      <c r="AA121" s="24"/>
      <c r="AB121" s="48"/>
      <c r="AC121" s="24"/>
      <c r="AD121" s="48"/>
      <c r="AE121" s="24"/>
      <c r="AF121" s="48"/>
      <c r="AG121" s="24"/>
      <c r="AH121" s="48"/>
      <c r="AI121" s="24"/>
      <c r="AJ121" s="48"/>
      <c r="AK121" s="24"/>
      <c r="AL121" s="26"/>
      <c r="AM121" s="145"/>
      <c r="AN121" s="25"/>
      <c r="AO121" s="25"/>
      <c r="AP121" s="26"/>
      <c r="AQ121" s="26"/>
      <c r="AR121" s="122" t="s">
        <v>97</v>
      </c>
      <c r="BX121" s="77"/>
      <c r="BY121" s="77"/>
      <c r="BZ121" s="77"/>
      <c r="CA121" s="77" t="str">
        <f t="shared" si="51"/>
        <v/>
      </c>
      <c r="CB121" s="77" t="str">
        <f t="shared" si="31"/>
        <v/>
      </c>
      <c r="CC121" s="77" t="str">
        <f t="shared" si="32"/>
        <v/>
      </c>
      <c r="CD121" s="77" t="str">
        <f t="shared" si="33"/>
        <v/>
      </c>
      <c r="CE121" s="77" t="str">
        <f t="shared" si="34"/>
        <v/>
      </c>
      <c r="CF121" s="77" t="str">
        <f t="shared" si="35"/>
        <v/>
      </c>
      <c r="CG121" s="77" t="str">
        <f t="shared" si="36"/>
        <v/>
      </c>
      <c r="CH121" s="77" t="str">
        <f t="shared" si="37"/>
        <v/>
      </c>
      <c r="CI121" s="77" t="str">
        <f t="shared" si="38"/>
        <v/>
      </c>
      <c r="CJ121" s="77" t="str">
        <f t="shared" si="39"/>
        <v/>
      </c>
      <c r="CK121" s="77" t="str">
        <f t="shared" si="40"/>
        <v/>
      </c>
      <c r="CL121" s="77" t="str">
        <f t="shared" si="41"/>
        <v/>
      </c>
      <c r="CM121" s="77" t="str">
        <f t="shared" si="42"/>
        <v/>
      </c>
      <c r="CN121" s="77" t="str">
        <f t="shared" si="43"/>
        <v/>
      </c>
      <c r="CO121" s="77" t="str">
        <f t="shared" si="44"/>
        <v/>
      </c>
      <c r="CP121" s="77" t="str">
        <f t="shared" si="45"/>
        <v/>
      </c>
      <c r="CQ121" s="77" t="str">
        <f t="shared" si="46"/>
        <v/>
      </c>
      <c r="CR121" s="77" t="str">
        <f t="shared" si="47"/>
        <v/>
      </c>
      <c r="CS121" s="77"/>
      <c r="CT121" s="77"/>
      <c r="CU121" s="77"/>
      <c r="CV121" s="77"/>
      <c r="CW121" s="77"/>
      <c r="CX121" s="77"/>
      <c r="CY121" s="77"/>
      <c r="CZ121" s="77"/>
      <c r="DA121" s="77"/>
      <c r="DB121" s="77"/>
      <c r="DC121" s="77"/>
    </row>
    <row r="122" spans="1:107" s="76" customFormat="1" ht="15" customHeight="1" x14ac:dyDescent="0.25">
      <c r="A122" s="146" t="s">
        <v>63</v>
      </c>
      <c r="B122" s="147"/>
      <c r="C122" s="147"/>
      <c r="D122" s="147"/>
      <c r="E122" s="147"/>
      <c r="F122" s="147"/>
      <c r="G122" s="147"/>
      <c r="BX122" s="77"/>
      <c r="BY122" s="77"/>
      <c r="BZ122" s="77"/>
      <c r="CA122" s="77"/>
      <c r="CB122" s="77"/>
      <c r="CC122" s="77"/>
      <c r="CD122" s="77"/>
      <c r="CE122" s="77"/>
      <c r="CF122" s="77"/>
      <c r="CG122" s="77"/>
      <c r="CH122" s="77"/>
      <c r="CI122" s="77"/>
      <c r="CJ122" s="77"/>
      <c r="CK122" s="77"/>
      <c r="CL122" s="77"/>
      <c r="CM122" s="77"/>
      <c r="CN122" s="77"/>
      <c r="CO122" s="77"/>
      <c r="CP122" s="77"/>
      <c r="CQ122" s="77"/>
      <c r="CR122" s="77"/>
      <c r="CS122" s="77"/>
      <c r="CT122" s="77"/>
      <c r="CU122" s="77"/>
      <c r="CV122" s="77"/>
      <c r="CW122" s="77"/>
      <c r="CX122" s="77"/>
      <c r="CY122" s="77"/>
      <c r="CZ122" s="77"/>
      <c r="DA122" s="77"/>
      <c r="DB122" s="77"/>
      <c r="DC122" s="77"/>
    </row>
    <row r="123" spans="1:107" s="76" customFormat="1" ht="50.25" customHeight="1" x14ac:dyDescent="0.25">
      <c r="A123" s="55" t="s">
        <v>64</v>
      </c>
      <c r="B123" s="357" t="s">
        <v>65</v>
      </c>
      <c r="C123" s="357"/>
      <c r="D123" s="357" t="s">
        <v>66</v>
      </c>
      <c r="E123" s="357"/>
      <c r="F123" s="357" t="s">
        <v>67</v>
      </c>
      <c r="G123" s="357"/>
      <c r="BX123" s="77"/>
      <c r="BY123" s="77"/>
      <c r="BZ123" s="77"/>
      <c r="CA123" s="77"/>
      <c r="CB123" s="77"/>
      <c r="CC123" s="77"/>
      <c r="CD123" s="77"/>
      <c r="CE123" s="77"/>
      <c r="CF123" s="77"/>
      <c r="CG123" s="77"/>
      <c r="CH123" s="77"/>
      <c r="CI123" s="77"/>
      <c r="CJ123" s="77"/>
      <c r="CK123" s="77"/>
      <c r="CL123" s="77"/>
      <c r="CM123" s="77"/>
      <c r="CN123" s="77"/>
      <c r="CO123" s="77"/>
      <c r="CP123" s="77"/>
      <c r="CQ123" s="77"/>
      <c r="CR123" s="77"/>
      <c r="CS123" s="77"/>
      <c r="CT123" s="77"/>
      <c r="CU123" s="77"/>
      <c r="CV123" s="77"/>
      <c r="CW123" s="77"/>
      <c r="CX123" s="77"/>
      <c r="CY123" s="77"/>
      <c r="CZ123" s="77"/>
      <c r="DA123" s="77"/>
      <c r="DB123" s="77"/>
      <c r="DC123" s="77"/>
    </row>
    <row r="124" spans="1:107" s="76" customFormat="1" ht="25.5" customHeight="1" x14ac:dyDescent="0.25">
      <c r="A124" s="56" t="s">
        <v>68</v>
      </c>
      <c r="B124" s="349"/>
      <c r="C124" s="350"/>
      <c r="D124" s="350"/>
      <c r="E124" s="350"/>
      <c r="F124" s="350"/>
      <c r="G124" s="422"/>
      <c r="H124" s="77"/>
      <c r="BX124" s="77"/>
      <c r="BY124" s="77"/>
      <c r="BZ124" s="77"/>
      <c r="CA124" s="77"/>
      <c r="CB124" s="77"/>
      <c r="CC124" s="77"/>
      <c r="CD124" s="77"/>
      <c r="CE124" s="77"/>
      <c r="CF124" s="77"/>
      <c r="CG124" s="77"/>
      <c r="CH124" s="77"/>
      <c r="CI124" s="77"/>
      <c r="CJ124" s="77"/>
      <c r="CK124" s="77"/>
      <c r="CL124" s="77"/>
      <c r="CM124" s="77"/>
      <c r="CN124" s="77"/>
      <c r="CO124" s="77"/>
      <c r="CP124" s="77"/>
      <c r="CQ124" s="77"/>
      <c r="CR124" s="77"/>
      <c r="CS124" s="77"/>
      <c r="CT124" s="77"/>
      <c r="CU124" s="77"/>
      <c r="CV124" s="77"/>
      <c r="CW124" s="77"/>
      <c r="CX124" s="77"/>
      <c r="CY124" s="77"/>
      <c r="CZ124" s="77"/>
      <c r="DA124" s="77"/>
      <c r="DB124" s="77"/>
      <c r="DC124" s="77"/>
    </row>
    <row r="125" spans="1:107" s="76" customFormat="1" ht="25.5" customHeight="1" x14ac:dyDescent="0.25">
      <c r="A125" s="56" t="s">
        <v>69</v>
      </c>
      <c r="B125" s="423"/>
      <c r="C125" s="424"/>
      <c r="D125" s="424"/>
      <c r="E125" s="424"/>
      <c r="F125" s="424"/>
      <c r="G125" s="425"/>
      <c r="H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  <c r="DC125" s="77"/>
    </row>
    <row r="126" spans="1:107" s="76" customFormat="1" ht="25.5" customHeight="1" x14ac:dyDescent="0.25">
      <c r="A126" s="56" t="s">
        <v>70</v>
      </c>
      <c r="B126" s="423"/>
      <c r="C126" s="424"/>
      <c r="D126" s="424"/>
      <c r="E126" s="424"/>
      <c r="F126" s="426"/>
      <c r="G126" s="427"/>
      <c r="H126" s="77"/>
      <c r="BX126" s="77"/>
      <c r="BY126" s="77"/>
      <c r="BZ126" s="77"/>
      <c r="CA126" s="77"/>
      <c r="CB126" s="77"/>
      <c r="CC126" s="77"/>
      <c r="CD126" s="77"/>
      <c r="CE126" s="77"/>
      <c r="CF126" s="77"/>
      <c r="CG126" s="77"/>
      <c r="CH126" s="77"/>
      <c r="CI126" s="77"/>
      <c r="CJ126" s="77"/>
      <c r="CK126" s="77"/>
      <c r="CL126" s="77"/>
      <c r="CM126" s="77"/>
      <c r="CN126" s="77"/>
      <c r="CO126" s="77"/>
      <c r="CP126" s="77"/>
      <c r="CQ126" s="77"/>
      <c r="CR126" s="77"/>
      <c r="CS126" s="77"/>
      <c r="CT126" s="77"/>
      <c r="CU126" s="77"/>
      <c r="CV126" s="77"/>
      <c r="CW126" s="77"/>
      <c r="CX126" s="77"/>
      <c r="CY126" s="77"/>
      <c r="CZ126" s="77"/>
      <c r="DA126" s="77"/>
      <c r="DB126" s="77"/>
      <c r="DC126" s="77"/>
    </row>
    <row r="127" spans="1:107" s="76" customFormat="1" ht="25.5" customHeight="1" x14ac:dyDescent="0.25">
      <c r="A127" s="56" t="s">
        <v>71</v>
      </c>
      <c r="B127" s="419"/>
      <c r="C127" s="420"/>
      <c r="D127" s="420"/>
      <c r="E127" s="420"/>
      <c r="F127" s="420"/>
      <c r="G127" s="421"/>
      <c r="H127" s="77"/>
      <c r="BX127" s="77"/>
      <c r="BY127" s="77"/>
      <c r="BZ127" s="77"/>
      <c r="CA127" s="77"/>
      <c r="CB127" s="77"/>
      <c r="CC127" s="77"/>
      <c r="CD127" s="77"/>
      <c r="CE127" s="77"/>
      <c r="CF127" s="77"/>
      <c r="CG127" s="77"/>
      <c r="CH127" s="77"/>
      <c r="CI127" s="77"/>
      <c r="CJ127" s="77"/>
      <c r="CK127" s="77"/>
      <c r="CL127" s="77"/>
      <c r="CM127" s="77"/>
      <c r="CN127" s="77"/>
      <c r="CO127" s="77"/>
      <c r="CP127" s="77"/>
      <c r="CQ127" s="77"/>
      <c r="CR127" s="77"/>
      <c r="CS127" s="77"/>
      <c r="CT127" s="77"/>
      <c r="CU127" s="77"/>
      <c r="CV127" s="77"/>
      <c r="CW127" s="77"/>
      <c r="CX127" s="77"/>
      <c r="CY127" s="77"/>
      <c r="CZ127" s="77"/>
      <c r="DA127" s="77"/>
      <c r="DB127" s="77"/>
      <c r="DC127" s="77"/>
    </row>
    <row r="169" spans="76:107" s="76" customFormat="1" x14ac:dyDescent="0.25">
      <c r="BX169" s="77"/>
      <c r="BY169" s="77"/>
      <c r="BZ169" s="77"/>
      <c r="CA169" s="77"/>
      <c r="CB169" s="77"/>
      <c r="CC169" s="77"/>
      <c r="CD169" s="77"/>
      <c r="CE169" s="77"/>
      <c r="CF169" s="77"/>
      <c r="CG169" s="77"/>
      <c r="CH169" s="77"/>
      <c r="CI169" s="77"/>
      <c r="CJ169" s="77"/>
      <c r="CK169" s="77"/>
      <c r="CL169" s="77"/>
      <c r="CM169" s="77"/>
      <c r="CN169" s="77"/>
      <c r="CO169" s="77"/>
      <c r="CP169" s="77"/>
      <c r="CQ169" s="77"/>
      <c r="CR169" s="77"/>
      <c r="CS169" s="77"/>
      <c r="CT169" s="77"/>
      <c r="CU169" s="77"/>
      <c r="CV169" s="77"/>
      <c r="CW169" s="77"/>
      <c r="CX169" s="77"/>
      <c r="CY169" s="77"/>
      <c r="CZ169" s="77"/>
      <c r="DA169" s="77"/>
      <c r="DB169" s="77"/>
      <c r="DC169" s="77"/>
    </row>
    <row r="170" spans="76:107" s="76" customFormat="1" x14ac:dyDescent="0.25">
      <c r="BX170" s="77"/>
      <c r="BY170" s="77"/>
      <c r="BZ170" s="77"/>
      <c r="CA170" s="77"/>
      <c r="CB170" s="77"/>
      <c r="CC170" s="77"/>
      <c r="CD170" s="77"/>
      <c r="CE170" s="77"/>
      <c r="CF170" s="77"/>
      <c r="CG170" s="77"/>
      <c r="CH170" s="77"/>
      <c r="CI170" s="77"/>
      <c r="CJ170" s="77"/>
      <c r="CK170" s="77"/>
      <c r="CL170" s="77"/>
      <c r="CM170" s="77"/>
      <c r="CN170" s="77"/>
      <c r="CO170" s="77"/>
      <c r="CP170" s="77"/>
      <c r="CQ170" s="77"/>
      <c r="CR170" s="77"/>
      <c r="CS170" s="77"/>
      <c r="CT170" s="77"/>
      <c r="CU170" s="77"/>
      <c r="CV170" s="77"/>
      <c r="CW170" s="77"/>
      <c r="CX170" s="77"/>
      <c r="CY170" s="77"/>
      <c r="CZ170" s="77"/>
      <c r="DA170" s="77"/>
      <c r="DB170" s="77"/>
      <c r="DC170" s="77"/>
    </row>
    <row r="171" spans="76:107" s="76" customFormat="1" x14ac:dyDescent="0.25">
      <c r="BX171" s="77"/>
      <c r="BY171" s="77"/>
      <c r="BZ171" s="77"/>
      <c r="CA171" s="77"/>
      <c r="CB171" s="77"/>
      <c r="CC171" s="77"/>
      <c r="CD171" s="77"/>
      <c r="CE171" s="77"/>
      <c r="CF171" s="77"/>
      <c r="CG171" s="77"/>
      <c r="CH171" s="77"/>
      <c r="CI171" s="77"/>
      <c r="CJ171" s="77"/>
      <c r="CK171" s="77"/>
      <c r="CL171" s="77"/>
      <c r="CM171" s="77"/>
      <c r="CN171" s="77"/>
      <c r="CO171" s="77"/>
      <c r="CP171" s="77"/>
      <c r="CQ171" s="77"/>
      <c r="CR171" s="77"/>
      <c r="CS171" s="77"/>
      <c r="CT171" s="77"/>
      <c r="CU171" s="77"/>
      <c r="CV171" s="77"/>
      <c r="CW171" s="77"/>
      <c r="CX171" s="77"/>
      <c r="CY171" s="77"/>
      <c r="CZ171" s="77"/>
      <c r="DA171" s="77"/>
      <c r="DB171" s="77"/>
      <c r="DC171" s="77"/>
    </row>
    <row r="172" spans="76:107" s="76" customFormat="1" x14ac:dyDescent="0.25">
      <c r="BX172" s="77"/>
      <c r="BY172" s="77"/>
      <c r="BZ172" s="77"/>
      <c r="CA172" s="77"/>
      <c r="CB172" s="77"/>
      <c r="CC172" s="77"/>
      <c r="CD172" s="77"/>
      <c r="CE172" s="77"/>
      <c r="CF172" s="77"/>
      <c r="CG172" s="77"/>
      <c r="CH172" s="77"/>
      <c r="CI172" s="77"/>
      <c r="CJ172" s="77"/>
      <c r="CK172" s="77"/>
      <c r="CL172" s="77"/>
      <c r="CM172" s="77"/>
      <c r="CN172" s="77"/>
      <c r="CO172" s="77"/>
      <c r="CP172" s="77"/>
      <c r="CQ172" s="77"/>
      <c r="CR172" s="77"/>
      <c r="CS172" s="77"/>
      <c r="CT172" s="77"/>
      <c r="CU172" s="77"/>
      <c r="CV172" s="77"/>
      <c r="CW172" s="77"/>
      <c r="CX172" s="77"/>
      <c r="CY172" s="77"/>
      <c r="CZ172" s="77"/>
      <c r="DA172" s="77"/>
      <c r="DB172" s="77"/>
      <c r="DC172" s="77"/>
    </row>
    <row r="173" spans="76:107" s="76" customFormat="1" x14ac:dyDescent="0.25">
      <c r="BX173" s="77"/>
      <c r="BY173" s="77"/>
      <c r="BZ173" s="77"/>
      <c r="CA173" s="77"/>
      <c r="CB173" s="77"/>
      <c r="CC173" s="77"/>
      <c r="CD173" s="77"/>
      <c r="CE173" s="77"/>
      <c r="CF173" s="77"/>
      <c r="CG173" s="77"/>
      <c r="CH173" s="77"/>
      <c r="CI173" s="77"/>
      <c r="CJ173" s="77"/>
      <c r="CK173" s="77"/>
      <c r="CL173" s="77"/>
      <c r="CM173" s="77"/>
      <c r="CN173" s="77"/>
      <c r="CO173" s="77"/>
      <c r="CP173" s="77"/>
      <c r="CQ173" s="77"/>
      <c r="CR173" s="77"/>
      <c r="CS173" s="77"/>
      <c r="CT173" s="77"/>
      <c r="CU173" s="77"/>
      <c r="CV173" s="77"/>
      <c r="CW173" s="77"/>
      <c r="CX173" s="77"/>
      <c r="CY173" s="77"/>
      <c r="CZ173" s="77"/>
      <c r="DA173" s="77"/>
      <c r="DB173" s="77"/>
      <c r="DC173" s="77"/>
    </row>
    <row r="174" spans="76:107" s="76" customFormat="1" x14ac:dyDescent="0.25">
      <c r="BX174" s="77"/>
      <c r="BY174" s="77"/>
      <c r="BZ174" s="77"/>
      <c r="CA174" s="77"/>
      <c r="CB174" s="77"/>
      <c r="CC174" s="77"/>
      <c r="CD174" s="77"/>
      <c r="CE174" s="77"/>
      <c r="CF174" s="77"/>
      <c r="CG174" s="77"/>
      <c r="CH174" s="77"/>
      <c r="CI174" s="77"/>
      <c r="CJ174" s="77"/>
      <c r="CK174" s="77"/>
      <c r="CL174" s="77"/>
      <c r="CM174" s="77"/>
      <c r="CN174" s="77"/>
      <c r="CO174" s="77"/>
      <c r="CP174" s="77"/>
      <c r="CQ174" s="77"/>
      <c r="CR174" s="77"/>
      <c r="CS174" s="77"/>
      <c r="CT174" s="77"/>
      <c r="CU174" s="77"/>
      <c r="CV174" s="77"/>
      <c r="CW174" s="77"/>
      <c r="CX174" s="77"/>
      <c r="CY174" s="77"/>
      <c r="CZ174" s="77"/>
      <c r="DA174" s="77"/>
      <c r="DB174" s="77"/>
      <c r="DC174" s="77"/>
    </row>
    <row r="175" spans="76:107" s="76" customFormat="1" x14ac:dyDescent="0.25">
      <c r="BX175" s="77"/>
      <c r="BY175" s="77"/>
      <c r="BZ175" s="77"/>
      <c r="CA175" s="77"/>
      <c r="CB175" s="77"/>
      <c r="CC175" s="77"/>
      <c r="CD175" s="77"/>
      <c r="CE175" s="77"/>
      <c r="CF175" s="77"/>
      <c r="CG175" s="77"/>
      <c r="CH175" s="77"/>
      <c r="CI175" s="77"/>
      <c r="CJ175" s="77"/>
      <c r="CK175" s="77"/>
      <c r="CL175" s="77"/>
      <c r="CM175" s="77"/>
      <c r="CN175" s="77"/>
      <c r="CO175" s="77"/>
      <c r="CP175" s="77"/>
      <c r="CQ175" s="77"/>
      <c r="CR175" s="77"/>
      <c r="CS175" s="77"/>
      <c r="CT175" s="77"/>
      <c r="CU175" s="77"/>
      <c r="CV175" s="77"/>
      <c r="CW175" s="77"/>
      <c r="CX175" s="77"/>
      <c r="CY175" s="77"/>
      <c r="CZ175" s="77"/>
      <c r="DA175" s="77"/>
      <c r="DB175" s="77"/>
      <c r="DC175" s="77"/>
    </row>
    <row r="176" spans="76:107" s="76" customFormat="1" x14ac:dyDescent="0.25">
      <c r="BX176" s="77"/>
      <c r="BY176" s="77"/>
      <c r="BZ176" s="77"/>
      <c r="CA176" s="77"/>
      <c r="CB176" s="77"/>
      <c r="CC176" s="77"/>
      <c r="CD176" s="77"/>
      <c r="CE176" s="77"/>
      <c r="CF176" s="77"/>
      <c r="CG176" s="77"/>
      <c r="CH176" s="77"/>
      <c r="CI176" s="77"/>
      <c r="CJ176" s="77"/>
      <c r="CK176" s="77"/>
      <c r="CL176" s="77"/>
      <c r="CM176" s="77"/>
      <c r="CN176" s="77"/>
      <c r="CO176" s="77"/>
      <c r="CP176" s="77"/>
      <c r="CQ176" s="77"/>
      <c r="CR176" s="77"/>
      <c r="CS176" s="77"/>
      <c r="CT176" s="77"/>
      <c r="CU176" s="77"/>
      <c r="CV176" s="77"/>
      <c r="CW176" s="77"/>
      <c r="CX176" s="77"/>
      <c r="CY176" s="77"/>
      <c r="CZ176" s="77"/>
      <c r="DA176" s="77"/>
      <c r="DB176" s="77"/>
      <c r="DC176" s="77"/>
    </row>
    <row r="177" spans="76:107" s="76" customFormat="1" x14ac:dyDescent="0.25">
      <c r="BX177" s="77"/>
      <c r="BY177" s="77"/>
      <c r="BZ177" s="77"/>
      <c r="CA177" s="77"/>
      <c r="CB177" s="77"/>
      <c r="CC177" s="77"/>
      <c r="CD177" s="77"/>
      <c r="CE177" s="77"/>
      <c r="CF177" s="77"/>
      <c r="CG177" s="77"/>
      <c r="CH177" s="77"/>
      <c r="CI177" s="77"/>
      <c r="CJ177" s="77"/>
      <c r="CK177" s="77"/>
      <c r="CL177" s="77"/>
      <c r="CM177" s="77"/>
      <c r="CN177" s="77"/>
      <c r="CO177" s="77"/>
      <c r="CP177" s="77"/>
      <c r="CQ177" s="77"/>
      <c r="CR177" s="77"/>
      <c r="CS177" s="77"/>
      <c r="CT177" s="77"/>
      <c r="CU177" s="77"/>
      <c r="CV177" s="77"/>
      <c r="CW177" s="77"/>
      <c r="CX177" s="77"/>
      <c r="CY177" s="77"/>
      <c r="CZ177" s="77"/>
      <c r="DA177" s="77"/>
      <c r="DB177" s="77"/>
      <c r="DC177" s="77"/>
    </row>
    <row r="195" spans="1:107" s="76" customFormat="1" hidden="1" x14ac:dyDescent="0.25">
      <c r="A195" s="148">
        <f>SUM(E12:F29,J12:K29,B34:K51,C55:P59,C63:P67,C72:D94,C99:D121,B124:C127)</f>
        <v>2125</v>
      </c>
      <c r="B195" s="76">
        <f>SUM(CF6:CL130)</f>
        <v>0</v>
      </c>
      <c r="BX195" s="77"/>
      <c r="BY195" s="77"/>
      <c r="BZ195" s="77"/>
      <c r="CA195" s="77"/>
      <c r="CB195" s="77"/>
      <c r="CC195" s="77"/>
      <c r="CD195" s="77"/>
      <c r="CE195" s="77"/>
      <c r="CF195" s="77"/>
      <c r="CG195" s="77"/>
      <c r="CH195" s="77"/>
      <c r="CI195" s="77"/>
      <c r="CJ195" s="77"/>
      <c r="CK195" s="77"/>
      <c r="CL195" s="77"/>
      <c r="CM195" s="77"/>
      <c r="CN195" s="77"/>
      <c r="CO195" s="77"/>
      <c r="CP195" s="77"/>
      <c r="CQ195" s="77"/>
      <c r="CR195" s="77"/>
      <c r="CS195" s="77"/>
      <c r="CT195" s="77"/>
      <c r="CU195" s="77"/>
      <c r="CV195" s="77"/>
      <c r="CW195" s="77"/>
      <c r="CX195" s="77"/>
      <c r="CY195" s="77"/>
      <c r="CZ195" s="77"/>
      <c r="DA195" s="77"/>
      <c r="DB195" s="77"/>
      <c r="DC195" s="77"/>
    </row>
  </sheetData>
  <mergeCells count="143">
    <mergeCell ref="A6:P6"/>
    <mergeCell ref="J8:P8"/>
    <mergeCell ref="A9:A11"/>
    <mergeCell ref="A31:A33"/>
    <mergeCell ref="B31:F31"/>
    <mergeCell ref="G31:K31"/>
    <mergeCell ref="B32:D32"/>
    <mergeCell ref="E32:F32"/>
    <mergeCell ref="G32:I32"/>
    <mergeCell ref="J32:K32"/>
    <mergeCell ref="B9:F9"/>
    <mergeCell ref="G9:K9"/>
    <mergeCell ref="B10:D10"/>
    <mergeCell ref="E10:F10"/>
    <mergeCell ref="G10:I10"/>
    <mergeCell ref="J10:K10"/>
    <mergeCell ref="A52:Q52"/>
    <mergeCell ref="A53:B54"/>
    <mergeCell ref="C53:E53"/>
    <mergeCell ref="F53:H53"/>
    <mergeCell ref="I53:K53"/>
    <mergeCell ref="L53:N53"/>
    <mergeCell ref="O53:P53"/>
    <mergeCell ref="A60:R60"/>
    <mergeCell ref="A61:B62"/>
    <mergeCell ref="C61:E61"/>
    <mergeCell ref="F61:H61"/>
    <mergeCell ref="I61:K61"/>
    <mergeCell ref="L61:N61"/>
    <mergeCell ref="O61:P61"/>
    <mergeCell ref="A88:B88"/>
    <mergeCell ref="A72:B72"/>
    <mergeCell ref="A73:B73"/>
    <mergeCell ref="A74:B74"/>
    <mergeCell ref="A75:B75"/>
    <mergeCell ref="A84:B84"/>
    <mergeCell ref="A86:B86"/>
    <mergeCell ref="A55:B55"/>
    <mergeCell ref="A56:A58"/>
    <mergeCell ref="A59:B59"/>
    <mergeCell ref="A63:B63"/>
    <mergeCell ref="A64:A66"/>
    <mergeCell ref="A67:B67"/>
    <mergeCell ref="A69:B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A93:B93"/>
    <mergeCell ref="A94:B94"/>
    <mergeCell ref="A96:B98"/>
    <mergeCell ref="C96:D97"/>
    <mergeCell ref="E96:AL96"/>
    <mergeCell ref="AM96:AN96"/>
    <mergeCell ref="AO96:AO98"/>
    <mergeCell ref="AP96:AP98"/>
    <mergeCell ref="C69:D70"/>
    <mergeCell ref="E69:AL69"/>
    <mergeCell ref="AM69:AN69"/>
    <mergeCell ref="AO69:AO71"/>
    <mergeCell ref="AP69:AP71"/>
    <mergeCell ref="A90:B90"/>
    <mergeCell ref="A91:B91"/>
    <mergeCell ref="A92:B92"/>
    <mergeCell ref="A76:B76"/>
    <mergeCell ref="A77:B77"/>
    <mergeCell ref="A78:B78"/>
    <mergeCell ref="A79:B79"/>
    <mergeCell ref="A80:B80"/>
    <mergeCell ref="A81:A83"/>
    <mergeCell ref="A85:B85"/>
    <mergeCell ref="A87:B87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</mergeCells>
  <dataValidations count="1">
    <dataValidation type="whole" allowBlank="1" showInputMessage="1" showErrorMessage="1" errorTitle="ERROR" error="Por Favor Ingrese solo Números." sqref="A1:XFD1048576">
      <formula1>0</formula1>
      <formula2>10000000000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topLeftCell="A112" workbookViewId="0">
      <selection activeCell="D35" sqref="D35"/>
    </sheetView>
  </sheetViews>
  <sheetFormatPr baseColWidth="10" defaultRowHeight="15" x14ac:dyDescent="0.25"/>
  <cols>
    <col min="1" max="1" width="52.5703125" style="76" customWidth="1"/>
    <col min="2" max="2" width="17" style="76" customWidth="1"/>
    <col min="3" max="71" width="11.42578125" style="76"/>
    <col min="72" max="72" width="0" style="76" hidden="1" customWidth="1"/>
    <col min="73" max="75" width="52.85546875" style="76" hidden="1" customWidth="1"/>
    <col min="76" max="101" width="52.85546875" style="77" hidden="1" customWidth="1"/>
    <col min="102" max="107" width="11.42578125" style="77"/>
    <col min="108" max="16384" width="11.42578125" style="76"/>
  </cols>
  <sheetData>
    <row r="1" spans="1:107" s="74" customFormat="1" ht="14.25" customHeight="1" x14ac:dyDescent="0.25">
      <c r="A1" s="73" t="s">
        <v>0</v>
      </c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</row>
    <row r="2" spans="1:107" s="74" customFormat="1" ht="14.25" customHeight="1" x14ac:dyDescent="0.25">
      <c r="A2" s="73" t="str">
        <f>CONCATENATE("COMUNA: ",[2]NOMBRE!B2," - ","( ",[2]NOMBRE!C2,[2]NOMBRE!D2,[2]NOMBRE!E2,[2]NOMBRE!F2,[2]NOMBRE!G2," )")</f>
        <v>COMUNA: Linares - ( 07401 )</v>
      </c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</row>
    <row r="3" spans="1:107" s="74" customFormat="1" ht="14.25" customHeight="1" x14ac:dyDescent="0.25">
      <c r="A3" s="73" t="str">
        <f>CONCATENATE("ESTABLECIMIENTO/ESTRATEGIA: ",[2]NOMBRE!B3," - ","( ",[2]NOMBRE!C3,[2]NOMBRE!D3,[2]NOMBRE!E3,[2]NOMBRE!F3,[2]NOMBRE!G3,[2]NOMBRE!H3," )")</f>
        <v>ESTABLECIMIENTO/ESTRATEGIA: Hospital Presidente Carlos Ibáñez del Campo - ( 116108 )</v>
      </c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</row>
    <row r="4" spans="1:107" s="74" customFormat="1" ht="14.25" customHeight="1" x14ac:dyDescent="0.25">
      <c r="A4" s="73" t="str">
        <f>CONCATENATE("MES: ",[2]NOMBRE!B6," - ","( ",[2]NOMBRE!C6,[2]NOMBRE!D6," )")</f>
        <v>MES: FEBRERO - ( 02 )</v>
      </c>
      <c r="BX4" s="75"/>
      <c r="BY4" s="75"/>
      <c r="BZ4" s="75"/>
      <c r="CA4" s="75"/>
      <c r="CB4" s="75"/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/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/>
      <c r="CY4" s="75"/>
      <c r="CZ4" s="75"/>
      <c r="DA4" s="75"/>
      <c r="DB4" s="75"/>
      <c r="DC4" s="75"/>
    </row>
    <row r="5" spans="1:107" s="74" customFormat="1" ht="14.25" customHeight="1" x14ac:dyDescent="0.25">
      <c r="A5" s="73" t="str">
        <f>CONCATENATE("AÑO: ",[2]NOMBRE!B7)</f>
        <v>AÑO: 2017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/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</row>
    <row r="6" spans="1:107" ht="15.75" x14ac:dyDescent="0.25">
      <c r="A6" s="405" t="s">
        <v>1</v>
      </c>
      <c r="B6" s="405"/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2"/>
      <c r="AG6" s="2"/>
      <c r="AH6" s="2"/>
      <c r="AI6" s="2"/>
      <c r="AJ6" s="2"/>
      <c r="AK6" s="2"/>
      <c r="AL6" s="2"/>
    </row>
    <row r="7" spans="1:107" ht="15.75" x14ac:dyDescent="0.25">
      <c r="A7" s="78" t="s">
        <v>72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"/>
      <c r="AG7" s="2"/>
      <c r="AH7" s="2"/>
      <c r="AI7" s="2"/>
      <c r="AJ7" s="2"/>
      <c r="AK7" s="2"/>
      <c r="AL7" s="2"/>
    </row>
    <row r="8" spans="1:107" x14ac:dyDescent="0.25">
      <c r="A8" s="27" t="s">
        <v>2</v>
      </c>
      <c r="B8" s="27"/>
      <c r="C8" s="27"/>
      <c r="D8" s="27"/>
      <c r="E8" s="27"/>
      <c r="F8" s="27"/>
      <c r="G8" s="27"/>
      <c r="H8" s="27"/>
      <c r="I8" s="4"/>
      <c r="J8" s="406"/>
      <c r="K8" s="406"/>
      <c r="L8" s="406"/>
      <c r="M8" s="406"/>
      <c r="N8" s="406"/>
      <c r="O8" s="406"/>
      <c r="P8" s="406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107" ht="15" customHeight="1" x14ac:dyDescent="0.25">
      <c r="A9" s="387" t="s">
        <v>3</v>
      </c>
      <c r="B9" s="384" t="s">
        <v>73</v>
      </c>
      <c r="C9" s="404"/>
      <c r="D9" s="404"/>
      <c r="E9" s="404"/>
      <c r="F9" s="408"/>
      <c r="G9" s="404" t="s">
        <v>74</v>
      </c>
      <c r="H9" s="404"/>
      <c r="I9" s="404"/>
      <c r="J9" s="404"/>
      <c r="K9" s="385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107" ht="15" customHeight="1" x14ac:dyDescent="0.25">
      <c r="A10" s="388"/>
      <c r="B10" s="384" t="s">
        <v>75</v>
      </c>
      <c r="C10" s="404"/>
      <c r="D10" s="385"/>
      <c r="E10" s="409" t="s">
        <v>76</v>
      </c>
      <c r="F10" s="410"/>
      <c r="G10" s="404" t="s">
        <v>75</v>
      </c>
      <c r="H10" s="404"/>
      <c r="I10" s="385"/>
      <c r="J10" s="384" t="s">
        <v>77</v>
      </c>
      <c r="K10" s="385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107" x14ac:dyDescent="0.25">
      <c r="A11" s="407"/>
      <c r="B11" s="6" t="s">
        <v>4</v>
      </c>
      <c r="C11" s="79" t="s">
        <v>5</v>
      </c>
      <c r="D11" s="80" t="s">
        <v>78</v>
      </c>
      <c r="E11" s="59" t="s">
        <v>6</v>
      </c>
      <c r="F11" s="60" t="s">
        <v>7</v>
      </c>
      <c r="G11" s="81" t="s">
        <v>4</v>
      </c>
      <c r="H11" s="79" t="s">
        <v>5</v>
      </c>
      <c r="I11" s="82" t="s">
        <v>78</v>
      </c>
      <c r="J11" s="59" t="s">
        <v>6</v>
      </c>
      <c r="K11" s="61" t="s">
        <v>7</v>
      </c>
      <c r="L11" s="83"/>
      <c r="M11" s="2"/>
      <c r="N11" s="2"/>
      <c r="O11" s="2"/>
      <c r="P11" s="2"/>
      <c r="Q11" s="2"/>
      <c r="R11" s="2"/>
      <c r="S11" s="2"/>
      <c r="T11" s="2"/>
      <c r="U11" s="2"/>
    </row>
    <row r="12" spans="1:107" ht="20.25" customHeight="1" x14ac:dyDescent="0.25">
      <c r="A12" s="9" t="s">
        <v>8</v>
      </c>
      <c r="B12" s="10">
        <v>146</v>
      </c>
      <c r="C12" s="31"/>
      <c r="D12" s="17"/>
      <c r="E12" s="84"/>
      <c r="F12" s="85">
        <v>146</v>
      </c>
      <c r="G12" s="86"/>
      <c r="H12" s="31"/>
      <c r="I12" s="17"/>
      <c r="J12" s="87"/>
      <c r="K12" s="88"/>
      <c r="L12" s="89" t="s">
        <v>79</v>
      </c>
      <c r="M12" s="14"/>
      <c r="N12" s="14"/>
      <c r="O12" s="14"/>
      <c r="P12" s="14"/>
      <c r="Q12" s="14"/>
      <c r="R12" s="14"/>
      <c r="S12" s="14"/>
      <c r="T12" s="14"/>
      <c r="U12" s="14"/>
      <c r="CA12" s="77" t="str">
        <f t="shared" ref="CA12:CA29" si="0">IF(B12+C12+D12&lt;&gt;E12+F12,"El Total de VDRL,RPR o MHA-TP Procesados deben ser igual a la columna Sexo.","")</f>
        <v/>
      </c>
      <c r="CB12" s="77" t="str">
        <f t="shared" ref="CB12:CB29" si="1">IF(G12+H12+I12&lt;&gt;J12+K12,"El Total de VDRL,RPR o MHA-TP Reactivos deben ser igual a la columna Sexo.","")</f>
        <v/>
      </c>
      <c r="CC12" s="77" t="str">
        <f t="shared" ref="CC12:CC29" si="2">IF(H12&gt;E12+F12,"Reactivos de Seccion A.1,no puede  ser mayor que Procesados","")</f>
        <v/>
      </c>
      <c r="CG12" s="77">
        <f t="shared" ref="CG12:CG29" si="3">IF(B12+C12+D12&lt;&gt;E12+F12,1,0)</f>
        <v>0</v>
      </c>
      <c r="CH12" s="77">
        <f t="shared" ref="CH12:CH29" si="4">IF(G12+H12+I12&lt;&gt;J12+K12,1,0)</f>
        <v>0</v>
      </c>
      <c r="CI12" s="77">
        <f t="shared" ref="CI12:CI29" si="5">IF(H12&gt;E12+F12,1,0)</f>
        <v>0</v>
      </c>
    </row>
    <row r="13" spans="1:107" ht="20.25" customHeight="1" x14ac:dyDescent="0.25">
      <c r="A13" s="9" t="s">
        <v>9</v>
      </c>
      <c r="B13" s="10">
        <v>114</v>
      </c>
      <c r="C13" s="31"/>
      <c r="D13" s="17"/>
      <c r="E13" s="90"/>
      <c r="F13" s="85">
        <v>114</v>
      </c>
      <c r="G13" s="86"/>
      <c r="H13" s="31"/>
      <c r="I13" s="17"/>
      <c r="J13" s="90"/>
      <c r="K13" s="11"/>
      <c r="L13" s="89" t="s">
        <v>79</v>
      </c>
      <c r="M13" s="14"/>
      <c r="N13" s="14"/>
      <c r="O13" s="14"/>
      <c r="P13" s="14"/>
      <c r="Q13" s="14"/>
      <c r="R13" s="14"/>
      <c r="S13" s="14"/>
      <c r="T13" s="14"/>
      <c r="U13" s="14"/>
      <c r="CA13" s="77" t="str">
        <f t="shared" si="0"/>
        <v/>
      </c>
      <c r="CB13" s="77" t="str">
        <f t="shared" si="1"/>
        <v/>
      </c>
      <c r="CC13" s="77" t="str">
        <f t="shared" si="2"/>
        <v/>
      </c>
      <c r="CG13" s="77">
        <f t="shared" si="3"/>
        <v>0</v>
      </c>
      <c r="CH13" s="77">
        <f t="shared" si="4"/>
        <v>0</v>
      </c>
      <c r="CI13" s="77">
        <f t="shared" si="5"/>
        <v>0</v>
      </c>
    </row>
    <row r="14" spans="1:107" ht="20.25" customHeight="1" x14ac:dyDescent="0.25">
      <c r="A14" s="9" t="s">
        <v>10</v>
      </c>
      <c r="B14" s="10">
        <v>110</v>
      </c>
      <c r="C14" s="31"/>
      <c r="D14" s="17"/>
      <c r="E14" s="90"/>
      <c r="F14" s="85">
        <v>110</v>
      </c>
      <c r="G14" s="86"/>
      <c r="H14" s="31"/>
      <c r="I14" s="17"/>
      <c r="J14" s="90"/>
      <c r="K14" s="11"/>
      <c r="L14" s="89" t="s">
        <v>79</v>
      </c>
      <c r="M14" s="14"/>
      <c r="N14" s="14"/>
      <c r="O14" s="14"/>
      <c r="P14" s="14"/>
      <c r="Q14" s="14"/>
      <c r="R14" s="14"/>
      <c r="S14" s="14"/>
      <c r="T14" s="14"/>
      <c r="U14" s="14"/>
      <c r="CA14" s="77" t="str">
        <f t="shared" si="0"/>
        <v/>
      </c>
      <c r="CB14" s="77" t="str">
        <f t="shared" si="1"/>
        <v/>
      </c>
      <c r="CC14" s="77" t="str">
        <f t="shared" si="2"/>
        <v/>
      </c>
      <c r="CG14" s="77">
        <f t="shared" si="3"/>
        <v>0</v>
      </c>
      <c r="CH14" s="77">
        <f t="shared" si="4"/>
        <v>0</v>
      </c>
      <c r="CI14" s="77">
        <f t="shared" si="5"/>
        <v>0</v>
      </c>
    </row>
    <row r="15" spans="1:107" ht="20.25" customHeight="1" x14ac:dyDescent="0.25">
      <c r="A15" s="9" t="s">
        <v>11</v>
      </c>
      <c r="B15" s="10">
        <v>5</v>
      </c>
      <c r="C15" s="31"/>
      <c r="D15" s="17"/>
      <c r="E15" s="90"/>
      <c r="F15" s="85">
        <v>5</v>
      </c>
      <c r="G15" s="86"/>
      <c r="H15" s="31"/>
      <c r="I15" s="17"/>
      <c r="J15" s="90"/>
      <c r="K15" s="11"/>
      <c r="L15" s="89" t="s">
        <v>79</v>
      </c>
      <c r="M15" s="14"/>
      <c r="N15" s="14"/>
      <c r="O15" s="14"/>
      <c r="P15" s="14"/>
      <c r="Q15" s="14"/>
      <c r="R15" s="14"/>
      <c r="S15" s="14"/>
      <c r="T15" s="14"/>
      <c r="U15" s="14"/>
      <c r="CA15" s="77" t="str">
        <f t="shared" si="0"/>
        <v/>
      </c>
      <c r="CB15" s="77" t="str">
        <f t="shared" si="1"/>
        <v/>
      </c>
      <c r="CC15" s="77" t="str">
        <f t="shared" si="2"/>
        <v/>
      </c>
      <c r="CG15" s="77">
        <f t="shared" si="3"/>
        <v>0</v>
      </c>
      <c r="CH15" s="77">
        <f t="shared" si="4"/>
        <v>0</v>
      </c>
      <c r="CI15" s="77">
        <f t="shared" si="5"/>
        <v>0</v>
      </c>
    </row>
    <row r="16" spans="1:107" ht="20.25" customHeight="1" x14ac:dyDescent="0.25">
      <c r="A16" s="18" t="s">
        <v>80</v>
      </c>
      <c r="B16" s="10"/>
      <c r="C16" s="31"/>
      <c r="D16" s="17"/>
      <c r="E16" s="90"/>
      <c r="F16" s="85"/>
      <c r="G16" s="86"/>
      <c r="H16" s="31"/>
      <c r="I16" s="17"/>
      <c r="J16" s="90"/>
      <c r="K16" s="22"/>
      <c r="L16" s="89" t="s">
        <v>79</v>
      </c>
      <c r="M16" s="14"/>
      <c r="N16" s="14"/>
      <c r="O16" s="14"/>
      <c r="P16" s="14"/>
      <c r="Q16" s="14"/>
      <c r="R16" s="14"/>
      <c r="S16" s="14"/>
      <c r="T16" s="14"/>
      <c r="U16" s="14"/>
      <c r="CA16" s="77" t="str">
        <f t="shared" si="0"/>
        <v/>
      </c>
      <c r="CB16" s="77" t="str">
        <f t="shared" si="1"/>
        <v/>
      </c>
      <c r="CC16" s="77" t="str">
        <f t="shared" si="2"/>
        <v/>
      </c>
      <c r="CG16" s="77">
        <f t="shared" si="3"/>
        <v>0</v>
      </c>
      <c r="CH16" s="77">
        <f t="shared" si="4"/>
        <v>0</v>
      </c>
      <c r="CI16" s="77">
        <f t="shared" si="5"/>
        <v>0</v>
      </c>
    </row>
    <row r="17" spans="1:87" ht="20.25" customHeight="1" x14ac:dyDescent="0.25">
      <c r="A17" s="18" t="s">
        <v>81</v>
      </c>
      <c r="B17" s="10"/>
      <c r="C17" s="31"/>
      <c r="D17" s="17"/>
      <c r="E17" s="91"/>
      <c r="F17" s="85"/>
      <c r="G17" s="86"/>
      <c r="H17" s="31"/>
      <c r="I17" s="17"/>
      <c r="J17" s="91"/>
      <c r="K17" s="23"/>
      <c r="L17" s="89" t="s">
        <v>79</v>
      </c>
      <c r="M17" s="14"/>
      <c r="N17" s="14"/>
      <c r="O17" s="14"/>
      <c r="P17" s="14"/>
      <c r="Q17" s="14"/>
      <c r="R17" s="14"/>
      <c r="S17" s="14"/>
      <c r="T17" s="14"/>
      <c r="U17" s="14"/>
      <c r="CA17" s="77" t="str">
        <f t="shared" si="0"/>
        <v/>
      </c>
      <c r="CB17" s="77" t="str">
        <f t="shared" si="1"/>
        <v/>
      </c>
      <c r="CC17" s="77" t="str">
        <f t="shared" si="2"/>
        <v/>
      </c>
      <c r="CG17" s="77">
        <f t="shared" si="3"/>
        <v>0</v>
      </c>
      <c r="CH17" s="77">
        <f t="shared" si="4"/>
        <v>0</v>
      </c>
      <c r="CI17" s="77">
        <f t="shared" si="5"/>
        <v>0</v>
      </c>
    </row>
    <row r="18" spans="1:87" ht="20.25" customHeight="1" x14ac:dyDescent="0.25">
      <c r="A18" s="20" t="s">
        <v>12</v>
      </c>
      <c r="B18" s="21">
        <v>80</v>
      </c>
      <c r="C18" s="41">
        <v>105</v>
      </c>
      <c r="D18" s="19"/>
      <c r="E18" s="90"/>
      <c r="F18" s="85">
        <v>185</v>
      </c>
      <c r="G18" s="92"/>
      <c r="H18" s="41"/>
      <c r="I18" s="19"/>
      <c r="J18" s="90"/>
      <c r="K18" s="23"/>
      <c r="L18" s="89" t="s">
        <v>79</v>
      </c>
      <c r="M18" s="14"/>
      <c r="N18" s="14"/>
      <c r="O18" s="14"/>
      <c r="P18" s="14"/>
      <c r="Q18" s="14"/>
      <c r="R18" s="14"/>
      <c r="S18" s="14"/>
      <c r="T18" s="14"/>
      <c r="U18" s="14"/>
      <c r="CA18" s="77" t="str">
        <f t="shared" si="0"/>
        <v/>
      </c>
      <c r="CB18" s="77" t="str">
        <f t="shared" si="1"/>
        <v/>
      </c>
      <c r="CC18" s="77" t="str">
        <f t="shared" si="2"/>
        <v/>
      </c>
      <c r="CG18" s="77">
        <f t="shared" si="3"/>
        <v>0</v>
      </c>
      <c r="CH18" s="77">
        <f t="shared" si="4"/>
        <v>0</v>
      </c>
      <c r="CI18" s="77">
        <f t="shared" si="5"/>
        <v>0</v>
      </c>
    </row>
    <row r="19" spans="1:87" ht="20.25" customHeight="1" x14ac:dyDescent="0.25">
      <c r="A19" s="20" t="s">
        <v>13</v>
      </c>
      <c r="B19" s="21">
        <v>1</v>
      </c>
      <c r="C19" s="41">
        <v>7</v>
      </c>
      <c r="D19" s="19"/>
      <c r="E19" s="90"/>
      <c r="F19" s="85">
        <v>8</v>
      </c>
      <c r="G19" s="92"/>
      <c r="H19" s="41"/>
      <c r="I19" s="19"/>
      <c r="J19" s="90"/>
      <c r="K19" s="22"/>
      <c r="L19" s="89" t="s">
        <v>79</v>
      </c>
      <c r="M19" s="14"/>
      <c r="N19" s="14"/>
      <c r="O19" s="14"/>
      <c r="P19" s="14"/>
      <c r="Q19" s="14"/>
      <c r="R19" s="14"/>
      <c r="S19" s="14"/>
      <c r="T19" s="14"/>
      <c r="U19" s="14"/>
      <c r="CA19" s="77" t="str">
        <f t="shared" si="0"/>
        <v/>
      </c>
      <c r="CB19" s="77" t="str">
        <f t="shared" si="1"/>
        <v/>
      </c>
      <c r="CC19" s="77" t="str">
        <f t="shared" si="2"/>
        <v/>
      </c>
      <c r="CG19" s="77">
        <f t="shared" si="3"/>
        <v>0</v>
      </c>
      <c r="CH19" s="77">
        <f t="shared" si="4"/>
        <v>0</v>
      </c>
      <c r="CI19" s="77">
        <f t="shared" si="5"/>
        <v>0</v>
      </c>
    </row>
    <row r="20" spans="1:87" ht="20.25" customHeight="1" x14ac:dyDescent="0.25">
      <c r="A20" s="20" t="s">
        <v>82</v>
      </c>
      <c r="B20" s="21">
        <v>151</v>
      </c>
      <c r="C20" s="41"/>
      <c r="D20" s="19"/>
      <c r="E20" s="90"/>
      <c r="F20" s="85">
        <v>151</v>
      </c>
      <c r="G20" s="92"/>
      <c r="H20" s="41"/>
      <c r="I20" s="19"/>
      <c r="J20" s="90"/>
      <c r="K20" s="22"/>
      <c r="L20" s="89" t="s">
        <v>79</v>
      </c>
      <c r="M20" s="14"/>
      <c r="N20" s="14"/>
      <c r="O20" s="14"/>
      <c r="P20" s="14"/>
      <c r="Q20" s="14"/>
      <c r="R20" s="14"/>
      <c r="S20" s="14"/>
      <c r="T20" s="14"/>
      <c r="U20" s="14"/>
      <c r="CA20" s="77" t="str">
        <f t="shared" si="0"/>
        <v/>
      </c>
      <c r="CB20" s="77" t="str">
        <f t="shared" si="1"/>
        <v/>
      </c>
      <c r="CC20" s="77" t="str">
        <f t="shared" si="2"/>
        <v/>
      </c>
      <c r="CG20" s="77">
        <f t="shared" si="3"/>
        <v>0</v>
      </c>
      <c r="CH20" s="77">
        <f t="shared" si="4"/>
        <v>0</v>
      </c>
      <c r="CI20" s="77">
        <f t="shared" si="5"/>
        <v>0</v>
      </c>
    </row>
    <row r="21" spans="1:87" ht="26.25" customHeight="1" x14ac:dyDescent="0.25">
      <c r="A21" s="18" t="s">
        <v>83</v>
      </c>
      <c r="B21" s="21">
        <v>1</v>
      </c>
      <c r="C21" s="41"/>
      <c r="D21" s="19"/>
      <c r="E21" s="93">
        <v>1</v>
      </c>
      <c r="F21" s="94"/>
      <c r="G21" s="92"/>
      <c r="H21" s="41"/>
      <c r="I21" s="19"/>
      <c r="J21" s="93"/>
      <c r="K21" s="22"/>
      <c r="L21" s="89" t="s">
        <v>79</v>
      </c>
      <c r="M21" s="14"/>
      <c r="N21" s="14"/>
      <c r="O21" s="14"/>
      <c r="P21" s="14"/>
      <c r="Q21" s="14"/>
      <c r="R21" s="14"/>
      <c r="S21" s="14"/>
      <c r="T21" s="14"/>
      <c r="U21" s="14"/>
      <c r="CA21" s="77" t="str">
        <f t="shared" si="0"/>
        <v/>
      </c>
      <c r="CB21" s="77" t="str">
        <f t="shared" si="1"/>
        <v/>
      </c>
      <c r="CC21" s="77" t="str">
        <f t="shared" si="2"/>
        <v/>
      </c>
      <c r="CG21" s="77">
        <f t="shared" si="3"/>
        <v>0</v>
      </c>
      <c r="CH21" s="77">
        <f t="shared" si="4"/>
        <v>0</v>
      </c>
      <c r="CI21" s="77">
        <f t="shared" si="5"/>
        <v>0</v>
      </c>
    </row>
    <row r="22" spans="1:87" ht="20.25" customHeight="1" x14ac:dyDescent="0.25">
      <c r="A22" s="18" t="s">
        <v>14</v>
      </c>
      <c r="B22" s="21">
        <v>1</v>
      </c>
      <c r="C22" s="41"/>
      <c r="D22" s="19"/>
      <c r="E22" s="93"/>
      <c r="F22" s="94">
        <v>1</v>
      </c>
      <c r="G22" s="92"/>
      <c r="H22" s="41"/>
      <c r="I22" s="19"/>
      <c r="J22" s="93"/>
      <c r="K22" s="22"/>
      <c r="L22" s="89" t="s">
        <v>79</v>
      </c>
      <c r="M22" s="14"/>
      <c r="N22" s="14"/>
      <c r="O22" s="14"/>
      <c r="P22" s="14"/>
      <c r="Q22" s="14"/>
      <c r="R22" s="14"/>
      <c r="S22" s="14"/>
      <c r="T22" s="14"/>
      <c r="U22" s="14"/>
      <c r="CA22" s="77" t="str">
        <f t="shared" si="0"/>
        <v/>
      </c>
      <c r="CB22" s="77" t="str">
        <f t="shared" si="1"/>
        <v/>
      </c>
      <c r="CC22" s="77" t="str">
        <f t="shared" si="2"/>
        <v/>
      </c>
      <c r="CG22" s="77">
        <f t="shared" si="3"/>
        <v>0</v>
      </c>
      <c r="CH22" s="77">
        <f t="shared" si="4"/>
        <v>0</v>
      </c>
      <c r="CI22" s="77">
        <f t="shared" si="5"/>
        <v>0</v>
      </c>
    </row>
    <row r="23" spans="1:87" ht="20.25" customHeight="1" x14ac:dyDescent="0.25">
      <c r="A23" s="20" t="s">
        <v>15</v>
      </c>
      <c r="B23" s="21">
        <v>528</v>
      </c>
      <c r="C23" s="41"/>
      <c r="D23" s="19"/>
      <c r="E23" s="93"/>
      <c r="F23" s="94">
        <v>528</v>
      </c>
      <c r="G23" s="92"/>
      <c r="H23" s="41"/>
      <c r="I23" s="19"/>
      <c r="J23" s="93"/>
      <c r="K23" s="22"/>
      <c r="L23" s="89" t="s">
        <v>79</v>
      </c>
      <c r="M23" s="14"/>
      <c r="N23" s="14"/>
      <c r="O23" s="14"/>
      <c r="P23" s="14"/>
      <c r="Q23" s="14"/>
      <c r="R23" s="14"/>
      <c r="S23" s="14"/>
      <c r="T23" s="14"/>
      <c r="U23" s="14"/>
      <c r="CA23" s="77" t="str">
        <f t="shared" si="0"/>
        <v/>
      </c>
      <c r="CB23" s="77" t="str">
        <f t="shared" si="1"/>
        <v/>
      </c>
      <c r="CC23" s="77" t="str">
        <f t="shared" si="2"/>
        <v/>
      </c>
      <c r="CG23" s="77">
        <f t="shared" si="3"/>
        <v>0</v>
      </c>
      <c r="CH23" s="77">
        <f t="shared" si="4"/>
        <v>0</v>
      </c>
      <c r="CI23" s="77">
        <f t="shared" si="5"/>
        <v>0</v>
      </c>
    </row>
    <row r="24" spans="1:87" ht="20.25" customHeight="1" x14ac:dyDescent="0.25">
      <c r="A24" s="20" t="s">
        <v>16</v>
      </c>
      <c r="B24" s="21">
        <v>38</v>
      </c>
      <c r="C24" s="41"/>
      <c r="D24" s="19"/>
      <c r="E24" s="93">
        <v>15</v>
      </c>
      <c r="F24" s="94">
        <v>23</v>
      </c>
      <c r="G24" s="92">
        <v>21</v>
      </c>
      <c r="H24" s="41"/>
      <c r="I24" s="19"/>
      <c r="J24" s="93">
        <v>4</v>
      </c>
      <c r="K24" s="22">
        <v>17</v>
      </c>
      <c r="L24" s="89" t="s">
        <v>79</v>
      </c>
      <c r="M24" s="14"/>
      <c r="N24" s="14"/>
      <c r="O24" s="14"/>
      <c r="P24" s="14"/>
      <c r="Q24" s="14"/>
      <c r="R24" s="14"/>
      <c r="S24" s="14"/>
      <c r="T24" s="14"/>
      <c r="U24" s="14"/>
      <c r="CA24" s="77" t="str">
        <f t="shared" si="0"/>
        <v/>
      </c>
      <c r="CB24" s="77" t="str">
        <f t="shared" si="1"/>
        <v/>
      </c>
      <c r="CC24" s="77" t="str">
        <f t="shared" si="2"/>
        <v/>
      </c>
      <c r="CG24" s="77">
        <f t="shared" si="3"/>
        <v>0</v>
      </c>
      <c r="CH24" s="77">
        <f t="shared" si="4"/>
        <v>0</v>
      </c>
      <c r="CI24" s="77">
        <f t="shared" si="5"/>
        <v>0</v>
      </c>
    </row>
    <row r="25" spans="1:87" ht="20.25" customHeight="1" x14ac:dyDescent="0.25">
      <c r="A25" s="20" t="s">
        <v>17</v>
      </c>
      <c r="B25" s="21">
        <v>368</v>
      </c>
      <c r="C25" s="41">
        <v>1</v>
      </c>
      <c r="D25" s="19"/>
      <c r="E25" s="93">
        <v>133</v>
      </c>
      <c r="F25" s="94">
        <v>236</v>
      </c>
      <c r="G25" s="92">
        <v>1</v>
      </c>
      <c r="H25" s="41"/>
      <c r="I25" s="19"/>
      <c r="J25" s="93"/>
      <c r="K25" s="22">
        <v>1</v>
      </c>
      <c r="L25" s="89" t="s">
        <v>79</v>
      </c>
      <c r="M25" s="14"/>
      <c r="N25" s="14"/>
      <c r="O25" s="14"/>
      <c r="P25" s="14"/>
      <c r="Q25" s="14"/>
      <c r="R25" s="14"/>
      <c r="S25" s="14"/>
      <c r="T25" s="14"/>
      <c r="U25" s="14"/>
      <c r="CA25" s="77" t="str">
        <f t="shared" si="0"/>
        <v/>
      </c>
      <c r="CB25" s="77" t="str">
        <f t="shared" si="1"/>
        <v/>
      </c>
      <c r="CC25" s="77" t="str">
        <f t="shared" si="2"/>
        <v/>
      </c>
      <c r="CG25" s="77">
        <f t="shared" si="3"/>
        <v>0</v>
      </c>
      <c r="CH25" s="77">
        <f t="shared" si="4"/>
        <v>0</v>
      </c>
      <c r="CI25" s="77">
        <f t="shared" si="5"/>
        <v>0</v>
      </c>
    </row>
    <row r="26" spans="1:87" ht="20.25" customHeight="1" x14ac:dyDescent="0.25">
      <c r="A26" s="20" t="s">
        <v>18</v>
      </c>
      <c r="B26" s="21"/>
      <c r="C26" s="41"/>
      <c r="D26" s="19"/>
      <c r="E26" s="93"/>
      <c r="F26" s="94"/>
      <c r="G26" s="92"/>
      <c r="H26" s="41"/>
      <c r="I26" s="19"/>
      <c r="J26" s="93"/>
      <c r="K26" s="22"/>
      <c r="L26" s="89" t="s">
        <v>79</v>
      </c>
      <c r="M26" s="14"/>
      <c r="N26" s="14"/>
      <c r="O26" s="14"/>
      <c r="P26" s="14"/>
      <c r="Q26" s="14"/>
      <c r="R26" s="14"/>
      <c r="S26" s="14"/>
      <c r="T26" s="14"/>
      <c r="U26" s="14"/>
      <c r="CA26" s="77" t="str">
        <f t="shared" si="0"/>
        <v/>
      </c>
      <c r="CB26" s="77" t="str">
        <f t="shared" si="1"/>
        <v/>
      </c>
      <c r="CC26" s="77" t="str">
        <f t="shared" si="2"/>
        <v/>
      </c>
      <c r="CG26" s="77">
        <f t="shared" si="3"/>
        <v>0</v>
      </c>
      <c r="CH26" s="77">
        <f t="shared" si="4"/>
        <v>0</v>
      </c>
      <c r="CI26" s="77">
        <f t="shared" si="5"/>
        <v>0</v>
      </c>
    </row>
    <row r="27" spans="1:87" ht="20.25" customHeight="1" x14ac:dyDescent="0.25">
      <c r="A27" s="20" t="s">
        <v>84</v>
      </c>
      <c r="B27" s="21"/>
      <c r="C27" s="41"/>
      <c r="D27" s="19"/>
      <c r="E27" s="93"/>
      <c r="F27" s="94"/>
      <c r="G27" s="92"/>
      <c r="H27" s="41"/>
      <c r="I27" s="19"/>
      <c r="J27" s="93"/>
      <c r="K27" s="22"/>
      <c r="L27" s="89" t="s">
        <v>79</v>
      </c>
      <c r="M27" s="14"/>
      <c r="N27" s="14"/>
      <c r="O27" s="14"/>
      <c r="P27" s="14"/>
      <c r="Q27" s="14"/>
      <c r="R27" s="14"/>
      <c r="S27" s="14"/>
      <c r="T27" s="14"/>
      <c r="U27" s="14"/>
      <c r="CA27" s="77" t="str">
        <f t="shared" si="0"/>
        <v/>
      </c>
      <c r="CB27" s="77" t="str">
        <f t="shared" si="1"/>
        <v/>
      </c>
      <c r="CC27" s="77" t="str">
        <f t="shared" si="2"/>
        <v/>
      </c>
      <c r="CG27" s="77">
        <f t="shared" si="3"/>
        <v>0</v>
      </c>
      <c r="CH27" s="77">
        <f t="shared" si="4"/>
        <v>0</v>
      </c>
      <c r="CI27" s="77">
        <f t="shared" si="5"/>
        <v>0</v>
      </c>
    </row>
    <row r="28" spans="1:87" ht="20.25" customHeight="1" x14ac:dyDescent="0.25">
      <c r="A28" s="95" t="s">
        <v>19</v>
      </c>
      <c r="B28" s="21"/>
      <c r="C28" s="43"/>
      <c r="D28" s="44"/>
      <c r="E28" s="96"/>
      <c r="F28" s="94"/>
      <c r="G28" s="92"/>
      <c r="H28" s="43"/>
      <c r="I28" s="44"/>
      <c r="J28" s="96"/>
      <c r="K28" s="23"/>
      <c r="L28" s="89" t="s">
        <v>79</v>
      </c>
      <c r="M28" s="14"/>
      <c r="N28" s="14"/>
      <c r="O28" s="14"/>
      <c r="P28" s="14"/>
      <c r="Q28" s="14"/>
      <c r="R28" s="14"/>
      <c r="S28" s="14"/>
      <c r="T28" s="14"/>
      <c r="U28" s="14"/>
      <c r="CA28" s="77" t="str">
        <f t="shared" si="0"/>
        <v/>
      </c>
      <c r="CB28" s="77" t="str">
        <f t="shared" si="1"/>
        <v/>
      </c>
      <c r="CC28" s="77" t="str">
        <f t="shared" si="2"/>
        <v/>
      </c>
      <c r="CG28" s="77">
        <f t="shared" si="3"/>
        <v>0</v>
      </c>
      <c r="CH28" s="77">
        <f t="shared" si="4"/>
        <v>0</v>
      </c>
      <c r="CI28" s="77">
        <f t="shared" si="5"/>
        <v>0</v>
      </c>
    </row>
    <row r="29" spans="1:87" ht="20.25" customHeight="1" x14ac:dyDescent="0.25">
      <c r="A29" s="4" t="s">
        <v>59</v>
      </c>
      <c r="B29" s="21"/>
      <c r="C29" s="41"/>
      <c r="D29" s="19"/>
      <c r="E29" s="93"/>
      <c r="F29" s="94"/>
      <c r="G29" s="92"/>
      <c r="H29" s="41"/>
      <c r="I29" s="19"/>
      <c r="J29" s="97"/>
      <c r="K29" s="25"/>
      <c r="L29" s="89" t="s">
        <v>79</v>
      </c>
      <c r="M29" s="14"/>
      <c r="N29" s="14"/>
      <c r="O29" s="14"/>
      <c r="P29" s="14"/>
      <c r="Q29" s="14"/>
      <c r="R29" s="14"/>
      <c r="S29" s="14"/>
      <c r="T29" s="14"/>
      <c r="U29" s="14"/>
      <c r="CA29" s="77" t="str">
        <f t="shared" si="0"/>
        <v/>
      </c>
      <c r="CB29" s="77" t="str">
        <f t="shared" si="1"/>
        <v/>
      </c>
      <c r="CC29" s="77" t="str">
        <f t="shared" si="2"/>
        <v/>
      </c>
      <c r="CG29" s="77">
        <f t="shared" si="3"/>
        <v>0</v>
      </c>
      <c r="CH29" s="77">
        <f t="shared" si="4"/>
        <v>0</v>
      </c>
      <c r="CI29" s="77">
        <f t="shared" si="5"/>
        <v>0</v>
      </c>
    </row>
    <row r="30" spans="1:87" ht="15" customHeight="1" x14ac:dyDescent="0.25">
      <c r="A30" s="98" t="s">
        <v>85</v>
      </c>
      <c r="B30" s="99"/>
      <c r="C30" s="99"/>
      <c r="D30" s="99"/>
      <c r="E30" s="99"/>
      <c r="F30" s="99"/>
      <c r="G30" s="99"/>
      <c r="H30" s="99"/>
      <c r="I30" s="98"/>
      <c r="J30" s="100"/>
      <c r="K30" s="100"/>
      <c r="L30" s="14"/>
      <c r="M30" s="14"/>
      <c r="N30" s="14"/>
      <c r="O30" s="14"/>
      <c r="P30" s="14"/>
      <c r="Q30" s="14"/>
      <c r="R30" s="14"/>
      <c r="S30" s="14"/>
      <c r="T30" s="14"/>
      <c r="U30" s="2"/>
    </row>
    <row r="31" spans="1:87" ht="15" customHeight="1" x14ac:dyDescent="0.25">
      <c r="A31" s="387" t="s">
        <v>3</v>
      </c>
      <c r="B31" s="384" t="s">
        <v>73</v>
      </c>
      <c r="C31" s="404"/>
      <c r="D31" s="404"/>
      <c r="E31" s="404"/>
      <c r="F31" s="408"/>
      <c r="G31" s="411" t="s">
        <v>74</v>
      </c>
      <c r="H31" s="404"/>
      <c r="I31" s="404"/>
      <c r="J31" s="404"/>
      <c r="K31" s="385"/>
      <c r="L31" s="14"/>
      <c r="M31" s="14"/>
      <c r="N31" s="14"/>
      <c r="O31" s="14"/>
      <c r="P31" s="14"/>
      <c r="Q31" s="14"/>
      <c r="R31" s="14"/>
      <c r="S31" s="14"/>
      <c r="T31" s="14"/>
      <c r="U31" s="2"/>
    </row>
    <row r="32" spans="1:87" ht="15" customHeight="1" x14ac:dyDescent="0.25">
      <c r="A32" s="388"/>
      <c r="B32" s="384" t="s">
        <v>75</v>
      </c>
      <c r="C32" s="404"/>
      <c r="D32" s="385"/>
      <c r="E32" s="409" t="s">
        <v>76</v>
      </c>
      <c r="F32" s="410"/>
      <c r="G32" s="411" t="s">
        <v>75</v>
      </c>
      <c r="H32" s="404"/>
      <c r="I32" s="385"/>
      <c r="J32" s="384" t="s">
        <v>77</v>
      </c>
      <c r="K32" s="385"/>
      <c r="L32" s="14"/>
      <c r="M32" s="14"/>
      <c r="N32" s="14"/>
      <c r="O32" s="14"/>
      <c r="P32" s="14"/>
      <c r="Q32" s="14"/>
      <c r="R32" s="14"/>
      <c r="S32" s="14"/>
      <c r="T32" s="14"/>
      <c r="U32" s="2"/>
    </row>
    <row r="33" spans="1:21" x14ac:dyDescent="0.25">
      <c r="A33" s="389"/>
      <c r="B33" s="6" t="s">
        <v>4</v>
      </c>
      <c r="C33" s="79" t="s">
        <v>5</v>
      </c>
      <c r="D33" s="7" t="s">
        <v>78</v>
      </c>
      <c r="E33" s="59" t="s">
        <v>6</v>
      </c>
      <c r="F33" s="58" t="s">
        <v>7</v>
      </c>
      <c r="G33" s="81" t="s">
        <v>4</v>
      </c>
      <c r="H33" s="79" t="s">
        <v>5</v>
      </c>
      <c r="I33" s="7" t="s">
        <v>78</v>
      </c>
      <c r="J33" s="59" t="s">
        <v>6</v>
      </c>
      <c r="K33" s="61" t="s">
        <v>7</v>
      </c>
      <c r="L33" s="14"/>
      <c r="M33" s="14"/>
      <c r="N33" s="14"/>
      <c r="O33" s="14"/>
      <c r="P33" s="14"/>
      <c r="Q33" s="14"/>
      <c r="R33" s="14"/>
      <c r="S33" s="14"/>
      <c r="T33" s="14"/>
      <c r="U33" s="2"/>
    </row>
    <row r="34" spans="1:21" ht="24" customHeight="1" x14ac:dyDescent="0.25">
      <c r="A34" s="9" t="s">
        <v>8</v>
      </c>
      <c r="B34" s="10"/>
      <c r="C34" s="31"/>
      <c r="D34" s="17"/>
      <c r="E34" s="87"/>
      <c r="F34" s="101"/>
      <c r="G34" s="86"/>
      <c r="H34" s="31"/>
      <c r="I34" s="17"/>
      <c r="J34" s="87"/>
      <c r="K34" s="88"/>
      <c r="L34" s="102" t="s">
        <v>79</v>
      </c>
      <c r="M34" s="14"/>
      <c r="N34" s="14"/>
      <c r="O34" s="14"/>
      <c r="P34" s="14"/>
      <c r="Q34" s="14"/>
      <c r="R34" s="14"/>
      <c r="S34" s="14"/>
      <c r="T34" s="14"/>
      <c r="U34" s="2"/>
    </row>
    <row r="35" spans="1:21" ht="24" customHeight="1" x14ac:dyDescent="0.25">
      <c r="A35" s="9" t="s">
        <v>9</v>
      </c>
      <c r="B35" s="10"/>
      <c r="C35" s="31"/>
      <c r="D35" s="17"/>
      <c r="E35" s="90"/>
      <c r="F35" s="101"/>
      <c r="G35" s="86"/>
      <c r="H35" s="31"/>
      <c r="I35" s="17"/>
      <c r="J35" s="90"/>
      <c r="K35" s="11"/>
      <c r="L35" s="102" t="s">
        <v>79</v>
      </c>
      <c r="M35" s="14"/>
      <c r="N35" s="14"/>
      <c r="O35" s="14"/>
      <c r="P35" s="14"/>
      <c r="Q35" s="14"/>
      <c r="R35" s="14"/>
      <c r="S35" s="14"/>
      <c r="T35" s="14"/>
      <c r="U35" s="2"/>
    </row>
    <row r="36" spans="1:21" ht="24" customHeight="1" x14ac:dyDescent="0.25">
      <c r="A36" s="9" t="s">
        <v>10</v>
      </c>
      <c r="B36" s="10"/>
      <c r="C36" s="31"/>
      <c r="D36" s="17"/>
      <c r="E36" s="90"/>
      <c r="F36" s="101"/>
      <c r="G36" s="86"/>
      <c r="H36" s="31"/>
      <c r="I36" s="17"/>
      <c r="J36" s="90"/>
      <c r="K36" s="11"/>
      <c r="L36" s="102" t="s">
        <v>79</v>
      </c>
      <c r="M36" s="14"/>
      <c r="N36" s="14"/>
      <c r="O36" s="14"/>
      <c r="P36" s="14"/>
      <c r="Q36" s="14"/>
      <c r="R36" s="14"/>
      <c r="S36" s="14"/>
      <c r="T36" s="14"/>
      <c r="U36" s="2"/>
    </row>
    <row r="37" spans="1:21" ht="24" customHeight="1" x14ac:dyDescent="0.25">
      <c r="A37" s="9" t="s">
        <v>11</v>
      </c>
      <c r="B37" s="10"/>
      <c r="C37" s="31"/>
      <c r="D37" s="17"/>
      <c r="E37" s="90"/>
      <c r="F37" s="101"/>
      <c r="G37" s="86"/>
      <c r="H37" s="31"/>
      <c r="I37" s="17"/>
      <c r="J37" s="90"/>
      <c r="K37" s="11"/>
      <c r="L37" s="102" t="s">
        <v>79</v>
      </c>
      <c r="M37" s="14"/>
      <c r="N37" s="14"/>
      <c r="O37" s="14"/>
      <c r="P37" s="14"/>
      <c r="Q37" s="14"/>
      <c r="R37" s="14"/>
      <c r="S37" s="14"/>
      <c r="T37" s="14"/>
      <c r="U37" s="2"/>
    </row>
    <row r="38" spans="1:21" ht="24" customHeight="1" x14ac:dyDescent="0.25">
      <c r="A38" s="18" t="s">
        <v>80</v>
      </c>
      <c r="B38" s="10"/>
      <c r="C38" s="31"/>
      <c r="D38" s="17"/>
      <c r="E38" s="90"/>
      <c r="F38" s="101"/>
      <c r="G38" s="86"/>
      <c r="H38" s="31"/>
      <c r="I38" s="17"/>
      <c r="J38" s="90"/>
      <c r="K38" s="22"/>
      <c r="L38" s="102" t="s">
        <v>79</v>
      </c>
      <c r="M38" s="14"/>
      <c r="N38" s="14"/>
      <c r="O38" s="14"/>
      <c r="P38" s="14"/>
      <c r="Q38" s="14"/>
      <c r="R38" s="14"/>
      <c r="S38" s="14"/>
      <c r="T38" s="14"/>
      <c r="U38" s="2"/>
    </row>
    <row r="39" spans="1:21" ht="24" customHeight="1" x14ac:dyDescent="0.25">
      <c r="A39" s="18" t="s">
        <v>81</v>
      </c>
      <c r="B39" s="10"/>
      <c r="C39" s="31"/>
      <c r="D39" s="17"/>
      <c r="E39" s="91"/>
      <c r="F39" s="101"/>
      <c r="G39" s="86"/>
      <c r="H39" s="31"/>
      <c r="I39" s="17"/>
      <c r="J39" s="91"/>
      <c r="K39" s="23"/>
      <c r="L39" s="102" t="s">
        <v>79</v>
      </c>
      <c r="M39" s="14"/>
      <c r="N39" s="14"/>
      <c r="O39" s="14"/>
      <c r="P39" s="14"/>
      <c r="Q39" s="14"/>
      <c r="R39" s="14"/>
      <c r="S39" s="14"/>
      <c r="T39" s="14"/>
      <c r="U39" s="2"/>
    </row>
    <row r="40" spans="1:21" ht="24" customHeight="1" x14ac:dyDescent="0.25">
      <c r="A40" s="20" t="s">
        <v>12</v>
      </c>
      <c r="B40" s="21"/>
      <c r="C40" s="41"/>
      <c r="D40" s="19"/>
      <c r="E40" s="90"/>
      <c r="F40" s="101"/>
      <c r="G40" s="92"/>
      <c r="H40" s="41"/>
      <c r="I40" s="19"/>
      <c r="J40" s="90"/>
      <c r="K40" s="23"/>
      <c r="L40" s="102" t="s">
        <v>79</v>
      </c>
      <c r="M40" s="14"/>
      <c r="N40" s="14"/>
      <c r="O40" s="14"/>
      <c r="P40" s="14"/>
      <c r="Q40" s="14"/>
      <c r="R40" s="14"/>
      <c r="S40" s="14"/>
      <c r="T40" s="14"/>
      <c r="U40" s="2"/>
    </row>
    <row r="41" spans="1:21" ht="24" customHeight="1" x14ac:dyDescent="0.25">
      <c r="A41" s="20" t="s">
        <v>13</v>
      </c>
      <c r="B41" s="21"/>
      <c r="C41" s="41"/>
      <c r="D41" s="19"/>
      <c r="E41" s="90"/>
      <c r="F41" s="101"/>
      <c r="G41" s="92"/>
      <c r="H41" s="41"/>
      <c r="I41" s="19"/>
      <c r="J41" s="90"/>
      <c r="K41" s="22"/>
      <c r="L41" s="102" t="s">
        <v>79</v>
      </c>
      <c r="M41" s="14"/>
      <c r="N41" s="14"/>
      <c r="O41" s="14"/>
      <c r="P41" s="14"/>
      <c r="Q41" s="14"/>
      <c r="R41" s="14"/>
      <c r="S41" s="14"/>
      <c r="T41" s="14"/>
      <c r="U41" s="2"/>
    </row>
    <row r="42" spans="1:21" ht="24" customHeight="1" x14ac:dyDescent="0.25">
      <c r="A42" s="20" t="s">
        <v>82</v>
      </c>
      <c r="B42" s="21"/>
      <c r="C42" s="41"/>
      <c r="D42" s="19"/>
      <c r="E42" s="90"/>
      <c r="F42" s="101"/>
      <c r="G42" s="92"/>
      <c r="H42" s="41"/>
      <c r="I42" s="19"/>
      <c r="J42" s="90"/>
      <c r="K42" s="22"/>
      <c r="L42" s="102" t="s">
        <v>79</v>
      </c>
      <c r="M42" s="14"/>
      <c r="N42" s="14"/>
      <c r="O42" s="14"/>
      <c r="P42" s="14"/>
      <c r="Q42" s="14"/>
      <c r="R42" s="14"/>
      <c r="S42" s="14"/>
      <c r="T42" s="14"/>
      <c r="U42" s="2"/>
    </row>
    <row r="43" spans="1:21" ht="24" customHeight="1" x14ac:dyDescent="0.25">
      <c r="A43" s="18" t="s">
        <v>83</v>
      </c>
      <c r="B43" s="21"/>
      <c r="C43" s="41"/>
      <c r="D43" s="19"/>
      <c r="E43" s="93"/>
      <c r="F43" s="103"/>
      <c r="G43" s="92"/>
      <c r="H43" s="41"/>
      <c r="I43" s="19"/>
      <c r="J43" s="93"/>
      <c r="K43" s="22"/>
      <c r="L43" s="102" t="s">
        <v>79</v>
      </c>
      <c r="M43" s="14"/>
      <c r="N43" s="14"/>
      <c r="O43" s="14"/>
      <c r="P43" s="14"/>
      <c r="Q43" s="14"/>
      <c r="R43" s="14"/>
      <c r="S43" s="14"/>
      <c r="T43" s="14"/>
      <c r="U43" s="2"/>
    </row>
    <row r="44" spans="1:21" ht="24" customHeight="1" x14ac:dyDescent="0.25">
      <c r="A44" s="18" t="s">
        <v>14</v>
      </c>
      <c r="B44" s="21"/>
      <c r="C44" s="41"/>
      <c r="D44" s="19"/>
      <c r="E44" s="93"/>
      <c r="F44" s="103"/>
      <c r="G44" s="92"/>
      <c r="H44" s="41"/>
      <c r="I44" s="19"/>
      <c r="J44" s="93"/>
      <c r="K44" s="22"/>
      <c r="L44" s="102" t="s">
        <v>79</v>
      </c>
      <c r="M44" s="14"/>
      <c r="N44" s="14"/>
      <c r="O44" s="14"/>
      <c r="P44" s="14"/>
      <c r="Q44" s="14"/>
      <c r="R44" s="14"/>
      <c r="S44" s="14"/>
      <c r="T44" s="14"/>
      <c r="U44" s="2"/>
    </row>
    <row r="45" spans="1:21" ht="24" customHeight="1" x14ac:dyDescent="0.25">
      <c r="A45" s="20" t="s">
        <v>15</v>
      </c>
      <c r="B45" s="21"/>
      <c r="C45" s="41"/>
      <c r="D45" s="19"/>
      <c r="E45" s="93"/>
      <c r="F45" s="103"/>
      <c r="G45" s="92"/>
      <c r="H45" s="41"/>
      <c r="I45" s="19"/>
      <c r="J45" s="93"/>
      <c r="K45" s="22"/>
      <c r="L45" s="102" t="s">
        <v>79</v>
      </c>
      <c r="M45" s="14"/>
      <c r="N45" s="14"/>
      <c r="O45" s="14"/>
      <c r="P45" s="14"/>
      <c r="Q45" s="14"/>
      <c r="R45" s="14"/>
      <c r="S45" s="14"/>
      <c r="T45" s="14"/>
      <c r="U45" s="2"/>
    </row>
    <row r="46" spans="1:21" ht="24" customHeight="1" x14ac:dyDescent="0.25">
      <c r="A46" s="20" t="s">
        <v>16</v>
      </c>
      <c r="B46" s="21"/>
      <c r="C46" s="41"/>
      <c r="D46" s="19"/>
      <c r="E46" s="93"/>
      <c r="F46" s="103"/>
      <c r="G46" s="92"/>
      <c r="H46" s="41"/>
      <c r="I46" s="19"/>
      <c r="J46" s="93"/>
      <c r="K46" s="22"/>
      <c r="L46" s="102" t="s">
        <v>79</v>
      </c>
      <c r="M46" s="14"/>
      <c r="N46" s="14"/>
      <c r="O46" s="14"/>
      <c r="P46" s="14"/>
      <c r="Q46" s="14"/>
      <c r="R46" s="14"/>
      <c r="S46" s="14"/>
      <c r="T46" s="14"/>
      <c r="U46" s="2"/>
    </row>
    <row r="47" spans="1:21" ht="24" customHeight="1" x14ac:dyDescent="0.25">
      <c r="A47" s="20" t="s">
        <v>17</v>
      </c>
      <c r="B47" s="21"/>
      <c r="C47" s="41"/>
      <c r="D47" s="19"/>
      <c r="E47" s="93"/>
      <c r="F47" s="103"/>
      <c r="G47" s="92"/>
      <c r="H47" s="41"/>
      <c r="I47" s="19"/>
      <c r="J47" s="93"/>
      <c r="K47" s="22"/>
      <c r="L47" s="102" t="s">
        <v>79</v>
      </c>
      <c r="M47" s="14"/>
      <c r="N47" s="14"/>
      <c r="O47" s="14"/>
      <c r="P47" s="14"/>
      <c r="Q47" s="14"/>
      <c r="R47" s="14"/>
      <c r="S47" s="14"/>
      <c r="T47" s="14"/>
      <c r="U47" s="2"/>
    </row>
    <row r="48" spans="1:21" ht="24" customHeight="1" x14ac:dyDescent="0.25">
      <c r="A48" s="20" t="s">
        <v>18</v>
      </c>
      <c r="B48" s="21"/>
      <c r="C48" s="41"/>
      <c r="D48" s="19"/>
      <c r="E48" s="93"/>
      <c r="F48" s="103"/>
      <c r="G48" s="92"/>
      <c r="H48" s="41"/>
      <c r="I48" s="19"/>
      <c r="J48" s="93"/>
      <c r="K48" s="22"/>
      <c r="L48" s="102" t="s">
        <v>79</v>
      </c>
      <c r="M48" s="14"/>
      <c r="N48" s="14"/>
      <c r="O48" s="14"/>
      <c r="P48" s="14"/>
      <c r="Q48" s="14"/>
      <c r="R48" s="14"/>
      <c r="S48" s="14"/>
      <c r="T48" s="14"/>
      <c r="U48" s="2"/>
    </row>
    <row r="49" spans="1:83" ht="24" customHeight="1" x14ac:dyDescent="0.25">
      <c r="A49" s="20" t="s">
        <v>84</v>
      </c>
      <c r="B49" s="21"/>
      <c r="C49" s="41"/>
      <c r="D49" s="19"/>
      <c r="E49" s="93"/>
      <c r="F49" s="103"/>
      <c r="G49" s="92"/>
      <c r="H49" s="41"/>
      <c r="I49" s="19"/>
      <c r="J49" s="93"/>
      <c r="K49" s="22"/>
      <c r="L49" s="102" t="s">
        <v>79</v>
      </c>
      <c r="M49" s="14"/>
      <c r="N49" s="14"/>
      <c r="O49" s="14"/>
      <c r="P49" s="14"/>
      <c r="Q49" s="14"/>
      <c r="R49" s="14"/>
      <c r="S49" s="14"/>
      <c r="T49" s="14"/>
      <c r="U49" s="2"/>
    </row>
    <row r="50" spans="1:83" ht="24" customHeight="1" x14ac:dyDescent="0.25">
      <c r="A50" s="95" t="s">
        <v>19</v>
      </c>
      <c r="B50" s="21"/>
      <c r="C50" s="43"/>
      <c r="D50" s="44"/>
      <c r="E50" s="96"/>
      <c r="F50" s="103"/>
      <c r="G50" s="21"/>
      <c r="H50" s="43"/>
      <c r="I50" s="44"/>
      <c r="J50" s="96"/>
      <c r="K50" s="23"/>
      <c r="L50" s="102" t="s">
        <v>79</v>
      </c>
      <c r="M50" s="14"/>
      <c r="N50" s="14"/>
      <c r="O50" s="14"/>
      <c r="P50" s="14"/>
      <c r="Q50" s="14"/>
      <c r="R50" s="14"/>
      <c r="S50" s="14"/>
      <c r="T50" s="14"/>
      <c r="U50" s="2"/>
    </row>
    <row r="51" spans="1:83" ht="24" customHeight="1" x14ac:dyDescent="0.25">
      <c r="A51" s="104" t="s">
        <v>86</v>
      </c>
      <c r="B51" s="24"/>
      <c r="C51" s="48"/>
      <c r="D51" s="26"/>
      <c r="E51" s="97"/>
      <c r="F51" s="105"/>
      <c r="G51" s="24"/>
      <c r="H51" s="48"/>
      <c r="I51" s="26"/>
      <c r="J51" s="97"/>
      <c r="K51" s="25"/>
      <c r="L51" s="102" t="s">
        <v>79</v>
      </c>
      <c r="M51" s="14"/>
      <c r="N51" s="14"/>
      <c r="O51" s="14"/>
      <c r="P51" s="14"/>
      <c r="Q51" s="14"/>
      <c r="R51" s="14"/>
      <c r="S51" s="14"/>
      <c r="T51" s="14"/>
      <c r="U51" s="2"/>
    </row>
    <row r="52" spans="1:83" x14ac:dyDescent="0.25">
      <c r="A52" s="412" t="s">
        <v>20</v>
      </c>
      <c r="B52" s="412"/>
      <c r="C52" s="412"/>
      <c r="D52" s="412"/>
      <c r="E52" s="412"/>
      <c r="F52" s="412"/>
      <c r="G52" s="412"/>
      <c r="H52" s="412"/>
      <c r="I52" s="412"/>
      <c r="J52" s="412"/>
      <c r="K52" s="412"/>
      <c r="L52" s="412"/>
      <c r="M52" s="412"/>
      <c r="N52" s="412"/>
      <c r="O52" s="412"/>
      <c r="P52" s="412"/>
      <c r="Q52" s="413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3"/>
      <c r="AD52" s="15"/>
      <c r="AE52" s="3"/>
      <c r="AF52" s="3"/>
      <c r="AG52" s="2"/>
      <c r="AH52" s="2"/>
    </row>
    <row r="53" spans="1:83" x14ac:dyDescent="0.25">
      <c r="A53" s="414" t="s">
        <v>21</v>
      </c>
      <c r="B53" s="371"/>
      <c r="C53" s="367" t="s">
        <v>22</v>
      </c>
      <c r="D53" s="383"/>
      <c r="E53" s="368"/>
      <c r="F53" s="415" t="s">
        <v>23</v>
      </c>
      <c r="G53" s="415"/>
      <c r="H53" s="415"/>
      <c r="I53" s="415" t="s">
        <v>24</v>
      </c>
      <c r="J53" s="415"/>
      <c r="K53" s="415"/>
      <c r="L53" s="415" t="s">
        <v>25</v>
      </c>
      <c r="M53" s="415"/>
      <c r="N53" s="415"/>
      <c r="O53" s="367" t="s">
        <v>26</v>
      </c>
      <c r="P53" s="368"/>
      <c r="Q53" s="106"/>
    </row>
    <row r="54" spans="1:83" x14ac:dyDescent="0.25">
      <c r="A54" s="407"/>
      <c r="B54" s="372"/>
      <c r="C54" s="64" t="s">
        <v>27</v>
      </c>
      <c r="D54" s="28" t="s">
        <v>28</v>
      </c>
      <c r="E54" s="61" t="s">
        <v>29</v>
      </c>
      <c r="F54" s="64" t="s">
        <v>27</v>
      </c>
      <c r="G54" s="28" t="s">
        <v>28</v>
      </c>
      <c r="H54" s="61" t="s">
        <v>29</v>
      </c>
      <c r="I54" s="64" t="s">
        <v>27</v>
      </c>
      <c r="J54" s="28" t="s">
        <v>28</v>
      </c>
      <c r="K54" s="61" t="s">
        <v>29</v>
      </c>
      <c r="L54" s="64" t="s">
        <v>27</v>
      </c>
      <c r="M54" s="28" t="s">
        <v>28</v>
      </c>
      <c r="N54" s="61" t="s">
        <v>29</v>
      </c>
      <c r="O54" s="64" t="s">
        <v>27</v>
      </c>
      <c r="P54" s="8" t="s">
        <v>28</v>
      </c>
      <c r="Q54" s="2"/>
    </row>
    <row r="55" spans="1:83" x14ac:dyDescent="0.25">
      <c r="A55" s="392" t="s">
        <v>30</v>
      </c>
      <c r="B55" s="393"/>
      <c r="C55" s="107"/>
      <c r="D55" s="108"/>
      <c r="E55" s="109"/>
      <c r="F55" s="107"/>
      <c r="G55" s="108"/>
      <c r="H55" s="109"/>
      <c r="I55" s="107"/>
      <c r="J55" s="108"/>
      <c r="K55" s="109"/>
      <c r="L55" s="107"/>
      <c r="M55" s="108"/>
      <c r="N55" s="109"/>
      <c r="O55" s="107"/>
      <c r="P55" s="110"/>
      <c r="Q55" s="111" t="s">
        <v>87</v>
      </c>
      <c r="CA55" s="77" t="str">
        <f>IF(C55&lt;=D55,""," Los exámenes Reactivos de Hepatitis B NO DEBEN ser mayor a los exámenes Procesados ")</f>
        <v/>
      </c>
      <c r="CB55" s="77" t="str">
        <f>IF(F55&lt;=G55,""," Los exámenes Reactivos de Hepatitis C NO DEBEN ser mayor a los exámenes Procesados ")</f>
        <v/>
      </c>
      <c r="CC55" s="77" t="str">
        <f>IF(I55&lt;=J55,""," Los exámenes Reactivos de CHAGAS NO DEBEN ser mayor a los exámenes Procesados ")</f>
        <v/>
      </c>
      <c r="CD55" s="77" t="str">
        <f>IF(L55&lt;=M55,""," Los exámenes Reactivos de HTLV1 NO DEBEN ser mayor a los exámenes Procesados ")</f>
        <v/>
      </c>
      <c r="CE55" s="77" t="str">
        <f>IF(O55&lt;=P55,""," Los exámenes Reactivos de SÍFILIS NO DEBEN ser mayor a los exámenes Procesados ")</f>
        <v/>
      </c>
    </row>
    <row r="56" spans="1:83" x14ac:dyDescent="0.25">
      <c r="A56" s="394" t="s">
        <v>31</v>
      </c>
      <c r="B56" s="112" t="s">
        <v>88</v>
      </c>
      <c r="C56" s="29"/>
      <c r="D56" s="30"/>
      <c r="E56" s="88"/>
      <c r="F56" s="29"/>
      <c r="G56" s="30"/>
      <c r="H56" s="88"/>
      <c r="I56" s="29"/>
      <c r="J56" s="30"/>
      <c r="K56" s="88"/>
      <c r="L56" s="29"/>
      <c r="M56" s="30"/>
      <c r="N56" s="88"/>
      <c r="O56" s="29"/>
      <c r="P56" s="13"/>
      <c r="Q56" s="113" t="s">
        <v>87</v>
      </c>
      <c r="CA56" s="77" t="str">
        <f>IF(C56&lt;=D56,""," Los exámenes Reactivos de Hepatitis B NO DEBEN ser mayor a los exámenes Procesados ")</f>
        <v/>
      </c>
      <c r="CB56" s="77" t="str">
        <f>IF(F56&lt;=G56,""," Los exámenes Reactivos de Hepatitis C NO DEBEN ser mayor a los exámenes Procesados ")</f>
        <v/>
      </c>
      <c r="CC56" s="77" t="str">
        <f>IF(I56&lt;=J56,""," Los exámenes Reactivos de CHAGAS NO DEBEN ser mayor a los exámenes Procesados ")</f>
        <v/>
      </c>
      <c r="CD56" s="77" t="str">
        <f>IF(L56&lt;=M56,""," Los exámenes Reactivos de HTLV1 NO DEBEN ser mayor a los exámenes Procesados ")</f>
        <v/>
      </c>
      <c r="CE56" s="77" t="str">
        <f>IF(O56&lt;=P56,""," Los exámenes Reactivos de SÍFILIS NO DEBEN ser mayor a los exámenes Procesados ")</f>
        <v/>
      </c>
    </row>
    <row r="57" spans="1:83" ht="21" x14ac:dyDescent="0.25">
      <c r="A57" s="395"/>
      <c r="B57" s="114" t="s">
        <v>89</v>
      </c>
      <c r="C57" s="10"/>
      <c r="D57" s="31"/>
      <c r="E57" s="11"/>
      <c r="F57" s="10"/>
      <c r="G57" s="31"/>
      <c r="H57" s="11"/>
      <c r="I57" s="10"/>
      <c r="J57" s="31"/>
      <c r="K57" s="11"/>
      <c r="L57" s="10"/>
      <c r="M57" s="31"/>
      <c r="N57" s="11"/>
      <c r="O57" s="10"/>
      <c r="P57" s="17"/>
      <c r="Q57" s="111" t="s">
        <v>87</v>
      </c>
      <c r="CA57" s="77" t="str">
        <f>IF(C57&lt;=D57,""," Los exámenes Reactivos de Hepatitis B NO DEBEN ser mayor a los exámenes Procesados ")</f>
        <v/>
      </c>
      <c r="CB57" s="77" t="str">
        <f>IF(F57&lt;=G57,""," Los exámenes Reactivos de Hepatitis C NO DEBEN ser mayor a los exámenes Procesados ")</f>
        <v/>
      </c>
      <c r="CC57" s="77" t="str">
        <f>IF(I57&lt;=J57,""," Los exámenes Reactivos de CHAGAS NO DEBEN ser mayor a los exámenes Procesados ")</f>
        <v/>
      </c>
      <c r="CD57" s="77" t="str">
        <f>IF(L57&lt;=M57,""," Los exámenes Reactivos de HTLV1 NO DEBEN ser mayor a los exámenes Procesados ")</f>
        <v/>
      </c>
      <c r="CE57" s="77" t="str">
        <f>IF(O57&lt;=P57,""," Los exámenes Reactivos de SÍFILIS NO DEBEN ser mayor a los exámenes Procesados ")</f>
        <v/>
      </c>
    </row>
    <row r="58" spans="1:83" ht="21" x14ac:dyDescent="0.25">
      <c r="A58" s="396"/>
      <c r="B58" s="115" t="s">
        <v>90</v>
      </c>
      <c r="C58" s="32"/>
      <c r="D58" s="33"/>
      <c r="E58" s="34"/>
      <c r="F58" s="32"/>
      <c r="G58" s="33"/>
      <c r="H58" s="34"/>
      <c r="I58" s="32"/>
      <c r="J58" s="33"/>
      <c r="K58" s="34"/>
      <c r="L58" s="32"/>
      <c r="M58" s="33"/>
      <c r="N58" s="34"/>
      <c r="O58" s="32"/>
      <c r="P58" s="116"/>
      <c r="Q58" s="111" t="s">
        <v>87</v>
      </c>
      <c r="CA58" s="77" t="str">
        <f>IF(C58&lt;=D58,""," Los exámenes Reactivos de Hepatitis B NO DEBEN ser mayor a los exámenes Procesados ")</f>
        <v/>
      </c>
      <c r="CB58" s="77" t="str">
        <f>IF(F58&lt;=G58,""," Los exámenes Reactivos de Hepatitis C NO DEBEN ser mayor a los exámenes Procesados ")</f>
        <v/>
      </c>
      <c r="CC58" s="77" t="str">
        <f>IF(I58&lt;=J58,""," Los exámenes Reactivos de CHAGAS NO DEBEN ser mayor a los exámenes Procesados ")</f>
        <v/>
      </c>
      <c r="CD58" s="77" t="str">
        <f>IF(L58&lt;=M58,""," Los exámenes Reactivos de HTLV1 NO DEBEN ser mayor a los exámenes Procesados ")</f>
        <v/>
      </c>
      <c r="CE58" s="77" t="str">
        <f>IF(O58&lt;=P58,""," Los exámenes Reactivos de SÍFILIS NO DEBEN ser mayor a los exámenes Procesados ")</f>
        <v/>
      </c>
    </row>
    <row r="59" spans="1:83" x14ac:dyDescent="0.25">
      <c r="A59" s="397" t="s">
        <v>84</v>
      </c>
      <c r="B59" s="398"/>
      <c r="C59" s="32"/>
      <c r="D59" s="33"/>
      <c r="E59" s="34"/>
      <c r="F59" s="32"/>
      <c r="G59" s="33"/>
      <c r="H59" s="34"/>
      <c r="I59" s="32"/>
      <c r="J59" s="33"/>
      <c r="K59" s="34"/>
      <c r="L59" s="32"/>
      <c r="M59" s="33"/>
      <c r="N59" s="34"/>
      <c r="O59" s="32"/>
      <c r="P59" s="116"/>
      <c r="Q59" s="111" t="s">
        <v>87</v>
      </c>
      <c r="CA59" s="77" t="str">
        <f>IF(C59&lt;=D59,""," Los exámenes Reactivos de Hepatitis B NO DEBEN ser mayor a los exámenes Procesados ")</f>
        <v/>
      </c>
      <c r="CB59" s="77" t="str">
        <f>IF(F59&lt;=G59,""," Los exámenes Reactivos de Hepatitis C NO DEBEN ser mayor a los exámenes Procesados ")</f>
        <v/>
      </c>
      <c r="CC59" s="77" t="str">
        <f>IF(I59&lt;=J59,""," Los exámenes Reactivos de CHAGAS NO DEBEN ser mayor a los exámenes Procesados ")</f>
        <v/>
      </c>
      <c r="CD59" s="77" t="str">
        <f>IF(L59&lt;=M59,""," Los exámenes Reactivos de HTLV1 NO DEBEN ser mayor a los exámenes Procesados ")</f>
        <v/>
      </c>
      <c r="CE59" s="77" t="str">
        <f>IF(O59&lt;=P59,""," Los exámenes Reactivos de SÍFILIS NO DEBEN ser mayor a los exámenes Procesados ")</f>
        <v/>
      </c>
    </row>
    <row r="60" spans="1:83" x14ac:dyDescent="0.25">
      <c r="A60" s="413" t="s">
        <v>32</v>
      </c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413"/>
      <c r="M60" s="413"/>
      <c r="N60" s="413"/>
      <c r="O60" s="413"/>
      <c r="P60" s="413"/>
      <c r="Q60" s="413"/>
      <c r="R60" s="413"/>
    </row>
    <row r="61" spans="1:83" x14ac:dyDescent="0.25">
      <c r="A61" s="414" t="s">
        <v>21</v>
      </c>
      <c r="B61" s="371"/>
      <c r="C61" s="367" t="s">
        <v>22</v>
      </c>
      <c r="D61" s="383"/>
      <c r="E61" s="368"/>
      <c r="F61" s="415" t="s">
        <v>23</v>
      </c>
      <c r="G61" s="415"/>
      <c r="H61" s="415"/>
      <c r="I61" s="415" t="s">
        <v>24</v>
      </c>
      <c r="J61" s="415"/>
      <c r="K61" s="415"/>
      <c r="L61" s="415" t="s">
        <v>25</v>
      </c>
      <c r="M61" s="415"/>
      <c r="N61" s="415"/>
      <c r="O61" s="367" t="s">
        <v>26</v>
      </c>
      <c r="P61" s="368"/>
      <c r="Q61" s="36"/>
    </row>
    <row r="62" spans="1:83" x14ac:dyDescent="0.25">
      <c r="A62" s="407"/>
      <c r="B62" s="372"/>
      <c r="C62" s="64" t="s">
        <v>27</v>
      </c>
      <c r="D62" s="28" t="s">
        <v>28</v>
      </c>
      <c r="E62" s="61" t="s">
        <v>29</v>
      </c>
      <c r="F62" s="64" t="s">
        <v>27</v>
      </c>
      <c r="G62" s="28" t="s">
        <v>28</v>
      </c>
      <c r="H62" s="61" t="s">
        <v>29</v>
      </c>
      <c r="I62" s="64" t="s">
        <v>27</v>
      </c>
      <c r="J62" s="28" t="s">
        <v>28</v>
      </c>
      <c r="K62" s="61" t="s">
        <v>29</v>
      </c>
      <c r="L62" s="64" t="s">
        <v>27</v>
      </c>
      <c r="M62" s="28" t="s">
        <v>28</v>
      </c>
      <c r="N62" s="61" t="s">
        <v>29</v>
      </c>
      <c r="O62" s="64" t="s">
        <v>27</v>
      </c>
      <c r="P62" s="8" t="s">
        <v>28</v>
      </c>
      <c r="Q62" s="36"/>
    </row>
    <row r="63" spans="1:83" x14ac:dyDescent="0.25">
      <c r="A63" s="392" t="s">
        <v>30</v>
      </c>
      <c r="B63" s="393"/>
      <c r="C63" s="107"/>
      <c r="D63" s="108"/>
      <c r="E63" s="109"/>
      <c r="F63" s="107"/>
      <c r="G63" s="108"/>
      <c r="H63" s="109"/>
      <c r="I63" s="107"/>
      <c r="J63" s="108"/>
      <c r="K63" s="109"/>
      <c r="L63" s="107"/>
      <c r="M63" s="108"/>
      <c r="N63" s="109"/>
      <c r="O63" s="107"/>
      <c r="P63" s="110"/>
      <c r="Q63" s="111" t="s">
        <v>87</v>
      </c>
      <c r="CA63" s="77" t="str">
        <f>IF(C63&lt;=D63,""," Los exámenes Reactivos de Hepatitis B NO DEBEN ser mayor a los exámenes Procesados ")</f>
        <v/>
      </c>
      <c r="CB63" s="77" t="str">
        <f>IF(F63&lt;=G63,""," Los exámenes Reactivos de Hepatitis C NO DEBEN ser mayor a los exámenes Procesados ")</f>
        <v/>
      </c>
      <c r="CC63" s="77" t="str">
        <f>IF(I63&lt;=J63,""," Los exámenes Reactivos de CHAGAS NO DEBEN ser mayor a los exámenes Procesados ")</f>
        <v/>
      </c>
      <c r="CD63" s="77" t="str">
        <f>IF(L63&lt;=M63,""," Los exámenes Reactivos de HTLV1 NO DEBEN ser mayor a los exámenes Procesados ")</f>
        <v/>
      </c>
      <c r="CE63" s="77" t="str">
        <f>IF(O63&lt;=P63,""," Los exámenes Reactivos de SÍFILIS NO DEBEN ser mayor a los exámenes Procesados ")</f>
        <v/>
      </c>
    </row>
    <row r="64" spans="1:83" x14ac:dyDescent="0.25">
      <c r="A64" s="394" t="s">
        <v>31</v>
      </c>
      <c r="B64" s="112" t="s">
        <v>88</v>
      </c>
      <c r="C64" s="29"/>
      <c r="D64" s="30"/>
      <c r="E64" s="88"/>
      <c r="F64" s="29"/>
      <c r="G64" s="30"/>
      <c r="H64" s="88"/>
      <c r="I64" s="29"/>
      <c r="J64" s="30"/>
      <c r="K64" s="88"/>
      <c r="L64" s="29"/>
      <c r="M64" s="30"/>
      <c r="N64" s="88"/>
      <c r="O64" s="29"/>
      <c r="P64" s="13"/>
      <c r="Q64" s="111" t="s">
        <v>87</v>
      </c>
      <c r="CA64" s="77" t="str">
        <f>IF(C64&lt;=D64,""," Los exámenes Reactivos de Hepatitis B NO DEBEN ser mayor a los exámenes Procesados ")</f>
        <v/>
      </c>
      <c r="CB64" s="77" t="str">
        <f>IF(F64&lt;=G64,""," Los exámenes Reactivos de Hepatitis C NO DEBEN ser mayor a los exámenes Procesados ")</f>
        <v/>
      </c>
      <c r="CC64" s="77" t="str">
        <f>IF(I64&lt;=J64,""," Los exámenes Reactivos de CHAGAS NO DEBEN ser mayor a los exámenes Procesados ")</f>
        <v/>
      </c>
      <c r="CD64" s="77" t="str">
        <f>IF(L64&lt;=M64,""," Los exámenes Reactivos de HTLV1 NO DEBEN ser mayor a los exámenes Procesados ")</f>
        <v/>
      </c>
      <c r="CE64" s="77" t="str">
        <f>IF(O64&lt;=P64,""," Los exámenes Reactivos de SÍFILIS NO DEBEN ser mayor a los exámenes Procesados ")</f>
        <v/>
      </c>
    </row>
    <row r="65" spans="1:98" ht="21" x14ac:dyDescent="0.25">
      <c r="A65" s="395"/>
      <c r="B65" s="117" t="s">
        <v>89</v>
      </c>
      <c r="C65" s="10"/>
      <c r="D65" s="31"/>
      <c r="E65" s="11"/>
      <c r="F65" s="10"/>
      <c r="G65" s="31"/>
      <c r="H65" s="11"/>
      <c r="I65" s="10"/>
      <c r="J65" s="31"/>
      <c r="K65" s="11"/>
      <c r="L65" s="10"/>
      <c r="M65" s="31"/>
      <c r="N65" s="11"/>
      <c r="O65" s="10"/>
      <c r="P65" s="17"/>
      <c r="Q65" s="111" t="s">
        <v>87</v>
      </c>
      <c r="CA65" s="77" t="str">
        <f>IF(C65&lt;=D65,""," Los exámenes Reactivos de Hepatitis B NO DEBEN ser mayor a los exámenes Procesados ")</f>
        <v/>
      </c>
      <c r="CB65" s="77" t="str">
        <f>IF(F65&lt;=G65,""," Los exámenes Reactivos de Hepatitis C NO DEBEN ser mayor a los exámenes Procesados ")</f>
        <v/>
      </c>
      <c r="CC65" s="77" t="str">
        <f>IF(I65&lt;=J65,""," Los exámenes Reactivos de CHAGAS NO DEBEN ser mayor a los exámenes Procesados ")</f>
        <v/>
      </c>
      <c r="CD65" s="77" t="str">
        <f>IF(L65&lt;=M65,""," Los exámenes Reactivos de HTLV1 NO DEBEN ser mayor a los exámenes Procesados ")</f>
        <v/>
      </c>
      <c r="CE65" s="77" t="str">
        <f>IF(O65&lt;=P65,""," Los exámenes Reactivos de SÍFILIS NO DEBEN ser mayor a los exámenes Procesados ")</f>
        <v/>
      </c>
    </row>
    <row r="66" spans="1:98" ht="21" x14ac:dyDescent="0.25">
      <c r="A66" s="396"/>
      <c r="B66" s="118" t="s">
        <v>90</v>
      </c>
      <c r="C66" s="32"/>
      <c r="D66" s="33"/>
      <c r="E66" s="34"/>
      <c r="F66" s="32"/>
      <c r="G66" s="33"/>
      <c r="H66" s="34"/>
      <c r="I66" s="32"/>
      <c r="J66" s="33"/>
      <c r="K66" s="34"/>
      <c r="L66" s="32"/>
      <c r="M66" s="33"/>
      <c r="N66" s="34"/>
      <c r="O66" s="32"/>
      <c r="P66" s="116"/>
      <c r="Q66" s="111" t="s">
        <v>87</v>
      </c>
      <c r="CA66" s="77" t="str">
        <f>IF(C66&lt;=D66,""," Los exámenes Reactivos de Hepatitis B NO DEBEN ser mayor a los exámenes Procesados ")</f>
        <v/>
      </c>
      <c r="CB66" s="77" t="str">
        <f>IF(F66&lt;=G66,""," Los exámenes Reactivos de Hepatitis C NO DEBEN ser mayor a los exámenes Procesados ")</f>
        <v/>
      </c>
      <c r="CC66" s="77" t="str">
        <f>IF(I66&lt;=J66,""," Los exámenes Reactivos de CHAGAS NO DEBEN ser mayor a los exámenes Procesados ")</f>
        <v/>
      </c>
      <c r="CD66" s="77" t="str">
        <f>IF(L66&lt;=M66,""," Los exámenes Reactivos de HTLV1 NO DEBEN ser mayor a los exámenes Procesados ")</f>
        <v/>
      </c>
      <c r="CE66" s="77" t="str">
        <f>IF(O66&lt;=P66,""," Los exámenes Reactivos de SÍFILIS NO DEBEN ser mayor a los exámenes Procesados ")</f>
        <v/>
      </c>
    </row>
    <row r="67" spans="1:98" x14ac:dyDescent="0.25">
      <c r="A67" s="397" t="s">
        <v>91</v>
      </c>
      <c r="B67" s="398"/>
      <c r="C67" s="32"/>
      <c r="D67" s="33"/>
      <c r="E67" s="34"/>
      <c r="F67" s="32"/>
      <c r="G67" s="33"/>
      <c r="H67" s="34"/>
      <c r="I67" s="32"/>
      <c r="J67" s="33"/>
      <c r="K67" s="34"/>
      <c r="L67" s="32"/>
      <c r="M67" s="33"/>
      <c r="N67" s="34"/>
      <c r="O67" s="32"/>
      <c r="P67" s="116"/>
      <c r="Q67" s="111" t="s">
        <v>87</v>
      </c>
      <c r="R67" s="3"/>
      <c r="CA67" s="77" t="str">
        <f>IF(C67&lt;=D67,""," Los exámenes Reactivos de Hepatitis B NO DEBEN ser mayor a los exámenes Procesados ")</f>
        <v/>
      </c>
      <c r="CB67" s="77" t="str">
        <f>IF(F67&lt;=G67,""," Los exámenes Reactivos de Hepatitis C NO DEBEN ser mayor a los exámenes Procesados ")</f>
        <v/>
      </c>
      <c r="CC67" s="77" t="str">
        <f>IF(I67&lt;=J67,""," Los exámenes Reactivos de CHAGAS NO DEBEN ser mayor a los exámenes Procesados ")</f>
        <v/>
      </c>
      <c r="CD67" s="77" t="str">
        <f>IF(L67&lt;=M67,""," Los exámenes Reactivos de HTLV1 NO DEBEN ser mayor a los exámenes Procesados ")</f>
        <v/>
      </c>
      <c r="CE67" s="77" t="str">
        <f>IF(O67&lt;=P67,""," Los exámenes Reactivos de SÍFILIS NO DEBEN ser mayor a los exámenes Procesados ")</f>
        <v/>
      </c>
    </row>
    <row r="68" spans="1:98" x14ac:dyDescent="0.25">
      <c r="A68" s="37" t="s">
        <v>33</v>
      </c>
      <c r="B68" s="37"/>
      <c r="C68" s="35"/>
      <c r="D68" s="35"/>
      <c r="E68" s="37"/>
      <c r="F68" s="2"/>
      <c r="G68" s="2"/>
      <c r="H68" s="2"/>
      <c r="I68" s="2"/>
      <c r="J68" s="2"/>
      <c r="K68" s="2"/>
      <c r="L68" s="2"/>
      <c r="M68" s="2"/>
      <c r="N68" s="2"/>
      <c r="O68" s="5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</row>
    <row r="69" spans="1:98" ht="26.25" customHeight="1" x14ac:dyDescent="0.25">
      <c r="A69" s="399" t="s">
        <v>21</v>
      </c>
      <c r="B69" s="371"/>
      <c r="C69" s="402" t="s">
        <v>34</v>
      </c>
      <c r="D69" s="380"/>
      <c r="E69" s="367" t="s">
        <v>92</v>
      </c>
      <c r="F69" s="383"/>
      <c r="G69" s="383"/>
      <c r="H69" s="383"/>
      <c r="I69" s="383"/>
      <c r="J69" s="383"/>
      <c r="K69" s="383"/>
      <c r="L69" s="383"/>
      <c r="M69" s="383"/>
      <c r="N69" s="383"/>
      <c r="O69" s="383"/>
      <c r="P69" s="383"/>
      <c r="Q69" s="383"/>
      <c r="R69" s="383"/>
      <c r="S69" s="383"/>
      <c r="T69" s="383"/>
      <c r="U69" s="383"/>
      <c r="V69" s="383"/>
      <c r="W69" s="383"/>
      <c r="X69" s="383"/>
      <c r="Y69" s="383"/>
      <c r="Z69" s="383"/>
      <c r="AA69" s="383"/>
      <c r="AB69" s="383"/>
      <c r="AC69" s="383"/>
      <c r="AD69" s="383"/>
      <c r="AE69" s="383"/>
      <c r="AF69" s="383"/>
      <c r="AG69" s="383"/>
      <c r="AH69" s="383"/>
      <c r="AI69" s="383"/>
      <c r="AJ69" s="383"/>
      <c r="AK69" s="383"/>
      <c r="AL69" s="368"/>
      <c r="AM69" s="404" t="s">
        <v>93</v>
      </c>
      <c r="AN69" s="385"/>
      <c r="AO69" s="371" t="s">
        <v>94</v>
      </c>
      <c r="AP69" s="387" t="s">
        <v>95</v>
      </c>
      <c r="AQ69" s="387" t="s">
        <v>96</v>
      </c>
    </row>
    <row r="70" spans="1:98" x14ac:dyDescent="0.25">
      <c r="A70" s="400"/>
      <c r="B70" s="386"/>
      <c r="C70" s="403"/>
      <c r="D70" s="382"/>
      <c r="E70" s="367" t="s">
        <v>35</v>
      </c>
      <c r="F70" s="368"/>
      <c r="G70" s="367" t="s">
        <v>36</v>
      </c>
      <c r="H70" s="368"/>
      <c r="I70" s="367" t="s">
        <v>37</v>
      </c>
      <c r="J70" s="368"/>
      <c r="K70" s="367" t="s">
        <v>38</v>
      </c>
      <c r="L70" s="368"/>
      <c r="M70" s="367" t="s">
        <v>39</v>
      </c>
      <c r="N70" s="368"/>
      <c r="O70" s="367" t="s">
        <v>40</v>
      </c>
      <c r="P70" s="368"/>
      <c r="Q70" s="367" t="s">
        <v>41</v>
      </c>
      <c r="R70" s="368"/>
      <c r="S70" s="367" t="s">
        <v>42</v>
      </c>
      <c r="T70" s="368"/>
      <c r="U70" s="367" t="s">
        <v>43</v>
      </c>
      <c r="V70" s="368"/>
      <c r="W70" s="367" t="s">
        <v>44</v>
      </c>
      <c r="X70" s="368"/>
      <c r="Y70" s="367" t="s">
        <v>45</v>
      </c>
      <c r="Z70" s="368"/>
      <c r="AA70" s="367" t="s">
        <v>46</v>
      </c>
      <c r="AB70" s="368"/>
      <c r="AC70" s="367" t="s">
        <v>47</v>
      </c>
      <c r="AD70" s="368"/>
      <c r="AE70" s="367" t="s">
        <v>48</v>
      </c>
      <c r="AF70" s="368"/>
      <c r="AG70" s="367" t="s">
        <v>49</v>
      </c>
      <c r="AH70" s="368"/>
      <c r="AI70" s="367" t="s">
        <v>50</v>
      </c>
      <c r="AJ70" s="368"/>
      <c r="AK70" s="367" t="s">
        <v>51</v>
      </c>
      <c r="AL70" s="368"/>
      <c r="AM70" s="369" t="s">
        <v>6</v>
      </c>
      <c r="AN70" s="390" t="s">
        <v>7</v>
      </c>
      <c r="AO70" s="386"/>
      <c r="AP70" s="388"/>
      <c r="AQ70" s="388"/>
    </row>
    <row r="71" spans="1:98" x14ac:dyDescent="0.25">
      <c r="A71" s="401"/>
      <c r="B71" s="372"/>
      <c r="C71" s="61" t="s">
        <v>27</v>
      </c>
      <c r="D71" s="61" t="s">
        <v>28</v>
      </c>
      <c r="E71" s="64" t="s">
        <v>27</v>
      </c>
      <c r="F71" s="28" t="s">
        <v>28</v>
      </c>
      <c r="G71" s="64" t="s">
        <v>27</v>
      </c>
      <c r="H71" s="28" t="s">
        <v>28</v>
      </c>
      <c r="I71" s="64" t="s">
        <v>27</v>
      </c>
      <c r="J71" s="28" t="s">
        <v>28</v>
      </c>
      <c r="K71" s="64" t="s">
        <v>27</v>
      </c>
      <c r="L71" s="28" t="s">
        <v>28</v>
      </c>
      <c r="M71" s="64" t="s">
        <v>27</v>
      </c>
      <c r="N71" s="28" t="s">
        <v>28</v>
      </c>
      <c r="O71" s="64" t="s">
        <v>27</v>
      </c>
      <c r="P71" s="28" t="s">
        <v>28</v>
      </c>
      <c r="Q71" s="64" t="s">
        <v>27</v>
      </c>
      <c r="R71" s="28" t="s">
        <v>28</v>
      </c>
      <c r="S71" s="64" t="s">
        <v>27</v>
      </c>
      <c r="T71" s="28" t="s">
        <v>28</v>
      </c>
      <c r="U71" s="64" t="s">
        <v>27</v>
      </c>
      <c r="V71" s="28" t="s">
        <v>28</v>
      </c>
      <c r="W71" s="64" t="s">
        <v>27</v>
      </c>
      <c r="X71" s="28" t="s">
        <v>28</v>
      </c>
      <c r="Y71" s="64" t="s">
        <v>27</v>
      </c>
      <c r="Z71" s="28" t="s">
        <v>28</v>
      </c>
      <c r="AA71" s="64" t="s">
        <v>27</v>
      </c>
      <c r="AB71" s="28" t="s">
        <v>28</v>
      </c>
      <c r="AC71" s="64" t="s">
        <v>27</v>
      </c>
      <c r="AD71" s="28" t="s">
        <v>28</v>
      </c>
      <c r="AE71" s="64" t="s">
        <v>27</v>
      </c>
      <c r="AF71" s="28" t="s">
        <v>28</v>
      </c>
      <c r="AG71" s="64" t="s">
        <v>27</v>
      </c>
      <c r="AH71" s="28" t="s">
        <v>28</v>
      </c>
      <c r="AI71" s="64" t="s">
        <v>27</v>
      </c>
      <c r="AJ71" s="28" t="s">
        <v>28</v>
      </c>
      <c r="AK71" s="64" t="s">
        <v>27</v>
      </c>
      <c r="AL71" s="8" t="s">
        <v>28</v>
      </c>
      <c r="AM71" s="370"/>
      <c r="AN71" s="391"/>
      <c r="AO71" s="372"/>
      <c r="AP71" s="389"/>
      <c r="AQ71" s="389"/>
    </row>
    <row r="72" spans="1:98" x14ac:dyDescent="0.25">
      <c r="A72" s="365" t="s">
        <v>52</v>
      </c>
      <c r="B72" s="366"/>
      <c r="C72" s="119">
        <f t="shared" ref="C72:C83" si="6">SUM(E72+G72+I72+K72+M72+O72+Q72+S72+U72+W72+Y72+AA72+AC72+AE72+AG72+AI72+AK72)</f>
        <v>182</v>
      </c>
      <c r="D72" s="120">
        <f t="shared" ref="D72:D83" si="7">SUM(F72+H72+J72+L72+N72+P72+R72+T72+V72+X72+Z72+AB72+AD72+AF72+AH72+AJ72+AL72)</f>
        <v>0</v>
      </c>
      <c r="E72" s="38"/>
      <c r="F72" s="39"/>
      <c r="G72" s="38"/>
      <c r="H72" s="39"/>
      <c r="I72" s="29">
        <v>3</v>
      </c>
      <c r="J72" s="30"/>
      <c r="K72" s="29">
        <v>21</v>
      </c>
      <c r="L72" s="30"/>
      <c r="M72" s="29">
        <v>47</v>
      </c>
      <c r="N72" s="30"/>
      <c r="O72" s="29">
        <v>45</v>
      </c>
      <c r="P72" s="30"/>
      <c r="Q72" s="29">
        <v>31</v>
      </c>
      <c r="R72" s="30"/>
      <c r="S72" s="29">
        <v>29</v>
      </c>
      <c r="T72" s="30"/>
      <c r="U72" s="29">
        <v>5</v>
      </c>
      <c r="V72" s="30"/>
      <c r="W72" s="29">
        <v>1</v>
      </c>
      <c r="X72" s="30"/>
      <c r="Y72" s="29"/>
      <c r="Z72" s="30"/>
      <c r="AA72" s="29"/>
      <c r="AB72" s="30"/>
      <c r="AC72" s="29"/>
      <c r="AD72" s="30"/>
      <c r="AE72" s="29"/>
      <c r="AF72" s="30"/>
      <c r="AG72" s="29"/>
      <c r="AH72" s="30"/>
      <c r="AI72" s="29"/>
      <c r="AJ72" s="30"/>
      <c r="AK72" s="38"/>
      <c r="AL72" s="121"/>
      <c r="AM72" s="121"/>
      <c r="AN72" s="22">
        <v>182</v>
      </c>
      <c r="AO72" s="22">
        <v>0</v>
      </c>
      <c r="AP72" s="19">
        <v>0</v>
      </c>
      <c r="AQ72" s="19">
        <v>0</v>
      </c>
      <c r="AR72" s="122" t="s">
        <v>97</v>
      </c>
      <c r="CA72" s="77" t="str">
        <f>IF(C72&lt;&gt;AN72," Total de exámenes Procesados NO es igual a total por sexo.-","")</f>
        <v/>
      </c>
      <c r="CB72" s="77" t="str">
        <f t="shared" ref="CB72:CB94" si="8">IF(F72&lt;=E72,""," Los exámenes Reactivos de 0 a 4 años NO DEBEN ser mayor a los Exámenes Procesados de la misma edad.-")</f>
        <v/>
      </c>
      <c r="CC72" s="77" t="str">
        <f t="shared" ref="CC72:CC94" si="9">IF(H72&lt;=G72,""," Los exámenes Reactivos de 5 a 9 años NO DEBEN ser mayor a los Exámenes Procesados de la misma edad.-")</f>
        <v/>
      </c>
      <c r="CD72" s="77" t="str">
        <f t="shared" ref="CD72:CD94" si="10">IF(J72&lt;=I72,""," Los exámenes Reactivos de 10 a 14 años NO DEBEN ser mayor a los Exámenes Procesados de la misma edad.-")</f>
        <v/>
      </c>
      <c r="CE72" s="77" t="str">
        <f t="shared" ref="CE72:CE94" si="11">IF(L72&lt;=K72,""," Los exámenes Reactivos de 15 a 19 años NO DEBEN ser mayor a los Exámenes Procesados de la misma edad.-")</f>
        <v/>
      </c>
      <c r="CF72" s="77" t="str">
        <f t="shared" ref="CF72:CF94" si="12">IF(N72&lt;=M72,""," Los exámenes Reactivos de 20 a 24 años NO DEBEN ser mayor a los Exámenes Procesados de la misma edad.-")</f>
        <v/>
      </c>
      <c r="CG72" s="77" t="str">
        <f t="shared" ref="CG72:CG94" si="13">IF(P72&lt;=O72,""," Los exámenes Reactivos de 25 a 29 años NO DEBEN ser mayor a los Exámenes Procesados de la misma edad.-")</f>
        <v/>
      </c>
      <c r="CH72" s="77" t="str">
        <f t="shared" ref="CH72:CH94" si="14">IF(R72&lt;=Q72,""," Los exámenes Reactivos de 30 a 34 años NO DEBEN ser mayor a los Exámenes Procesados de la misma edad.-")</f>
        <v/>
      </c>
      <c r="CI72" s="77" t="str">
        <f t="shared" ref="CI72:CI94" si="15">IF(T72&lt;=S72,""," Los exámenes Reactivos de 35 a 39 años NO DEBEN ser mayor a los Exámenes Procesados de la misma edad.-")</f>
        <v/>
      </c>
      <c r="CJ72" s="77" t="str">
        <f t="shared" ref="CJ72:CJ94" si="16">IF(V72&lt;=U72,""," Los exámenes Reactivos de 40 a 44 años NO DEBEN ser mayor a los Exámenes Procesados de la misma edad.-")</f>
        <v/>
      </c>
      <c r="CK72" s="77" t="str">
        <f t="shared" ref="CK72:CK94" si="17">IF(X72&lt;=W72,""," Los exámenes Reactivos de 45 a 49 años NO DEBEN ser mayor a los Exámenes Procesados de la misma edad.-")</f>
        <v/>
      </c>
      <c r="CL72" s="77" t="str">
        <f t="shared" ref="CL72:CL94" si="18">IF(Z72&lt;=Y72,""," Los exámenes Reactivos de 50 a 54 años NO DEBEN ser mayor a los Exámenes Procesados de la misma edad.-")</f>
        <v/>
      </c>
      <c r="CM72" s="77" t="str">
        <f t="shared" ref="CM72:CM94" si="19">IF(AB72&lt;=AA72,""," Los exámenes Reactivos de 55 a 59 años NO DEBEN ser mayor a los Exámenes Procesados de la misma edad.-")</f>
        <v/>
      </c>
      <c r="CN72" s="77" t="str">
        <f t="shared" ref="CN72:CN94" si="20">IF(AD72&lt;=AC72,""," Los exámenes Reactivos de 60 a 64 años NO DEBEN ser mayor a los Exámenes Procesados de la misma edad.-")</f>
        <v/>
      </c>
      <c r="CO72" s="77" t="str">
        <f t="shared" ref="CO72:CO94" si="21">IF(AF72&lt;=AE72,""," Los exámenes Reactivos de 65 a 69 años NO DEBEN ser mayor a los Exámenes Procesados de la misma edad.-")</f>
        <v/>
      </c>
      <c r="CP72" s="77" t="str">
        <f t="shared" ref="CP72:CP94" si="22">IF(AH72&lt;=AG72,""," Los exámenes Reactivos de 70 a 74 años NO DEBEN ser mayor a los Exámenes Procesados de la misma edad.-")</f>
        <v/>
      </c>
      <c r="CQ72" s="77" t="str">
        <f t="shared" ref="CQ72:CQ81" si="23">IF(AJ72&lt;=AI72,""," Los exámenes Reactivos de 75 a 79 años NO DEBEN ser mayor a los Exámenes Procesados de la misma edad.-")</f>
        <v/>
      </c>
      <c r="CR72" s="77" t="str">
        <f t="shared" ref="CR72:CR94" si="24">IF(AL72&lt;=AK72,""," Los exámenes Reactivos de 80 y mas años NO DEBEN ser mayor a los Exámenes Procesados de la misma edad.-")</f>
        <v/>
      </c>
      <c r="CS72" s="77" t="str">
        <f t="shared" ref="CS72:CS80" si="25">IF(AL72&lt;=AK72,""," Los exámenes Reactivos de 80 y mas años NO DEBEN ser mayor a los Exámenes Procesados de la misma edad.-")</f>
        <v/>
      </c>
      <c r="CT72" s="77" t="str">
        <f t="shared" ref="CT72:CT80" si="26">IF(AL72&lt;=AK72,""," Los exámenes Reactivos de 80 y mas años NO DEBEN ser mayor a los Exámenes Procesados de la misma edad.-")</f>
        <v/>
      </c>
    </row>
    <row r="73" spans="1:98" x14ac:dyDescent="0.25">
      <c r="A73" s="353" t="s">
        <v>53</v>
      </c>
      <c r="B73" s="354"/>
      <c r="C73" s="123">
        <f t="shared" si="6"/>
        <v>88</v>
      </c>
      <c r="D73" s="124">
        <f t="shared" si="7"/>
        <v>0</v>
      </c>
      <c r="E73" s="16"/>
      <c r="F73" s="40"/>
      <c r="G73" s="16"/>
      <c r="H73" s="40"/>
      <c r="I73" s="10"/>
      <c r="J73" s="31"/>
      <c r="K73" s="10">
        <v>7</v>
      </c>
      <c r="L73" s="31"/>
      <c r="M73" s="10">
        <v>14</v>
      </c>
      <c r="N73" s="31"/>
      <c r="O73" s="10">
        <v>32</v>
      </c>
      <c r="P73" s="31"/>
      <c r="Q73" s="10">
        <v>22</v>
      </c>
      <c r="R73" s="31"/>
      <c r="S73" s="10">
        <v>10</v>
      </c>
      <c r="T73" s="31"/>
      <c r="U73" s="10">
        <v>2</v>
      </c>
      <c r="V73" s="31"/>
      <c r="W73" s="10"/>
      <c r="X73" s="31"/>
      <c r="Y73" s="10"/>
      <c r="Z73" s="31"/>
      <c r="AA73" s="10">
        <v>1</v>
      </c>
      <c r="AB73" s="31"/>
      <c r="AC73" s="10"/>
      <c r="AD73" s="31"/>
      <c r="AE73" s="10"/>
      <c r="AF73" s="31"/>
      <c r="AG73" s="10"/>
      <c r="AH73" s="31"/>
      <c r="AI73" s="10"/>
      <c r="AJ73" s="31"/>
      <c r="AK73" s="16"/>
      <c r="AL73" s="125"/>
      <c r="AM73" s="125"/>
      <c r="AN73" s="22">
        <v>88</v>
      </c>
      <c r="AO73" s="22">
        <v>0</v>
      </c>
      <c r="AP73" s="19">
        <v>0</v>
      </c>
      <c r="AQ73" s="19">
        <v>0</v>
      </c>
      <c r="AR73" s="122" t="s">
        <v>97</v>
      </c>
      <c r="CA73" s="77" t="str">
        <f>IF(C73&lt;&gt;AN73," Total de exámenes Procesados NO es igual a total por sexo.-","")</f>
        <v/>
      </c>
      <c r="CB73" s="77" t="str">
        <f t="shared" si="8"/>
        <v/>
      </c>
      <c r="CC73" s="77" t="str">
        <f t="shared" si="9"/>
        <v/>
      </c>
      <c r="CD73" s="77" t="str">
        <f t="shared" si="10"/>
        <v/>
      </c>
      <c r="CE73" s="77" t="str">
        <f t="shared" si="11"/>
        <v/>
      </c>
      <c r="CF73" s="77" t="str">
        <f t="shared" si="12"/>
        <v/>
      </c>
      <c r="CG73" s="77" t="str">
        <f t="shared" si="13"/>
        <v/>
      </c>
      <c r="CH73" s="77" t="str">
        <f t="shared" si="14"/>
        <v/>
      </c>
      <c r="CI73" s="77" t="str">
        <f t="shared" si="15"/>
        <v/>
      </c>
      <c r="CJ73" s="77" t="str">
        <f t="shared" si="16"/>
        <v/>
      </c>
      <c r="CK73" s="77" t="str">
        <f t="shared" si="17"/>
        <v/>
      </c>
      <c r="CL73" s="77" t="str">
        <f t="shared" si="18"/>
        <v/>
      </c>
      <c r="CM73" s="77" t="str">
        <f t="shared" si="19"/>
        <v/>
      </c>
      <c r="CN73" s="77" t="str">
        <f t="shared" si="20"/>
        <v/>
      </c>
      <c r="CO73" s="77" t="str">
        <f t="shared" si="21"/>
        <v/>
      </c>
      <c r="CP73" s="77" t="str">
        <f t="shared" si="22"/>
        <v/>
      </c>
      <c r="CQ73" s="77" t="str">
        <f t="shared" si="23"/>
        <v/>
      </c>
      <c r="CR73" s="77" t="str">
        <f t="shared" si="24"/>
        <v/>
      </c>
      <c r="CS73" s="77" t="str">
        <f t="shared" si="25"/>
        <v/>
      </c>
      <c r="CT73" s="77" t="str">
        <f t="shared" si="26"/>
        <v/>
      </c>
    </row>
    <row r="74" spans="1:98" x14ac:dyDescent="0.25">
      <c r="A74" s="353" t="s">
        <v>54</v>
      </c>
      <c r="B74" s="354"/>
      <c r="C74" s="123">
        <f t="shared" si="6"/>
        <v>0</v>
      </c>
      <c r="D74" s="124">
        <f t="shared" si="7"/>
        <v>0</v>
      </c>
      <c r="E74" s="16"/>
      <c r="F74" s="40"/>
      <c r="G74" s="16"/>
      <c r="H74" s="40"/>
      <c r="I74" s="10"/>
      <c r="J74" s="31"/>
      <c r="K74" s="21"/>
      <c r="L74" s="41"/>
      <c r="M74" s="21"/>
      <c r="N74" s="41"/>
      <c r="O74" s="21"/>
      <c r="P74" s="41"/>
      <c r="Q74" s="21"/>
      <c r="R74" s="41"/>
      <c r="S74" s="21"/>
      <c r="T74" s="41"/>
      <c r="U74" s="21"/>
      <c r="V74" s="41"/>
      <c r="W74" s="21"/>
      <c r="X74" s="41"/>
      <c r="Y74" s="21"/>
      <c r="Z74" s="41"/>
      <c r="AA74" s="21"/>
      <c r="AB74" s="41"/>
      <c r="AC74" s="21"/>
      <c r="AD74" s="41"/>
      <c r="AE74" s="21"/>
      <c r="AF74" s="41"/>
      <c r="AG74" s="21"/>
      <c r="AH74" s="41"/>
      <c r="AI74" s="21"/>
      <c r="AJ74" s="41"/>
      <c r="AK74" s="16"/>
      <c r="AL74" s="125"/>
      <c r="AM74" s="125"/>
      <c r="AN74" s="22"/>
      <c r="AO74" s="22"/>
      <c r="AP74" s="19"/>
      <c r="AQ74" s="19"/>
      <c r="AR74" s="122" t="s">
        <v>97</v>
      </c>
      <c r="CA74" s="77" t="str">
        <f>IF(C74&lt;&gt;AN74," Total de exámenes Procesados NO es igual a total por sexo.-","")</f>
        <v/>
      </c>
      <c r="CB74" s="77" t="str">
        <f t="shared" si="8"/>
        <v/>
      </c>
      <c r="CC74" s="77" t="str">
        <f t="shared" si="9"/>
        <v/>
      </c>
      <c r="CD74" s="77" t="str">
        <f t="shared" si="10"/>
        <v/>
      </c>
      <c r="CE74" s="77" t="str">
        <f t="shared" si="11"/>
        <v/>
      </c>
      <c r="CF74" s="77" t="str">
        <f t="shared" si="12"/>
        <v/>
      </c>
      <c r="CG74" s="77" t="str">
        <f t="shared" si="13"/>
        <v/>
      </c>
      <c r="CH74" s="77" t="str">
        <f t="shared" si="14"/>
        <v/>
      </c>
      <c r="CI74" s="77" t="str">
        <f t="shared" si="15"/>
        <v/>
      </c>
      <c r="CJ74" s="77" t="str">
        <f t="shared" si="16"/>
        <v/>
      </c>
      <c r="CK74" s="77" t="str">
        <f t="shared" si="17"/>
        <v/>
      </c>
      <c r="CL74" s="77" t="str">
        <f t="shared" si="18"/>
        <v/>
      </c>
      <c r="CM74" s="77" t="str">
        <f t="shared" si="19"/>
        <v/>
      </c>
      <c r="CN74" s="77" t="str">
        <f t="shared" si="20"/>
        <v/>
      </c>
      <c r="CO74" s="77" t="str">
        <f t="shared" si="21"/>
        <v/>
      </c>
      <c r="CP74" s="77" t="str">
        <f t="shared" si="22"/>
        <v/>
      </c>
      <c r="CQ74" s="77" t="str">
        <f t="shared" si="23"/>
        <v/>
      </c>
      <c r="CR74" s="77" t="str">
        <f t="shared" si="24"/>
        <v/>
      </c>
      <c r="CS74" s="77" t="str">
        <f t="shared" si="25"/>
        <v/>
      </c>
      <c r="CT74" s="77" t="str">
        <f t="shared" si="26"/>
        <v/>
      </c>
    </row>
    <row r="75" spans="1:98" x14ac:dyDescent="0.25">
      <c r="A75" s="353" t="s">
        <v>14</v>
      </c>
      <c r="B75" s="354"/>
      <c r="C75" s="123">
        <f t="shared" si="6"/>
        <v>1</v>
      </c>
      <c r="D75" s="126">
        <f t="shared" si="7"/>
        <v>0</v>
      </c>
      <c r="E75" s="16"/>
      <c r="F75" s="40"/>
      <c r="G75" s="16"/>
      <c r="H75" s="40"/>
      <c r="I75" s="16"/>
      <c r="J75" s="40"/>
      <c r="K75" s="21">
        <v>1</v>
      </c>
      <c r="L75" s="41"/>
      <c r="M75" s="21"/>
      <c r="N75" s="41"/>
      <c r="O75" s="21"/>
      <c r="P75" s="41"/>
      <c r="Q75" s="21"/>
      <c r="R75" s="41"/>
      <c r="S75" s="21"/>
      <c r="T75" s="41"/>
      <c r="U75" s="21"/>
      <c r="V75" s="41"/>
      <c r="W75" s="21"/>
      <c r="X75" s="41"/>
      <c r="Y75" s="21"/>
      <c r="Z75" s="41"/>
      <c r="AA75" s="21"/>
      <c r="AB75" s="41"/>
      <c r="AC75" s="21"/>
      <c r="AD75" s="41"/>
      <c r="AE75" s="21"/>
      <c r="AF75" s="41"/>
      <c r="AG75" s="21"/>
      <c r="AH75" s="41"/>
      <c r="AI75" s="21"/>
      <c r="AJ75" s="41"/>
      <c r="AK75" s="21"/>
      <c r="AL75" s="19"/>
      <c r="AM75" s="22"/>
      <c r="AN75" s="22">
        <v>1</v>
      </c>
      <c r="AO75" s="22">
        <v>0</v>
      </c>
      <c r="AP75" s="19">
        <v>0</v>
      </c>
      <c r="AQ75" s="19">
        <v>0</v>
      </c>
      <c r="AR75" s="122" t="s">
        <v>97</v>
      </c>
      <c r="CA75" s="77" t="str">
        <f t="shared" ref="CA75:CA83" si="27">IF(C75&lt;&gt;SUM(AM75:AN75)," Total de exámenes Procesados NO es igual a total por sexo.-","")</f>
        <v/>
      </c>
      <c r="CB75" s="77" t="str">
        <f t="shared" si="8"/>
        <v/>
      </c>
      <c r="CC75" s="77" t="str">
        <f t="shared" si="9"/>
        <v/>
      </c>
      <c r="CD75" s="77" t="str">
        <f t="shared" si="10"/>
        <v/>
      </c>
      <c r="CE75" s="77" t="str">
        <f t="shared" si="11"/>
        <v/>
      </c>
      <c r="CF75" s="77" t="str">
        <f t="shared" si="12"/>
        <v/>
      </c>
      <c r="CG75" s="77" t="str">
        <f t="shared" si="13"/>
        <v/>
      </c>
      <c r="CH75" s="77" t="str">
        <f t="shared" si="14"/>
        <v/>
      </c>
      <c r="CI75" s="77" t="str">
        <f t="shared" si="15"/>
        <v/>
      </c>
      <c r="CJ75" s="77" t="str">
        <f t="shared" si="16"/>
        <v/>
      </c>
      <c r="CK75" s="77" t="str">
        <f t="shared" si="17"/>
        <v/>
      </c>
      <c r="CL75" s="77" t="str">
        <f t="shared" si="18"/>
        <v/>
      </c>
      <c r="CM75" s="77" t="str">
        <f t="shared" si="19"/>
        <v/>
      </c>
      <c r="CN75" s="77" t="str">
        <f t="shared" si="20"/>
        <v/>
      </c>
      <c r="CO75" s="77" t="str">
        <f t="shared" si="21"/>
        <v/>
      </c>
      <c r="CP75" s="77" t="str">
        <f t="shared" si="22"/>
        <v/>
      </c>
      <c r="CQ75" s="77" t="str">
        <f t="shared" si="23"/>
        <v/>
      </c>
      <c r="CR75" s="77" t="str">
        <f t="shared" si="24"/>
        <v/>
      </c>
      <c r="CS75" s="77" t="str">
        <f t="shared" si="25"/>
        <v/>
      </c>
      <c r="CT75" s="77" t="str">
        <f t="shared" si="26"/>
        <v/>
      </c>
    </row>
    <row r="76" spans="1:98" x14ac:dyDescent="0.25">
      <c r="A76" s="353" t="s">
        <v>19</v>
      </c>
      <c r="B76" s="354"/>
      <c r="C76" s="127">
        <f t="shared" si="6"/>
        <v>0</v>
      </c>
      <c r="D76" s="126">
        <f t="shared" si="7"/>
        <v>0</v>
      </c>
      <c r="E76" s="21"/>
      <c r="F76" s="41"/>
      <c r="G76" s="21"/>
      <c r="H76" s="41"/>
      <c r="I76" s="21"/>
      <c r="J76" s="41"/>
      <c r="K76" s="21"/>
      <c r="L76" s="41"/>
      <c r="M76" s="21"/>
      <c r="N76" s="41"/>
      <c r="O76" s="21"/>
      <c r="P76" s="41"/>
      <c r="Q76" s="21"/>
      <c r="R76" s="41"/>
      <c r="S76" s="21"/>
      <c r="T76" s="41"/>
      <c r="U76" s="21"/>
      <c r="V76" s="41"/>
      <c r="W76" s="21"/>
      <c r="X76" s="41"/>
      <c r="Y76" s="21"/>
      <c r="Z76" s="41"/>
      <c r="AA76" s="21"/>
      <c r="AB76" s="41"/>
      <c r="AC76" s="21"/>
      <c r="AD76" s="41"/>
      <c r="AE76" s="21"/>
      <c r="AF76" s="41"/>
      <c r="AG76" s="21"/>
      <c r="AH76" s="41"/>
      <c r="AI76" s="21"/>
      <c r="AJ76" s="41"/>
      <c r="AK76" s="21"/>
      <c r="AL76" s="19"/>
      <c r="AM76" s="22"/>
      <c r="AN76" s="22"/>
      <c r="AO76" s="22"/>
      <c r="AP76" s="19"/>
      <c r="AQ76" s="19"/>
      <c r="AR76" s="122" t="s">
        <v>97</v>
      </c>
      <c r="CA76" s="77" t="str">
        <f t="shared" si="27"/>
        <v/>
      </c>
      <c r="CB76" s="77" t="str">
        <f t="shared" si="8"/>
        <v/>
      </c>
      <c r="CC76" s="77" t="str">
        <f t="shared" si="9"/>
        <v/>
      </c>
      <c r="CD76" s="77" t="str">
        <f t="shared" si="10"/>
        <v/>
      </c>
      <c r="CE76" s="77" t="str">
        <f t="shared" si="11"/>
        <v/>
      </c>
      <c r="CF76" s="77" t="str">
        <f t="shared" si="12"/>
        <v/>
      </c>
      <c r="CG76" s="77" t="str">
        <f t="shared" si="13"/>
        <v/>
      </c>
      <c r="CH76" s="77" t="str">
        <f t="shared" si="14"/>
        <v/>
      </c>
      <c r="CI76" s="77" t="str">
        <f t="shared" si="15"/>
        <v/>
      </c>
      <c r="CJ76" s="77" t="str">
        <f t="shared" si="16"/>
        <v/>
      </c>
      <c r="CK76" s="77" t="str">
        <f t="shared" si="17"/>
        <v/>
      </c>
      <c r="CL76" s="77" t="str">
        <f t="shared" si="18"/>
        <v/>
      </c>
      <c r="CM76" s="77" t="str">
        <f t="shared" si="19"/>
        <v/>
      </c>
      <c r="CN76" s="77" t="str">
        <f t="shared" si="20"/>
        <v/>
      </c>
      <c r="CO76" s="77" t="str">
        <f t="shared" si="21"/>
        <v/>
      </c>
      <c r="CP76" s="77" t="str">
        <f t="shared" si="22"/>
        <v/>
      </c>
      <c r="CQ76" s="77" t="str">
        <f t="shared" si="23"/>
        <v/>
      </c>
      <c r="CR76" s="77" t="str">
        <f t="shared" si="24"/>
        <v/>
      </c>
      <c r="CS76" s="77" t="str">
        <f t="shared" si="25"/>
        <v/>
      </c>
      <c r="CT76" s="77" t="str">
        <f t="shared" si="26"/>
        <v/>
      </c>
    </row>
    <row r="77" spans="1:98" x14ac:dyDescent="0.25">
      <c r="A77" s="353" t="s">
        <v>55</v>
      </c>
      <c r="B77" s="354"/>
      <c r="C77" s="123">
        <f t="shared" si="6"/>
        <v>7</v>
      </c>
      <c r="D77" s="124">
        <f t="shared" si="7"/>
        <v>0</v>
      </c>
      <c r="E77" s="16"/>
      <c r="F77" s="40"/>
      <c r="G77" s="16"/>
      <c r="H77" s="40"/>
      <c r="I77" s="21"/>
      <c r="J77" s="41"/>
      <c r="K77" s="21"/>
      <c r="L77" s="41"/>
      <c r="M77" s="21">
        <v>1</v>
      </c>
      <c r="N77" s="41"/>
      <c r="O77" s="21">
        <v>1</v>
      </c>
      <c r="P77" s="41"/>
      <c r="Q77" s="21">
        <v>1</v>
      </c>
      <c r="R77" s="41"/>
      <c r="S77" s="21">
        <v>2</v>
      </c>
      <c r="T77" s="41"/>
      <c r="U77" s="21"/>
      <c r="V77" s="41"/>
      <c r="W77" s="21"/>
      <c r="X77" s="41"/>
      <c r="Y77" s="21">
        <v>2</v>
      </c>
      <c r="Z77" s="41"/>
      <c r="AA77" s="21"/>
      <c r="AB77" s="41"/>
      <c r="AC77" s="21"/>
      <c r="AD77" s="41"/>
      <c r="AE77" s="21"/>
      <c r="AF77" s="41"/>
      <c r="AG77" s="21"/>
      <c r="AH77" s="41"/>
      <c r="AI77" s="21"/>
      <c r="AJ77" s="41"/>
      <c r="AK77" s="21"/>
      <c r="AL77" s="19"/>
      <c r="AM77" s="22"/>
      <c r="AN77" s="22">
        <v>7</v>
      </c>
      <c r="AO77" s="22">
        <v>0</v>
      </c>
      <c r="AP77" s="19">
        <v>0</v>
      </c>
      <c r="AQ77" s="19">
        <v>0</v>
      </c>
      <c r="AR77" s="122" t="s">
        <v>97</v>
      </c>
      <c r="CA77" s="77" t="str">
        <f t="shared" si="27"/>
        <v/>
      </c>
      <c r="CB77" s="77" t="str">
        <f t="shared" si="8"/>
        <v/>
      </c>
      <c r="CC77" s="77" t="str">
        <f t="shared" si="9"/>
        <v/>
      </c>
      <c r="CD77" s="77" t="str">
        <f t="shared" si="10"/>
        <v/>
      </c>
      <c r="CE77" s="77" t="str">
        <f t="shared" si="11"/>
        <v/>
      </c>
      <c r="CF77" s="77" t="str">
        <f t="shared" si="12"/>
        <v/>
      </c>
      <c r="CG77" s="77" t="str">
        <f t="shared" si="13"/>
        <v/>
      </c>
      <c r="CH77" s="77" t="str">
        <f t="shared" si="14"/>
        <v/>
      </c>
      <c r="CI77" s="77" t="str">
        <f t="shared" si="15"/>
        <v/>
      </c>
      <c r="CJ77" s="77" t="str">
        <f t="shared" si="16"/>
        <v/>
      </c>
      <c r="CK77" s="77" t="str">
        <f t="shared" si="17"/>
        <v/>
      </c>
      <c r="CL77" s="77" t="str">
        <f t="shared" si="18"/>
        <v/>
      </c>
      <c r="CM77" s="77" t="str">
        <f t="shared" si="19"/>
        <v/>
      </c>
      <c r="CN77" s="77" t="str">
        <f t="shared" si="20"/>
        <v/>
      </c>
      <c r="CO77" s="77" t="str">
        <f t="shared" si="21"/>
        <v/>
      </c>
      <c r="CP77" s="77" t="str">
        <f t="shared" si="22"/>
        <v/>
      </c>
      <c r="CQ77" s="77" t="str">
        <f t="shared" si="23"/>
        <v/>
      </c>
      <c r="CR77" s="77" t="str">
        <f t="shared" si="24"/>
        <v/>
      </c>
      <c r="CS77" s="77" t="str">
        <f t="shared" si="25"/>
        <v/>
      </c>
      <c r="CT77" s="77" t="str">
        <f t="shared" si="26"/>
        <v/>
      </c>
    </row>
    <row r="78" spans="1:98" ht="27.75" customHeight="1" x14ac:dyDescent="0.25">
      <c r="A78" s="358" t="s">
        <v>56</v>
      </c>
      <c r="B78" s="359"/>
      <c r="C78" s="123">
        <f t="shared" si="6"/>
        <v>6</v>
      </c>
      <c r="D78" s="124">
        <f t="shared" si="7"/>
        <v>0</v>
      </c>
      <c r="E78" s="16"/>
      <c r="F78" s="40"/>
      <c r="G78" s="16"/>
      <c r="H78" s="40"/>
      <c r="I78" s="21"/>
      <c r="J78" s="41"/>
      <c r="K78" s="21">
        <v>1</v>
      </c>
      <c r="L78" s="41"/>
      <c r="M78" s="21">
        <v>2</v>
      </c>
      <c r="N78" s="41"/>
      <c r="O78" s="21"/>
      <c r="P78" s="41"/>
      <c r="Q78" s="21">
        <v>1</v>
      </c>
      <c r="R78" s="41"/>
      <c r="S78" s="21"/>
      <c r="T78" s="41"/>
      <c r="U78" s="21">
        <v>1</v>
      </c>
      <c r="V78" s="41"/>
      <c r="W78" s="21"/>
      <c r="X78" s="41"/>
      <c r="Y78" s="21">
        <v>1</v>
      </c>
      <c r="Z78" s="41"/>
      <c r="AA78" s="21"/>
      <c r="AB78" s="41"/>
      <c r="AC78" s="21"/>
      <c r="AD78" s="41"/>
      <c r="AE78" s="21"/>
      <c r="AF78" s="41"/>
      <c r="AG78" s="21"/>
      <c r="AH78" s="41"/>
      <c r="AI78" s="21"/>
      <c r="AJ78" s="41"/>
      <c r="AK78" s="21"/>
      <c r="AL78" s="19"/>
      <c r="AM78" s="22"/>
      <c r="AN78" s="22">
        <v>6</v>
      </c>
      <c r="AO78" s="22">
        <v>0</v>
      </c>
      <c r="AP78" s="19">
        <v>0</v>
      </c>
      <c r="AQ78" s="19">
        <v>0</v>
      </c>
      <c r="AR78" s="122" t="s">
        <v>98</v>
      </c>
      <c r="CA78" s="77" t="str">
        <f t="shared" si="27"/>
        <v/>
      </c>
      <c r="CB78" s="77" t="str">
        <f t="shared" si="8"/>
        <v/>
      </c>
      <c r="CC78" s="77" t="str">
        <f t="shared" si="9"/>
        <v/>
      </c>
      <c r="CD78" s="77" t="str">
        <f t="shared" si="10"/>
        <v/>
      </c>
      <c r="CE78" s="77" t="str">
        <f t="shared" si="11"/>
        <v/>
      </c>
      <c r="CF78" s="77" t="str">
        <f t="shared" si="12"/>
        <v/>
      </c>
      <c r="CG78" s="77" t="str">
        <f t="shared" si="13"/>
        <v/>
      </c>
      <c r="CH78" s="77" t="str">
        <f t="shared" si="14"/>
        <v/>
      </c>
      <c r="CI78" s="77" t="str">
        <f t="shared" si="15"/>
        <v/>
      </c>
      <c r="CJ78" s="77" t="str">
        <f t="shared" si="16"/>
        <v/>
      </c>
      <c r="CK78" s="77" t="str">
        <f t="shared" si="17"/>
        <v/>
      </c>
      <c r="CL78" s="77" t="str">
        <f t="shared" si="18"/>
        <v/>
      </c>
      <c r="CM78" s="77" t="str">
        <f t="shared" si="19"/>
        <v/>
      </c>
      <c r="CN78" s="77" t="str">
        <f t="shared" si="20"/>
        <v/>
      </c>
      <c r="CO78" s="77" t="str">
        <f t="shared" si="21"/>
        <v/>
      </c>
      <c r="CP78" s="77" t="str">
        <f t="shared" si="22"/>
        <v/>
      </c>
      <c r="CQ78" s="77" t="str">
        <f t="shared" si="23"/>
        <v/>
      </c>
      <c r="CR78" s="77" t="str">
        <f t="shared" si="24"/>
        <v/>
      </c>
      <c r="CS78" s="77" t="str">
        <f t="shared" si="25"/>
        <v/>
      </c>
      <c r="CT78" s="77" t="str">
        <f t="shared" si="26"/>
        <v/>
      </c>
    </row>
    <row r="79" spans="1:98" x14ac:dyDescent="0.25">
      <c r="A79" s="353" t="s">
        <v>17</v>
      </c>
      <c r="B79" s="354"/>
      <c r="C79" s="127">
        <f t="shared" si="6"/>
        <v>0</v>
      </c>
      <c r="D79" s="126">
        <f t="shared" si="7"/>
        <v>0</v>
      </c>
      <c r="E79" s="21"/>
      <c r="F79" s="41"/>
      <c r="G79" s="21"/>
      <c r="H79" s="41"/>
      <c r="I79" s="21"/>
      <c r="J79" s="41"/>
      <c r="K79" s="21"/>
      <c r="L79" s="41"/>
      <c r="M79" s="21"/>
      <c r="N79" s="41"/>
      <c r="O79" s="21"/>
      <c r="P79" s="41"/>
      <c r="Q79" s="21"/>
      <c r="R79" s="41"/>
      <c r="S79" s="21"/>
      <c r="T79" s="41"/>
      <c r="U79" s="21"/>
      <c r="V79" s="41"/>
      <c r="W79" s="21"/>
      <c r="X79" s="41"/>
      <c r="Y79" s="21"/>
      <c r="Z79" s="41"/>
      <c r="AA79" s="21"/>
      <c r="AB79" s="41"/>
      <c r="AC79" s="21"/>
      <c r="AD79" s="41"/>
      <c r="AE79" s="21"/>
      <c r="AF79" s="41"/>
      <c r="AG79" s="21"/>
      <c r="AH79" s="41"/>
      <c r="AI79" s="21"/>
      <c r="AJ79" s="41"/>
      <c r="AK79" s="21"/>
      <c r="AL79" s="19"/>
      <c r="AM79" s="22"/>
      <c r="AN79" s="22"/>
      <c r="AO79" s="22"/>
      <c r="AP79" s="19"/>
      <c r="AQ79" s="19"/>
      <c r="AR79" s="122" t="s">
        <v>97</v>
      </c>
      <c r="CA79" s="77" t="str">
        <f t="shared" si="27"/>
        <v/>
      </c>
      <c r="CB79" s="77" t="str">
        <f t="shared" si="8"/>
        <v/>
      </c>
      <c r="CC79" s="77" t="str">
        <f t="shared" si="9"/>
        <v/>
      </c>
      <c r="CD79" s="77" t="str">
        <f t="shared" si="10"/>
        <v/>
      </c>
      <c r="CE79" s="77" t="str">
        <f t="shared" si="11"/>
        <v/>
      </c>
      <c r="CF79" s="77" t="str">
        <f t="shared" si="12"/>
        <v/>
      </c>
      <c r="CG79" s="77" t="str">
        <f t="shared" si="13"/>
        <v/>
      </c>
      <c r="CH79" s="77" t="str">
        <f t="shared" si="14"/>
        <v/>
      </c>
      <c r="CI79" s="77" t="str">
        <f t="shared" si="15"/>
        <v/>
      </c>
      <c r="CJ79" s="77" t="str">
        <f t="shared" si="16"/>
        <v/>
      </c>
      <c r="CK79" s="77" t="str">
        <f t="shared" si="17"/>
        <v/>
      </c>
      <c r="CL79" s="77" t="str">
        <f t="shared" si="18"/>
        <v/>
      </c>
      <c r="CM79" s="77" t="str">
        <f t="shared" si="19"/>
        <v/>
      </c>
      <c r="CN79" s="77" t="str">
        <f t="shared" si="20"/>
        <v/>
      </c>
      <c r="CO79" s="77" t="str">
        <f t="shared" si="21"/>
        <v/>
      </c>
      <c r="CP79" s="77" t="str">
        <f t="shared" si="22"/>
        <v/>
      </c>
      <c r="CQ79" s="77" t="str">
        <f t="shared" si="23"/>
        <v/>
      </c>
      <c r="CR79" s="77" t="str">
        <f t="shared" si="24"/>
        <v/>
      </c>
      <c r="CS79" s="77" t="str">
        <f t="shared" si="25"/>
        <v/>
      </c>
      <c r="CT79" s="77" t="str">
        <f t="shared" si="26"/>
        <v/>
      </c>
    </row>
    <row r="80" spans="1:98" x14ac:dyDescent="0.25">
      <c r="A80" s="360" t="s">
        <v>57</v>
      </c>
      <c r="B80" s="361"/>
      <c r="C80" s="128">
        <f t="shared" si="6"/>
        <v>5</v>
      </c>
      <c r="D80" s="129">
        <f t="shared" si="7"/>
        <v>2</v>
      </c>
      <c r="E80" s="52"/>
      <c r="F80" s="53"/>
      <c r="G80" s="52"/>
      <c r="H80" s="53"/>
      <c r="I80" s="52"/>
      <c r="J80" s="53"/>
      <c r="K80" s="42"/>
      <c r="L80" s="43"/>
      <c r="M80" s="42"/>
      <c r="N80" s="43"/>
      <c r="O80" s="42">
        <v>2</v>
      </c>
      <c r="P80" s="43">
        <v>1</v>
      </c>
      <c r="Q80" s="42"/>
      <c r="R80" s="43"/>
      <c r="S80" s="42"/>
      <c r="T80" s="43"/>
      <c r="U80" s="42"/>
      <c r="V80" s="43"/>
      <c r="W80" s="42"/>
      <c r="X80" s="43"/>
      <c r="Y80" s="42">
        <v>1</v>
      </c>
      <c r="Z80" s="43">
        <v>1</v>
      </c>
      <c r="AA80" s="42"/>
      <c r="AB80" s="43"/>
      <c r="AC80" s="42">
        <v>1</v>
      </c>
      <c r="AD80" s="43"/>
      <c r="AE80" s="42">
        <v>1</v>
      </c>
      <c r="AF80" s="43"/>
      <c r="AG80" s="42"/>
      <c r="AH80" s="43"/>
      <c r="AI80" s="42"/>
      <c r="AJ80" s="43"/>
      <c r="AK80" s="42"/>
      <c r="AL80" s="44"/>
      <c r="AM80" s="23">
        <v>1</v>
      </c>
      <c r="AN80" s="23">
        <v>4</v>
      </c>
      <c r="AO80" s="23">
        <v>0</v>
      </c>
      <c r="AP80" s="44">
        <v>0</v>
      </c>
      <c r="AQ80" s="44">
        <v>0</v>
      </c>
      <c r="AR80" s="122" t="s">
        <v>97</v>
      </c>
      <c r="CA80" s="77" t="str">
        <f t="shared" si="27"/>
        <v/>
      </c>
      <c r="CB80" s="77" t="str">
        <f t="shared" si="8"/>
        <v/>
      </c>
      <c r="CC80" s="77" t="str">
        <f t="shared" si="9"/>
        <v/>
      </c>
      <c r="CD80" s="77" t="str">
        <f t="shared" si="10"/>
        <v/>
      </c>
      <c r="CE80" s="77" t="str">
        <f t="shared" si="11"/>
        <v/>
      </c>
      <c r="CF80" s="77" t="str">
        <f t="shared" si="12"/>
        <v/>
      </c>
      <c r="CG80" s="77" t="str">
        <f t="shared" si="13"/>
        <v/>
      </c>
      <c r="CH80" s="77" t="str">
        <f t="shared" si="14"/>
        <v/>
      </c>
      <c r="CI80" s="77" t="str">
        <f t="shared" si="15"/>
        <v/>
      </c>
      <c r="CJ80" s="77" t="str">
        <f t="shared" si="16"/>
        <v/>
      </c>
      <c r="CK80" s="77" t="str">
        <f t="shared" si="17"/>
        <v/>
      </c>
      <c r="CL80" s="77" t="str">
        <f t="shared" si="18"/>
        <v/>
      </c>
      <c r="CM80" s="77" t="str">
        <f t="shared" si="19"/>
        <v/>
      </c>
      <c r="CN80" s="77" t="str">
        <f t="shared" si="20"/>
        <v/>
      </c>
      <c r="CO80" s="77" t="str">
        <f t="shared" si="21"/>
        <v/>
      </c>
      <c r="CP80" s="77" t="str">
        <f t="shared" si="22"/>
        <v/>
      </c>
      <c r="CQ80" s="77" t="str">
        <f t="shared" si="23"/>
        <v/>
      </c>
      <c r="CR80" s="77" t="str">
        <f t="shared" si="24"/>
        <v/>
      </c>
      <c r="CS80" s="77" t="str">
        <f t="shared" si="25"/>
        <v/>
      </c>
      <c r="CT80" s="77" t="str">
        <f t="shared" si="26"/>
        <v/>
      </c>
    </row>
    <row r="81" spans="1:98" x14ac:dyDescent="0.25">
      <c r="A81" s="416" t="s">
        <v>18</v>
      </c>
      <c r="B81" s="130" t="s">
        <v>88</v>
      </c>
      <c r="C81" s="119">
        <f t="shared" si="6"/>
        <v>0</v>
      </c>
      <c r="D81" s="120">
        <f t="shared" si="7"/>
        <v>0</v>
      </c>
      <c r="E81" s="12"/>
      <c r="F81" s="131"/>
      <c r="G81" s="12"/>
      <c r="H81" s="131"/>
      <c r="I81" s="12"/>
      <c r="J81" s="131"/>
      <c r="K81" s="29"/>
      <c r="L81" s="30"/>
      <c r="M81" s="29"/>
      <c r="N81" s="30"/>
      <c r="O81" s="29"/>
      <c r="P81" s="30"/>
      <c r="Q81" s="29"/>
      <c r="R81" s="30"/>
      <c r="S81" s="29"/>
      <c r="T81" s="30"/>
      <c r="U81" s="29"/>
      <c r="V81" s="30"/>
      <c r="W81" s="29"/>
      <c r="X81" s="30"/>
      <c r="Y81" s="29"/>
      <c r="Z81" s="30"/>
      <c r="AA81" s="29"/>
      <c r="AB81" s="30"/>
      <c r="AC81" s="29"/>
      <c r="AD81" s="30"/>
      <c r="AE81" s="29"/>
      <c r="AF81" s="30"/>
      <c r="AG81" s="29"/>
      <c r="AH81" s="30"/>
      <c r="AI81" s="29"/>
      <c r="AJ81" s="30"/>
      <c r="AK81" s="29"/>
      <c r="AL81" s="13"/>
      <c r="AM81" s="88"/>
      <c r="AN81" s="88"/>
      <c r="AO81" s="88"/>
      <c r="AP81" s="13"/>
      <c r="AQ81" s="13"/>
      <c r="AR81" s="122" t="s">
        <v>97</v>
      </c>
      <c r="CA81" s="77" t="str">
        <f t="shared" si="27"/>
        <v/>
      </c>
      <c r="CB81" s="77" t="str">
        <f t="shared" si="8"/>
        <v/>
      </c>
      <c r="CC81" s="77" t="str">
        <f t="shared" si="9"/>
        <v/>
      </c>
      <c r="CD81" s="77" t="str">
        <f t="shared" si="10"/>
        <v/>
      </c>
      <c r="CE81" s="77" t="str">
        <f t="shared" si="11"/>
        <v/>
      </c>
      <c r="CF81" s="77" t="str">
        <f t="shared" si="12"/>
        <v/>
      </c>
      <c r="CG81" s="77" t="str">
        <f t="shared" si="13"/>
        <v/>
      </c>
      <c r="CH81" s="77" t="str">
        <f t="shared" si="14"/>
        <v/>
      </c>
      <c r="CI81" s="77" t="str">
        <f t="shared" si="15"/>
        <v/>
      </c>
      <c r="CJ81" s="77" t="str">
        <f t="shared" si="16"/>
        <v/>
      </c>
      <c r="CK81" s="77" t="str">
        <f t="shared" si="17"/>
        <v/>
      </c>
      <c r="CL81" s="77" t="str">
        <f t="shared" si="18"/>
        <v/>
      </c>
      <c r="CM81" s="77" t="str">
        <f t="shared" si="19"/>
        <v/>
      </c>
      <c r="CN81" s="77" t="str">
        <f t="shared" si="20"/>
        <v/>
      </c>
      <c r="CO81" s="77" t="str">
        <f t="shared" si="21"/>
        <v/>
      </c>
      <c r="CP81" s="77" t="str">
        <f t="shared" si="22"/>
        <v/>
      </c>
      <c r="CQ81" s="77" t="str">
        <f t="shared" si="23"/>
        <v/>
      </c>
      <c r="CR81" s="77" t="str">
        <f t="shared" si="24"/>
        <v/>
      </c>
      <c r="CS81" s="77" t="str">
        <f>IF(AL81&lt;=AK81,""," Los exámenes Reactivos de 81 y mas años NO DEBEN ser mayor a los Exámenes Procesados de la misma edad.-")</f>
        <v/>
      </c>
      <c r="CT81" s="77" t="str">
        <f>IF(AL81&lt;=AK81,""," Los exámenes Reactivos de 81 y mas años NO DEBEN ser mayor a los Exámenes Procesados de la misma edad.-")</f>
        <v/>
      </c>
    </row>
    <row r="82" spans="1:98" ht="21" x14ac:dyDescent="0.25">
      <c r="A82" s="417"/>
      <c r="B82" s="132" t="s">
        <v>89</v>
      </c>
      <c r="C82" s="123">
        <f t="shared" si="6"/>
        <v>0</v>
      </c>
      <c r="D82" s="124">
        <f t="shared" si="7"/>
        <v>0</v>
      </c>
      <c r="E82" s="16"/>
      <c r="F82" s="40"/>
      <c r="G82" s="16"/>
      <c r="H82" s="40"/>
      <c r="I82" s="16"/>
      <c r="J82" s="40"/>
      <c r="K82" s="21"/>
      <c r="L82" s="41"/>
      <c r="M82" s="21"/>
      <c r="N82" s="41"/>
      <c r="O82" s="21"/>
      <c r="P82" s="41"/>
      <c r="Q82" s="21"/>
      <c r="R82" s="41"/>
      <c r="S82" s="21"/>
      <c r="T82" s="41"/>
      <c r="U82" s="21"/>
      <c r="V82" s="41"/>
      <c r="W82" s="21"/>
      <c r="X82" s="41"/>
      <c r="Y82" s="21"/>
      <c r="Z82" s="41"/>
      <c r="AA82" s="21"/>
      <c r="AB82" s="41"/>
      <c r="AC82" s="21"/>
      <c r="AD82" s="41"/>
      <c r="AE82" s="21"/>
      <c r="AF82" s="41"/>
      <c r="AG82" s="21"/>
      <c r="AH82" s="41"/>
      <c r="AI82" s="21"/>
      <c r="AJ82" s="41"/>
      <c r="AK82" s="21"/>
      <c r="AL82" s="19"/>
      <c r="AM82" s="22"/>
      <c r="AN82" s="22"/>
      <c r="AO82" s="22"/>
      <c r="AP82" s="19"/>
      <c r="AQ82" s="19"/>
      <c r="AR82" s="122" t="s">
        <v>97</v>
      </c>
      <c r="CA82" s="77" t="str">
        <f t="shared" si="27"/>
        <v/>
      </c>
      <c r="CB82" s="77" t="str">
        <f t="shared" si="8"/>
        <v/>
      </c>
      <c r="CC82" s="77" t="str">
        <f t="shared" si="9"/>
        <v/>
      </c>
      <c r="CD82" s="77" t="str">
        <f t="shared" si="10"/>
        <v/>
      </c>
      <c r="CE82" s="77" t="str">
        <f t="shared" si="11"/>
        <v/>
      </c>
      <c r="CF82" s="77" t="str">
        <f t="shared" si="12"/>
        <v/>
      </c>
      <c r="CG82" s="77" t="str">
        <f t="shared" si="13"/>
        <v/>
      </c>
      <c r="CH82" s="77" t="str">
        <f t="shared" si="14"/>
        <v/>
      </c>
      <c r="CI82" s="77" t="str">
        <f t="shared" si="15"/>
        <v/>
      </c>
      <c r="CJ82" s="77" t="str">
        <f t="shared" si="16"/>
        <v/>
      </c>
      <c r="CK82" s="77" t="str">
        <f t="shared" si="17"/>
        <v/>
      </c>
      <c r="CL82" s="77" t="str">
        <f t="shared" si="18"/>
        <v/>
      </c>
      <c r="CM82" s="77" t="str">
        <f t="shared" si="19"/>
        <v/>
      </c>
      <c r="CN82" s="77" t="str">
        <f t="shared" si="20"/>
        <v/>
      </c>
      <c r="CO82" s="77" t="str">
        <f t="shared" si="21"/>
        <v/>
      </c>
      <c r="CP82" s="77" t="str">
        <f t="shared" si="22"/>
        <v/>
      </c>
      <c r="CQ82" s="77" t="str">
        <f>IF(AJ82&lt;=AI82,""," Los exámenes Reactivos de 75 a 89 años NO DEBEN ser mayor a los Exámenes Procesados de la misma edad.-")</f>
        <v/>
      </c>
      <c r="CR82" s="77" t="str">
        <f t="shared" si="24"/>
        <v/>
      </c>
      <c r="CS82" s="77" t="str">
        <f>IF(AL82&lt;=AK82,""," Los exámenes Reactivos de 80 y mas años NO DEBEN ser mayor a los Exámenes Procesados de la misma edad.-")</f>
        <v/>
      </c>
      <c r="CT82" s="77" t="str">
        <f>IF(AL82&lt;=AK82,""," Los exámenes Reactivos de 80 y mas años NO DEBEN ser mayor a los Exámenes Procesados de la misma edad.-")</f>
        <v/>
      </c>
    </row>
    <row r="83" spans="1:98" ht="21" x14ac:dyDescent="0.25">
      <c r="A83" s="418"/>
      <c r="B83" s="118" t="s">
        <v>90</v>
      </c>
      <c r="C83" s="133">
        <f t="shared" si="6"/>
        <v>0</v>
      </c>
      <c r="D83" s="134">
        <f t="shared" si="7"/>
        <v>0</v>
      </c>
      <c r="E83" s="24"/>
      <c r="F83" s="48"/>
      <c r="G83" s="24"/>
      <c r="H83" s="48"/>
      <c r="I83" s="24"/>
      <c r="J83" s="48"/>
      <c r="K83" s="24"/>
      <c r="L83" s="48"/>
      <c r="M83" s="24"/>
      <c r="N83" s="48"/>
      <c r="O83" s="24"/>
      <c r="P83" s="48"/>
      <c r="Q83" s="24"/>
      <c r="R83" s="48"/>
      <c r="S83" s="24"/>
      <c r="T83" s="48"/>
      <c r="U83" s="24"/>
      <c r="V83" s="48"/>
      <c r="W83" s="24"/>
      <c r="X83" s="48"/>
      <c r="Y83" s="24"/>
      <c r="Z83" s="48"/>
      <c r="AA83" s="24"/>
      <c r="AB83" s="48"/>
      <c r="AC83" s="24"/>
      <c r="AD83" s="48"/>
      <c r="AE83" s="24"/>
      <c r="AF83" s="48"/>
      <c r="AG83" s="24"/>
      <c r="AH83" s="48"/>
      <c r="AI83" s="24"/>
      <c r="AJ83" s="48"/>
      <c r="AK83" s="24"/>
      <c r="AL83" s="26"/>
      <c r="AM83" s="25"/>
      <c r="AN83" s="25"/>
      <c r="AO83" s="25"/>
      <c r="AP83" s="26"/>
      <c r="AQ83" s="26"/>
      <c r="AR83" s="122" t="s">
        <v>97</v>
      </c>
      <c r="CA83" s="77" t="str">
        <f t="shared" si="27"/>
        <v/>
      </c>
      <c r="CB83" s="77" t="str">
        <f t="shared" si="8"/>
        <v/>
      </c>
      <c r="CC83" s="77" t="str">
        <f t="shared" si="9"/>
        <v/>
      </c>
      <c r="CD83" s="77" t="str">
        <f t="shared" si="10"/>
        <v/>
      </c>
      <c r="CE83" s="77" t="str">
        <f t="shared" si="11"/>
        <v/>
      </c>
      <c r="CF83" s="77" t="str">
        <f t="shared" si="12"/>
        <v/>
      </c>
      <c r="CG83" s="77" t="str">
        <f t="shared" si="13"/>
        <v/>
      </c>
      <c r="CH83" s="77" t="str">
        <f t="shared" si="14"/>
        <v/>
      </c>
      <c r="CI83" s="77" t="str">
        <f t="shared" si="15"/>
        <v/>
      </c>
      <c r="CJ83" s="77" t="str">
        <f t="shared" si="16"/>
        <v/>
      </c>
      <c r="CK83" s="77" t="str">
        <f t="shared" si="17"/>
        <v/>
      </c>
      <c r="CL83" s="77" t="str">
        <f t="shared" si="18"/>
        <v/>
      </c>
      <c r="CM83" s="77" t="str">
        <f t="shared" si="19"/>
        <v/>
      </c>
      <c r="CN83" s="77" t="str">
        <f t="shared" si="20"/>
        <v/>
      </c>
      <c r="CO83" s="77" t="str">
        <f t="shared" si="21"/>
        <v/>
      </c>
      <c r="CP83" s="77" t="str">
        <f t="shared" si="22"/>
        <v/>
      </c>
      <c r="CQ83" s="77" t="str">
        <f t="shared" ref="CQ83:CQ94" si="28">IF(AJ83&lt;=AI83,""," Los exámenes Reactivos de 75 a 79 años NO DEBEN ser mayor a los Exámenes Procesados de la misma edad.-")</f>
        <v/>
      </c>
      <c r="CR83" s="77" t="str">
        <f t="shared" si="24"/>
        <v/>
      </c>
      <c r="CS83" s="77" t="str">
        <f>IF(AL83&lt;=AK83,""," Los exámenes Reactivos de 83 y mas años NO DEBEN ser mayor a los Exámenes Procesados de la misma edad.-")</f>
        <v/>
      </c>
      <c r="CT83" s="77" t="str">
        <f>IF(AL83&lt;=AK83,""," Los exámenes Reactivos de 83 y mas años NO DEBEN ser mayor a los Exámenes Procesados de la misma edad.-")</f>
        <v/>
      </c>
    </row>
    <row r="84" spans="1:98" x14ac:dyDescent="0.25">
      <c r="A84" s="365" t="s">
        <v>84</v>
      </c>
      <c r="B84" s="366"/>
      <c r="C84" s="123">
        <f t="shared" ref="C84:C94" si="29">SUM(E84+G84+I84+K84+M84+O84+Q84+S84+U84+W84+Y84+AA84+AC84+AE84+AG84+AI84+AK84)</f>
        <v>0</v>
      </c>
      <c r="D84" s="124">
        <f t="shared" ref="D84:D94" si="30">SUM(F84+H84+J84+L84+N84+P84+R84+T84+V84+X84+Z84+AB84+AD84+AF84+AH84+AJ84+AL84)</f>
        <v>0</v>
      </c>
      <c r="E84" s="10"/>
      <c r="F84" s="31"/>
      <c r="G84" s="135"/>
      <c r="H84" s="136"/>
      <c r="I84" s="135"/>
      <c r="J84" s="136"/>
      <c r="K84" s="135"/>
      <c r="L84" s="136"/>
      <c r="M84" s="135"/>
      <c r="N84" s="136"/>
      <c r="O84" s="135"/>
      <c r="P84" s="136"/>
      <c r="Q84" s="135"/>
      <c r="R84" s="136"/>
      <c r="S84" s="135"/>
      <c r="T84" s="136"/>
      <c r="U84" s="135"/>
      <c r="V84" s="136"/>
      <c r="W84" s="135"/>
      <c r="X84" s="136"/>
      <c r="Y84" s="135"/>
      <c r="Z84" s="136"/>
      <c r="AA84" s="135"/>
      <c r="AB84" s="136"/>
      <c r="AC84" s="135"/>
      <c r="AD84" s="136"/>
      <c r="AE84" s="135"/>
      <c r="AF84" s="136"/>
      <c r="AG84" s="135"/>
      <c r="AH84" s="136"/>
      <c r="AI84" s="135"/>
      <c r="AJ84" s="136"/>
      <c r="AK84" s="135"/>
      <c r="AL84" s="137"/>
      <c r="AM84" s="11"/>
      <c r="AN84" s="11"/>
      <c r="AO84" s="11"/>
      <c r="AP84" s="17"/>
      <c r="AQ84" s="17"/>
      <c r="AR84" s="122" t="s">
        <v>97</v>
      </c>
      <c r="CA84" s="77" t="str">
        <f t="shared" ref="CA84:CA94" si="31">IF(C84&lt;&gt;SUM(AM84:AN84)," Total de exámenes Procesados NO es igual a total por sexo.-","")</f>
        <v/>
      </c>
      <c r="CB84" s="77" t="str">
        <f t="shared" si="8"/>
        <v/>
      </c>
      <c r="CC84" s="77" t="str">
        <f t="shared" si="9"/>
        <v/>
      </c>
      <c r="CD84" s="77" t="str">
        <f t="shared" si="10"/>
        <v/>
      </c>
      <c r="CE84" s="77" t="str">
        <f t="shared" si="11"/>
        <v/>
      </c>
      <c r="CF84" s="77" t="str">
        <f t="shared" si="12"/>
        <v/>
      </c>
      <c r="CG84" s="77" t="str">
        <f t="shared" si="13"/>
        <v/>
      </c>
      <c r="CH84" s="77" t="str">
        <f t="shared" si="14"/>
        <v/>
      </c>
      <c r="CI84" s="77" t="str">
        <f t="shared" si="15"/>
        <v/>
      </c>
      <c r="CJ84" s="77" t="str">
        <f t="shared" si="16"/>
        <v/>
      </c>
      <c r="CK84" s="77" t="str">
        <f t="shared" si="17"/>
        <v/>
      </c>
      <c r="CL84" s="77" t="str">
        <f t="shared" si="18"/>
        <v/>
      </c>
      <c r="CM84" s="77" t="str">
        <f t="shared" si="19"/>
        <v/>
      </c>
      <c r="CN84" s="77" t="str">
        <f t="shared" si="20"/>
        <v/>
      </c>
      <c r="CO84" s="77" t="str">
        <f t="shared" si="21"/>
        <v/>
      </c>
      <c r="CP84" s="77" t="str">
        <f t="shared" si="22"/>
        <v/>
      </c>
      <c r="CQ84" s="77" t="str">
        <f t="shared" si="28"/>
        <v/>
      </c>
      <c r="CR84" s="77" t="str">
        <f t="shared" si="24"/>
        <v/>
      </c>
      <c r="CS84" s="77" t="str">
        <f>IF(AL84&lt;=AK84,""," Los exámenes Reactivos de 84 y mas años NO DEBEN ser mayor a los Exámenes Procesados de la misma edad.-")</f>
        <v/>
      </c>
      <c r="CT84" s="77" t="str">
        <f>IF(AL84&lt;=AK84,""," Los exámenes Reactivos de 84 y mas años NO DEBEN ser mayor a los Exámenes Procesados de la misma edad.-")</f>
        <v/>
      </c>
    </row>
    <row r="85" spans="1:98" x14ac:dyDescent="0.25">
      <c r="A85" s="353" t="s">
        <v>58</v>
      </c>
      <c r="B85" s="354"/>
      <c r="C85" s="127">
        <f t="shared" si="29"/>
        <v>1</v>
      </c>
      <c r="D85" s="126">
        <f t="shared" si="30"/>
        <v>0</v>
      </c>
      <c r="E85" s="21"/>
      <c r="F85" s="41"/>
      <c r="G85" s="21"/>
      <c r="H85" s="41"/>
      <c r="I85" s="21"/>
      <c r="J85" s="41"/>
      <c r="K85" s="42"/>
      <c r="L85" s="43"/>
      <c r="M85" s="42"/>
      <c r="N85" s="43"/>
      <c r="O85" s="42"/>
      <c r="P85" s="43"/>
      <c r="Q85" s="42"/>
      <c r="R85" s="43"/>
      <c r="S85" s="42"/>
      <c r="T85" s="43"/>
      <c r="U85" s="42">
        <v>1</v>
      </c>
      <c r="V85" s="43"/>
      <c r="W85" s="42"/>
      <c r="X85" s="43"/>
      <c r="Y85" s="42"/>
      <c r="Z85" s="43"/>
      <c r="AA85" s="42"/>
      <c r="AB85" s="43"/>
      <c r="AC85" s="42"/>
      <c r="AD85" s="43"/>
      <c r="AE85" s="42"/>
      <c r="AF85" s="43"/>
      <c r="AG85" s="42"/>
      <c r="AH85" s="43"/>
      <c r="AI85" s="42"/>
      <c r="AJ85" s="43"/>
      <c r="AK85" s="42"/>
      <c r="AL85" s="44"/>
      <c r="AM85" s="23">
        <v>1</v>
      </c>
      <c r="AN85" s="23"/>
      <c r="AO85" s="23">
        <v>0</v>
      </c>
      <c r="AP85" s="44">
        <v>0</v>
      </c>
      <c r="AQ85" s="44">
        <v>0</v>
      </c>
      <c r="AR85" s="122" t="s">
        <v>97</v>
      </c>
      <c r="CA85" s="77" t="str">
        <f t="shared" si="31"/>
        <v/>
      </c>
      <c r="CB85" s="77" t="str">
        <f t="shared" si="8"/>
        <v/>
      </c>
      <c r="CC85" s="77" t="str">
        <f t="shared" si="9"/>
        <v/>
      </c>
      <c r="CD85" s="77" t="str">
        <f t="shared" si="10"/>
        <v/>
      </c>
      <c r="CE85" s="77" t="str">
        <f t="shared" si="11"/>
        <v/>
      </c>
      <c r="CF85" s="77" t="str">
        <f t="shared" si="12"/>
        <v/>
      </c>
      <c r="CG85" s="77" t="str">
        <f t="shared" si="13"/>
        <v/>
      </c>
      <c r="CH85" s="77" t="str">
        <f t="shared" si="14"/>
        <v/>
      </c>
      <c r="CI85" s="77" t="str">
        <f t="shared" si="15"/>
        <v/>
      </c>
      <c r="CJ85" s="77" t="str">
        <f t="shared" si="16"/>
        <v/>
      </c>
      <c r="CK85" s="77" t="str">
        <f t="shared" si="17"/>
        <v/>
      </c>
      <c r="CL85" s="77" t="str">
        <f t="shared" si="18"/>
        <v/>
      </c>
      <c r="CM85" s="77" t="str">
        <f t="shared" si="19"/>
        <v/>
      </c>
      <c r="CN85" s="77" t="str">
        <f t="shared" si="20"/>
        <v/>
      </c>
      <c r="CO85" s="77" t="str">
        <f t="shared" si="21"/>
        <v/>
      </c>
      <c r="CP85" s="77" t="str">
        <f t="shared" si="22"/>
        <v/>
      </c>
      <c r="CQ85" s="77" t="str">
        <f t="shared" si="28"/>
        <v/>
      </c>
      <c r="CR85" s="77" t="str">
        <f t="shared" si="24"/>
        <v/>
      </c>
      <c r="CS85" s="77" t="str">
        <f>IF(AL85&lt;=AK85,""," Los exámenes Reactivos de 85 y mas años NO DEBEN ser mayor a los Exámenes Procesados de la misma edad.-")</f>
        <v/>
      </c>
      <c r="CT85" s="77" t="str">
        <f>IF(AL85&lt;=AK85,""," Los exámenes Reactivos de 85 y mas años NO DEBEN ser mayor a los Exámenes Procesados de la misma edad.-")</f>
        <v/>
      </c>
    </row>
    <row r="86" spans="1:98" x14ac:dyDescent="0.25">
      <c r="A86" s="353" t="s">
        <v>86</v>
      </c>
      <c r="B86" s="354"/>
      <c r="C86" s="127">
        <f t="shared" si="29"/>
        <v>3</v>
      </c>
      <c r="D86" s="126">
        <f t="shared" si="30"/>
        <v>0</v>
      </c>
      <c r="E86" s="21"/>
      <c r="F86" s="41"/>
      <c r="G86" s="21"/>
      <c r="H86" s="41"/>
      <c r="I86" s="21">
        <v>1</v>
      </c>
      <c r="J86" s="41"/>
      <c r="K86" s="42">
        <v>1</v>
      </c>
      <c r="L86" s="43"/>
      <c r="M86" s="42"/>
      <c r="N86" s="43"/>
      <c r="O86" s="42"/>
      <c r="P86" s="43"/>
      <c r="Q86" s="42">
        <v>1</v>
      </c>
      <c r="R86" s="43"/>
      <c r="S86" s="42"/>
      <c r="T86" s="43"/>
      <c r="U86" s="42"/>
      <c r="V86" s="43"/>
      <c r="W86" s="42"/>
      <c r="X86" s="43"/>
      <c r="Y86" s="42"/>
      <c r="Z86" s="43"/>
      <c r="AA86" s="42"/>
      <c r="AB86" s="43"/>
      <c r="AC86" s="42"/>
      <c r="AD86" s="43"/>
      <c r="AE86" s="42"/>
      <c r="AF86" s="43"/>
      <c r="AG86" s="42"/>
      <c r="AH86" s="43"/>
      <c r="AI86" s="42"/>
      <c r="AJ86" s="43"/>
      <c r="AK86" s="42"/>
      <c r="AL86" s="44"/>
      <c r="AM86" s="23"/>
      <c r="AN86" s="23">
        <v>3</v>
      </c>
      <c r="AO86" s="23">
        <v>0</v>
      </c>
      <c r="AP86" s="44">
        <v>0</v>
      </c>
      <c r="AQ86" s="44">
        <v>0</v>
      </c>
      <c r="AR86" s="122" t="s">
        <v>97</v>
      </c>
      <c r="CA86" s="77" t="str">
        <f t="shared" si="31"/>
        <v/>
      </c>
      <c r="CB86" s="77" t="str">
        <f t="shared" si="8"/>
        <v/>
      </c>
      <c r="CC86" s="77" t="str">
        <f t="shared" si="9"/>
        <v/>
      </c>
      <c r="CD86" s="77" t="str">
        <f t="shared" si="10"/>
        <v/>
      </c>
      <c r="CE86" s="77" t="str">
        <f t="shared" si="11"/>
        <v/>
      </c>
      <c r="CF86" s="77" t="str">
        <f t="shared" si="12"/>
        <v/>
      </c>
      <c r="CG86" s="77" t="str">
        <f t="shared" si="13"/>
        <v/>
      </c>
      <c r="CH86" s="77" t="str">
        <f t="shared" si="14"/>
        <v/>
      </c>
      <c r="CI86" s="77" t="str">
        <f t="shared" si="15"/>
        <v/>
      </c>
      <c r="CJ86" s="77" t="str">
        <f t="shared" si="16"/>
        <v/>
      </c>
      <c r="CK86" s="77" t="str">
        <f t="shared" si="17"/>
        <v/>
      </c>
      <c r="CL86" s="77" t="str">
        <f t="shared" si="18"/>
        <v/>
      </c>
      <c r="CM86" s="77" t="str">
        <f t="shared" si="19"/>
        <v/>
      </c>
      <c r="CN86" s="77" t="str">
        <f t="shared" si="20"/>
        <v/>
      </c>
      <c r="CO86" s="77" t="str">
        <f t="shared" si="21"/>
        <v/>
      </c>
      <c r="CP86" s="77" t="str">
        <f t="shared" si="22"/>
        <v/>
      </c>
      <c r="CQ86" s="77" t="str">
        <f t="shared" si="28"/>
        <v/>
      </c>
      <c r="CR86" s="77" t="str">
        <f t="shared" si="24"/>
        <v/>
      </c>
      <c r="CS86" s="77" t="str">
        <f>IF(AL86&lt;=AK86,""," Los exámenes Reactivos de 86 y mas años NO DEBEN ser mayor a los Exámenes Procesados de la misma edad.-")</f>
        <v/>
      </c>
      <c r="CT86" s="77" t="str">
        <f>IF(AL86&lt;=AK86,""," Los exámenes Reactivos de 86 y mas años NO DEBEN ser mayor a los Exámenes Procesados de la misma edad.-")</f>
        <v/>
      </c>
    </row>
    <row r="87" spans="1:98" x14ac:dyDescent="0.25">
      <c r="A87" s="353" t="s">
        <v>99</v>
      </c>
      <c r="B87" s="354"/>
      <c r="C87" s="138">
        <f t="shared" si="29"/>
        <v>0</v>
      </c>
      <c r="D87" s="139">
        <f t="shared" si="30"/>
        <v>0</v>
      </c>
      <c r="E87" s="21"/>
      <c r="F87" s="41"/>
      <c r="G87" s="21"/>
      <c r="H87" s="41"/>
      <c r="I87" s="21"/>
      <c r="J87" s="41"/>
      <c r="K87" s="42"/>
      <c r="L87" s="43"/>
      <c r="M87" s="42"/>
      <c r="N87" s="43"/>
      <c r="O87" s="42"/>
      <c r="P87" s="43"/>
      <c r="Q87" s="42"/>
      <c r="R87" s="43"/>
      <c r="S87" s="42"/>
      <c r="T87" s="43"/>
      <c r="U87" s="42"/>
      <c r="V87" s="43"/>
      <c r="W87" s="42"/>
      <c r="X87" s="43"/>
      <c r="Y87" s="42"/>
      <c r="Z87" s="43"/>
      <c r="AA87" s="42"/>
      <c r="AB87" s="43"/>
      <c r="AC87" s="42"/>
      <c r="AD87" s="43"/>
      <c r="AE87" s="42"/>
      <c r="AF87" s="43"/>
      <c r="AG87" s="42"/>
      <c r="AH87" s="43"/>
      <c r="AI87" s="42"/>
      <c r="AJ87" s="43"/>
      <c r="AK87" s="42"/>
      <c r="AL87" s="44"/>
      <c r="AM87" s="23"/>
      <c r="AN87" s="23"/>
      <c r="AO87" s="23"/>
      <c r="AP87" s="44"/>
      <c r="AQ87" s="44"/>
      <c r="AR87" s="122" t="s">
        <v>97</v>
      </c>
      <c r="CA87" s="77" t="str">
        <f t="shared" si="31"/>
        <v/>
      </c>
      <c r="CB87" s="77" t="str">
        <f t="shared" si="8"/>
        <v/>
      </c>
      <c r="CC87" s="77" t="str">
        <f t="shared" si="9"/>
        <v/>
      </c>
      <c r="CD87" s="77" t="str">
        <f t="shared" si="10"/>
        <v/>
      </c>
      <c r="CE87" s="77" t="str">
        <f t="shared" si="11"/>
        <v/>
      </c>
      <c r="CF87" s="77" t="str">
        <f t="shared" si="12"/>
        <v/>
      </c>
      <c r="CG87" s="77" t="str">
        <f t="shared" si="13"/>
        <v/>
      </c>
      <c r="CH87" s="77" t="str">
        <f t="shared" si="14"/>
        <v/>
      </c>
      <c r="CI87" s="77" t="str">
        <f t="shared" si="15"/>
        <v/>
      </c>
      <c r="CJ87" s="77" t="str">
        <f t="shared" si="16"/>
        <v/>
      </c>
      <c r="CK87" s="77" t="str">
        <f t="shared" si="17"/>
        <v/>
      </c>
      <c r="CL87" s="77" t="str">
        <f t="shared" si="18"/>
        <v/>
      </c>
      <c r="CM87" s="77" t="str">
        <f t="shared" si="19"/>
        <v/>
      </c>
      <c r="CN87" s="77" t="str">
        <f t="shared" si="20"/>
        <v/>
      </c>
      <c r="CO87" s="77" t="str">
        <f t="shared" si="21"/>
        <v/>
      </c>
      <c r="CP87" s="77" t="str">
        <f t="shared" si="22"/>
        <v/>
      </c>
      <c r="CQ87" s="77" t="str">
        <f t="shared" si="28"/>
        <v/>
      </c>
      <c r="CR87" s="77" t="str">
        <f t="shared" si="24"/>
        <v/>
      </c>
      <c r="CS87" s="77" t="str">
        <f>IF(AL87&lt;=AK87,""," Los exámenes Reactivos de 87 y mas años NO DEBEN ser mayor a los Exámenes Procesados de la misma edad.-")</f>
        <v/>
      </c>
      <c r="CT87" s="77" t="str">
        <f>IF(AL87&lt;=AK87,""," Los exámenes Reactivos de 87 y mas años NO DEBEN ser mayor a los Exámenes Procesados de la misma edad.-")</f>
        <v/>
      </c>
    </row>
    <row r="88" spans="1:98" x14ac:dyDescent="0.25">
      <c r="A88" s="353" t="s">
        <v>100</v>
      </c>
      <c r="B88" s="354"/>
      <c r="C88" s="138">
        <f t="shared" si="29"/>
        <v>0</v>
      </c>
      <c r="D88" s="139">
        <f t="shared" si="30"/>
        <v>0</v>
      </c>
      <c r="E88" s="21"/>
      <c r="F88" s="41"/>
      <c r="G88" s="21"/>
      <c r="H88" s="41"/>
      <c r="I88" s="21"/>
      <c r="J88" s="41"/>
      <c r="K88" s="42"/>
      <c r="L88" s="43"/>
      <c r="M88" s="42"/>
      <c r="N88" s="43"/>
      <c r="O88" s="42"/>
      <c r="P88" s="43"/>
      <c r="Q88" s="42"/>
      <c r="R88" s="43"/>
      <c r="S88" s="42"/>
      <c r="T88" s="43"/>
      <c r="U88" s="42"/>
      <c r="V88" s="43"/>
      <c r="W88" s="42"/>
      <c r="X88" s="43"/>
      <c r="Y88" s="42"/>
      <c r="Z88" s="43"/>
      <c r="AA88" s="42"/>
      <c r="AB88" s="43"/>
      <c r="AC88" s="42"/>
      <c r="AD88" s="43"/>
      <c r="AE88" s="42"/>
      <c r="AF88" s="43"/>
      <c r="AG88" s="42"/>
      <c r="AH88" s="43"/>
      <c r="AI88" s="42"/>
      <c r="AJ88" s="43"/>
      <c r="AK88" s="42"/>
      <c r="AL88" s="44"/>
      <c r="AM88" s="23"/>
      <c r="AN88" s="23"/>
      <c r="AO88" s="23"/>
      <c r="AP88" s="44"/>
      <c r="AQ88" s="44"/>
      <c r="AR88" s="122" t="s">
        <v>97</v>
      </c>
      <c r="CA88" s="77" t="str">
        <f t="shared" si="31"/>
        <v/>
      </c>
      <c r="CB88" s="77" t="str">
        <f t="shared" si="8"/>
        <v/>
      </c>
      <c r="CC88" s="77" t="str">
        <f t="shared" si="9"/>
        <v/>
      </c>
      <c r="CD88" s="77" t="str">
        <f t="shared" si="10"/>
        <v/>
      </c>
      <c r="CE88" s="77" t="str">
        <f t="shared" si="11"/>
        <v/>
      </c>
      <c r="CF88" s="77" t="str">
        <f t="shared" si="12"/>
        <v/>
      </c>
      <c r="CG88" s="77" t="str">
        <f t="shared" si="13"/>
        <v/>
      </c>
      <c r="CH88" s="77" t="str">
        <f t="shared" si="14"/>
        <v/>
      </c>
      <c r="CI88" s="77" t="str">
        <f t="shared" si="15"/>
        <v/>
      </c>
      <c r="CJ88" s="77" t="str">
        <f t="shared" si="16"/>
        <v/>
      </c>
      <c r="CK88" s="77" t="str">
        <f t="shared" si="17"/>
        <v/>
      </c>
      <c r="CL88" s="77" t="str">
        <f t="shared" si="18"/>
        <v/>
      </c>
      <c r="CM88" s="77" t="str">
        <f t="shared" si="19"/>
        <v/>
      </c>
      <c r="CN88" s="77" t="str">
        <f t="shared" si="20"/>
        <v/>
      </c>
      <c r="CO88" s="77" t="str">
        <f t="shared" si="21"/>
        <v/>
      </c>
      <c r="CP88" s="77" t="str">
        <f t="shared" si="22"/>
        <v/>
      </c>
      <c r="CQ88" s="77" t="str">
        <f t="shared" si="28"/>
        <v/>
      </c>
      <c r="CR88" s="77" t="str">
        <f t="shared" si="24"/>
        <v/>
      </c>
      <c r="CS88" s="77" t="str">
        <f>IF(AL88&lt;=AK88,""," Los exámenes Reactivos de 88 y mas años NO DEBEN ser mayor a los Exámenes Procesados de la misma edad.-")</f>
        <v/>
      </c>
      <c r="CT88" s="77" t="str">
        <f>IF(AL88&lt;=AK88,""," Los exámenes Reactivos de 88 y mas años NO DEBEN ser mayor a los Exámenes Procesados de la misma edad.-")</f>
        <v/>
      </c>
    </row>
    <row r="89" spans="1:98" x14ac:dyDescent="0.25">
      <c r="A89" s="62" t="s">
        <v>101</v>
      </c>
      <c r="B89" s="63"/>
      <c r="C89" s="138">
        <f t="shared" si="29"/>
        <v>0</v>
      </c>
      <c r="D89" s="139">
        <f t="shared" si="30"/>
        <v>0</v>
      </c>
      <c r="E89" s="21"/>
      <c r="F89" s="41"/>
      <c r="G89" s="21"/>
      <c r="H89" s="41"/>
      <c r="I89" s="21"/>
      <c r="J89" s="41"/>
      <c r="K89" s="42"/>
      <c r="L89" s="43"/>
      <c r="M89" s="42"/>
      <c r="N89" s="43"/>
      <c r="O89" s="42"/>
      <c r="P89" s="43"/>
      <c r="Q89" s="42"/>
      <c r="R89" s="43"/>
      <c r="S89" s="42"/>
      <c r="T89" s="43"/>
      <c r="U89" s="42"/>
      <c r="V89" s="43"/>
      <c r="W89" s="42"/>
      <c r="X89" s="43"/>
      <c r="Y89" s="42"/>
      <c r="Z89" s="43"/>
      <c r="AA89" s="42"/>
      <c r="AB89" s="43"/>
      <c r="AC89" s="42"/>
      <c r="AD89" s="43"/>
      <c r="AE89" s="42"/>
      <c r="AF89" s="43"/>
      <c r="AG89" s="42"/>
      <c r="AH89" s="43"/>
      <c r="AI89" s="42"/>
      <c r="AJ89" s="43"/>
      <c r="AK89" s="42"/>
      <c r="AL89" s="44"/>
      <c r="AM89" s="23"/>
      <c r="AN89" s="23"/>
      <c r="AO89" s="23"/>
      <c r="AP89" s="44"/>
      <c r="AQ89" s="44"/>
      <c r="AR89" s="122" t="s">
        <v>97</v>
      </c>
      <c r="CA89" s="77" t="str">
        <f t="shared" si="31"/>
        <v/>
      </c>
      <c r="CB89" s="77" t="str">
        <f t="shared" si="8"/>
        <v/>
      </c>
      <c r="CC89" s="77" t="str">
        <f t="shared" si="9"/>
        <v/>
      </c>
      <c r="CD89" s="77" t="str">
        <f t="shared" si="10"/>
        <v/>
      </c>
      <c r="CE89" s="77" t="str">
        <f t="shared" si="11"/>
        <v/>
      </c>
      <c r="CF89" s="77" t="str">
        <f t="shared" si="12"/>
        <v/>
      </c>
      <c r="CG89" s="77" t="str">
        <f t="shared" si="13"/>
        <v/>
      </c>
      <c r="CH89" s="77" t="str">
        <f t="shared" si="14"/>
        <v/>
      </c>
      <c r="CI89" s="77" t="str">
        <f t="shared" si="15"/>
        <v/>
      </c>
      <c r="CJ89" s="77" t="str">
        <f t="shared" si="16"/>
        <v/>
      </c>
      <c r="CK89" s="77" t="str">
        <f t="shared" si="17"/>
        <v/>
      </c>
      <c r="CL89" s="77" t="str">
        <f t="shared" si="18"/>
        <v/>
      </c>
      <c r="CM89" s="77" t="str">
        <f t="shared" si="19"/>
        <v/>
      </c>
      <c r="CN89" s="77" t="str">
        <f t="shared" si="20"/>
        <v/>
      </c>
      <c r="CO89" s="77" t="str">
        <f t="shared" si="21"/>
        <v/>
      </c>
      <c r="CP89" s="77" t="str">
        <f t="shared" si="22"/>
        <v/>
      </c>
      <c r="CQ89" s="77" t="str">
        <f t="shared" si="28"/>
        <v/>
      </c>
      <c r="CR89" s="77" t="str">
        <f t="shared" si="24"/>
        <v/>
      </c>
      <c r="CS89" s="77" t="str">
        <f>IF(AL89&lt;=AK89,""," Los exámenes Reactivos de 89 y mas años NO DEBEN ser mayor a los Exámenes Procesados de la misma edad.-")</f>
        <v/>
      </c>
      <c r="CT89" s="77" t="str">
        <f>IF(AL89&lt;=AK89,""," Los exámenes Reactivos de 89 y mas años NO DEBEN ser mayor a los Exámenes Procesados de la misma edad.-")</f>
        <v/>
      </c>
    </row>
    <row r="90" spans="1:98" x14ac:dyDescent="0.25">
      <c r="A90" s="353" t="s">
        <v>102</v>
      </c>
      <c r="B90" s="354"/>
      <c r="C90" s="138">
        <f t="shared" si="29"/>
        <v>0</v>
      </c>
      <c r="D90" s="139">
        <f t="shared" si="30"/>
        <v>0</v>
      </c>
      <c r="E90" s="16"/>
      <c r="F90" s="40"/>
      <c r="G90" s="16"/>
      <c r="H90" s="40"/>
      <c r="I90" s="16"/>
      <c r="J90" s="40"/>
      <c r="K90" s="42"/>
      <c r="L90" s="43"/>
      <c r="M90" s="42"/>
      <c r="N90" s="43"/>
      <c r="O90" s="42"/>
      <c r="P90" s="43"/>
      <c r="Q90" s="42"/>
      <c r="R90" s="43"/>
      <c r="S90" s="42"/>
      <c r="T90" s="43"/>
      <c r="U90" s="42"/>
      <c r="V90" s="43"/>
      <c r="W90" s="42"/>
      <c r="X90" s="43"/>
      <c r="Y90" s="42"/>
      <c r="Z90" s="43"/>
      <c r="AA90" s="42"/>
      <c r="AB90" s="43"/>
      <c r="AC90" s="42"/>
      <c r="AD90" s="43"/>
      <c r="AE90" s="42"/>
      <c r="AF90" s="43"/>
      <c r="AG90" s="42"/>
      <c r="AH90" s="43"/>
      <c r="AI90" s="42"/>
      <c r="AJ90" s="43"/>
      <c r="AK90" s="42"/>
      <c r="AL90" s="44"/>
      <c r="AM90" s="23"/>
      <c r="AN90" s="23"/>
      <c r="AO90" s="23"/>
      <c r="AP90" s="44"/>
      <c r="AQ90" s="44"/>
      <c r="AR90" s="122" t="s">
        <v>97</v>
      </c>
      <c r="CA90" s="77" t="str">
        <f t="shared" si="31"/>
        <v/>
      </c>
      <c r="CB90" s="77" t="str">
        <f t="shared" si="8"/>
        <v/>
      </c>
      <c r="CC90" s="77" t="str">
        <f t="shared" si="9"/>
        <v/>
      </c>
      <c r="CD90" s="77" t="str">
        <f t="shared" si="10"/>
        <v/>
      </c>
      <c r="CE90" s="77" t="str">
        <f t="shared" si="11"/>
        <v/>
      </c>
      <c r="CF90" s="77" t="str">
        <f t="shared" si="12"/>
        <v/>
      </c>
      <c r="CG90" s="77" t="str">
        <f t="shared" si="13"/>
        <v/>
      </c>
      <c r="CH90" s="77" t="str">
        <f t="shared" si="14"/>
        <v/>
      </c>
      <c r="CI90" s="77" t="str">
        <f t="shared" si="15"/>
        <v/>
      </c>
      <c r="CJ90" s="77" t="str">
        <f t="shared" si="16"/>
        <v/>
      </c>
      <c r="CK90" s="77" t="str">
        <f t="shared" si="17"/>
        <v/>
      </c>
      <c r="CL90" s="77" t="str">
        <f t="shared" si="18"/>
        <v/>
      </c>
      <c r="CM90" s="77" t="str">
        <f t="shared" si="19"/>
        <v/>
      </c>
      <c r="CN90" s="77" t="str">
        <f t="shared" si="20"/>
        <v/>
      </c>
      <c r="CO90" s="77" t="str">
        <f t="shared" si="21"/>
        <v/>
      </c>
      <c r="CP90" s="77" t="str">
        <f t="shared" si="22"/>
        <v/>
      </c>
      <c r="CQ90" s="77" t="str">
        <f t="shared" si="28"/>
        <v/>
      </c>
      <c r="CR90" s="77" t="str">
        <f t="shared" si="24"/>
        <v/>
      </c>
      <c r="CS90" s="77" t="str">
        <f>IF(AL90&lt;=AK90,""," Los exámenes Reactivos de 90 y mas años NO DEBEN ser mayor a los Exámenes Procesados de la misma edad.-")</f>
        <v/>
      </c>
      <c r="CT90" s="77" t="str">
        <f>IF(AL90&lt;=AK90,""," Los exámenes Reactivos de 90 y mas años NO DEBEN ser mayor a los Exámenes Procesados de la misma edad.-")</f>
        <v/>
      </c>
    </row>
    <row r="91" spans="1:98" x14ac:dyDescent="0.25">
      <c r="A91" s="353" t="s">
        <v>103</v>
      </c>
      <c r="B91" s="354"/>
      <c r="C91" s="138">
        <f t="shared" si="29"/>
        <v>0</v>
      </c>
      <c r="D91" s="139">
        <f t="shared" si="30"/>
        <v>0</v>
      </c>
      <c r="E91" s="42"/>
      <c r="F91" s="43"/>
      <c r="G91" s="42"/>
      <c r="H91" s="43"/>
      <c r="I91" s="42"/>
      <c r="J91" s="43"/>
      <c r="K91" s="42"/>
      <c r="L91" s="43"/>
      <c r="M91" s="42"/>
      <c r="N91" s="43"/>
      <c r="O91" s="42"/>
      <c r="P91" s="43"/>
      <c r="Q91" s="42"/>
      <c r="R91" s="43"/>
      <c r="S91" s="42"/>
      <c r="T91" s="43"/>
      <c r="U91" s="42"/>
      <c r="V91" s="43"/>
      <c r="W91" s="42"/>
      <c r="X91" s="43"/>
      <c r="Y91" s="42"/>
      <c r="Z91" s="43"/>
      <c r="AA91" s="42"/>
      <c r="AB91" s="43"/>
      <c r="AC91" s="42"/>
      <c r="AD91" s="43"/>
      <c r="AE91" s="42"/>
      <c r="AF91" s="43"/>
      <c r="AG91" s="42"/>
      <c r="AH91" s="43"/>
      <c r="AI91" s="42"/>
      <c r="AJ91" s="43"/>
      <c r="AK91" s="42"/>
      <c r="AL91" s="44"/>
      <c r="AM91" s="23"/>
      <c r="AN91" s="23"/>
      <c r="AO91" s="23"/>
      <c r="AP91" s="44"/>
      <c r="AQ91" s="44"/>
      <c r="AR91" s="122" t="s">
        <v>97</v>
      </c>
      <c r="CA91" s="77" t="str">
        <f t="shared" si="31"/>
        <v/>
      </c>
      <c r="CB91" s="77" t="str">
        <f t="shared" si="8"/>
        <v/>
      </c>
      <c r="CC91" s="77" t="str">
        <f t="shared" si="9"/>
        <v/>
      </c>
      <c r="CD91" s="77" t="str">
        <f t="shared" si="10"/>
        <v/>
      </c>
      <c r="CE91" s="77" t="str">
        <f t="shared" si="11"/>
        <v/>
      </c>
      <c r="CF91" s="77" t="str">
        <f t="shared" si="12"/>
        <v/>
      </c>
      <c r="CG91" s="77" t="str">
        <f t="shared" si="13"/>
        <v/>
      </c>
      <c r="CH91" s="77" t="str">
        <f t="shared" si="14"/>
        <v/>
      </c>
      <c r="CI91" s="77" t="str">
        <f t="shared" si="15"/>
        <v/>
      </c>
      <c r="CJ91" s="77" t="str">
        <f t="shared" si="16"/>
        <v/>
      </c>
      <c r="CK91" s="77" t="str">
        <f t="shared" si="17"/>
        <v/>
      </c>
      <c r="CL91" s="77" t="str">
        <f t="shared" si="18"/>
        <v/>
      </c>
      <c r="CM91" s="77" t="str">
        <f t="shared" si="19"/>
        <v/>
      </c>
      <c r="CN91" s="77" t="str">
        <f t="shared" si="20"/>
        <v/>
      </c>
      <c r="CO91" s="77" t="str">
        <f t="shared" si="21"/>
        <v/>
      </c>
      <c r="CP91" s="77" t="str">
        <f t="shared" si="22"/>
        <v/>
      </c>
      <c r="CQ91" s="77" t="str">
        <f t="shared" si="28"/>
        <v/>
      </c>
      <c r="CR91" s="77" t="str">
        <f t="shared" si="24"/>
        <v/>
      </c>
      <c r="CS91" s="77" t="str">
        <f>IF(AL91&lt;=AK91,""," Los exámenes Reactivos de 91 y mas años NO DEBEN ser mayor a los Exámenes Procesados de la misma edad.-")</f>
        <v/>
      </c>
      <c r="CT91" s="77" t="str">
        <f>IF(AL91&lt;=AK91,""," Los exámenes Reactivos de 91 y mas años NO DEBEN ser mayor a los Exámenes Procesados de la misma edad.-")</f>
        <v/>
      </c>
    </row>
    <row r="92" spans="1:98" x14ac:dyDescent="0.25">
      <c r="A92" s="353" t="s">
        <v>104</v>
      </c>
      <c r="B92" s="354"/>
      <c r="C92" s="138">
        <f t="shared" si="29"/>
        <v>0</v>
      </c>
      <c r="D92" s="139">
        <f t="shared" si="30"/>
        <v>0</v>
      </c>
      <c r="E92" s="42"/>
      <c r="F92" s="43"/>
      <c r="G92" s="42"/>
      <c r="H92" s="43"/>
      <c r="I92" s="42"/>
      <c r="J92" s="43"/>
      <c r="K92" s="42"/>
      <c r="L92" s="43"/>
      <c r="M92" s="42"/>
      <c r="N92" s="43"/>
      <c r="O92" s="42"/>
      <c r="P92" s="43"/>
      <c r="Q92" s="42"/>
      <c r="R92" s="43"/>
      <c r="S92" s="42"/>
      <c r="T92" s="43"/>
      <c r="U92" s="42"/>
      <c r="V92" s="43"/>
      <c r="W92" s="42"/>
      <c r="X92" s="43"/>
      <c r="Y92" s="42"/>
      <c r="Z92" s="43"/>
      <c r="AA92" s="42"/>
      <c r="AB92" s="43"/>
      <c r="AC92" s="42"/>
      <c r="AD92" s="43"/>
      <c r="AE92" s="42"/>
      <c r="AF92" s="43"/>
      <c r="AG92" s="42"/>
      <c r="AH92" s="43"/>
      <c r="AI92" s="42"/>
      <c r="AJ92" s="43"/>
      <c r="AK92" s="42"/>
      <c r="AL92" s="44"/>
      <c r="AM92" s="23"/>
      <c r="AN92" s="23"/>
      <c r="AO92" s="23"/>
      <c r="AP92" s="44"/>
      <c r="AQ92" s="44"/>
      <c r="AR92" s="122" t="s">
        <v>97</v>
      </c>
      <c r="CA92" s="77" t="str">
        <f t="shared" si="31"/>
        <v/>
      </c>
      <c r="CB92" s="77" t="str">
        <f t="shared" si="8"/>
        <v/>
      </c>
      <c r="CC92" s="77" t="str">
        <f t="shared" si="9"/>
        <v/>
      </c>
      <c r="CD92" s="77" t="str">
        <f t="shared" si="10"/>
        <v/>
      </c>
      <c r="CE92" s="77" t="str">
        <f t="shared" si="11"/>
        <v/>
      </c>
      <c r="CF92" s="77" t="str">
        <f t="shared" si="12"/>
        <v/>
      </c>
      <c r="CG92" s="77" t="str">
        <f t="shared" si="13"/>
        <v/>
      </c>
      <c r="CH92" s="77" t="str">
        <f t="shared" si="14"/>
        <v/>
      </c>
      <c r="CI92" s="77" t="str">
        <f t="shared" si="15"/>
        <v/>
      </c>
      <c r="CJ92" s="77" t="str">
        <f t="shared" si="16"/>
        <v/>
      </c>
      <c r="CK92" s="77" t="str">
        <f t="shared" si="17"/>
        <v/>
      </c>
      <c r="CL92" s="77" t="str">
        <f t="shared" si="18"/>
        <v/>
      </c>
      <c r="CM92" s="77" t="str">
        <f t="shared" si="19"/>
        <v/>
      </c>
      <c r="CN92" s="77" t="str">
        <f t="shared" si="20"/>
        <v/>
      </c>
      <c r="CO92" s="77" t="str">
        <f t="shared" si="21"/>
        <v/>
      </c>
      <c r="CP92" s="77" t="str">
        <f t="shared" si="22"/>
        <v/>
      </c>
      <c r="CQ92" s="77" t="str">
        <f t="shared" si="28"/>
        <v/>
      </c>
      <c r="CR92" s="77" t="str">
        <f t="shared" si="24"/>
        <v/>
      </c>
      <c r="CS92" s="77" t="str">
        <f>IF(AL92&lt;=AK92,""," Los exámenes Reactivos de 92 y mas años NO DEBEN ser mayor a los Exámenes Procesados de la misma edad.-")</f>
        <v/>
      </c>
      <c r="CT92" s="77" t="str">
        <f>IF(AL92&lt;=AK92,""," Los exámenes Reactivos de 92 y mas años NO DEBEN ser mayor a los Exámenes Procesados de la misma edad.-")</f>
        <v/>
      </c>
    </row>
    <row r="93" spans="1:98" x14ac:dyDescent="0.25">
      <c r="A93" s="353" t="s">
        <v>60</v>
      </c>
      <c r="B93" s="354"/>
      <c r="C93" s="138">
        <f t="shared" si="29"/>
        <v>17</v>
      </c>
      <c r="D93" s="139">
        <f t="shared" si="30"/>
        <v>0</v>
      </c>
      <c r="E93" s="42"/>
      <c r="F93" s="43"/>
      <c r="G93" s="42"/>
      <c r="H93" s="43"/>
      <c r="I93" s="42"/>
      <c r="J93" s="43"/>
      <c r="K93" s="42">
        <v>2</v>
      </c>
      <c r="L93" s="43"/>
      <c r="M93" s="42">
        <v>3</v>
      </c>
      <c r="N93" s="43"/>
      <c r="O93" s="42">
        <v>3</v>
      </c>
      <c r="P93" s="43"/>
      <c r="Q93" s="42">
        <v>1</v>
      </c>
      <c r="R93" s="43"/>
      <c r="S93" s="42">
        <v>1</v>
      </c>
      <c r="T93" s="43"/>
      <c r="U93" s="42">
        <v>1</v>
      </c>
      <c r="V93" s="43"/>
      <c r="W93" s="42">
        <v>2</v>
      </c>
      <c r="X93" s="43"/>
      <c r="Y93" s="42"/>
      <c r="Z93" s="43"/>
      <c r="AA93" s="42">
        <v>1</v>
      </c>
      <c r="AB93" s="43"/>
      <c r="AC93" s="42">
        <v>1</v>
      </c>
      <c r="AD93" s="43"/>
      <c r="AE93" s="42"/>
      <c r="AF93" s="43"/>
      <c r="AG93" s="42">
        <v>1</v>
      </c>
      <c r="AH93" s="43"/>
      <c r="AI93" s="42"/>
      <c r="AJ93" s="43"/>
      <c r="AK93" s="42">
        <v>1</v>
      </c>
      <c r="AL93" s="44"/>
      <c r="AM93" s="23">
        <v>10</v>
      </c>
      <c r="AN93" s="23">
        <v>7</v>
      </c>
      <c r="AO93" s="23">
        <v>0</v>
      </c>
      <c r="AP93" s="44">
        <v>0</v>
      </c>
      <c r="AQ93" s="44">
        <v>0</v>
      </c>
      <c r="AR93" s="122" t="s">
        <v>97</v>
      </c>
      <c r="CA93" s="77" t="str">
        <f t="shared" si="31"/>
        <v/>
      </c>
      <c r="CB93" s="77" t="str">
        <f t="shared" si="8"/>
        <v/>
      </c>
      <c r="CC93" s="77" t="str">
        <f t="shared" si="9"/>
        <v/>
      </c>
      <c r="CD93" s="77" t="str">
        <f t="shared" si="10"/>
        <v/>
      </c>
      <c r="CE93" s="77" t="str">
        <f t="shared" si="11"/>
        <v/>
      </c>
      <c r="CF93" s="77" t="str">
        <f t="shared" si="12"/>
        <v/>
      </c>
      <c r="CG93" s="77" t="str">
        <f t="shared" si="13"/>
        <v/>
      </c>
      <c r="CH93" s="77" t="str">
        <f t="shared" si="14"/>
        <v/>
      </c>
      <c r="CI93" s="77" t="str">
        <f t="shared" si="15"/>
        <v/>
      </c>
      <c r="CJ93" s="77" t="str">
        <f t="shared" si="16"/>
        <v/>
      </c>
      <c r="CK93" s="77" t="str">
        <f t="shared" si="17"/>
        <v/>
      </c>
      <c r="CL93" s="77" t="str">
        <f t="shared" si="18"/>
        <v/>
      </c>
      <c r="CM93" s="77" t="str">
        <f t="shared" si="19"/>
        <v/>
      </c>
      <c r="CN93" s="77" t="str">
        <f t="shared" si="20"/>
        <v/>
      </c>
      <c r="CO93" s="77" t="str">
        <f t="shared" si="21"/>
        <v/>
      </c>
      <c r="CP93" s="77" t="str">
        <f t="shared" si="22"/>
        <v/>
      </c>
      <c r="CQ93" s="77" t="str">
        <f t="shared" si="28"/>
        <v/>
      </c>
      <c r="CR93" s="77" t="str">
        <f t="shared" si="24"/>
        <v/>
      </c>
      <c r="CS93" s="77" t="str">
        <f>IF(AL93&lt;=AK93,""," Los exámenes Reactivos de 93 y mas años NO DEBEN ser mayor a los Exámenes Procesados de la misma edad.-")</f>
        <v/>
      </c>
      <c r="CT93" s="77" t="str">
        <f>IF(AL93&lt;=AK93,""," Los exámenes Reactivos de 93 y mas años NO DEBEN ser mayor a los Exámenes Procesados de la misma edad.-")</f>
        <v/>
      </c>
    </row>
    <row r="94" spans="1:98" x14ac:dyDescent="0.25">
      <c r="A94" s="355" t="s">
        <v>61</v>
      </c>
      <c r="B94" s="356"/>
      <c r="C94" s="133">
        <f t="shared" si="29"/>
        <v>15</v>
      </c>
      <c r="D94" s="134">
        <f t="shared" si="30"/>
        <v>0</v>
      </c>
      <c r="E94" s="46"/>
      <c r="F94" s="47"/>
      <c r="G94" s="46"/>
      <c r="H94" s="47"/>
      <c r="I94" s="24"/>
      <c r="J94" s="48"/>
      <c r="K94" s="24">
        <v>1</v>
      </c>
      <c r="L94" s="48"/>
      <c r="M94" s="24">
        <v>3</v>
      </c>
      <c r="N94" s="48"/>
      <c r="O94" s="24">
        <v>1</v>
      </c>
      <c r="P94" s="48"/>
      <c r="Q94" s="24">
        <v>1</v>
      </c>
      <c r="R94" s="48"/>
      <c r="S94" s="24">
        <v>4</v>
      </c>
      <c r="T94" s="48"/>
      <c r="U94" s="24">
        <v>3</v>
      </c>
      <c r="V94" s="48"/>
      <c r="W94" s="24">
        <v>1</v>
      </c>
      <c r="X94" s="48"/>
      <c r="Y94" s="24">
        <v>1</v>
      </c>
      <c r="Z94" s="48"/>
      <c r="AA94" s="24"/>
      <c r="AB94" s="48"/>
      <c r="AC94" s="24"/>
      <c r="AD94" s="48"/>
      <c r="AE94" s="24"/>
      <c r="AF94" s="48"/>
      <c r="AG94" s="24"/>
      <c r="AH94" s="48"/>
      <c r="AI94" s="24"/>
      <c r="AJ94" s="48"/>
      <c r="AK94" s="24"/>
      <c r="AL94" s="26"/>
      <c r="AM94" s="25">
        <v>6</v>
      </c>
      <c r="AN94" s="25">
        <v>9</v>
      </c>
      <c r="AO94" s="25">
        <v>0</v>
      </c>
      <c r="AP94" s="26">
        <v>0</v>
      </c>
      <c r="AQ94" s="26">
        <v>0</v>
      </c>
      <c r="AR94" s="122" t="s">
        <v>97</v>
      </c>
      <c r="CA94" s="77" t="str">
        <f t="shared" si="31"/>
        <v/>
      </c>
      <c r="CB94" s="77" t="str">
        <f t="shared" si="8"/>
        <v/>
      </c>
      <c r="CC94" s="77" t="str">
        <f t="shared" si="9"/>
        <v/>
      </c>
      <c r="CD94" s="77" t="str">
        <f t="shared" si="10"/>
        <v/>
      </c>
      <c r="CE94" s="77" t="str">
        <f t="shared" si="11"/>
        <v/>
      </c>
      <c r="CF94" s="77" t="str">
        <f t="shared" si="12"/>
        <v/>
      </c>
      <c r="CG94" s="77" t="str">
        <f t="shared" si="13"/>
        <v/>
      </c>
      <c r="CH94" s="77" t="str">
        <f t="shared" si="14"/>
        <v/>
      </c>
      <c r="CI94" s="77" t="str">
        <f t="shared" si="15"/>
        <v/>
      </c>
      <c r="CJ94" s="77" t="str">
        <f t="shared" si="16"/>
        <v/>
      </c>
      <c r="CK94" s="77" t="str">
        <f t="shared" si="17"/>
        <v/>
      </c>
      <c r="CL94" s="77" t="str">
        <f t="shared" si="18"/>
        <v/>
      </c>
      <c r="CM94" s="77" t="str">
        <f t="shared" si="19"/>
        <v/>
      </c>
      <c r="CN94" s="77" t="str">
        <f t="shared" si="20"/>
        <v/>
      </c>
      <c r="CO94" s="77" t="str">
        <f t="shared" si="21"/>
        <v/>
      </c>
      <c r="CP94" s="77" t="str">
        <f t="shared" si="22"/>
        <v/>
      </c>
      <c r="CQ94" s="77" t="str">
        <f t="shared" si="28"/>
        <v/>
      </c>
      <c r="CR94" s="77" t="str">
        <f t="shared" si="24"/>
        <v/>
      </c>
      <c r="CS94" s="77" t="str">
        <f>IF(AL94&lt;=AK94,""," Los exámenes Reactivos de 94 y mas años NO DEBEN ser mayor a los Exámenes Procesados de la misma edad.-")</f>
        <v/>
      </c>
      <c r="CT94" s="77" t="str">
        <f>IF(AL94&lt;=AK94,""," Los exámenes Reactivos de 94 y mas años NO DEBEN ser mayor a los Exámenes Procesados de la misma edad.-")</f>
        <v/>
      </c>
    </row>
    <row r="95" spans="1:98" x14ac:dyDescent="0.25">
      <c r="A95" s="35" t="s">
        <v>62</v>
      </c>
      <c r="B95" s="50"/>
      <c r="C95" s="51"/>
      <c r="D95" s="51"/>
      <c r="E95" s="51"/>
      <c r="F95" s="27"/>
      <c r="G95" s="27"/>
      <c r="H95" s="27"/>
      <c r="I95" s="2"/>
      <c r="J95" s="2"/>
      <c r="K95" s="2"/>
      <c r="L95" s="2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5"/>
      <c r="AM95" s="3"/>
      <c r="AN95" s="45"/>
      <c r="AO95" s="140"/>
      <c r="AP95" s="49"/>
      <c r="AQ95" s="49"/>
    </row>
    <row r="96" spans="1:98" ht="24.75" customHeight="1" x14ac:dyDescent="0.25">
      <c r="A96" s="373" t="s">
        <v>21</v>
      </c>
      <c r="B96" s="374"/>
      <c r="C96" s="379" t="s">
        <v>34</v>
      </c>
      <c r="D96" s="380"/>
      <c r="E96" s="367" t="s">
        <v>92</v>
      </c>
      <c r="F96" s="383"/>
      <c r="G96" s="383"/>
      <c r="H96" s="383"/>
      <c r="I96" s="383"/>
      <c r="J96" s="383"/>
      <c r="K96" s="383"/>
      <c r="L96" s="383"/>
      <c r="M96" s="383"/>
      <c r="N96" s="383"/>
      <c r="O96" s="383"/>
      <c r="P96" s="383"/>
      <c r="Q96" s="383"/>
      <c r="R96" s="383"/>
      <c r="S96" s="383"/>
      <c r="T96" s="383"/>
      <c r="U96" s="383"/>
      <c r="V96" s="383"/>
      <c r="W96" s="383"/>
      <c r="X96" s="383"/>
      <c r="Y96" s="383"/>
      <c r="Z96" s="383"/>
      <c r="AA96" s="383"/>
      <c r="AB96" s="383"/>
      <c r="AC96" s="383"/>
      <c r="AD96" s="383"/>
      <c r="AE96" s="383"/>
      <c r="AF96" s="383"/>
      <c r="AG96" s="383"/>
      <c r="AH96" s="383"/>
      <c r="AI96" s="383"/>
      <c r="AJ96" s="383"/>
      <c r="AK96" s="383"/>
      <c r="AL96" s="383"/>
      <c r="AM96" s="384" t="s">
        <v>93</v>
      </c>
      <c r="AN96" s="385"/>
      <c r="AO96" s="371" t="s">
        <v>94</v>
      </c>
      <c r="AP96" s="387" t="s">
        <v>95</v>
      </c>
      <c r="AQ96" s="387" t="s">
        <v>96</v>
      </c>
    </row>
    <row r="97" spans="1:96" x14ac:dyDescent="0.25">
      <c r="A97" s="375"/>
      <c r="B97" s="376"/>
      <c r="C97" s="381"/>
      <c r="D97" s="382"/>
      <c r="E97" s="367" t="s">
        <v>35</v>
      </c>
      <c r="F97" s="368"/>
      <c r="G97" s="367" t="s">
        <v>36</v>
      </c>
      <c r="H97" s="368"/>
      <c r="I97" s="367" t="s">
        <v>37</v>
      </c>
      <c r="J97" s="368"/>
      <c r="K97" s="367" t="s">
        <v>38</v>
      </c>
      <c r="L97" s="368"/>
      <c r="M97" s="367" t="s">
        <v>39</v>
      </c>
      <c r="N97" s="368"/>
      <c r="O97" s="367" t="s">
        <v>40</v>
      </c>
      <c r="P97" s="368"/>
      <c r="Q97" s="367" t="s">
        <v>41</v>
      </c>
      <c r="R97" s="368"/>
      <c r="S97" s="367" t="s">
        <v>42</v>
      </c>
      <c r="T97" s="368"/>
      <c r="U97" s="367" t="s">
        <v>43</v>
      </c>
      <c r="V97" s="368"/>
      <c r="W97" s="367" t="s">
        <v>44</v>
      </c>
      <c r="X97" s="368"/>
      <c r="Y97" s="367" t="s">
        <v>45</v>
      </c>
      <c r="Z97" s="368"/>
      <c r="AA97" s="367" t="s">
        <v>46</v>
      </c>
      <c r="AB97" s="368"/>
      <c r="AC97" s="367" t="s">
        <v>47</v>
      </c>
      <c r="AD97" s="368"/>
      <c r="AE97" s="367" t="s">
        <v>48</v>
      </c>
      <c r="AF97" s="368"/>
      <c r="AG97" s="367" t="s">
        <v>49</v>
      </c>
      <c r="AH97" s="368"/>
      <c r="AI97" s="367" t="s">
        <v>50</v>
      </c>
      <c r="AJ97" s="368"/>
      <c r="AK97" s="367" t="s">
        <v>51</v>
      </c>
      <c r="AL97" s="368"/>
      <c r="AM97" s="369" t="s">
        <v>6</v>
      </c>
      <c r="AN97" s="371" t="s">
        <v>7</v>
      </c>
      <c r="AO97" s="386"/>
      <c r="AP97" s="388"/>
      <c r="AQ97" s="388"/>
    </row>
    <row r="98" spans="1:96" x14ac:dyDescent="0.25">
      <c r="A98" s="377"/>
      <c r="B98" s="378"/>
      <c r="C98" s="59" t="s">
        <v>27</v>
      </c>
      <c r="D98" s="141" t="s">
        <v>28</v>
      </c>
      <c r="E98" s="64" t="s">
        <v>27</v>
      </c>
      <c r="F98" s="28" t="s">
        <v>28</v>
      </c>
      <c r="G98" s="64" t="s">
        <v>27</v>
      </c>
      <c r="H98" s="28" t="s">
        <v>28</v>
      </c>
      <c r="I98" s="64" t="s">
        <v>27</v>
      </c>
      <c r="J98" s="28" t="s">
        <v>28</v>
      </c>
      <c r="K98" s="64" t="s">
        <v>27</v>
      </c>
      <c r="L98" s="28" t="s">
        <v>28</v>
      </c>
      <c r="M98" s="64" t="s">
        <v>27</v>
      </c>
      <c r="N98" s="28" t="s">
        <v>28</v>
      </c>
      <c r="O98" s="64" t="s">
        <v>27</v>
      </c>
      <c r="P98" s="28" t="s">
        <v>28</v>
      </c>
      <c r="Q98" s="64" t="s">
        <v>27</v>
      </c>
      <c r="R98" s="28" t="s">
        <v>28</v>
      </c>
      <c r="S98" s="64" t="s">
        <v>27</v>
      </c>
      <c r="T98" s="28" t="s">
        <v>28</v>
      </c>
      <c r="U98" s="64" t="s">
        <v>27</v>
      </c>
      <c r="V98" s="28" t="s">
        <v>28</v>
      </c>
      <c r="W98" s="64" t="s">
        <v>27</v>
      </c>
      <c r="X98" s="28" t="s">
        <v>28</v>
      </c>
      <c r="Y98" s="64" t="s">
        <v>27</v>
      </c>
      <c r="Z98" s="28" t="s">
        <v>28</v>
      </c>
      <c r="AA98" s="64" t="s">
        <v>27</v>
      </c>
      <c r="AB98" s="28" t="s">
        <v>28</v>
      </c>
      <c r="AC98" s="64" t="s">
        <v>27</v>
      </c>
      <c r="AD98" s="28" t="s">
        <v>28</v>
      </c>
      <c r="AE98" s="64" t="s">
        <v>27</v>
      </c>
      <c r="AF98" s="28" t="s">
        <v>28</v>
      </c>
      <c r="AG98" s="64" t="s">
        <v>27</v>
      </c>
      <c r="AH98" s="28" t="s">
        <v>28</v>
      </c>
      <c r="AI98" s="64" t="s">
        <v>27</v>
      </c>
      <c r="AJ98" s="28" t="s">
        <v>28</v>
      </c>
      <c r="AK98" s="64" t="s">
        <v>27</v>
      </c>
      <c r="AL98" s="8" t="s">
        <v>28</v>
      </c>
      <c r="AM98" s="370"/>
      <c r="AN98" s="372"/>
      <c r="AO98" s="372"/>
      <c r="AP98" s="389"/>
      <c r="AQ98" s="389"/>
    </row>
    <row r="99" spans="1:96" x14ac:dyDescent="0.25">
      <c r="A99" s="353" t="s">
        <v>52</v>
      </c>
      <c r="B99" s="354"/>
      <c r="C99" s="119">
        <f t="shared" ref="C99:C110" si="32">SUM(E99+G99+I99+K99+M99+O99+Q99+S99+U99+W99+Y99+AA99+AC99+AE99+AG99+AI99+AK99)</f>
        <v>0</v>
      </c>
      <c r="D99" s="120">
        <f t="shared" ref="D99:D110" si="33">SUM(F99+H99+J99+L99+N99+P99+R99+T99+V99+X99+Z99+AB99+AD99+AF99+AH99+AJ99+AL99)</f>
        <v>0</v>
      </c>
      <c r="E99" s="38"/>
      <c r="F99" s="39"/>
      <c r="G99" s="38"/>
      <c r="H99" s="39"/>
      <c r="I99" s="29"/>
      <c r="J99" s="30"/>
      <c r="K99" s="29"/>
      <c r="L99" s="30"/>
      <c r="M99" s="29"/>
      <c r="N99" s="30"/>
      <c r="O99" s="29"/>
      <c r="P99" s="30"/>
      <c r="Q99" s="29"/>
      <c r="R99" s="30"/>
      <c r="S99" s="29"/>
      <c r="T99" s="30"/>
      <c r="U99" s="29"/>
      <c r="V99" s="30"/>
      <c r="W99" s="29"/>
      <c r="X99" s="30"/>
      <c r="Y99" s="29"/>
      <c r="Z99" s="30"/>
      <c r="AA99" s="29"/>
      <c r="AB99" s="30"/>
      <c r="AC99" s="29"/>
      <c r="AD99" s="30"/>
      <c r="AE99" s="29"/>
      <c r="AF99" s="30"/>
      <c r="AG99" s="29"/>
      <c r="AH99" s="30"/>
      <c r="AI99" s="29"/>
      <c r="AJ99" s="30"/>
      <c r="AK99" s="38"/>
      <c r="AL99" s="121"/>
      <c r="AM99" s="38"/>
      <c r="AN99" s="22"/>
      <c r="AO99" s="22"/>
      <c r="AP99" s="19"/>
      <c r="AQ99" s="19"/>
      <c r="AR99" s="122" t="s">
        <v>97</v>
      </c>
      <c r="CA99" s="77" t="str">
        <f>IF(C99&lt;&gt;AN99," Total de exámenes Procesados NO es igual a total por sexo.-","")</f>
        <v/>
      </c>
      <c r="CB99" s="77" t="str">
        <f t="shared" ref="CB99:CB121" si="34">IF(F99&lt;=E99,""," Los exámenes Reactivos de 0 a 4 años NO DEBEN ser mayor a los Exámenes Procesados de la misma edad.-")</f>
        <v/>
      </c>
      <c r="CC99" s="77" t="str">
        <f t="shared" ref="CC99:CC121" si="35">IF(H99&lt;=G99,""," Los exámenes Reactivos de 5 a 9 años NO DEBEN ser mayor a los Exámenes Procesados de la misma edad.-")</f>
        <v/>
      </c>
      <c r="CD99" s="77" t="str">
        <f t="shared" ref="CD99:CD121" si="36">IF(J99&lt;=I99,""," Los exámenes Reactivos de 10 a 14 años NO DEBEN ser mayor a los Exámenes Procesados de la misma edad.-")</f>
        <v/>
      </c>
      <c r="CE99" s="77" t="str">
        <f t="shared" ref="CE99:CE121" si="37">IF(L99&lt;=K99,""," Los exámenes Reactivos de 15 a 19 años NO DEBEN ser mayor a los Exámenes Procesados de la misma edad.-")</f>
        <v/>
      </c>
      <c r="CF99" s="77" t="str">
        <f t="shared" ref="CF99:CF121" si="38">IF(N99&lt;=M99,""," Los exámenes Reactivos de 20 a 24 años NO DEBEN ser mayor a los Exámenes Procesados de la misma edad.-")</f>
        <v/>
      </c>
      <c r="CG99" s="77" t="str">
        <f t="shared" ref="CG99:CG121" si="39">IF(P99&lt;=O99,""," Los exámenes Reactivos de 25 a 29 años NO DEBEN ser mayor a los Exámenes Procesados de la misma edad.-")</f>
        <v/>
      </c>
      <c r="CH99" s="77" t="str">
        <f t="shared" ref="CH99:CH121" si="40">IF(R99&lt;=Q99,""," Los exámenes Reactivos de 30 a 34 años NO DEBEN ser mayor a los Exámenes Procesados de la misma edad.-")</f>
        <v/>
      </c>
      <c r="CI99" s="77" t="str">
        <f t="shared" ref="CI99:CI121" si="41">IF(T99&lt;=S99,""," Los exámenes Reactivos de 35 a 39 años NO DEBEN ser mayor a los Exámenes Procesados de la misma edad.-")</f>
        <v/>
      </c>
      <c r="CJ99" s="77" t="str">
        <f t="shared" ref="CJ99:CJ121" si="42">IF(V99&lt;=U99,""," Los exámenes Reactivos de 40 a 44 años NO DEBEN ser mayor a los Exámenes Procesados de la misma edad.-")</f>
        <v/>
      </c>
      <c r="CK99" s="77" t="str">
        <f t="shared" ref="CK99:CK121" si="43">IF(X99&lt;=W99,""," Los exámenes Reactivos de 45 a 49 años NO DEBEN ser mayor a los Exámenes Procesados de la misma edad.-")</f>
        <v/>
      </c>
      <c r="CL99" s="77" t="str">
        <f t="shared" ref="CL99:CL121" si="44">IF(Z99&lt;=Y99,""," Los exámenes Reactivos de 50 a 54 años NO DEBEN ser mayor a los Exámenes Procesados de la misma edad.-")</f>
        <v/>
      </c>
      <c r="CM99" s="77" t="str">
        <f t="shared" ref="CM99:CM121" si="45">IF(AB99&lt;=AA99,""," Los exámenes Reactivos de 55 a 59 años NO DEBEN ser mayor a los Exámenes Procesados de la misma edad.-")</f>
        <v/>
      </c>
      <c r="CN99" s="77" t="str">
        <f t="shared" ref="CN99:CN121" si="46">IF(AD99&lt;=AC99,""," Los exámenes Reactivos de 60 a 64 años NO DEBEN ser mayor a los Exámenes Procesados de la misma edad.-")</f>
        <v/>
      </c>
      <c r="CO99" s="77" t="str">
        <f t="shared" ref="CO99:CO121" si="47">IF(AF99&lt;=AE99,""," Los exámenes Reactivos de 65 a 69 años NO DEBEN ser mayor a los Exámenes Procesados de la misma edad.-")</f>
        <v/>
      </c>
      <c r="CP99" s="77" t="str">
        <f t="shared" ref="CP99:CP121" si="48">IF(AH99&lt;=AG99,""," Los exámenes Reactivos de 70 a 74 años NO DEBEN ser mayor a los Exámenes Procesados de la misma edad.-")</f>
        <v/>
      </c>
      <c r="CQ99" s="77" t="str">
        <f t="shared" ref="CQ99:CQ121" si="49">IF(AJ99&lt;=AI99,""," Los exámenes Reactivos de 75 a 79 años NO DEBEN ser mayor a los Exámenes Procesados de la misma edad.-")</f>
        <v/>
      </c>
      <c r="CR99" s="77" t="str">
        <f t="shared" ref="CR99:CR121" si="50">IF(AL99&lt;=AK99,""," Los exámenes Reactivos de 80 y mas años NO DEBEN ser mayor a los Exámenes Procesados de la misma edad.-")</f>
        <v/>
      </c>
    </row>
    <row r="100" spans="1:96" x14ac:dyDescent="0.25">
      <c r="A100" s="353" t="s">
        <v>53</v>
      </c>
      <c r="B100" s="354"/>
      <c r="C100" s="123">
        <f t="shared" si="32"/>
        <v>0</v>
      </c>
      <c r="D100" s="124">
        <f t="shared" si="33"/>
        <v>0</v>
      </c>
      <c r="E100" s="16"/>
      <c r="F100" s="40"/>
      <c r="G100" s="16"/>
      <c r="H100" s="40"/>
      <c r="I100" s="10"/>
      <c r="J100" s="31"/>
      <c r="K100" s="10"/>
      <c r="L100" s="31"/>
      <c r="M100" s="10"/>
      <c r="N100" s="31"/>
      <c r="O100" s="10"/>
      <c r="P100" s="31"/>
      <c r="Q100" s="10"/>
      <c r="R100" s="31"/>
      <c r="S100" s="10"/>
      <c r="T100" s="31"/>
      <c r="U100" s="10"/>
      <c r="V100" s="31"/>
      <c r="W100" s="10"/>
      <c r="X100" s="31"/>
      <c r="Y100" s="10"/>
      <c r="Z100" s="31"/>
      <c r="AA100" s="10"/>
      <c r="AB100" s="31"/>
      <c r="AC100" s="10"/>
      <c r="AD100" s="31"/>
      <c r="AE100" s="10"/>
      <c r="AF100" s="31"/>
      <c r="AG100" s="10"/>
      <c r="AH100" s="31"/>
      <c r="AI100" s="10"/>
      <c r="AJ100" s="31"/>
      <c r="AK100" s="16"/>
      <c r="AL100" s="125"/>
      <c r="AM100" s="16"/>
      <c r="AN100" s="22"/>
      <c r="AO100" s="22"/>
      <c r="AP100" s="19"/>
      <c r="AQ100" s="19"/>
      <c r="AR100" s="122" t="s">
        <v>97</v>
      </c>
      <c r="CA100" s="77" t="str">
        <f>IF(C100&lt;&gt;AN100," Total de exámenes Procesados NO es igual a total por sexo.-","")</f>
        <v/>
      </c>
      <c r="CB100" s="77" t="str">
        <f t="shared" si="34"/>
        <v/>
      </c>
      <c r="CC100" s="77" t="str">
        <f t="shared" si="35"/>
        <v/>
      </c>
      <c r="CD100" s="77" t="str">
        <f t="shared" si="36"/>
        <v/>
      </c>
      <c r="CE100" s="77" t="str">
        <f t="shared" si="37"/>
        <v/>
      </c>
      <c r="CF100" s="77" t="str">
        <f t="shared" si="38"/>
        <v/>
      </c>
      <c r="CG100" s="77" t="str">
        <f t="shared" si="39"/>
        <v/>
      </c>
      <c r="CH100" s="77" t="str">
        <f t="shared" si="40"/>
        <v/>
      </c>
      <c r="CI100" s="77" t="str">
        <f t="shared" si="41"/>
        <v/>
      </c>
      <c r="CJ100" s="77" t="str">
        <f t="shared" si="42"/>
        <v/>
      </c>
      <c r="CK100" s="77" t="str">
        <f t="shared" si="43"/>
        <v/>
      </c>
      <c r="CL100" s="77" t="str">
        <f t="shared" si="44"/>
        <v/>
      </c>
      <c r="CM100" s="77" t="str">
        <f t="shared" si="45"/>
        <v/>
      </c>
      <c r="CN100" s="77" t="str">
        <f t="shared" si="46"/>
        <v/>
      </c>
      <c r="CO100" s="77" t="str">
        <f t="shared" si="47"/>
        <v/>
      </c>
      <c r="CP100" s="77" t="str">
        <f t="shared" si="48"/>
        <v/>
      </c>
      <c r="CQ100" s="77" t="str">
        <f t="shared" si="49"/>
        <v/>
      </c>
      <c r="CR100" s="77" t="str">
        <f t="shared" si="50"/>
        <v/>
      </c>
    </row>
    <row r="101" spans="1:96" x14ac:dyDescent="0.25">
      <c r="A101" s="353" t="s">
        <v>54</v>
      </c>
      <c r="B101" s="354"/>
      <c r="C101" s="123">
        <f t="shared" si="32"/>
        <v>0</v>
      </c>
      <c r="D101" s="124">
        <f t="shared" si="33"/>
        <v>0</v>
      </c>
      <c r="E101" s="16"/>
      <c r="F101" s="40"/>
      <c r="G101" s="16"/>
      <c r="H101" s="40"/>
      <c r="I101" s="10"/>
      <c r="J101" s="31"/>
      <c r="K101" s="21"/>
      <c r="L101" s="41"/>
      <c r="M101" s="21"/>
      <c r="N101" s="41"/>
      <c r="O101" s="21"/>
      <c r="P101" s="41"/>
      <c r="Q101" s="21"/>
      <c r="R101" s="41"/>
      <c r="S101" s="21"/>
      <c r="T101" s="41"/>
      <c r="U101" s="21"/>
      <c r="V101" s="41"/>
      <c r="W101" s="21"/>
      <c r="X101" s="41"/>
      <c r="Y101" s="21"/>
      <c r="Z101" s="41"/>
      <c r="AA101" s="21"/>
      <c r="AB101" s="41"/>
      <c r="AC101" s="21"/>
      <c r="AD101" s="41"/>
      <c r="AE101" s="21"/>
      <c r="AF101" s="41"/>
      <c r="AG101" s="21"/>
      <c r="AH101" s="41"/>
      <c r="AI101" s="21"/>
      <c r="AJ101" s="41"/>
      <c r="AK101" s="16"/>
      <c r="AL101" s="125"/>
      <c r="AM101" s="142"/>
      <c r="AN101" s="22"/>
      <c r="AO101" s="22"/>
      <c r="AP101" s="19"/>
      <c r="AQ101" s="19"/>
      <c r="AR101" s="122" t="s">
        <v>97</v>
      </c>
      <c r="CA101" s="77" t="str">
        <f>IF(C101&lt;&gt;AN101," Total de exámenes Procesados NO es igual a total por sexo.-","")</f>
        <v/>
      </c>
      <c r="CB101" s="77" t="str">
        <f t="shared" si="34"/>
        <v/>
      </c>
      <c r="CC101" s="77" t="str">
        <f t="shared" si="35"/>
        <v/>
      </c>
      <c r="CD101" s="77" t="str">
        <f t="shared" si="36"/>
        <v/>
      </c>
      <c r="CE101" s="77" t="str">
        <f t="shared" si="37"/>
        <v/>
      </c>
      <c r="CF101" s="77" t="str">
        <f t="shared" si="38"/>
        <v/>
      </c>
      <c r="CG101" s="77" t="str">
        <f t="shared" si="39"/>
        <v/>
      </c>
      <c r="CH101" s="77" t="str">
        <f t="shared" si="40"/>
        <v/>
      </c>
      <c r="CI101" s="77" t="str">
        <f t="shared" si="41"/>
        <v/>
      </c>
      <c r="CJ101" s="77" t="str">
        <f t="shared" si="42"/>
        <v/>
      </c>
      <c r="CK101" s="77" t="str">
        <f t="shared" si="43"/>
        <v/>
      </c>
      <c r="CL101" s="77" t="str">
        <f t="shared" si="44"/>
        <v/>
      </c>
      <c r="CM101" s="77" t="str">
        <f t="shared" si="45"/>
        <v/>
      </c>
      <c r="CN101" s="77" t="str">
        <f t="shared" si="46"/>
        <v/>
      </c>
      <c r="CO101" s="77" t="str">
        <f t="shared" si="47"/>
        <v/>
      </c>
      <c r="CP101" s="77" t="str">
        <f t="shared" si="48"/>
        <v/>
      </c>
      <c r="CQ101" s="77" t="str">
        <f t="shared" si="49"/>
        <v/>
      </c>
      <c r="CR101" s="77" t="str">
        <f t="shared" si="50"/>
        <v/>
      </c>
    </row>
    <row r="102" spans="1:96" x14ac:dyDescent="0.25">
      <c r="A102" s="353" t="s">
        <v>14</v>
      </c>
      <c r="B102" s="354"/>
      <c r="C102" s="123">
        <f t="shared" si="32"/>
        <v>0</v>
      </c>
      <c r="D102" s="126">
        <f t="shared" si="33"/>
        <v>0</v>
      </c>
      <c r="E102" s="16"/>
      <c r="F102" s="40"/>
      <c r="G102" s="16"/>
      <c r="H102" s="40"/>
      <c r="I102" s="16"/>
      <c r="J102" s="40"/>
      <c r="K102" s="21"/>
      <c r="L102" s="41"/>
      <c r="M102" s="21"/>
      <c r="N102" s="41"/>
      <c r="O102" s="21"/>
      <c r="P102" s="41"/>
      <c r="Q102" s="21"/>
      <c r="R102" s="41"/>
      <c r="S102" s="21"/>
      <c r="T102" s="41"/>
      <c r="U102" s="21"/>
      <c r="V102" s="41"/>
      <c r="W102" s="21"/>
      <c r="X102" s="41"/>
      <c r="Y102" s="21"/>
      <c r="Z102" s="41"/>
      <c r="AA102" s="21"/>
      <c r="AB102" s="41"/>
      <c r="AC102" s="21"/>
      <c r="AD102" s="41"/>
      <c r="AE102" s="21"/>
      <c r="AF102" s="41"/>
      <c r="AG102" s="21"/>
      <c r="AH102" s="41"/>
      <c r="AI102" s="21"/>
      <c r="AJ102" s="41"/>
      <c r="AK102" s="21"/>
      <c r="AL102" s="19"/>
      <c r="AM102" s="92"/>
      <c r="AN102" s="22"/>
      <c r="AO102" s="22"/>
      <c r="AP102" s="19"/>
      <c r="AQ102" s="19"/>
      <c r="AR102" s="122" t="s">
        <v>97</v>
      </c>
      <c r="CA102" s="77" t="str">
        <f t="shared" ref="CA102:CA110" si="51">IF(C102&lt;&gt;SUM(AM102:AN102)," Total de exámenes Procesados NO es igual a total por sexo.-","")</f>
        <v/>
      </c>
      <c r="CB102" s="77" t="str">
        <f t="shared" si="34"/>
        <v/>
      </c>
      <c r="CC102" s="77" t="str">
        <f t="shared" si="35"/>
        <v/>
      </c>
      <c r="CD102" s="77" t="str">
        <f t="shared" si="36"/>
        <v/>
      </c>
      <c r="CE102" s="77" t="str">
        <f t="shared" si="37"/>
        <v/>
      </c>
      <c r="CF102" s="77" t="str">
        <f t="shared" si="38"/>
        <v/>
      </c>
      <c r="CG102" s="77" t="str">
        <f t="shared" si="39"/>
        <v/>
      </c>
      <c r="CH102" s="77" t="str">
        <f t="shared" si="40"/>
        <v/>
      </c>
      <c r="CI102" s="77" t="str">
        <f t="shared" si="41"/>
        <v/>
      </c>
      <c r="CJ102" s="77" t="str">
        <f t="shared" si="42"/>
        <v/>
      </c>
      <c r="CK102" s="77" t="str">
        <f t="shared" si="43"/>
        <v/>
      </c>
      <c r="CL102" s="77" t="str">
        <f t="shared" si="44"/>
        <v/>
      </c>
      <c r="CM102" s="77" t="str">
        <f t="shared" si="45"/>
        <v/>
      </c>
      <c r="CN102" s="77" t="str">
        <f t="shared" si="46"/>
        <v/>
      </c>
      <c r="CO102" s="77" t="str">
        <f t="shared" si="47"/>
        <v/>
      </c>
      <c r="CP102" s="77" t="str">
        <f t="shared" si="48"/>
        <v/>
      </c>
      <c r="CQ102" s="77" t="str">
        <f t="shared" si="49"/>
        <v/>
      </c>
      <c r="CR102" s="77" t="str">
        <f t="shared" si="50"/>
        <v/>
      </c>
    </row>
    <row r="103" spans="1:96" x14ac:dyDescent="0.25">
      <c r="A103" s="353" t="s">
        <v>19</v>
      </c>
      <c r="B103" s="354"/>
      <c r="C103" s="127">
        <f t="shared" si="32"/>
        <v>0</v>
      </c>
      <c r="D103" s="126">
        <f t="shared" si="33"/>
        <v>0</v>
      </c>
      <c r="E103" s="21"/>
      <c r="F103" s="41"/>
      <c r="G103" s="21"/>
      <c r="H103" s="41"/>
      <c r="I103" s="21"/>
      <c r="J103" s="41"/>
      <c r="K103" s="21"/>
      <c r="L103" s="41"/>
      <c r="M103" s="21"/>
      <c r="N103" s="41"/>
      <c r="O103" s="21"/>
      <c r="P103" s="41"/>
      <c r="Q103" s="21"/>
      <c r="R103" s="41"/>
      <c r="S103" s="21"/>
      <c r="T103" s="41"/>
      <c r="U103" s="21"/>
      <c r="V103" s="41"/>
      <c r="W103" s="21"/>
      <c r="X103" s="41"/>
      <c r="Y103" s="21"/>
      <c r="Z103" s="41"/>
      <c r="AA103" s="21"/>
      <c r="AB103" s="41"/>
      <c r="AC103" s="21"/>
      <c r="AD103" s="41"/>
      <c r="AE103" s="21"/>
      <c r="AF103" s="41"/>
      <c r="AG103" s="21"/>
      <c r="AH103" s="41"/>
      <c r="AI103" s="21"/>
      <c r="AJ103" s="41"/>
      <c r="AK103" s="21"/>
      <c r="AL103" s="19"/>
      <c r="AM103" s="92"/>
      <c r="AN103" s="22"/>
      <c r="AO103" s="22"/>
      <c r="AP103" s="19"/>
      <c r="AQ103" s="19"/>
      <c r="AR103" s="122" t="s">
        <v>97</v>
      </c>
      <c r="CA103" s="77" t="str">
        <f t="shared" si="51"/>
        <v/>
      </c>
      <c r="CB103" s="77" t="str">
        <f t="shared" si="34"/>
        <v/>
      </c>
      <c r="CC103" s="77" t="str">
        <f t="shared" si="35"/>
        <v/>
      </c>
      <c r="CD103" s="77" t="str">
        <f t="shared" si="36"/>
        <v/>
      </c>
      <c r="CE103" s="77" t="str">
        <f t="shared" si="37"/>
        <v/>
      </c>
      <c r="CF103" s="77" t="str">
        <f t="shared" si="38"/>
        <v/>
      </c>
      <c r="CG103" s="77" t="str">
        <f t="shared" si="39"/>
        <v/>
      </c>
      <c r="CH103" s="77" t="str">
        <f t="shared" si="40"/>
        <v/>
      </c>
      <c r="CI103" s="77" t="str">
        <f t="shared" si="41"/>
        <v/>
      </c>
      <c r="CJ103" s="77" t="str">
        <f t="shared" si="42"/>
        <v/>
      </c>
      <c r="CK103" s="77" t="str">
        <f t="shared" si="43"/>
        <v/>
      </c>
      <c r="CL103" s="77" t="str">
        <f t="shared" si="44"/>
        <v/>
      </c>
      <c r="CM103" s="77" t="str">
        <f t="shared" si="45"/>
        <v/>
      </c>
      <c r="CN103" s="77" t="str">
        <f t="shared" si="46"/>
        <v/>
      </c>
      <c r="CO103" s="77" t="str">
        <f t="shared" si="47"/>
        <v/>
      </c>
      <c r="CP103" s="77" t="str">
        <f t="shared" si="48"/>
        <v/>
      </c>
      <c r="CQ103" s="77" t="str">
        <f t="shared" si="49"/>
        <v/>
      </c>
      <c r="CR103" s="77" t="str">
        <f t="shared" si="50"/>
        <v/>
      </c>
    </row>
    <row r="104" spans="1:96" x14ac:dyDescent="0.25">
      <c r="A104" s="353" t="s">
        <v>55</v>
      </c>
      <c r="B104" s="354"/>
      <c r="C104" s="123">
        <f t="shared" si="32"/>
        <v>0</v>
      </c>
      <c r="D104" s="124">
        <f t="shared" si="33"/>
        <v>0</v>
      </c>
      <c r="E104" s="16"/>
      <c r="F104" s="40"/>
      <c r="G104" s="16"/>
      <c r="H104" s="40"/>
      <c r="I104" s="21"/>
      <c r="J104" s="41"/>
      <c r="K104" s="21"/>
      <c r="L104" s="41"/>
      <c r="M104" s="21"/>
      <c r="N104" s="41"/>
      <c r="O104" s="21"/>
      <c r="P104" s="41"/>
      <c r="Q104" s="21"/>
      <c r="R104" s="41"/>
      <c r="S104" s="21"/>
      <c r="T104" s="41"/>
      <c r="U104" s="21"/>
      <c r="V104" s="41"/>
      <c r="W104" s="21"/>
      <c r="X104" s="41"/>
      <c r="Y104" s="21"/>
      <c r="Z104" s="41"/>
      <c r="AA104" s="21"/>
      <c r="AB104" s="41"/>
      <c r="AC104" s="21"/>
      <c r="AD104" s="41"/>
      <c r="AE104" s="21"/>
      <c r="AF104" s="41"/>
      <c r="AG104" s="21"/>
      <c r="AH104" s="41"/>
      <c r="AI104" s="21"/>
      <c r="AJ104" s="41"/>
      <c r="AK104" s="21"/>
      <c r="AL104" s="19"/>
      <c r="AM104" s="92"/>
      <c r="AN104" s="22"/>
      <c r="AO104" s="22"/>
      <c r="AP104" s="19"/>
      <c r="AQ104" s="19"/>
      <c r="AR104" s="122" t="s">
        <v>97</v>
      </c>
      <c r="CA104" s="77" t="str">
        <f t="shared" si="51"/>
        <v/>
      </c>
      <c r="CB104" s="77" t="str">
        <f t="shared" si="34"/>
        <v/>
      </c>
      <c r="CC104" s="77" t="str">
        <f t="shared" si="35"/>
        <v/>
      </c>
      <c r="CD104" s="77" t="str">
        <f t="shared" si="36"/>
        <v/>
      </c>
      <c r="CE104" s="77" t="str">
        <f t="shared" si="37"/>
        <v/>
      </c>
      <c r="CF104" s="77" t="str">
        <f t="shared" si="38"/>
        <v/>
      </c>
      <c r="CG104" s="77" t="str">
        <f t="shared" si="39"/>
        <v/>
      </c>
      <c r="CH104" s="77" t="str">
        <f t="shared" si="40"/>
        <v/>
      </c>
      <c r="CI104" s="77" t="str">
        <f t="shared" si="41"/>
        <v/>
      </c>
      <c r="CJ104" s="77" t="str">
        <f t="shared" si="42"/>
        <v/>
      </c>
      <c r="CK104" s="77" t="str">
        <f t="shared" si="43"/>
        <v/>
      </c>
      <c r="CL104" s="77" t="str">
        <f t="shared" si="44"/>
        <v/>
      </c>
      <c r="CM104" s="77" t="str">
        <f t="shared" si="45"/>
        <v/>
      </c>
      <c r="CN104" s="77" t="str">
        <f t="shared" si="46"/>
        <v/>
      </c>
      <c r="CO104" s="77" t="str">
        <f t="shared" si="47"/>
        <v/>
      </c>
      <c r="CP104" s="77" t="str">
        <f t="shared" si="48"/>
        <v/>
      </c>
      <c r="CQ104" s="77" t="str">
        <f t="shared" si="49"/>
        <v/>
      </c>
      <c r="CR104" s="77" t="str">
        <f t="shared" si="50"/>
        <v/>
      </c>
    </row>
    <row r="105" spans="1:96" ht="26.25" customHeight="1" x14ac:dyDescent="0.25">
      <c r="A105" s="358" t="s">
        <v>56</v>
      </c>
      <c r="B105" s="359"/>
      <c r="C105" s="123">
        <f t="shared" si="32"/>
        <v>0</v>
      </c>
      <c r="D105" s="124">
        <f t="shared" si="33"/>
        <v>0</v>
      </c>
      <c r="E105" s="16"/>
      <c r="F105" s="40"/>
      <c r="G105" s="16"/>
      <c r="H105" s="40"/>
      <c r="I105" s="21"/>
      <c r="J105" s="41"/>
      <c r="K105" s="21"/>
      <c r="L105" s="41"/>
      <c r="M105" s="21"/>
      <c r="N105" s="41"/>
      <c r="O105" s="21"/>
      <c r="P105" s="41"/>
      <c r="Q105" s="21"/>
      <c r="R105" s="41"/>
      <c r="S105" s="21"/>
      <c r="T105" s="41"/>
      <c r="U105" s="21"/>
      <c r="V105" s="41"/>
      <c r="W105" s="21"/>
      <c r="X105" s="41"/>
      <c r="Y105" s="21"/>
      <c r="Z105" s="41"/>
      <c r="AA105" s="21"/>
      <c r="AB105" s="41"/>
      <c r="AC105" s="21"/>
      <c r="AD105" s="41"/>
      <c r="AE105" s="21"/>
      <c r="AF105" s="41"/>
      <c r="AG105" s="21"/>
      <c r="AH105" s="41"/>
      <c r="AI105" s="21"/>
      <c r="AJ105" s="41"/>
      <c r="AK105" s="21"/>
      <c r="AL105" s="19"/>
      <c r="AM105" s="92"/>
      <c r="AN105" s="22"/>
      <c r="AO105" s="22"/>
      <c r="AP105" s="19"/>
      <c r="AQ105" s="19"/>
      <c r="AR105" s="122" t="s">
        <v>97</v>
      </c>
      <c r="CA105" s="77" t="str">
        <f t="shared" si="51"/>
        <v/>
      </c>
      <c r="CB105" s="77" t="str">
        <f t="shared" si="34"/>
        <v/>
      </c>
      <c r="CC105" s="77" t="str">
        <f t="shared" si="35"/>
        <v/>
      </c>
      <c r="CD105" s="77" t="str">
        <f t="shared" si="36"/>
        <v/>
      </c>
      <c r="CE105" s="77" t="str">
        <f t="shared" si="37"/>
        <v/>
      </c>
      <c r="CF105" s="77" t="str">
        <f t="shared" si="38"/>
        <v/>
      </c>
      <c r="CG105" s="77" t="str">
        <f t="shared" si="39"/>
        <v/>
      </c>
      <c r="CH105" s="77" t="str">
        <f t="shared" si="40"/>
        <v/>
      </c>
      <c r="CI105" s="77" t="str">
        <f t="shared" si="41"/>
        <v/>
      </c>
      <c r="CJ105" s="77" t="str">
        <f t="shared" si="42"/>
        <v/>
      </c>
      <c r="CK105" s="77" t="str">
        <f t="shared" si="43"/>
        <v/>
      </c>
      <c r="CL105" s="77" t="str">
        <f t="shared" si="44"/>
        <v/>
      </c>
      <c r="CM105" s="77" t="str">
        <f t="shared" si="45"/>
        <v/>
      </c>
      <c r="CN105" s="77" t="str">
        <f t="shared" si="46"/>
        <v/>
      </c>
      <c r="CO105" s="77" t="str">
        <f t="shared" si="47"/>
        <v/>
      </c>
      <c r="CP105" s="77" t="str">
        <f t="shared" si="48"/>
        <v/>
      </c>
      <c r="CQ105" s="77" t="str">
        <f t="shared" si="49"/>
        <v/>
      </c>
      <c r="CR105" s="77" t="str">
        <f t="shared" si="50"/>
        <v/>
      </c>
    </row>
    <row r="106" spans="1:96" x14ac:dyDescent="0.25">
      <c r="A106" s="353" t="s">
        <v>17</v>
      </c>
      <c r="B106" s="354"/>
      <c r="C106" s="127">
        <f t="shared" si="32"/>
        <v>0</v>
      </c>
      <c r="D106" s="126">
        <f t="shared" si="33"/>
        <v>0</v>
      </c>
      <c r="E106" s="21"/>
      <c r="F106" s="41"/>
      <c r="G106" s="21"/>
      <c r="H106" s="41"/>
      <c r="I106" s="21"/>
      <c r="J106" s="41"/>
      <c r="K106" s="21"/>
      <c r="L106" s="41"/>
      <c r="M106" s="21"/>
      <c r="N106" s="41"/>
      <c r="O106" s="21"/>
      <c r="P106" s="41"/>
      <c r="Q106" s="21"/>
      <c r="R106" s="41"/>
      <c r="S106" s="21"/>
      <c r="T106" s="41"/>
      <c r="U106" s="21"/>
      <c r="V106" s="41"/>
      <c r="W106" s="21"/>
      <c r="X106" s="41"/>
      <c r="Y106" s="21"/>
      <c r="Z106" s="41"/>
      <c r="AA106" s="21"/>
      <c r="AB106" s="41"/>
      <c r="AC106" s="21"/>
      <c r="AD106" s="41"/>
      <c r="AE106" s="21"/>
      <c r="AF106" s="41"/>
      <c r="AG106" s="21"/>
      <c r="AH106" s="41"/>
      <c r="AI106" s="21"/>
      <c r="AJ106" s="41"/>
      <c r="AK106" s="21"/>
      <c r="AL106" s="19"/>
      <c r="AM106" s="92"/>
      <c r="AN106" s="22"/>
      <c r="AO106" s="22"/>
      <c r="AP106" s="19"/>
      <c r="AQ106" s="19"/>
      <c r="AR106" s="122" t="s">
        <v>97</v>
      </c>
      <c r="CA106" s="77" t="str">
        <f t="shared" si="51"/>
        <v/>
      </c>
      <c r="CB106" s="77" t="str">
        <f t="shared" si="34"/>
        <v/>
      </c>
      <c r="CC106" s="77" t="str">
        <f t="shared" si="35"/>
        <v/>
      </c>
      <c r="CD106" s="77" t="str">
        <f t="shared" si="36"/>
        <v/>
      </c>
      <c r="CE106" s="77" t="str">
        <f t="shared" si="37"/>
        <v/>
      </c>
      <c r="CF106" s="77" t="str">
        <f t="shared" si="38"/>
        <v/>
      </c>
      <c r="CG106" s="77" t="str">
        <f t="shared" si="39"/>
        <v/>
      </c>
      <c r="CH106" s="77" t="str">
        <f t="shared" si="40"/>
        <v/>
      </c>
      <c r="CI106" s="77" t="str">
        <f t="shared" si="41"/>
        <v/>
      </c>
      <c r="CJ106" s="77" t="str">
        <f t="shared" si="42"/>
        <v/>
      </c>
      <c r="CK106" s="77" t="str">
        <f t="shared" si="43"/>
        <v/>
      </c>
      <c r="CL106" s="77" t="str">
        <f t="shared" si="44"/>
        <v/>
      </c>
      <c r="CM106" s="77" t="str">
        <f t="shared" si="45"/>
        <v/>
      </c>
      <c r="CN106" s="77" t="str">
        <f t="shared" si="46"/>
        <v/>
      </c>
      <c r="CO106" s="77" t="str">
        <f t="shared" si="47"/>
        <v/>
      </c>
      <c r="CP106" s="77" t="str">
        <f t="shared" si="48"/>
        <v/>
      </c>
      <c r="CQ106" s="77" t="str">
        <f t="shared" si="49"/>
        <v/>
      </c>
      <c r="CR106" s="77" t="str">
        <f t="shared" si="50"/>
        <v/>
      </c>
    </row>
    <row r="107" spans="1:96" x14ac:dyDescent="0.25">
      <c r="A107" s="360" t="s">
        <v>57</v>
      </c>
      <c r="B107" s="361"/>
      <c r="C107" s="128">
        <f t="shared" si="32"/>
        <v>0</v>
      </c>
      <c r="D107" s="129">
        <f t="shared" si="33"/>
        <v>0</v>
      </c>
      <c r="E107" s="52"/>
      <c r="F107" s="53"/>
      <c r="G107" s="52"/>
      <c r="H107" s="53"/>
      <c r="I107" s="52"/>
      <c r="J107" s="53"/>
      <c r="K107" s="42"/>
      <c r="L107" s="43"/>
      <c r="M107" s="42"/>
      <c r="N107" s="43"/>
      <c r="O107" s="42"/>
      <c r="P107" s="43"/>
      <c r="Q107" s="42"/>
      <c r="R107" s="43"/>
      <c r="S107" s="42"/>
      <c r="T107" s="43"/>
      <c r="U107" s="42"/>
      <c r="V107" s="43"/>
      <c r="W107" s="42"/>
      <c r="X107" s="43"/>
      <c r="Y107" s="42"/>
      <c r="Z107" s="43"/>
      <c r="AA107" s="42"/>
      <c r="AB107" s="43"/>
      <c r="AC107" s="42"/>
      <c r="AD107" s="43"/>
      <c r="AE107" s="42"/>
      <c r="AF107" s="43"/>
      <c r="AG107" s="42"/>
      <c r="AH107" s="43"/>
      <c r="AI107" s="42"/>
      <c r="AJ107" s="43"/>
      <c r="AK107" s="42"/>
      <c r="AL107" s="44"/>
      <c r="AM107" s="143"/>
      <c r="AN107" s="23"/>
      <c r="AO107" s="23"/>
      <c r="AP107" s="44"/>
      <c r="AQ107" s="44"/>
      <c r="AR107" s="122" t="s">
        <v>97</v>
      </c>
      <c r="CA107" s="77" t="str">
        <f t="shared" si="51"/>
        <v/>
      </c>
      <c r="CB107" s="77" t="str">
        <f t="shared" si="34"/>
        <v/>
      </c>
      <c r="CC107" s="77" t="str">
        <f t="shared" si="35"/>
        <v/>
      </c>
      <c r="CD107" s="77" t="str">
        <f t="shared" si="36"/>
        <v/>
      </c>
      <c r="CE107" s="77" t="str">
        <f t="shared" si="37"/>
        <v/>
      </c>
      <c r="CF107" s="77" t="str">
        <f t="shared" si="38"/>
        <v/>
      </c>
      <c r="CG107" s="77" t="str">
        <f t="shared" si="39"/>
        <v/>
      </c>
      <c r="CH107" s="77" t="str">
        <f t="shared" si="40"/>
        <v/>
      </c>
      <c r="CI107" s="77" t="str">
        <f t="shared" si="41"/>
        <v/>
      </c>
      <c r="CJ107" s="77" t="str">
        <f t="shared" si="42"/>
        <v/>
      </c>
      <c r="CK107" s="77" t="str">
        <f t="shared" si="43"/>
        <v/>
      </c>
      <c r="CL107" s="77" t="str">
        <f t="shared" si="44"/>
        <v/>
      </c>
      <c r="CM107" s="77" t="str">
        <f t="shared" si="45"/>
        <v/>
      </c>
      <c r="CN107" s="77" t="str">
        <f t="shared" si="46"/>
        <v/>
      </c>
      <c r="CO107" s="77" t="str">
        <f t="shared" si="47"/>
        <v/>
      </c>
      <c r="CP107" s="77" t="str">
        <f t="shared" si="48"/>
        <v/>
      </c>
      <c r="CQ107" s="77" t="str">
        <f t="shared" si="49"/>
        <v/>
      </c>
      <c r="CR107" s="77" t="str">
        <f t="shared" si="50"/>
        <v/>
      </c>
    </row>
    <row r="108" spans="1:96" x14ac:dyDescent="0.25">
      <c r="A108" s="362" t="s">
        <v>18</v>
      </c>
      <c r="B108" s="130" t="s">
        <v>88</v>
      </c>
      <c r="C108" s="119">
        <f t="shared" si="32"/>
        <v>0</v>
      </c>
      <c r="D108" s="120">
        <f t="shared" si="33"/>
        <v>0</v>
      </c>
      <c r="E108" s="12"/>
      <c r="F108" s="131"/>
      <c r="G108" s="12"/>
      <c r="H108" s="131"/>
      <c r="I108" s="12"/>
      <c r="J108" s="131"/>
      <c r="K108" s="29"/>
      <c r="L108" s="30"/>
      <c r="M108" s="29"/>
      <c r="N108" s="30"/>
      <c r="O108" s="29"/>
      <c r="P108" s="30"/>
      <c r="Q108" s="29"/>
      <c r="R108" s="30"/>
      <c r="S108" s="29"/>
      <c r="T108" s="30"/>
      <c r="U108" s="29"/>
      <c r="V108" s="30"/>
      <c r="W108" s="29"/>
      <c r="X108" s="30"/>
      <c r="Y108" s="29"/>
      <c r="Z108" s="30"/>
      <c r="AA108" s="29"/>
      <c r="AB108" s="30"/>
      <c r="AC108" s="29"/>
      <c r="AD108" s="30"/>
      <c r="AE108" s="29"/>
      <c r="AF108" s="30"/>
      <c r="AG108" s="29"/>
      <c r="AH108" s="30"/>
      <c r="AI108" s="29"/>
      <c r="AJ108" s="30"/>
      <c r="AK108" s="29"/>
      <c r="AL108" s="13"/>
      <c r="AM108" s="144"/>
      <c r="AN108" s="88"/>
      <c r="AO108" s="88"/>
      <c r="AP108" s="13"/>
      <c r="AQ108" s="13"/>
      <c r="AR108" s="122" t="s">
        <v>97</v>
      </c>
      <c r="CA108" s="77" t="str">
        <f t="shared" si="51"/>
        <v/>
      </c>
      <c r="CB108" s="77" t="str">
        <f t="shared" si="34"/>
        <v/>
      </c>
      <c r="CC108" s="77" t="str">
        <f t="shared" si="35"/>
        <v/>
      </c>
      <c r="CD108" s="77" t="str">
        <f t="shared" si="36"/>
        <v/>
      </c>
      <c r="CE108" s="77" t="str">
        <f t="shared" si="37"/>
        <v/>
      </c>
      <c r="CF108" s="77" t="str">
        <f t="shared" si="38"/>
        <v/>
      </c>
      <c r="CG108" s="77" t="str">
        <f t="shared" si="39"/>
        <v/>
      </c>
      <c r="CH108" s="77" t="str">
        <f t="shared" si="40"/>
        <v/>
      </c>
      <c r="CI108" s="77" t="str">
        <f t="shared" si="41"/>
        <v/>
      </c>
      <c r="CJ108" s="77" t="str">
        <f t="shared" si="42"/>
        <v/>
      </c>
      <c r="CK108" s="77" t="str">
        <f t="shared" si="43"/>
        <v/>
      </c>
      <c r="CL108" s="77" t="str">
        <f t="shared" si="44"/>
        <v/>
      </c>
      <c r="CM108" s="77" t="str">
        <f t="shared" si="45"/>
        <v/>
      </c>
      <c r="CN108" s="77" t="str">
        <f t="shared" si="46"/>
        <v/>
      </c>
      <c r="CO108" s="77" t="str">
        <f t="shared" si="47"/>
        <v/>
      </c>
      <c r="CP108" s="77" t="str">
        <f t="shared" si="48"/>
        <v/>
      </c>
      <c r="CQ108" s="77" t="str">
        <f t="shared" si="49"/>
        <v/>
      </c>
      <c r="CR108" s="77" t="str">
        <f t="shared" si="50"/>
        <v/>
      </c>
    </row>
    <row r="109" spans="1:96" ht="21" x14ac:dyDescent="0.25">
      <c r="A109" s="363"/>
      <c r="B109" s="132" t="s">
        <v>89</v>
      </c>
      <c r="C109" s="123">
        <f t="shared" si="32"/>
        <v>0</v>
      </c>
      <c r="D109" s="124">
        <f t="shared" si="33"/>
        <v>0</v>
      </c>
      <c r="E109" s="16"/>
      <c r="F109" s="40"/>
      <c r="G109" s="16"/>
      <c r="H109" s="40"/>
      <c r="I109" s="16"/>
      <c r="J109" s="40"/>
      <c r="K109" s="21"/>
      <c r="L109" s="41"/>
      <c r="M109" s="21"/>
      <c r="N109" s="41"/>
      <c r="O109" s="21"/>
      <c r="P109" s="41"/>
      <c r="Q109" s="21"/>
      <c r="R109" s="41"/>
      <c r="S109" s="21"/>
      <c r="T109" s="41"/>
      <c r="U109" s="21"/>
      <c r="V109" s="41"/>
      <c r="W109" s="21"/>
      <c r="X109" s="41"/>
      <c r="Y109" s="21"/>
      <c r="Z109" s="41"/>
      <c r="AA109" s="21"/>
      <c r="AB109" s="41"/>
      <c r="AC109" s="21"/>
      <c r="AD109" s="41"/>
      <c r="AE109" s="21"/>
      <c r="AF109" s="41"/>
      <c r="AG109" s="21"/>
      <c r="AH109" s="41"/>
      <c r="AI109" s="21"/>
      <c r="AJ109" s="41"/>
      <c r="AK109" s="21"/>
      <c r="AL109" s="19"/>
      <c r="AM109" s="92"/>
      <c r="AN109" s="22"/>
      <c r="AO109" s="22"/>
      <c r="AP109" s="19"/>
      <c r="AQ109" s="19"/>
      <c r="AR109" s="122" t="s">
        <v>97</v>
      </c>
      <c r="CA109" s="77" t="str">
        <f t="shared" si="51"/>
        <v/>
      </c>
      <c r="CB109" s="77" t="str">
        <f t="shared" si="34"/>
        <v/>
      </c>
      <c r="CC109" s="77" t="str">
        <f t="shared" si="35"/>
        <v/>
      </c>
      <c r="CD109" s="77" t="str">
        <f t="shared" si="36"/>
        <v/>
      </c>
      <c r="CE109" s="77" t="str">
        <f t="shared" si="37"/>
        <v/>
      </c>
      <c r="CF109" s="77" t="str">
        <f t="shared" si="38"/>
        <v/>
      </c>
      <c r="CG109" s="77" t="str">
        <f t="shared" si="39"/>
        <v/>
      </c>
      <c r="CH109" s="77" t="str">
        <f t="shared" si="40"/>
        <v/>
      </c>
      <c r="CI109" s="77" t="str">
        <f t="shared" si="41"/>
        <v/>
      </c>
      <c r="CJ109" s="77" t="str">
        <f t="shared" si="42"/>
        <v/>
      </c>
      <c r="CK109" s="77" t="str">
        <f t="shared" si="43"/>
        <v/>
      </c>
      <c r="CL109" s="77" t="str">
        <f t="shared" si="44"/>
        <v/>
      </c>
      <c r="CM109" s="77" t="str">
        <f t="shared" si="45"/>
        <v/>
      </c>
      <c r="CN109" s="77" t="str">
        <f t="shared" si="46"/>
        <v/>
      </c>
      <c r="CO109" s="77" t="str">
        <f t="shared" si="47"/>
        <v/>
      </c>
      <c r="CP109" s="77" t="str">
        <f t="shared" si="48"/>
        <v/>
      </c>
      <c r="CQ109" s="77" t="str">
        <f t="shared" si="49"/>
        <v/>
      </c>
      <c r="CR109" s="77" t="str">
        <f t="shared" si="50"/>
        <v/>
      </c>
    </row>
    <row r="110" spans="1:96" ht="21" x14ac:dyDescent="0.25">
      <c r="A110" s="364"/>
      <c r="B110" s="118" t="s">
        <v>105</v>
      </c>
      <c r="C110" s="133">
        <f t="shared" si="32"/>
        <v>0</v>
      </c>
      <c r="D110" s="134">
        <f t="shared" si="33"/>
        <v>0</v>
      </c>
      <c r="E110" s="24"/>
      <c r="F110" s="48"/>
      <c r="G110" s="24"/>
      <c r="H110" s="48"/>
      <c r="I110" s="24"/>
      <c r="J110" s="48"/>
      <c r="K110" s="24"/>
      <c r="L110" s="48"/>
      <c r="M110" s="24"/>
      <c r="N110" s="48"/>
      <c r="O110" s="24"/>
      <c r="P110" s="48"/>
      <c r="Q110" s="24"/>
      <c r="R110" s="48"/>
      <c r="S110" s="24"/>
      <c r="T110" s="48"/>
      <c r="U110" s="24"/>
      <c r="V110" s="48"/>
      <c r="W110" s="24"/>
      <c r="X110" s="48"/>
      <c r="Y110" s="24"/>
      <c r="Z110" s="48"/>
      <c r="AA110" s="24"/>
      <c r="AB110" s="48"/>
      <c r="AC110" s="24"/>
      <c r="AD110" s="48"/>
      <c r="AE110" s="24"/>
      <c r="AF110" s="48"/>
      <c r="AG110" s="24"/>
      <c r="AH110" s="48"/>
      <c r="AI110" s="24"/>
      <c r="AJ110" s="48"/>
      <c r="AK110" s="24"/>
      <c r="AL110" s="26"/>
      <c r="AM110" s="145"/>
      <c r="AN110" s="25"/>
      <c r="AO110" s="25"/>
      <c r="AP110" s="26"/>
      <c r="AQ110" s="26"/>
      <c r="AR110" s="122" t="s">
        <v>97</v>
      </c>
      <c r="CA110" s="77" t="str">
        <f t="shared" si="51"/>
        <v/>
      </c>
      <c r="CB110" s="77" t="str">
        <f t="shared" si="34"/>
        <v/>
      </c>
      <c r="CC110" s="77" t="str">
        <f t="shared" si="35"/>
        <v/>
      </c>
      <c r="CD110" s="77" t="str">
        <f t="shared" si="36"/>
        <v/>
      </c>
      <c r="CE110" s="77" t="str">
        <f t="shared" si="37"/>
        <v/>
      </c>
      <c r="CF110" s="77" t="str">
        <f t="shared" si="38"/>
        <v/>
      </c>
      <c r="CG110" s="77" t="str">
        <f t="shared" si="39"/>
        <v/>
      </c>
      <c r="CH110" s="77" t="str">
        <f t="shared" si="40"/>
        <v/>
      </c>
      <c r="CI110" s="77" t="str">
        <f t="shared" si="41"/>
        <v/>
      </c>
      <c r="CJ110" s="77" t="str">
        <f t="shared" si="42"/>
        <v/>
      </c>
      <c r="CK110" s="77" t="str">
        <f t="shared" si="43"/>
        <v/>
      </c>
      <c r="CL110" s="77" t="str">
        <f t="shared" si="44"/>
        <v/>
      </c>
      <c r="CM110" s="77" t="str">
        <f t="shared" si="45"/>
        <v/>
      </c>
      <c r="CN110" s="77" t="str">
        <f t="shared" si="46"/>
        <v/>
      </c>
      <c r="CO110" s="77" t="str">
        <f t="shared" si="47"/>
        <v/>
      </c>
      <c r="CP110" s="77" t="str">
        <f t="shared" si="48"/>
        <v/>
      </c>
      <c r="CQ110" s="77" t="str">
        <f t="shared" si="49"/>
        <v/>
      </c>
      <c r="CR110" s="77" t="str">
        <f t="shared" si="50"/>
        <v/>
      </c>
    </row>
    <row r="111" spans="1:96" x14ac:dyDescent="0.25">
      <c r="A111" s="365" t="s">
        <v>84</v>
      </c>
      <c r="B111" s="366"/>
      <c r="C111" s="123">
        <f t="shared" ref="C111:C121" si="52">SUM(E111+G111+I111+K111+M111+O111+Q111+S111+U111+W111+Y111+AA111+AC111+AE111+AG111+AI111+AK111)</f>
        <v>0</v>
      </c>
      <c r="D111" s="124">
        <f t="shared" ref="D111:D121" si="53">SUM(F111+H111+J111+L111+N111+P111+R111+T111+V111+X111+Z111+AB111+AD111+AF111+AH111+AJ111+AL111)</f>
        <v>0</v>
      </c>
      <c r="E111" s="10"/>
      <c r="F111" s="31"/>
      <c r="G111" s="135"/>
      <c r="H111" s="136"/>
      <c r="I111" s="135"/>
      <c r="J111" s="136"/>
      <c r="K111" s="135"/>
      <c r="L111" s="136"/>
      <c r="M111" s="135"/>
      <c r="N111" s="136"/>
      <c r="O111" s="135"/>
      <c r="P111" s="136"/>
      <c r="Q111" s="135"/>
      <c r="R111" s="136"/>
      <c r="S111" s="135"/>
      <c r="T111" s="136"/>
      <c r="U111" s="135"/>
      <c r="V111" s="136"/>
      <c r="W111" s="135"/>
      <c r="X111" s="136"/>
      <c r="Y111" s="135"/>
      <c r="Z111" s="136"/>
      <c r="AA111" s="135"/>
      <c r="AB111" s="136"/>
      <c r="AC111" s="135"/>
      <c r="AD111" s="136"/>
      <c r="AE111" s="135"/>
      <c r="AF111" s="136"/>
      <c r="AG111" s="135"/>
      <c r="AH111" s="136"/>
      <c r="AI111" s="135"/>
      <c r="AJ111" s="136"/>
      <c r="AK111" s="135"/>
      <c r="AL111" s="137"/>
      <c r="AM111" s="86"/>
      <c r="AN111" s="11"/>
      <c r="AO111" s="11"/>
      <c r="AP111" s="17"/>
      <c r="AQ111" s="17"/>
      <c r="AR111" s="122" t="s">
        <v>97</v>
      </c>
      <c r="CA111" s="77" t="str">
        <f t="shared" ref="CA111:CA121" si="54">IF(C111&lt;&gt;SUM(AM111:AN111)," Total de exámenes Procesados NO es igual a total por sexo.-","")</f>
        <v/>
      </c>
      <c r="CB111" s="77" t="str">
        <f t="shared" si="34"/>
        <v/>
      </c>
      <c r="CC111" s="77" t="str">
        <f t="shared" si="35"/>
        <v/>
      </c>
      <c r="CD111" s="77" t="str">
        <f t="shared" si="36"/>
        <v/>
      </c>
      <c r="CE111" s="77" t="str">
        <f t="shared" si="37"/>
        <v/>
      </c>
      <c r="CF111" s="77" t="str">
        <f t="shared" si="38"/>
        <v/>
      </c>
      <c r="CG111" s="77" t="str">
        <f t="shared" si="39"/>
        <v/>
      </c>
      <c r="CH111" s="77" t="str">
        <f t="shared" si="40"/>
        <v/>
      </c>
      <c r="CI111" s="77" t="str">
        <f t="shared" si="41"/>
        <v/>
      </c>
      <c r="CJ111" s="77" t="str">
        <f t="shared" si="42"/>
        <v/>
      </c>
      <c r="CK111" s="77" t="str">
        <f t="shared" si="43"/>
        <v/>
      </c>
      <c r="CL111" s="77" t="str">
        <f t="shared" si="44"/>
        <v/>
      </c>
      <c r="CM111" s="77" t="str">
        <f t="shared" si="45"/>
        <v/>
      </c>
      <c r="CN111" s="77" t="str">
        <f t="shared" si="46"/>
        <v/>
      </c>
      <c r="CO111" s="77" t="str">
        <f t="shared" si="47"/>
        <v/>
      </c>
      <c r="CP111" s="77" t="str">
        <f t="shared" si="48"/>
        <v/>
      </c>
      <c r="CQ111" s="77" t="str">
        <f t="shared" si="49"/>
        <v/>
      </c>
      <c r="CR111" s="77" t="str">
        <f t="shared" si="50"/>
        <v/>
      </c>
    </row>
    <row r="112" spans="1:96" x14ac:dyDescent="0.25">
      <c r="A112" s="353" t="s">
        <v>58</v>
      </c>
      <c r="B112" s="354"/>
      <c r="C112" s="127">
        <f t="shared" si="52"/>
        <v>0</v>
      </c>
      <c r="D112" s="126">
        <f t="shared" si="53"/>
        <v>0</v>
      </c>
      <c r="E112" s="42"/>
      <c r="F112" s="43"/>
      <c r="G112" s="42"/>
      <c r="H112" s="43"/>
      <c r="I112" s="42"/>
      <c r="J112" s="43"/>
      <c r="K112" s="42"/>
      <c r="L112" s="43"/>
      <c r="M112" s="42"/>
      <c r="N112" s="43"/>
      <c r="O112" s="42"/>
      <c r="P112" s="43"/>
      <c r="Q112" s="42"/>
      <c r="R112" s="43"/>
      <c r="S112" s="42"/>
      <c r="T112" s="43"/>
      <c r="U112" s="42"/>
      <c r="V112" s="43"/>
      <c r="W112" s="42"/>
      <c r="X112" s="43"/>
      <c r="Y112" s="42"/>
      <c r="Z112" s="43"/>
      <c r="AA112" s="42"/>
      <c r="AB112" s="43"/>
      <c r="AC112" s="42"/>
      <c r="AD112" s="43"/>
      <c r="AE112" s="42"/>
      <c r="AF112" s="43"/>
      <c r="AG112" s="42"/>
      <c r="AH112" s="43"/>
      <c r="AI112" s="42"/>
      <c r="AJ112" s="43"/>
      <c r="AK112" s="42"/>
      <c r="AL112" s="44"/>
      <c r="AM112" s="143"/>
      <c r="AN112" s="23"/>
      <c r="AO112" s="23"/>
      <c r="AP112" s="44"/>
      <c r="AQ112" s="44"/>
      <c r="AR112" s="122" t="s">
        <v>97</v>
      </c>
      <c r="CA112" s="77" t="str">
        <f t="shared" si="54"/>
        <v/>
      </c>
      <c r="CB112" s="77" t="str">
        <f t="shared" si="34"/>
        <v/>
      </c>
      <c r="CC112" s="77" t="str">
        <f t="shared" si="35"/>
        <v/>
      </c>
      <c r="CD112" s="77" t="str">
        <f t="shared" si="36"/>
        <v/>
      </c>
      <c r="CE112" s="77" t="str">
        <f t="shared" si="37"/>
        <v/>
      </c>
      <c r="CF112" s="77" t="str">
        <f t="shared" si="38"/>
        <v/>
      </c>
      <c r="CG112" s="77" t="str">
        <f t="shared" si="39"/>
        <v/>
      </c>
      <c r="CH112" s="77" t="str">
        <f t="shared" si="40"/>
        <v/>
      </c>
      <c r="CI112" s="77" t="str">
        <f t="shared" si="41"/>
        <v/>
      </c>
      <c r="CJ112" s="77" t="str">
        <f t="shared" si="42"/>
        <v/>
      </c>
      <c r="CK112" s="77" t="str">
        <f t="shared" si="43"/>
        <v/>
      </c>
      <c r="CL112" s="77" t="str">
        <f t="shared" si="44"/>
        <v/>
      </c>
      <c r="CM112" s="77" t="str">
        <f t="shared" si="45"/>
        <v/>
      </c>
      <c r="CN112" s="77" t="str">
        <f t="shared" si="46"/>
        <v/>
      </c>
      <c r="CO112" s="77" t="str">
        <f t="shared" si="47"/>
        <v/>
      </c>
      <c r="CP112" s="77" t="str">
        <f t="shared" si="48"/>
        <v/>
      </c>
      <c r="CQ112" s="77" t="str">
        <f t="shared" si="49"/>
        <v/>
      </c>
      <c r="CR112" s="77" t="str">
        <f t="shared" si="50"/>
        <v/>
      </c>
    </row>
    <row r="113" spans="1:96" x14ac:dyDescent="0.25">
      <c r="A113" s="353" t="s">
        <v>86</v>
      </c>
      <c r="B113" s="354"/>
      <c r="C113" s="127">
        <f t="shared" si="52"/>
        <v>0</v>
      </c>
      <c r="D113" s="126">
        <f t="shared" si="53"/>
        <v>0</v>
      </c>
      <c r="E113" s="42"/>
      <c r="F113" s="43"/>
      <c r="G113" s="42"/>
      <c r="H113" s="43"/>
      <c r="I113" s="42"/>
      <c r="J113" s="43"/>
      <c r="K113" s="42"/>
      <c r="L113" s="43"/>
      <c r="M113" s="42"/>
      <c r="N113" s="43"/>
      <c r="O113" s="42"/>
      <c r="P113" s="43"/>
      <c r="Q113" s="42"/>
      <c r="R113" s="43"/>
      <c r="S113" s="42"/>
      <c r="T113" s="43"/>
      <c r="U113" s="42"/>
      <c r="V113" s="43"/>
      <c r="W113" s="42"/>
      <c r="X113" s="43"/>
      <c r="Y113" s="42"/>
      <c r="Z113" s="43"/>
      <c r="AA113" s="42"/>
      <c r="AB113" s="43"/>
      <c r="AC113" s="42"/>
      <c r="AD113" s="43"/>
      <c r="AE113" s="42"/>
      <c r="AF113" s="43"/>
      <c r="AG113" s="42"/>
      <c r="AH113" s="43"/>
      <c r="AI113" s="42"/>
      <c r="AJ113" s="43"/>
      <c r="AK113" s="42"/>
      <c r="AL113" s="44"/>
      <c r="AM113" s="143"/>
      <c r="AN113" s="23"/>
      <c r="AO113" s="23"/>
      <c r="AP113" s="44"/>
      <c r="AQ113" s="44"/>
      <c r="AR113" s="122" t="s">
        <v>97</v>
      </c>
      <c r="CA113" s="77" t="str">
        <f t="shared" si="54"/>
        <v/>
      </c>
      <c r="CB113" s="77" t="str">
        <f t="shared" si="34"/>
        <v/>
      </c>
      <c r="CC113" s="77" t="str">
        <f t="shared" si="35"/>
        <v/>
      </c>
      <c r="CD113" s="77" t="str">
        <f t="shared" si="36"/>
        <v/>
      </c>
      <c r="CE113" s="77" t="str">
        <f t="shared" si="37"/>
        <v/>
      </c>
      <c r="CF113" s="77" t="str">
        <f t="shared" si="38"/>
        <v/>
      </c>
      <c r="CG113" s="77" t="str">
        <f t="shared" si="39"/>
        <v/>
      </c>
      <c r="CH113" s="77" t="str">
        <f t="shared" si="40"/>
        <v/>
      </c>
      <c r="CI113" s="77" t="str">
        <f t="shared" si="41"/>
        <v/>
      </c>
      <c r="CJ113" s="77" t="str">
        <f t="shared" si="42"/>
        <v/>
      </c>
      <c r="CK113" s="77" t="str">
        <f t="shared" si="43"/>
        <v/>
      </c>
      <c r="CL113" s="77" t="str">
        <f t="shared" si="44"/>
        <v/>
      </c>
      <c r="CM113" s="77" t="str">
        <f t="shared" si="45"/>
        <v/>
      </c>
      <c r="CN113" s="77" t="str">
        <f t="shared" si="46"/>
        <v/>
      </c>
      <c r="CO113" s="77" t="str">
        <f t="shared" si="47"/>
        <v/>
      </c>
      <c r="CP113" s="77" t="str">
        <f t="shared" si="48"/>
        <v/>
      </c>
      <c r="CQ113" s="77" t="str">
        <f t="shared" si="49"/>
        <v/>
      </c>
      <c r="CR113" s="77" t="str">
        <f t="shared" si="50"/>
        <v/>
      </c>
    </row>
    <row r="114" spans="1:96" x14ac:dyDescent="0.25">
      <c r="A114" s="353" t="s">
        <v>99</v>
      </c>
      <c r="B114" s="354"/>
      <c r="C114" s="138">
        <f t="shared" si="52"/>
        <v>0</v>
      </c>
      <c r="D114" s="139">
        <f t="shared" si="53"/>
        <v>0</v>
      </c>
      <c r="E114" s="42"/>
      <c r="F114" s="43"/>
      <c r="G114" s="42"/>
      <c r="H114" s="43"/>
      <c r="I114" s="42"/>
      <c r="J114" s="43"/>
      <c r="K114" s="42"/>
      <c r="L114" s="43"/>
      <c r="M114" s="42"/>
      <c r="N114" s="43"/>
      <c r="O114" s="42"/>
      <c r="P114" s="43"/>
      <c r="Q114" s="42"/>
      <c r="R114" s="43"/>
      <c r="S114" s="42"/>
      <c r="T114" s="43"/>
      <c r="U114" s="42"/>
      <c r="V114" s="43"/>
      <c r="W114" s="42"/>
      <c r="X114" s="43"/>
      <c r="Y114" s="42"/>
      <c r="Z114" s="43"/>
      <c r="AA114" s="42"/>
      <c r="AB114" s="43"/>
      <c r="AC114" s="42"/>
      <c r="AD114" s="43"/>
      <c r="AE114" s="42"/>
      <c r="AF114" s="43"/>
      <c r="AG114" s="42"/>
      <c r="AH114" s="43"/>
      <c r="AI114" s="42"/>
      <c r="AJ114" s="43"/>
      <c r="AK114" s="42"/>
      <c r="AL114" s="44"/>
      <c r="AM114" s="143"/>
      <c r="AN114" s="23"/>
      <c r="AO114" s="23"/>
      <c r="AP114" s="44"/>
      <c r="AQ114" s="44"/>
      <c r="AR114" s="122" t="s">
        <v>97</v>
      </c>
      <c r="CA114" s="77" t="str">
        <f t="shared" si="54"/>
        <v/>
      </c>
      <c r="CB114" s="77" t="str">
        <f t="shared" si="34"/>
        <v/>
      </c>
      <c r="CC114" s="77" t="str">
        <f t="shared" si="35"/>
        <v/>
      </c>
      <c r="CD114" s="77" t="str">
        <f t="shared" si="36"/>
        <v/>
      </c>
      <c r="CE114" s="77" t="str">
        <f t="shared" si="37"/>
        <v/>
      </c>
      <c r="CF114" s="77" t="str">
        <f t="shared" si="38"/>
        <v/>
      </c>
      <c r="CG114" s="77" t="str">
        <f t="shared" si="39"/>
        <v/>
      </c>
      <c r="CH114" s="77" t="str">
        <f t="shared" si="40"/>
        <v/>
      </c>
      <c r="CI114" s="77" t="str">
        <f t="shared" si="41"/>
        <v/>
      </c>
      <c r="CJ114" s="77" t="str">
        <f t="shared" si="42"/>
        <v/>
      </c>
      <c r="CK114" s="77" t="str">
        <f t="shared" si="43"/>
        <v/>
      </c>
      <c r="CL114" s="77" t="str">
        <f t="shared" si="44"/>
        <v/>
      </c>
      <c r="CM114" s="77" t="str">
        <f t="shared" si="45"/>
        <v/>
      </c>
      <c r="CN114" s="77" t="str">
        <f t="shared" si="46"/>
        <v/>
      </c>
      <c r="CO114" s="77" t="str">
        <f t="shared" si="47"/>
        <v/>
      </c>
      <c r="CP114" s="77" t="str">
        <f t="shared" si="48"/>
        <v/>
      </c>
      <c r="CQ114" s="77" t="str">
        <f t="shared" si="49"/>
        <v/>
      </c>
      <c r="CR114" s="77" t="str">
        <f t="shared" si="50"/>
        <v/>
      </c>
    </row>
    <row r="115" spans="1:96" x14ac:dyDescent="0.25">
      <c r="A115" s="353" t="s">
        <v>100</v>
      </c>
      <c r="B115" s="354"/>
      <c r="C115" s="138">
        <f t="shared" si="52"/>
        <v>0</v>
      </c>
      <c r="D115" s="139">
        <f t="shared" si="53"/>
        <v>0</v>
      </c>
      <c r="E115" s="42"/>
      <c r="F115" s="43"/>
      <c r="G115" s="42"/>
      <c r="H115" s="43"/>
      <c r="I115" s="42"/>
      <c r="J115" s="43"/>
      <c r="K115" s="42"/>
      <c r="L115" s="43"/>
      <c r="M115" s="42"/>
      <c r="N115" s="43"/>
      <c r="O115" s="42"/>
      <c r="P115" s="43"/>
      <c r="Q115" s="42"/>
      <c r="R115" s="43"/>
      <c r="S115" s="42"/>
      <c r="T115" s="43"/>
      <c r="U115" s="42"/>
      <c r="V115" s="43"/>
      <c r="W115" s="42"/>
      <c r="X115" s="43"/>
      <c r="Y115" s="42"/>
      <c r="Z115" s="43"/>
      <c r="AA115" s="42"/>
      <c r="AB115" s="43"/>
      <c r="AC115" s="42"/>
      <c r="AD115" s="43"/>
      <c r="AE115" s="42"/>
      <c r="AF115" s="43"/>
      <c r="AG115" s="42"/>
      <c r="AH115" s="43"/>
      <c r="AI115" s="42"/>
      <c r="AJ115" s="43"/>
      <c r="AK115" s="42"/>
      <c r="AL115" s="44"/>
      <c r="AM115" s="143"/>
      <c r="AN115" s="23"/>
      <c r="AO115" s="23"/>
      <c r="AP115" s="44"/>
      <c r="AQ115" s="44"/>
      <c r="AR115" s="122" t="s">
        <v>97</v>
      </c>
      <c r="CA115" s="77" t="str">
        <f t="shared" si="54"/>
        <v/>
      </c>
      <c r="CB115" s="77" t="str">
        <f t="shared" si="34"/>
        <v/>
      </c>
      <c r="CC115" s="77" t="str">
        <f t="shared" si="35"/>
        <v/>
      </c>
      <c r="CD115" s="77" t="str">
        <f t="shared" si="36"/>
        <v/>
      </c>
      <c r="CE115" s="77" t="str">
        <f t="shared" si="37"/>
        <v/>
      </c>
      <c r="CF115" s="77" t="str">
        <f t="shared" si="38"/>
        <v/>
      </c>
      <c r="CG115" s="77" t="str">
        <f t="shared" si="39"/>
        <v/>
      </c>
      <c r="CH115" s="77" t="str">
        <f t="shared" si="40"/>
        <v/>
      </c>
      <c r="CI115" s="77" t="str">
        <f t="shared" si="41"/>
        <v/>
      </c>
      <c r="CJ115" s="77" t="str">
        <f t="shared" si="42"/>
        <v/>
      </c>
      <c r="CK115" s="77" t="str">
        <f t="shared" si="43"/>
        <v/>
      </c>
      <c r="CL115" s="77" t="str">
        <f t="shared" si="44"/>
        <v/>
      </c>
      <c r="CM115" s="77" t="str">
        <f t="shared" si="45"/>
        <v/>
      </c>
      <c r="CN115" s="77" t="str">
        <f t="shared" si="46"/>
        <v/>
      </c>
      <c r="CO115" s="77" t="str">
        <f t="shared" si="47"/>
        <v/>
      </c>
      <c r="CP115" s="77" t="str">
        <f t="shared" si="48"/>
        <v/>
      </c>
      <c r="CQ115" s="77" t="str">
        <f t="shared" si="49"/>
        <v/>
      </c>
      <c r="CR115" s="77" t="str">
        <f t="shared" si="50"/>
        <v/>
      </c>
    </row>
    <row r="116" spans="1:96" x14ac:dyDescent="0.25">
      <c r="A116" s="62" t="s">
        <v>101</v>
      </c>
      <c r="B116" s="63"/>
      <c r="C116" s="138">
        <f t="shared" si="52"/>
        <v>0</v>
      </c>
      <c r="D116" s="139">
        <f t="shared" si="53"/>
        <v>0</v>
      </c>
      <c r="E116" s="42"/>
      <c r="F116" s="43"/>
      <c r="G116" s="42"/>
      <c r="H116" s="43"/>
      <c r="I116" s="42"/>
      <c r="J116" s="43"/>
      <c r="K116" s="42"/>
      <c r="L116" s="43"/>
      <c r="M116" s="42"/>
      <c r="N116" s="43"/>
      <c r="O116" s="42"/>
      <c r="P116" s="43"/>
      <c r="Q116" s="42"/>
      <c r="R116" s="43"/>
      <c r="S116" s="42"/>
      <c r="T116" s="43"/>
      <c r="U116" s="42"/>
      <c r="V116" s="43"/>
      <c r="W116" s="42"/>
      <c r="X116" s="43"/>
      <c r="Y116" s="42"/>
      <c r="Z116" s="43"/>
      <c r="AA116" s="42"/>
      <c r="AB116" s="43"/>
      <c r="AC116" s="42"/>
      <c r="AD116" s="43"/>
      <c r="AE116" s="42"/>
      <c r="AF116" s="43"/>
      <c r="AG116" s="42"/>
      <c r="AH116" s="43"/>
      <c r="AI116" s="42"/>
      <c r="AJ116" s="43"/>
      <c r="AK116" s="42"/>
      <c r="AL116" s="44"/>
      <c r="AM116" s="143"/>
      <c r="AN116" s="23"/>
      <c r="AO116" s="23"/>
      <c r="AP116" s="44"/>
      <c r="AQ116" s="44"/>
      <c r="AR116" s="122" t="s">
        <v>97</v>
      </c>
      <c r="CA116" s="77" t="str">
        <f t="shared" si="54"/>
        <v/>
      </c>
      <c r="CB116" s="77" t="str">
        <f t="shared" si="34"/>
        <v/>
      </c>
      <c r="CC116" s="77" t="str">
        <f t="shared" si="35"/>
        <v/>
      </c>
      <c r="CD116" s="77" t="str">
        <f t="shared" si="36"/>
        <v/>
      </c>
      <c r="CE116" s="77" t="str">
        <f t="shared" si="37"/>
        <v/>
      </c>
      <c r="CF116" s="77" t="str">
        <f t="shared" si="38"/>
        <v/>
      </c>
      <c r="CG116" s="77" t="str">
        <f t="shared" si="39"/>
        <v/>
      </c>
      <c r="CH116" s="77" t="str">
        <f t="shared" si="40"/>
        <v/>
      </c>
      <c r="CI116" s="77" t="str">
        <f t="shared" si="41"/>
        <v/>
      </c>
      <c r="CJ116" s="77" t="str">
        <f t="shared" si="42"/>
        <v/>
      </c>
      <c r="CK116" s="77" t="str">
        <f t="shared" si="43"/>
        <v/>
      </c>
      <c r="CL116" s="77" t="str">
        <f t="shared" si="44"/>
        <v/>
      </c>
      <c r="CM116" s="77" t="str">
        <f t="shared" si="45"/>
        <v/>
      </c>
      <c r="CN116" s="77" t="str">
        <f t="shared" si="46"/>
        <v/>
      </c>
      <c r="CO116" s="77" t="str">
        <f t="shared" si="47"/>
        <v/>
      </c>
      <c r="CP116" s="77" t="str">
        <f t="shared" si="48"/>
        <v/>
      </c>
      <c r="CQ116" s="77" t="str">
        <f t="shared" si="49"/>
        <v/>
      </c>
      <c r="CR116" s="77" t="str">
        <f t="shared" si="50"/>
        <v/>
      </c>
    </row>
    <row r="117" spans="1:96" x14ac:dyDescent="0.25">
      <c r="A117" s="353" t="s">
        <v>102</v>
      </c>
      <c r="B117" s="354"/>
      <c r="C117" s="138">
        <f t="shared" si="52"/>
        <v>0</v>
      </c>
      <c r="D117" s="139">
        <f t="shared" si="53"/>
        <v>0</v>
      </c>
      <c r="E117" s="52"/>
      <c r="F117" s="53"/>
      <c r="G117" s="52"/>
      <c r="H117" s="53"/>
      <c r="I117" s="52"/>
      <c r="J117" s="53"/>
      <c r="K117" s="42"/>
      <c r="L117" s="43"/>
      <c r="M117" s="42"/>
      <c r="N117" s="43"/>
      <c r="O117" s="42"/>
      <c r="P117" s="43"/>
      <c r="Q117" s="42"/>
      <c r="R117" s="43"/>
      <c r="S117" s="42"/>
      <c r="T117" s="43"/>
      <c r="U117" s="42"/>
      <c r="V117" s="43"/>
      <c r="W117" s="42"/>
      <c r="X117" s="43"/>
      <c r="Y117" s="42"/>
      <c r="Z117" s="43"/>
      <c r="AA117" s="42"/>
      <c r="AB117" s="43"/>
      <c r="AC117" s="42"/>
      <c r="AD117" s="43"/>
      <c r="AE117" s="42"/>
      <c r="AF117" s="43"/>
      <c r="AG117" s="42"/>
      <c r="AH117" s="43"/>
      <c r="AI117" s="42"/>
      <c r="AJ117" s="43"/>
      <c r="AK117" s="42"/>
      <c r="AL117" s="44"/>
      <c r="AM117" s="143"/>
      <c r="AN117" s="23"/>
      <c r="AO117" s="23"/>
      <c r="AP117" s="44"/>
      <c r="AQ117" s="44"/>
      <c r="AR117" s="122" t="s">
        <v>97</v>
      </c>
      <c r="CA117" s="77" t="str">
        <f t="shared" si="54"/>
        <v/>
      </c>
      <c r="CB117" s="77" t="str">
        <f t="shared" si="34"/>
        <v/>
      </c>
      <c r="CC117" s="77" t="str">
        <f t="shared" si="35"/>
        <v/>
      </c>
      <c r="CD117" s="77" t="str">
        <f t="shared" si="36"/>
        <v/>
      </c>
      <c r="CE117" s="77" t="str">
        <f t="shared" si="37"/>
        <v/>
      </c>
      <c r="CF117" s="77" t="str">
        <f t="shared" si="38"/>
        <v/>
      </c>
      <c r="CG117" s="77" t="str">
        <f t="shared" si="39"/>
        <v/>
      </c>
      <c r="CH117" s="77" t="str">
        <f t="shared" si="40"/>
        <v/>
      </c>
      <c r="CI117" s="77" t="str">
        <f t="shared" si="41"/>
        <v/>
      </c>
      <c r="CJ117" s="77" t="str">
        <f t="shared" si="42"/>
        <v/>
      </c>
      <c r="CK117" s="77" t="str">
        <f t="shared" si="43"/>
        <v/>
      </c>
      <c r="CL117" s="77" t="str">
        <f t="shared" si="44"/>
        <v/>
      </c>
      <c r="CM117" s="77" t="str">
        <f t="shared" si="45"/>
        <v/>
      </c>
      <c r="CN117" s="77" t="str">
        <f t="shared" si="46"/>
        <v/>
      </c>
      <c r="CO117" s="77" t="str">
        <f t="shared" si="47"/>
        <v/>
      </c>
      <c r="CP117" s="77" t="str">
        <f t="shared" si="48"/>
        <v/>
      </c>
      <c r="CQ117" s="77" t="str">
        <f t="shared" si="49"/>
        <v/>
      </c>
      <c r="CR117" s="77" t="str">
        <f t="shared" si="50"/>
        <v/>
      </c>
    </row>
    <row r="118" spans="1:96" x14ac:dyDescent="0.25">
      <c r="A118" s="353" t="s">
        <v>103</v>
      </c>
      <c r="B118" s="354"/>
      <c r="C118" s="138">
        <f t="shared" si="52"/>
        <v>0</v>
      </c>
      <c r="D118" s="139">
        <f t="shared" si="53"/>
        <v>0</v>
      </c>
      <c r="E118" s="42"/>
      <c r="F118" s="43"/>
      <c r="G118" s="42"/>
      <c r="H118" s="43"/>
      <c r="I118" s="42"/>
      <c r="J118" s="43"/>
      <c r="K118" s="42"/>
      <c r="L118" s="43"/>
      <c r="M118" s="42"/>
      <c r="N118" s="43"/>
      <c r="O118" s="42"/>
      <c r="P118" s="43"/>
      <c r="Q118" s="42"/>
      <c r="R118" s="43"/>
      <c r="S118" s="42"/>
      <c r="T118" s="43"/>
      <c r="U118" s="42"/>
      <c r="V118" s="43"/>
      <c r="W118" s="42"/>
      <c r="X118" s="43"/>
      <c r="Y118" s="42"/>
      <c r="Z118" s="43"/>
      <c r="AA118" s="42"/>
      <c r="AB118" s="43"/>
      <c r="AC118" s="42"/>
      <c r="AD118" s="43"/>
      <c r="AE118" s="42"/>
      <c r="AF118" s="43"/>
      <c r="AG118" s="42"/>
      <c r="AH118" s="43"/>
      <c r="AI118" s="42"/>
      <c r="AJ118" s="43"/>
      <c r="AK118" s="42"/>
      <c r="AL118" s="44"/>
      <c r="AM118" s="143"/>
      <c r="AN118" s="23"/>
      <c r="AO118" s="23"/>
      <c r="AP118" s="44"/>
      <c r="AQ118" s="44"/>
      <c r="AR118" s="122" t="s">
        <v>97</v>
      </c>
      <c r="CA118" s="77" t="str">
        <f t="shared" si="54"/>
        <v/>
      </c>
      <c r="CB118" s="77" t="str">
        <f t="shared" si="34"/>
        <v/>
      </c>
      <c r="CC118" s="77" t="str">
        <f t="shared" si="35"/>
        <v/>
      </c>
      <c r="CD118" s="77" t="str">
        <f t="shared" si="36"/>
        <v/>
      </c>
      <c r="CE118" s="77" t="str">
        <f t="shared" si="37"/>
        <v/>
      </c>
      <c r="CF118" s="77" t="str">
        <f t="shared" si="38"/>
        <v/>
      </c>
      <c r="CG118" s="77" t="str">
        <f t="shared" si="39"/>
        <v/>
      </c>
      <c r="CH118" s="77" t="str">
        <f t="shared" si="40"/>
        <v/>
      </c>
      <c r="CI118" s="77" t="str">
        <f t="shared" si="41"/>
        <v/>
      </c>
      <c r="CJ118" s="77" t="str">
        <f t="shared" si="42"/>
        <v/>
      </c>
      <c r="CK118" s="77" t="str">
        <f t="shared" si="43"/>
        <v/>
      </c>
      <c r="CL118" s="77" t="str">
        <f t="shared" si="44"/>
        <v/>
      </c>
      <c r="CM118" s="77" t="str">
        <f t="shared" si="45"/>
        <v/>
      </c>
      <c r="CN118" s="77" t="str">
        <f t="shared" si="46"/>
        <v/>
      </c>
      <c r="CO118" s="77" t="str">
        <f t="shared" si="47"/>
        <v/>
      </c>
      <c r="CP118" s="77" t="str">
        <f t="shared" si="48"/>
        <v/>
      </c>
      <c r="CQ118" s="77" t="str">
        <f t="shared" si="49"/>
        <v/>
      </c>
      <c r="CR118" s="77" t="str">
        <f t="shared" si="50"/>
        <v/>
      </c>
    </row>
    <row r="119" spans="1:96" x14ac:dyDescent="0.25">
      <c r="A119" s="353" t="s">
        <v>104</v>
      </c>
      <c r="B119" s="354"/>
      <c r="C119" s="138">
        <f t="shared" si="52"/>
        <v>0</v>
      </c>
      <c r="D119" s="139">
        <f t="shared" si="53"/>
        <v>0</v>
      </c>
      <c r="E119" s="42"/>
      <c r="F119" s="43"/>
      <c r="G119" s="42"/>
      <c r="H119" s="43"/>
      <c r="I119" s="42"/>
      <c r="J119" s="43"/>
      <c r="K119" s="42"/>
      <c r="L119" s="43"/>
      <c r="M119" s="42"/>
      <c r="N119" s="43"/>
      <c r="O119" s="42"/>
      <c r="P119" s="43"/>
      <c r="Q119" s="42"/>
      <c r="R119" s="43"/>
      <c r="S119" s="42"/>
      <c r="T119" s="43"/>
      <c r="U119" s="42"/>
      <c r="V119" s="43"/>
      <c r="W119" s="42"/>
      <c r="X119" s="43"/>
      <c r="Y119" s="42"/>
      <c r="Z119" s="43"/>
      <c r="AA119" s="42"/>
      <c r="AB119" s="43"/>
      <c r="AC119" s="42"/>
      <c r="AD119" s="43"/>
      <c r="AE119" s="42"/>
      <c r="AF119" s="43"/>
      <c r="AG119" s="42"/>
      <c r="AH119" s="43"/>
      <c r="AI119" s="42"/>
      <c r="AJ119" s="43"/>
      <c r="AK119" s="42"/>
      <c r="AL119" s="44"/>
      <c r="AM119" s="143"/>
      <c r="AN119" s="23"/>
      <c r="AO119" s="23"/>
      <c r="AP119" s="44"/>
      <c r="AQ119" s="44"/>
      <c r="AR119" s="122" t="s">
        <v>97</v>
      </c>
      <c r="CA119" s="77" t="str">
        <f t="shared" si="54"/>
        <v/>
      </c>
      <c r="CB119" s="77" t="str">
        <f t="shared" si="34"/>
        <v/>
      </c>
      <c r="CC119" s="77" t="str">
        <f t="shared" si="35"/>
        <v/>
      </c>
      <c r="CD119" s="77" t="str">
        <f t="shared" si="36"/>
        <v/>
      </c>
      <c r="CE119" s="77" t="str">
        <f t="shared" si="37"/>
        <v/>
      </c>
      <c r="CF119" s="77" t="str">
        <f t="shared" si="38"/>
        <v/>
      </c>
      <c r="CG119" s="77" t="str">
        <f t="shared" si="39"/>
        <v/>
      </c>
      <c r="CH119" s="77" t="str">
        <f t="shared" si="40"/>
        <v/>
      </c>
      <c r="CI119" s="77" t="str">
        <f t="shared" si="41"/>
        <v/>
      </c>
      <c r="CJ119" s="77" t="str">
        <f t="shared" si="42"/>
        <v/>
      </c>
      <c r="CK119" s="77" t="str">
        <f t="shared" si="43"/>
        <v/>
      </c>
      <c r="CL119" s="77" t="str">
        <f t="shared" si="44"/>
        <v/>
      </c>
      <c r="CM119" s="77" t="str">
        <f t="shared" si="45"/>
        <v/>
      </c>
      <c r="CN119" s="77" t="str">
        <f t="shared" si="46"/>
        <v/>
      </c>
      <c r="CO119" s="77" t="str">
        <f t="shared" si="47"/>
        <v/>
      </c>
      <c r="CP119" s="77" t="str">
        <f t="shared" si="48"/>
        <v/>
      </c>
      <c r="CQ119" s="77" t="str">
        <f t="shared" si="49"/>
        <v/>
      </c>
      <c r="CR119" s="77" t="str">
        <f t="shared" si="50"/>
        <v/>
      </c>
    </row>
    <row r="120" spans="1:96" x14ac:dyDescent="0.25">
      <c r="A120" s="353" t="s">
        <v>60</v>
      </c>
      <c r="B120" s="354"/>
      <c r="C120" s="138">
        <f t="shared" si="52"/>
        <v>0</v>
      </c>
      <c r="D120" s="139">
        <f t="shared" si="53"/>
        <v>0</v>
      </c>
      <c r="E120" s="42"/>
      <c r="F120" s="43"/>
      <c r="G120" s="42"/>
      <c r="H120" s="43"/>
      <c r="I120" s="42"/>
      <c r="J120" s="43"/>
      <c r="K120" s="42"/>
      <c r="L120" s="43"/>
      <c r="M120" s="42"/>
      <c r="N120" s="43"/>
      <c r="O120" s="42"/>
      <c r="P120" s="43"/>
      <c r="Q120" s="42"/>
      <c r="R120" s="43"/>
      <c r="S120" s="42"/>
      <c r="T120" s="43"/>
      <c r="U120" s="42"/>
      <c r="V120" s="43"/>
      <c r="W120" s="42"/>
      <c r="X120" s="43"/>
      <c r="Y120" s="42"/>
      <c r="Z120" s="43"/>
      <c r="AA120" s="42"/>
      <c r="AB120" s="43"/>
      <c r="AC120" s="42"/>
      <c r="AD120" s="43"/>
      <c r="AE120" s="42"/>
      <c r="AF120" s="43"/>
      <c r="AG120" s="42"/>
      <c r="AH120" s="43"/>
      <c r="AI120" s="42"/>
      <c r="AJ120" s="43"/>
      <c r="AK120" s="42"/>
      <c r="AL120" s="44"/>
      <c r="AM120" s="143"/>
      <c r="AN120" s="23"/>
      <c r="AO120" s="23"/>
      <c r="AP120" s="44"/>
      <c r="AQ120" s="44"/>
      <c r="AR120" s="122" t="s">
        <v>97</v>
      </c>
      <c r="CA120" s="77" t="str">
        <f t="shared" si="54"/>
        <v/>
      </c>
      <c r="CB120" s="77" t="str">
        <f t="shared" si="34"/>
        <v/>
      </c>
      <c r="CC120" s="77" t="str">
        <f t="shared" si="35"/>
        <v/>
      </c>
      <c r="CD120" s="77" t="str">
        <f t="shared" si="36"/>
        <v/>
      </c>
      <c r="CE120" s="77" t="str">
        <f t="shared" si="37"/>
        <v/>
      </c>
      <c r="CF120" s="77" t="str">
        <f t="shared" si="38"/>
        <v/>
      </c>
      <c r="CG120" s="77" t="str">
        <f t="shared" si="39"/>
        <v/>
      </c>
      <c r="CH120" s="77" t="str">
        <f t="shared" si="40"/>
        <v/>
      </c>
      <c r="CI120" s="77" t="str">
        <f t="shared" si="41"/>
        <v/>
      </c>
      <c r="CJ120" s="77" t="str">
        <f t="shared" si="42"/>
        <v/>
      </c>
      <c r="CK120" s="77" t="str">
        <f t="shared" si="43"/>
        <v/>
      </c>
      <c r="CL120" s="77" t="str">
        <f t="shared" si="44"/>
        <v/>
      </c>
      <c r="CM120" s="77" t="str">
        <f t="shared" si="45"/>
        <v/>
      </c>
      <c r="CN120" s="77" t="str">
        <f t="shared" si="46"/>
        <v/>
      </c>
      <c r="CO120" s="77" t="str">
        <f t="shared" si="47"/>
        <v/>
      </c>
      <c r="CP120" s="77" t="str">
        <f t="shared" si="48"/>
        <v/>
      </c>
      <c r="CQ120" s="77" t="str">
        <f t="shared" si="49"/>
        <v/>
      </c>
      <c r="CR120" s="77" t="str">
        <f t="shared" si="50"/>
        <v/>
      </c>
    </row>
    <row r="121" spans="1:96" x14ac:dyDescent="0.25">
      <c r="A121" s="355" t="s">
        <v>61</v>
      </c>
      <c r="B121" s="356"/>
      <c r="C121" s="133">
        <f t="shared" si="52"/>
        <v>0</v>
      </c>
      <c r="D121" s="134">
        <f t="shared" si="53"/>
        <v>0</v>
      </c>
      <c r="E121" s="46"/>
      <c r="F121" s="47"/>
      <c r="G121" s="46"/>
      <c r="H121" s="47"/>
      <c r="I121" s="24"/>
      <c r="J121" s="48"/>
      <c r="K121" s="24"/>
      <c r="L121" s="48"/>
      <c r="M121" s="24"/>
      <c r="N121" s="48"/>
      <c r="O121" s="24"/>
      <c r="P121" s="48"/>
      <c r="Q121" s="24"/>
      <c r="R121" s="48"/>
      <c r="S121" s="24"/>
      <c r="T121" s="48"/>
      <c r="U121" s="24"/>
      <c r="V121" s="48"/>
      <c r="W121" s="24"/>
      <c r="X121" s="48"/>
      <c r="Y121" s="24"/>
      <c r="Z121" s="48"/>
      <c r="AA121" s="24"/>
      <c r="AB121" s="48"/>
      <c r="AC121" s="24"/>
      <c r="AD121" s="48"/>
      <c r="AE121" s="24"/>
      <c r="AF121" s="48"/>
      <c r="AG121" s="24"/>
      <c r="AH121" s="48"/>
      <c r="AI121" s="24"/>
      <c r="AJ121" s="48"/>
      <c r="AK121" s="24"/>
      <c r="AL121" s="26"/>
      <c r="AM121" s="145"/>
      <c r="AN121" s="25"/>
      <c r="AO121" s="25"/>
      <c r="AP121" s="26"/>
      <c r="AQ121" s="26"/>
      <c r="AR121" s="122" t="s">
        <v>97</v>
      </c>
      <c r="CA121" s="77" t="str">
        <f t="shared" si="54"/>
        <v/>
      </c>
      <c r="CB121" s="77" t="str">
        <f t="shared" si="34"/>
        <v/>
      </c>
      <c r="CC121" s="77" t="str">
        <f t="shared" si="35"/>
        <v/>
      </c>
      <c r="CD121" s="77" t="str">
        <f t="shared" si="36"/>
        <v/>
      </c>
      <c r="CE121" s="77" t="str">
        <f t="shared" si="37"/>
        <v/>
      </c>
      <c r="CF121" s="77" t="str">
        <f t="shared" si="38"/>
        <v/>
      </c>
      <c r="CG121" s="77" t="str">
        <f t="shared" si="39"/>
        <v/>
      </c>
      <c r="CH121" s="77" t="str">
        <f t="shared" si="40"/>
        <v/>
      </c>
      <c r="CI121" s="77" t="str">
        <f t="shared" si="41"/>
        <v/>
      </c>
      <c r="CJ121" s="77" t="str">
        <f t="shared" si="42"/>
        <v/>
      </c>
      <c r="CK121" s="77" t="str">
        <f t="shared" si="43"/>
        <v/>
      </c>
      <c r="CL121" s="77" t="str">
        <f t="shared" si="44"/>
        <v/>
      </c>
      <c r="CM121" s="77" t="str">
        <f t="shared" si="45"/>
        <v/>
      </c>
      <c r="CN121" s="77" t="str">
        <f t="shared" si="46"/>
        <v/>
      </c>
      <c r="CO121" s="77" t="str">
        <f t="shared" si="47"/>
        <v/>
      </c>
      <c r="CP121" s="77" t="str">
        <f t="shared" si="48"/>
        <v/>
      </c>
      <c r="CQ121" s="77" t="str">
        <f t="shared" si="49"/>
        <v/>
      </c>
      <c r="CR121" s="77" t="str">
        <f t="shared" si="50"/>
        <v/>
      </c>
    </row>
    <row r="122" spans="1:96" ht="15" customHeight="1" x14ac:dyDescent="0.25">
      <c r="A122" s="146" t="s">
        <v>63</v>
      </c>
      <c r="B122" s="147"/>
      <c r="C122" s="147"/>
      <c r="D122" s="147"/>
      <c r="E122" s="147"/>
      <c r="F122" s="147"/>
      <c r="G122" s="147"/>
    </row>
    <row r="123" spans="1:96" ht="50.25" customHeight="1" x14ac:dyDescent="0.25">
      <c r="A123" s="55" t="s">
        <v>64</v>
      </c>
      <c r="B123" s="357" t="s">
        <v>65</v>
      </c>
      <c r="C123" s="357"/>
      <c r="D123" s="357" t="s">
        <v>66</v>
      </c>
      <c r="E123" s="357"/>
      <c r="F123" s="357" t="s">
        <v>67</v>
      </c>
      <c r="G123" s="357"/>
    </row>
    <row r="124" spans="1:96" ht="25.5" customHeight="1" x14ac:dyDescent="0.25">
      <c r="A124" s="56" t="s">
        <v>68</v>
      </c>
      <c r="B124" s="349"/>
      <c r="C124" s="350"/>
      <c r="D124" s="350"/>
      <c r="E124" s="350"/>
      <c r="F124" s="350"/>
      <c r="G124" s="422"/>
      <c r="H124" s="77"/>
    </row>
    <row r="125" spans="1:96" ht="25.5" customHeight="1" x14ac:dyDescent="0.25">
      <c r="A125" s="56" t="s">
        <v>69</v>
      </c>
      <c r="B125" s="423"/>
      <c r="C125" s="424"/>
      <c r="D125" s="424"/>
      <c r="E125" s="424"/>
      <c r="F125" s="424"/>
      <c r="G125" s="425"/>
      <c r="H125" s="77"/>
    </row>
    <row r="126" spans="1:96" ht="25.5" customHeight="1" x14ac:dyDescent="0.25">
      <c r="A126" s="56" t="s">
        <v>70</v>
      </c>
      <c r="B126" s="423"/>
      <c r="C126" s="424"/>
      <c r="D126" s="424"/>
      <c r="E126" s="424"/>
      <c r="F126" s="426"/>
      <c r="G126" s="427"/>
      <c r="H126" s="77"/>
    </row>
    <row r="127" spans="1:96" ht="25.5" customHeight="1" x14ac:dyDescent="0.25">
      <c r="A127" s="56" t="s">
        <v>71</v>
      </c>
      <c r="B127" s="419"/>
      <c r="C127" s="420"/>
      <c r="D127" s="420"/>
      <c r="E127" s="420"/>
      <c r="F127" s="420"/>
      <c r="G127" s="421"/>
      <c r="H127" s="77"/>
    </row>
    <row r="195" spans="1:2" hidden="1" x14ac:dyDescent="0.25">
      <c r="A195" s="148">
        <f>SUM(E12:F29,J12:K29,B34:K51,C55:P59,C63:P67,C72:D94,C99:D121,B124:C127)</f>
        <v>2005</v>
      </c>
      <c r="B195" s="76">
        <f>SUM(CF6:CL130)</f>
        <v>0</v>
      </c>
    </row>
  </sheetData>
  <mergeCells count="143">
    <mergeCell ref="A87:B87"/>
    <mergeCell ref="A88:B88"/>
    <mergeCell ref="A90:B90"/>
    <mergeCell ref="A91:B91"/>
    <mergeCell ref="A92:B92"/>
    <mergeCell ref="A72:B72"/>
    <mergeCell ref="A73:B73"/>
    <mergeCell ref="A74:B74"/>
    <mergeCell ref="A75:B75"/>
    <mergeCell ref="A84:B84"/>
    <mergeCell ref="A86:B86"/>
    <mergeCell ref="A78:B78"/>
    <mergeCell ref="A79:B79"/>
    <mergeCell ref="A80:B80"/>
    <mergeCell ref="A81:A83"/>
    <mergeCell ref="A85:B85"/>
    <mergeCell ref="A76:B76"/>
    <mergeCell ref="A77:B77"/>
    <mergeCell ref="A59:B59"/>
    <mergeCell ref="A52:Q52"/>
    <mergeCell ref="A53:B54"/>
    <mergeCell ref="C53:E53"/>
    <mergeCell ref="F53:H53"/>
    <mergeCell ref="I53:K53"/>
    <mergeCell ref="L53:N53"/>
    <mergeCell ref="O53:P53"/>
    <mergeCell ref="A60:R60"/>
    <mergeCell ref="A31:A33"/>
    <mergeCell ref="B31:F31"/>
    <mergeCell ref="G31:K31"/>
    <mergeCell ref="B32:D32"/>
    <mergeCell ref="E32:F32"/>
    <mergeCell ref="G32:I32"/>
    <mergeCell ref="J32:K32"/>
    <mergeCell ref="A55:B55"/>
    <mergeCell ref="A56:A58"/>
    <mergeCell ref="A6:P6"/>
    <mergeCell ref="J8:P8"/>
    <mergeCell ref="A9:A11"/>
    <mergeCell ref="B9:F9"/>
    <mergeCell ref="G9:K9"/>
    <mergeCell ref="B10:D10"/>
    <mergeCell ref="E10:F10"/>
    <mergeCell ref="G10:I10"/>
    <mergeCell ref="J10:K10"/>
    <mergeCell ref="L61:N61"/>
    <mergeCell ref="O61:P61"/>
    <mergeCell ref="A63:B63"/>
    <mergeCell ref="A64:A66"/>
    <mergeCell ref="A67:B67"/>
    <mergeCell ref="A69:B71"/>
    <mergeCell ref="C69:D70"/>
    <mergeCell ref="E69:AL69"/>
    <mergeCell ref="AM69:AN69"/>
    <mergeCell ref="A61:B62"/>
    <mergeCell ref="C61:E61"/>
    <mergeCell ref="F61:H61"/>
    <mergeCell ref="I61:K61"/>
    <mergeCell ref="AO69:AO71"/>
    <mergeCell ref="AP69:AP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A93:B93"/>
    <mergeCell ref="A94:B94"/>
    <mergeCell ref="A96:B98"/>
    <mergeCell ref="C96:D97"/>
    <mergeCell ref="E96:AL96"/>
    <mergeCell ref="AM96:AN96"/>
    <mergeCell ref="AO96:AO98"/>
    <mergeCell ref="AP96:AP98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</mergeCells>
  <dataValidations count="1">
    <dataValidation type="whole" allowBlank="1" showInputMessage="1" showErrorMessage="1" errorTitle="ERROR" error="Por Favor Ingrese solo Números." sqref="A1:XFD1048576">
      <formula1>0</formula1>
      <formula2>10000000000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workbookViewId="0">
      <selection activeCell="B12" sqref="B12"/>
    </sheetView>
  </sheetViews>
  <sheetFormatPr baseColWidth="10" defaultRowHeight="15" x14ac:dyDescent="0.25"/>
  <cols>
    <col min="1" max="1" width="52.5703125" style="76" customWidth="1"/>
    <col min="2" max="2" width="17" style="76" customWidth="1"/>
    <col min="3" max="61" width="11.42578125" style="76"/>
    <col min="62" max="72" width="11.42578125" style="76" customWidth="1"/>
    <col min="73" max="75" width="52.85546875" style="76" customWidth="1"/>
    <col min="76" max="101" width="52.85546875" style="77" customWidth="1"/>
    <col min="102" max="107" width="11.42578125" style="77"/>
    <col min="108" max="16384" width="11.42578125" style="76"/>
  </cols>
  <sheetData>
    <row r="1" spans="1:107" s="74" customFormat="1" ht="14.25" customHeight="1" x14ac:dyDescent="0.25">
      <c r="A1" s="73" t="s">
        <v>0</v>
      </c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</row>
    <row r="2" spans="1:107" s="74" customFormat="1" ht="14.25" customHeight="1" x14ac:dyDescent="0.25">
      <c r="A2" s="73" t="str">
        <f>CONCATENATE("COMUNA: ",[3]NOMBRE!B2," - ","( ",[3]NOMBRE!C2,[3]NOMBRE!D2,[3]NOMBRE!E2,[3]NOMBRE!F2,[3]NOMBRE!G2," )")</f>
        <v>COMUNA: Linares - ( 07401 )</v>
      </c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</row>
    <row r="3" spans="1:107" s="74" customFormat="1" ht="14.25" customHeight="1" x14ac:dyDescent="0.25">
      <c r="A3" s="73" t="str">
        <f>CONCATENATE("ESTABLECIMIENTO/ESTRATEGIA: ",[3]NOMBRE!B3," - ","( ",[3]NOMBRE!C3,[3]NOMBRE!D3,[3]NOMBRE!E3,[3]NOMBRE!F3,[3]NOMBRE!G3,[3]NOMBRE!H3," )")</f>
        <v>ESTABLECIMIENTO/ESTRATEGIA: Hospital Presidente Carlos Ibáñez del Campo - ( 116108 )</v>
      </c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</row>
    <row r="4" spans="1:107" s="74" customFormat="1" ht="14.25" customHeight="1" x14ac:dyDescent="0.25">
      <c r="A4" s="73" t="str">
        <f>CONCATENATE("MES: ",[3]NOMBRE!B6," - ","( ",[3]NOMBRE!C6,[3]NOMBRE!D6," )")</f>
        <v>MES: MARZO - ( 03 )</v>
      </c>
      <c r="BX4" s="75"/>
      <c r="BY4" s="75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75"/>
      <c r="CV4" s="75"/>
      <c r="CW4" s="75"/>
      <c r="CX4" s="75"/>
      <c r="CY4" s="75"/>
      <c r="CZ4" s="75"/>
      <c r="DA4" s="75"/>
      <c r="DB4" s="75"/>
      <c r="DC4" s="75"/>
    </row>
    <row r="5" spans="1:107" s="74" customFormat="1" ht="14.25" customHeight="1" x14ac:dyDescent="0.25">
      <c r="A5" s="73" t="str">
        <f>CONCATENATE("AÑO: ",[3]NOMBRE!B7)</f>
        <v>AÑO: 2017</v>
      </c>
      <c r="BX5" s="75"/>
      <c r="BY5" s="75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75"/>
      <c r="CV5" s="75"/>
      <c r="CW5" s="75"/>
      <c r="CX5" s="75"/>
      <c r="CY5" s="75"/>
      <c r="CZ5" s="75"/>
      <c r="DA5" s="75"/>
      <c r="DB5" s="75"/>
      <c r="DC5" s="75"/>
    </row>
    <row r="6" spans="1:107" ht="15.75" x14ac:dyDescent="0.25">
      <c r="A6" s="405" t="s">
        <v>1</v>
      </c>
      <c r="B6" s="405"/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2"/>
      <c r="AG6" s="2"/>
      <c r="AH6" s="2"/>
      <c r="AI6" s="2"/>
      <c r="AJ6" s="2"/>
      <c r="AK6" s="2"/>
      <c r="AL6" s="2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</row>
    <row r="7" spans="1:107" ht="15.75" x14ac:dyDescent="0.25">
      <c r="A7" s="78" t="s">
        <v>72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"/>
      <c r="AG7" s="2"/>
      <c r="AH7" s="2"/>
      <c r="AI7" s="2"/>
      <c r="AJ7" s="2"/>
      <c r="AK7" s="2"/>
      <c r="AL7" s="2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</row>
    <row r="8" spans="1:107" x14ac:dyDescent="0.25">
      <c r="A8" s="27" t="s">
        <v>2</v>
      </c>
      <c r="B8" s="27"/>
      <c r="C8" s="27"/>
      <c r="D8" s="27"/>
      <c r="E8" s="27"/>
      <c r="F8" s="27"/>
      <c r="G8" s="27"/>
      <c r="H8" s="27"/>
      <c r="I8" s="4"/>
      <c r="J8" s="406"/>
      <c r="K8" s="406"/>
      <c r="L8" s="406"/>
      <c r="M8" s="406"/>
      <c r="N8" s="406"/>
      <c r="O8" s="406"/>
      <c r="P8" s="406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</row>
    <row r="9" spans="1:107" ht="15" customHeight="1" x14ac:dyDescent="0.25">
      <c r="A9" s="387" t="s">
        <v>3</v>
      </c>
      <c r="B9" s="384" t="s">
        <v>73</v>
      </c>
      <c r="C9" s="404"/>
      <c r="D9" s="404"/>
      <c r="E9" s="404"/>
      <c r="F9" s="408"/>
      <c r="G9" s="404" t="s">
        <v>74</v>
      </c>
      <c r="H9" s="404"/>
      <c r="I9" s="404"/>
      <c r="J9" s="404"/>
      <c r="K9" s="385"/>
      <c r="L9" s="2"/>
      <c r="M9" s="2"/>
      <c r="N9" s="2"/>
      <c r="O9" s="2"/>
      <c r="P9" s="2"/>
      <c r="Q9" s="2"/>
      <c r="R9" s="2"/>
      <c r="S9" s="2"/>
      <c r="T9" s="2"/>
      <c r="U9" s="2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</row>
    <row r="10" spans="1:107" ht="15" customHeight="1" x14ac:dyDescent="0.25">
      <c r="A10" s="388"/>
      <c r="B10" s="384" t="s">
        <v>75</v>
      </c>
      <c r="C10" s="404"/>
      <c r="D10" s="385"/>
      <c r="E10" s="409" t="s">
        <v>76</v>
      </c>
      <c r="F10" s="410"/>
      <c r="G10" s="404" t="s">
        <v>75</v>
      </c>
      <c r="H10" s="404"/>
      <c r="I10" s="385"/>
      <c r="J10" s="384" t="s">
        <v>77</v>
      </c>
      <c r="K10" s="385"/>
      <c r="L10" s="2"/>
      <c r="M10" s="2"/>
      <c r="N10" s="2"/>
      <c r="O10" s="2"/>
      <c r="P10" s="2"/>
      <c r="Q10" s="2"/>
      <c r="R10" s="2"/>
      <c r="S10" s="2"/>
      <c r="T10" s="2"/>
      <c r="U10" s="2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</row>
    <row r="11" spans="1:107" x14ac:dyDescent="0.25">
      <c r="A11" s="407"/>
      <c r="B11" s="6" t="s">
        <v>4</v>
      </c>
      <c r="C11" s="79" t="s">
        <v>5</v>
      </c>
      <c r="D11" s="80" t="s">
        <v>78</v>
      </c>
      <c r="E11" s="59" t="s">
        <v>6</v>
      </c>
      <c r="F11" s="60" t="s">
        <v>7</v>
      </c>
      <c r="G11" s="81" t="s">
        <v>4</v>
      </c>
      <c r="H11" s="79" t="s">
        <v>5</v>
      </c>
      <c r="I11" s="82" t="s">
        <v>78</v>
      </c>
      <c r="J11" s="59" t="s">
        <v>6</v>
      </c>
      <c r="K11" s="61" t="s">
        <v>7</v>
      </c>
      <c r="L11" s="83"/>
      <c r="M11" s="2"/>
      <c r="N11" s="2"/>
      <c r="O11" s="2"/>
      <c r="P11" s="2"/>
      <c r="Q11" s="2"/>
      <c r="R11" s="2"/>
      <c r="S11" s="2"/>
      <c r="T11" s="2"/>
      <c r="U11" s="2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</row>
    <row r="12" spans="1:107" ht="20.25" customHeight="1" x14ac:dyDescent="0.25">
      <c r="A12" s="9" t="s">
        <v>8</v>
      </c>
      <c r="B12" s="10">
        <v>157</v>
      </c>
      <c r="C12" s="31"/>
      <c r="D12" s="17"/>
      <c r="E12" s="84"/>
      <c r="F12" s="85">
        <v>157</v>
      </c>
      <c r="G12" s="86">
        <v>1</v>
      </c>
      <c r="H12" s="31"/>
      <c r="I12" s="17"/>
      <c r="J12" s="87"/>
      <c r="K12" s="88">
        <v>1</v>
      </c>
      <c r="L12" s="89" t="s">
        <v>79</v>
      </c>
      <c r="M12" s="14"/>
      <c r="N12" s="14"/>
      <c r="O12" s="14"/>
      <c r="P12" s="14"/>
      <c r="Q12" s="14"/>
      <c r="R12" s="14"/>
      <c r="S12" s="14"/>
      <c r="T12" s="14"/>
      <c r="U12" s="14"/>
      <c r="BZ12" s="150"/>
      <c r="CA12" s="150" t="str">
        <f t="shared" ref="CA12:CA29" si="0">IF(B12+C12+D12&lt;&gt;E12+F12,"El Total de VDRL,RPR o MHA-TP Procesados deben ser igual a la columna Sexo.","")</f>
        <v/>
      </c>
      <c r="CB12" s="150" t="str">
        <f t="shared" ref="CB12:CB29" si="1">IF(G12+H12+I12&lt;&gt;J12+K12,"El Total de VDRL,RPR o MHA-TP Reactivos deben ser igual a la columna Sexo.","")</f>
        <v/>
      </c>
      <c r="CC12" s="150" t="str">
        <f t="shared" ref="CC12:CC29" si="2">IF(H12&gt;E12+F12,"Reactivos de Seccion A.1,no puede  ser mayor que Procesados","")</f>
        <v/>
      </c>
      <c r="CD12" s="150"/>
      <c r="CE12" s="150"/>
      <c r="CF12" s="150"/>
      <c r="CG12" s="150">
        <f t="shared" ref="CG12:CG29" si="3">IF(B12+C12+D12&lt;&gt;E12+F12,1,0)</f>
        <v>0</v>
      </c>
      <c r="CH12" s="150">
        <f t="shared" ref="CH12:CH29" si="4">IF(G12+H12+I12&lt;&gt;J12+K12,1,0)</f>
        <v>0</v>
      </c>
      <c r="CI12" s="150">
        <f t="shared" ref="CI12:CI29" si="5">IF(H12&gt;E12+F12,1,0)</f>
        <v>0</v>
      </c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</row>
    <row r="13" spans="1:107" ht="20.25" customHeight="1" x14ac:dyDescent="0.25">
      <c r="A13" s="9" t="s">
        <v>9</v>
      </c>
      <c r="B13" s="10">
        <v>125</v>
      </c>
      <c r="C13" s="31"/>
      <c r="D13" s="17"/>
      <c r="E13" s="90"/>
      <c r="F13" s="85">
        <v>125</v>
      </c>
      <c r="G13" s="86"/>
      <c r="H13" s="31"/>
      <c r="I13" s="17"/>
      <c r="J13" s="90"/>
      <c r="K13" s="11"/>
      <c r="L13" s="89" t="s">
        <v>79</v>
      </c>
      <c r="M13" s="14"/>
      <c r="N13" s="14"/>
      <c r="O13" s="14"/>
      <c r="P13" s="14"/>
      <c r="Q13" s="14"/>
      <c r="R13" s="14"/>
      <c r="S13" s="14"/>
      <c r="T13" s="14"/>
      <c r="U13" s="14"/>
      <c r="BZ13" s="150"/>
      <c r="CA13" s="150" t="str">
        <f t="shared" si="0"/>
        <v/>
      </c>
      <c r="CB13" s="150" t="str">
        <f t="shared" si="1"/>
        <v/>
      </c>
      <c r="CC13" s="150" t="str">
        <f t="shared" si="2"/>
        <v/>
      </c>
      <c r="CD13" s="150"/>
      <c r="CE13" s="150"/>
      <c r="CF13" s="150"/>
      <c r="CG13" s="150">
        <f t="shared" si="3"/>
        <v>0</v>
      </c>
      <c r="CH13" s="150">
        <f t="shared" si="4"/>
        <v>0</v>
      </c>
      <c r="CI13" s="150">
        <f t="shared" si="5"/>
        <v>0</v>
      </c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</row>
    <row r="14" spans="1:107" ht="20.25" customHeight="1" x14ac:dyDescent="0.25">
      <c r="A14" s="9" t="s">
        <v>10</v>
      </c>
      <c r="B14" s="10">
        <v>100</v>
      </c>
      <c r="C14" s="31"/>
      <c r="D14" s="17"/>
      <c r="E14" s="90"/>
      <c r="F14" s="85">
        <v>100</v>
      </c>
      <c r="G14" s="86"/>
      <c r="H14" s="31"/>
      <c r="I14" s="17"/>
      <c r="J14" s="90"/>
      <c r="K14" s="11"/>
      <c r="L14" s="89" t="s">
        <v>79</v>
      </c>
      <c r="M14" s="14"/>
      <c r="N14" s="14"/>
      <c r="O14" s="14"/>
      <c r="P14" s="14"/>
      <c r="Q14" s="14"/>
      <c r="R14" s="14"/>
      <c r="S14" s="14"/>
      <c r="T14" s="14"/>
      <c r="U14" s="14"/>
      <c r="BZ14" s="150"/>
      <c r="CA14" s="150" t="str">
        <f t="shared" si="0"/>
        <v/>
      </c>
      <c r="CB14" s="150" t="str">
        <f t="shared" si="1"/>
        <v/>
      </c>
      <c r="CC14" s="150" t="str">
        <f t="shared" si="2"/>
        <v/>
      </c>
      <c r="CD14" s="150"/>
      <c r="CE14" s="150"/>
      <c r="CF14" s="150"/>
      <c r="CG14" s="150">
        <f t="shared" si="3"/>
        <v>0</v>
      </c>
      <c r="CH14" s="150">
        <f t="shared" si="4"/>
        <v>0</v>
      </c>
      <c r="CI14" s="150">
        <f t="shared" si="5"/>
        <v>0</v>
      </c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</row>
    <row r="15" spans="1:107" ht="20.25" customHeight="1" x14ac:dyDescent="0.25">
      <c r="A15" s="9" t="s">
        <v>11</v>
      </c>
      <c r="B15" s="10">
        <v>5</v>
      </c>
      <c r="C15" s="31"/>
      <c r="D15" s="17"/>
      <c r="E15" s="90"/>
      <c r="F15" s="85">
        <v>5</v>
      </c>
      <c r="G15" s="86"/>
      <c r="H15" s="31"/>
      <c r="I15" s="17"/>
      <c r="J15" s="90"/>
      <c r="K15" s="11"/>
      <c r="L15" s="89" t="s">
        <v>79</v>
      </c>
      <c r="M15" s="14"/>
      <c r="N15" s="14"/>
      <c r="O15" s="14"/>
      <c r="P15" s="14"/>
      <c r="Q15" s="14"/>
      <c r="R15" s="14"/>
      <c r="S15" s="14"/>
      <c r="T15" s="14"/>
      <c r="U15" s="14"/>
      <c r="BZ15" s="150"/>
      <c r="CA15" s="150" t="str">
        <f t="shared" si="0"/>
        <v/>
      </c>
      <c r="CB15" s="150" t="str">
        <f t="shared" si="1"/>
        <v/>
      </c>
      <c r="CC15" s="150" t="str">
        <f t="shared" si="2"/>
        <v/>
      </c>
      <c r="CD15" s="150"/>
      <c r="CE15" s="150"/>
      <c r="CF15" s="150"/>
      <c r="CG15" s="150">
        <f t="shared" si="3"/>
        <v>0</v>
      </c>
      <c r="CH15" s="150">
        <f t="shared" si="4"/>
        <v>0</v>
      </c>
      <c r="CI15" s="150">
        <f t="shared" si="5"/>
        <v>0</v>
      </c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</row>
    <row r="16" spans="1:107" ht="20.25" customHeight="1" x14ac:dyDescent="0.25">
      <c r="A16" s="18" t="s">
        <v>80</v>
      </c>
      <c r="B16" s="10">
        <v>1</v>
      </c>
      <c r="C16" s="31"/>
      <c r="D16" s="17"/>
      <c r="E16" s="90"/>
      <c r="F16" s="85">
        <v>1</v>
      </c>
      <c r="G16" s="86">
        <v>1</v>
      </c>
      <c r="H16" s="31"/>
      <c r="I16" s="17"/>
      <c r="J16" s="90"/>
      <c r="K16" s="22">
        <v>1</v>
      </c>
      <c r="L16" s="89" t="s">
        <v>79</v>
      </c>
      <c r="M16" s="14"/>
      <c r="N16" s="14"/>
      <c r="O16" s="14"/>
      <c r="P16" s="14"/>
      <c r="Q16" s="14"/>
      <c r="R16" s="14"/>
      <c r="S16" s="14"/>
      <c r="T16" s="14"/>
      <c r="U16" s="14"/>
      <c r="BZ16" s="150"/>
      <c r="CA16" s="150" t="str">
        <f t="shared" si="0"/>
        <v/>
      </c>
      <c r="CB16" s="150" t="str">
        <f t="shared" si="1"/>
        <v/>
      </c>
      <c r="CC16" s="150" t="str">
        <f t="shared" si="2"/>
        <v/>
      </c>
      <c r="CD16" s="150"/>
      <c r="CE16" s="150"/>
      <c r="CF16" s="150"/>
      <c r="CG16" s="150">
        <f t="shared" si="3"/>
        <v>0</v>
      </c>
      <c r="CH16" s="150">
        <f t="shared" si="4"/>
        <v>0</v>
      </c>
      <c r="CI16" s="150">
        <f t="shared" si="5"/>
        <v>0</v>
      </c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</row>
    <row r="17" spans="1:98" ht="20.25" customHeight="1" x14ac:dyDescent="0.25">
      <c r="A17" s="18" t="s">
        <v>81</v>
      </c>
      <c r="B17" s="10"/>
      <c r="C17" s="31"/>
      <c r="D17" s="17"/>
      <c r="E17" s="91"/>
      <c r="F17" s="85"/>
      <c r="G17" s="86"/>
      <c r="H17" s="31"/>
      <c r="I17" s="17"/>
      <c r="J17" s="91"/>
      <c r="K17" s="23"/>
      <c r="L17" s="89" t="s">
        <v>79</v>
      </c>
      <c r="M17" s="14"/>
      <c r="N17" s="14"/>
      <c r="O17" s="14"/>
      <c r="P17" s="14"/>
      <c r="Q17" s="14"/>
      <c r="R17" s="14"/>
      <c r="S17" s="14"/>
      <c r="T17" s="14"/>
      <c r="U17" s="14"/>
      <c r="BZ17" s="150"/>
      <c r="CA17" s="150" t="str">
        <f t="shared" si="0"/>
        <v/>
      </c>
      <c r="CB17" s="150" t="str">
        <f t="shared" si="1"/>
        <v/>
      </c>
      <c r="CC17" s="150" t="str">
        <f t="shared" si="2"/>
        <v/>
      </c>
      <c r="CD17" s="150"/>
      <c r="CE17" s="150"/>
      <c r="CF17" s="150"/>
      <c r="CG17" s="150">
        <f t="shared" si="3"/>
        <v>0</v>
      </c>
      <c r="CH17" s="150">
        <f t="shared" si="4"/>
        <v>0</v>
      </c>
      <c r="CI17" s="150">
        <f t="shared" si="5"/>
        <v>0</v>
      </c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</row>
    <row r="18" spans="1:98" ht="20.25" customHeight="1" x14ac:dyDescent="0.25">
      <c r="A18" s="20" t="s">
        <v>12</v>
      </c>
      <c r="B18" s="21">
        <v>115</v>
      </c>
      <c r="C18" s="41">
        <v>107</v>
      </c>
      <c r="D18" s="19"/>
      <c r="E18" s="90"/>
      <c r="F18" s="85">
        <v>222</v>
      </c>
      <c r="G18" s="92"/>
      <c r="H18" s="41"/>
      <c r="I18" s="19"/>
      <c r="J18" s="90"/>
      <c r="K18" s="23"/>
      <c r="L18" s="89" t="s">
        <v>79</v>
      </c>
      <c r="M18" s="14"/>
      <c r="N18" s="14"/>
      <c r="O18" s="14"/>
      <c r="P18" s="14"/>
      <c r="Q18" s="14"/>
      <c r="R18" s="14"/>
      <c r="S18" s="14"/>
      <c r="T18" s="14"/>
      <c r="U18" s="14"/>
      <c r="BZ18" s="150"/>
      <c r="CA18" s="150" t="str">
        <f t="shared" si="0"/>
        <v/>
      </c>
      <c r="CB18" s="150" t="str">
        <f t="shared" si="1"/>
        <v/>
      </c>
      <c r="CC18" s="150" t="str">
        <f t="shared" si="2"/>
        <v/>
      </c>
      <c r="CD18" s="150"/>
      <c r="CE18" s="150"/>
      <c r="CF18" s="150"/>
      <c r="CG18" s="150">
        <f t="shared" si="3"/>
        <v>0</v>
      </c>
      <c r="CH18" s="150">
        <f t="shared" si="4"/>
        <v>0</v>
      </c>
      <c r="CI18" s="150">
        <f t="shared" si="5"/>
        <v>0</v>
      </c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</row>
    <row r="19" spans="1:98" ht="20.25" customHeight="1" x14ac:dyDescent="0.25">
      <c r="A19" s="20" t="s">
        <v>13</v>
      </c>
      <c r="B19" s="21">
        <v>7</v>
      </c>
      <c r="C19" s="41">
        <v>9</v>
      </c>
      <c r="D19" s="19"/>
      <c r="E19" s="90"/>
      <c r="F19" s="85">
        <v>16</v>
      </c>
      <c r="G19" s="92"/>
      <c r="H19" s="41"/>
      <c r="I19" s="19"/>
      <c r="J19" s="90"/>
      <c r="K19" s="22"/>
      <c r="L19" s="89" t="s">
        <v>79</v>
      </c>
      <c r="M19" s="14"/>
      <c r="N19" s="14"/>
      <c r="O19" s="14"/>
      <c r="P19" s="14"/>
      <c r="Q19" s="14"/>
      <c r="R19" s="14"/>
      <c r="S19" s="14"/>
      <c r="T19" s="14"/>
      <c r="U19" s="14"/>
      <c r="BZ19" s="150"/>
      <c r="CA19" s="150" t="str">
        <f t="shared" si="0"/>
        <v/>
      </c>
      <c r="CB19" s="150" t="str">
        <f t="shared" si="1"/>
        <v/>
      </c>
      <c r="CC19" s="150" t="str">
        <f t="shared" si="2"/>
        <v/>
      </c>
      <c r="CD19" s="150"/>
      <c r="CE19" s="150"/>
      <c r="CF19" s="150"/>
      <c r="CG19" s="150">
        <f t="shared" si="3"/>
        <v>0</v>
      </c>
      <c r="CH19" s="150">
        <f t="shared" si="4"/>
        <v>0</v>
      </c>
      <c r="CI19" s="150">
        <f t="shared" si="5"/>
        <v>0</v>
      </c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</row>
    <row r="20" spans="1:98" ht="20.25" customHeight="1" x14ac:dyDescent="0.25">
      <c r="A20" s="20" t="s">
        <v>82</v>
      </c>
      <c r="B20" s="21">
        <v>296</v>
      </c>
      <c r="C20" s="41"/>
      <c r="D20" s="19"/>
      <c r="E20" s="90"/>
      <c r="F20" s="85">
        <v>296</v>
      </c>
      <c r="G20" s="92">
        <v>1</v>
      </c>
      <c r="H20" s="41"/>
      <c r="I20" s="19"/>
      <c r="J20" s="90"/>
      <c r="K20" s="22">
        <v>1</v>
      </c>
      <c r="L20" s="89" t="s">
        <v>79</v>
      </c>
      <c r="M20" s="14"/>
      <c r="N20" s="14"/>
      <c r="O20" s="14"/>
      <c r="P20" s="14"/>
      <c r="Q20" s="14"/>
      <c r="R20" s="14"/>
      <c r="S20" s="14"/>
      <c r="T20" s="14"/>
      <c r="U20" s="14"/>
      <c r="BZ20" s="150"/>
      <c r="CA20" s="150" t="str">
        <f t="shared" si="0"/>
        <v/>
      </c>
      <c r="CB20" s="150" t="str">
        <f t="shared" si="1"/>
        <v/>
      </c>
      <c r="CC20" s="150" t="str">
        <f t="shared" si="2"/>
        <v/>
      </c>
      <c r="CD20" s="150"/>
      <c r="CE20" s="150"/>
      <c r="CF20" s="150"/>
      <c r="CG20" s="150">
        <f t="shared" si="3"/>
        <v>0</v>
      </c>
      <c r="CH20" s="150">
        <f t="shared" si="4"/>
        <v>0</v>
      </c>
      <c r="CI20" s="150">
        <f t="shared" si="5"/>
        <v>0</v>
      </c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</row>
    <row r="21" spans="1:98" ht="26.25" customHeight="1" x14ac:dyDescent="0.25">
      <c r="A21" s="18" t="s">
        <v>83</v>
      </c>
      <c r="B21" s="21">
        <v>3</v>
      </c>
      <c r="C21" s="41"/>
      <c r="D21" s="19"/>
      <c r="E21" s="93">
        <v>2</v>
      </c>
      <c r="F21" s="94">
        <v>1</v>
      </c>
      <c r="G21" s="92"/>
      <c r="H21" s="41"/>
      <c r="I21" s="19"/>
      <c r="J21" s="93"/>
      <c r="K21" s="22"/>
      <c r="L21" s="89" t="s">
        <v>79</v>
      </c>
      <c r="M21" s="14"/>
      <c r="N21" s="14"/>
      <c r="O21" s="14"/>
      <c r="P21" s="14"/>
      <c r="Q21" s="14"/>
      <c r="R21" s="14"/>
      <c r="S21" s="14"/>
      <c r="T21" s="14"/>
      <c r="U21" s="14"/>
      <c r="BZ21" s="150"/>
      <c r="CA21" s="150" t="str">
        <f t="shared" si="0"/>
        <v/>
      </c>
      <c r="CB21" s="150" t="str">
        <f t="shared" si="1"/>
        <v/>
      </c>
      <c r="CC21" s="150" t="str">
        <f t="shared" si="2"/>
        <v/>
      </c>
      <c r="CD21" s="150"/>
      <c r="CE21" s="150"/>
      <c r="CF21" s="150"/>
      <c r="CG21" s="150">
        <f t="shared" si="3"/>
        <v>0</v>
      </c>
      <c r="CH21" s="150">
        <f t="shared" si="4"/>
        <v>0</v>
      </c>
      <c r="CI21" s="150">
        <f t="shared" si="5"/>
        <v>0</v>
      </c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50"/>
    </row>
    <row r="22" spans="1:98" ht="20.25" customHeight="1" x14ac:dyDescent="0.25">
      <c r="A22" s="18" t="s">
        <v>14</v>
      </c>
      <c r="B22" s="21">
        <v>3</v>
      </c>
      <c r="C22" s="41"/>
      <c r="D22" s="19"/>
      <c r="E22" s="93">
        <v>1</v>
      </c>
      <c r="F22" s="94">
        <v>2</v>
      </c>
      <c r="G22" s="92"/>
      <c r="H22" s="41"/>
      <c r="I22" s="19"/>
      <c r="J22" s="93"/>
      <c r="K22" s="22"/>
      <c r="L22" s="89" t="s">
        <v>79</v>
      </c>
      <c r="M22" s="14"/>
      <c r="N22" s="14"/>
      <c r="O22" s="14"/>
      <c r="P22" s="14"/>
      <c r="Q22" s="14"/>
      <c r="R22" s="14"/>
      <c r="S22" s="14"/>
      <c r="T22" s="14"/>
      <c r="U22" s="14"/>
      <c r="BZ22" s="150"/>
      <c r="CA22" s="150" t="str">
        <f t="shared" si="0"/>
        <v/>
      </c>
      <c r="CB22" s="150" t="str">
        <f t="shared" si="1"/>
        <v/>
      </c>
      <c r="CC22" s="150" t="str">
        <f t="shared" si="2"/>
        <v/>
      </c>
      <c r="CD22" s="150"/>
      <c r="CE22" s="150"/>
      <c r="CF22" s="150"/>
      <c r="CG22" s="150">
        <f t="shared" si="3"/>
        <v>0</v>
      </c>
      <c r="CH22" s="150">
        <f t="shared" si="4"/>
        <v>0</v>
      </c>
      <c r="CI22" s="150">
        <f t="shared" si="5"/>
        <v>0</v>
      </c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</row>
    <row r="23" spans="1:98" ht="20.25" customHeight="1" x14ac:dyDescent="0.25">
      <c r="A23" s="20" t="s">
        <v>15</v>
      </c>
      <c r="B23" s="21">
        <v>894</v>
      </c>
      <c r="C23" s="41"/>
      <c r="D23" s="19"/>
      <c r="E23" s="93"/>
      <c r="F23" s="94">
        <v>894</v>
      </c>
      <c r="G23" s="92">
        <v>4</v>
      </c>
      <c r="H23" s="41"/>
      <c r="I23" s="19"/>
      <c r="J23" s="93"/>
      <c r="K23" s="22">
        <v>4</v>
      </c>
      <c r="L23" s="89" t="s">
        <v>79</v>
      </c>
      <c r="M23" s="14"/>
      <c r="N23" s="14"/>
      <c r="O23" s="14"/>
      <c r="P23" s="14"/>
      <c r="Q23" s="14"/>
      <c r="R23" s="14"/>
      <c r="S23" s="14"/>
      <c r="T23" s="14"/>
      <c r="U23" s="14"/>
      <c r="BZ23" s="150"/>
      <c r="CA23" s="150" t="str">
        <f t="shared" si="0"/>
        <v/>
      </c>
      <c r="CB23" s="150" t="str">
        <f t="shared" si="1"/>
        <v/>
      </c>
      <c r="CC23" s="150" t="str">
        <f t="shared" si="2"/>
        <v/>
      </c>
      <c r="CD23" s="150"/>
      <c r="CE23" s="150"/>
      <c r="CF23" s="150"/>
      <c r="CG23" s="150">
        <f t="shared" si="3"/>
        <v>0</v>
      </c>
      <c r="CH23" s="150">
        <f t="shared" si="4"/>
        <v>0</v>
      </c>
      <c r="CI23" s="150">
        <f t="shared" si="5"/>
        <v>0</v>
      </c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</row>
    <row r="24" spans="1:98" ht="20.25" customHeight="1" x14ac:dyDescent="0.25">
      <c r="A24" s="20" t="s">
        <v>16</v>
      </c>
      <c r="B24" s="21">
        <v>67</v>
      </c>
      <c r="C24" s="41"/>
      <c r="D24" s="19"/>
      <c r="E24" s="93">
        <v>37</v>
      </c>
      <c r="F24" s="94">
        <v>30</v>
      </c>
      <c r="G24" s="92">
        <v>11</v>
      </c>
      <c r="H24" s="41"/>
      <c r="I24" s="19"/>
      <c r="J24" s="93">
        <v>1</v>
      </c>
      <c r="K24" s="22">
        <v>10</v>
      </c>
      <c r="L24" s="89" t="s">
        <v>79</v>
      </c>
      <c r="M24" s="14"/>
      <c r="N24" s="14"/>
      <c r="O24" s="14"/>
      <c r="P24" s="14"/>
      <c r="Q24" s="14"/>
      <c r="R24" s="14"/>
      <c r="S24" s="14"/>
      <c r="T24" s="14"/>
      <c r="U24" s="14"/>
      <c r="BZ24" s="150"/>
      <c r="CA24" s="150" t="str">
        <f t="shared" si="0"/>
        <v/>
      </c>
      <c r="CB24" s="150" t="str">
        <f t="shared" si="1"/>
        <v/>
      </c>
      <c r="CC24" s="150" t="str">
        <f t="shared" si="2"/>
        <v/>
      </c>
      <c r="CD24" s="150"/>
      <c r="CE24" s="150"/>
      <c r="CF24" s="150"/>
      <c r="CG24" s="150">
        <f t="shared" si="3"/>
        <v>0</v>
      </c>
      <c r="CH24" s="150">
        <f t="shared" si="4"/>
        <v>0</v>
      </c>
      <c r="CI24" s="150">
        <f t="shared" si="5"/>
        <v>0</v>
      </c>
      <c r="CJ24" s="150"/>
      <c r="CK24" s="150"/>
      <c r="CL24" s="150"/>
      <c r="CM24" s="150"/>
      <c r="CN24" s="150"/>
      <c r="CO24" s="150"/>
      <c r="CP24" s="150"/>
      <c r="CQ24" s="150"/>
      <c r="CR24" s="150"/>
      <c r="CS24" s="150"/>
      <c r="CT24" s="150"/>
    </row>
    <row r="25" spans="1:98" ht="20.25" customHeight="1" x14ac:dyDescent="0.25">
      <c r="A25" s="20" t="s">
        <v>17</v>
      </c>
      <c r="B25" s="21">
        <v>373</v>
      </c>
      <c r="C25" s="41"/>
      <c r="D25" s="19"/>
      <c r="E25" s="93">
        <v>133</v>
      </c>
      <c r="F25" s="94">
        <v>240</v>
      </c>
      <c r="G25" s="92">
        <v>1</v>
      </c>
      <c r="H25" s="41"/>
      <c r="I25" s="19"/>
      <c r="J25" s="93"/>
      <c r="K25" s="22">
        <v>1</v>
      </c>
      <c r="L25" s="89" t="s">
        <v>79</v>
      </c>
      <c r="M25" s="14"/>
      <c r="N25" s="14"/>
      <c r="O25" s="14"/>
      <c r="P25" s="14"/>
      <c r="Q25" s="14"/>
      <c r="R25" s="14"/>
      <c r="S25" s="14"/>
      <c r="T25" s="14"/>
      <c r="U25" s="14"/>
      <c r="BZ25" s="150"/>
      <c r="CA25" s="150" t="str">
        <f t="shared" si="0"/>
        <v/>
      </c>
      <c r="CB25" s="150" t="str">
        <f t="shared" si="1"/>
        <v/>
      </c>
      <c r="CC25" s="150" t="str">
        <f t="shared" si="2"/>
        <v/>
      </c>
      <c r="CD25" s="150"/>
      <c r="CE25" s="150"/>
      <c r="CF25" s="150"/>
      <c r="CG25" s="150">
        <f t="shared" si="3"/>
        <v>0</v>
      </c>
      <c r="CH25" s="150">
        <f t="shared" si="4"/>
        <v>0</v>
      </c>
      <c r="CI25" s="150">
        <f t="shared" si="5"/>
        <v>0</v>
      </c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</row>
    <row r="26" spans="1:98" ht="20.25" customHeight="1" x14ac:dyDescent="0.25">
      <c r="A26" s="20" t="s">
        <v>18</v>
      </c>
      <c r="B26" s="21"/>
      <c r="C26" s="41"/>
      <c r="D26" s="19"/>
      <c r="E26" s="93"/>
      <c r="F26" s="94"/>
      <c r="G26" s="92"/>
      <c r="H26" s="41"/>
      <c r="I26" s="19"/>
      <c r="J26" s="93"/>
      <c r="K26" s="22"/>
      <c r="L26" s="89" t="s">
        <v>79</v>
      </c>
      <c r="M26" s="14"/>
      <c r="N26" s="14"/>
      <c r="O26" s="14"/>
      <c r="P26" s="14"/>
      <c r="Q26" s="14"/>
      <c r="R26" s="14"/>
      <c r="S26" s="14"/>
      <c r="T26" s="14"/>
      <c r="U26" s="14"/>
      <c r="BZ26" s="150"/>
      <c r="CA26" s="150" t="str">
        <f t="shared" si="0"/>
        <v/>
      </c>
      <c r="CB26" s="150" t="str">
        <f t="shared" si="1"/>
        <v/>
      </c>
      <c r="CC26" s="150" t="str">
        <f t="shared" si="2"/>
        <v/>
      </c>
      <c r="CD26" s="150"/>
      <c r="CE26" s="150"/>
      <c r="CF26" s="150"/>
      <c r="CG26" s="150">
        <f t="shared" si="3"/>
        <v>0</v>
      </c>
      <c r="CH26" s="150">
        <f t="shared" si="4"/>
        <v>0</v>
      </c>
      <c r="CI26" s="150">
        <f t="shared" si="5"/>
        <v>0</v>
      </c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</row>
    <row r="27" spans="1:98" ht="20.25" customHeight="1" x14ac:dyDescent="0.25">
      <c r="A27" s="20" t="s">
        <v>84</v>
      </c>
      <c r="B27" s="21"/>
      <c r="C27" s="41"/>
      <c r="D27" s="19"/>
      <c r="E27" s="93"/>
      <c r="F27" s="94"/>
      <c r="G27" s="92"/>
      <c r="H27" s="41"/>
      <c r="I27" s="19"/>
      <c r="J27" s="93"/>
      <c r="K27" s="22"/>
      <c r="L27" s="89" t="s">
        <v>79</v>
      </c>
      <c r="M27" s="14"/>
      <c r="N27" s="14"/>
      <c r="O27" s="14"/>
      <c r="P27" s="14"/>
      <c r="Q27" s="14"/>
      <c r="R27" s="14"/>
      <c r="S27" s="14"/>
      <c r="T27" s="14"/>
      <c r="U27" s="14"/>
      <c r="BZ27" s="150"/>
      <c r="CA27" s="150" t="str">
        <f t="shared" si="0"/>
        <v/>
      </c>
      <c r="CB27" s="150" t="str">
        <f t="shared" si="1"/>
        <v/>
      </c>
      <c r="CC27" s="150" t="str">
        <f t="shared" si="2"/>
        <v/>
      </c>
      <c r="CD27" s="150"/>
      <c r="CE27" s="150"/>
      <c r="CF27" s="150"/>
      <c r="CG27" s="150">
        <f t="shared" si="3"/>
        <v>0</v>
      </c>
      <c r="CH27" s="150">
        <f t="shared" si="4"/>
        <v>0</v>
      </c>
      <c r="CI27" s="150">
        <f t="shared" si="5"/>
        <v>0</v>
      </c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</row>
    <row r="28" spans="1:98" ht="20.25" customHeight="1" x14ac:dyDescent="0.25">
      <c r="A28" s="95" t="s">
        <v>19</v>
      </c>
      <c r="B28" s="21">
        <v>1</v>
      </c>
      <c r="C28" s="43"/>
      <c r="D28" s="44"/>
      <c r="E28" s="96"/>
      <c r="F28" s="94">
        <v>1</v>
      </c>
      <c r="G28" s="92"/>
      <c r="H28" s="43"/>
      <c r="I28" s="44"/>
      <c r="J28" s="96"/>
      <c r="K28" s="23"/>
      <c r="L28" s="89" t="s">
        <v>79</v>
      </c>
      <c r="M28" s="14"/>
      <c r="N28" s="14"/>
      <c r="O28" s="14"/>
      <c r="P28" s="14"/>
      <c r="Q28" s="14"/>
      <c r="R28" s="14"/>
      <c r="S28" s="14"/>
      <c r="T28" s="14"/>
      <c r="U28" s="14"/>
      <c r="BZ28" s="150"/>
      <c r="CA28" s="150" t="str">
        <f t="shared" si="0"/>
        <v/>
      </c>
      <c r="CB28" s="150" t="str">
        <f t="shared" si="1"/>
        <v/>
      </c>
      <c r="CC28" s="150" t="str">
        <f t="shared" si="2"/>
        <v/>
      </c>
      <c r="CD28" s="150"/>
      <c r="CE28" s="150"/>
      <c r="CF28" s="150"/>
      <c r="CG28" s="150">
        <f t="shared" si="3"/>
        <v>0</v>
      </c>
      <c r="CH28" s="150">
        <f t="shared" si="4"/>
        <v>0</v>
      </c>
      <c r="CI28" s="150">
        <f t="shared" si="5"/>
        <v>0</v>
      </c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</row>
    <row r="29" spans="1:98" ht="20.25" customHeight="1" x14ac:dyDescent="0.25">
      <c r="A29" s="4" t="s">
        <v>59</v>
      </c>
      <c r="B29" s="21"/>
      <c r="C29" s="41"/>
      <c r="D29" s="19"/>
      <c r="E29" s="93"/>
      <c r="F29" s="94"/>
      <c r="G29" s="92"/>
      <c r="H29" s="41"/>
      <c r="I29" s="19"/>
      <c r="J29" s="97"/>
      <c r="K29" s="25"/>
      <c r="L29" s="89" t="s">
        <v>79</v>
      </c>
      <c r="M29" s="14"/>
      <c r="N29" s="14"/>
      <c r="O29" s="14"/>
      <c r="P29" s="14"/>
      <c r="Q29" s="14"/>
      <c r="R29" s="14"/>
      <c r="S29" s="14"/>
      <c r="T29" s="14"/>
      <c r="U29" s="14"/>
      <c r="BZ29" s="150"/>
      <c r="CA29" s="150" t="str">
        <f t="shared" si="0"/>
        <v/>
      </c>
      <c r="CB29" s="150" t="str">
        <f t="shared" si="1"/>
        <v/>
      </c>
      <c r="CC29" s="150" t="str">
        <f t="shared" si="2"/>
        <v/>
      </c>
      <c r="CD29" s="150"/>
      <c r="CE29" s="150"/>
      <c r="CF29" s="150"/>
      <c r="CG29" s="150">
        <f t="shared" si="3"/>
        <v>0</v>
      </c>
      <c r="CH29" s="150">
        <f t="shared" si="4"/>
        <v>0</v>
      </c>
      <c r="CI29" s="150">
        <f t="shared" si="5"/>
        <v>0</v>
      </c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</row>
    <row r="30" spans="1:98" ht="15" customHeight="1" x14ac:dyDescent="0.25">
      <c r="A30" s="98" t="s">
        <v>85</v>
      </c>
      <c r="B30" s="99"/>
      <c r="C30" s="99"/>
      <c r="D30" s="99"/>
      <c r="E30" s="99"/>
      <c r="F30" s="99"/>
      <c r="G30" s="99"/>
      <c r="H30" s="99"/>
      <c r="I30" s="98"/>
      <c r="J30" s="100"/>
      <c r="K30" s="100"/>
      <c r="L30" s="14"/>
      <c r="M30" s="14"/>
      <c r="N30" s="14"/>
      <c r="O30" s="14"/>
      <c r="P30" s="14"/>
      <c r="Q30" s="14"/>
      <c r="R30" s="14"/>
      <c r="S30" s="14"/>
      <c r="T30" s="14"/>
      <c r="U30" s="2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150"/>
      <c r="CN30" s="150"/>
      <c r="CO30" s="150"/>
      <c r="CP30" s="150"/>
      <c r="CQ30" s="150"/>
      <c r="CR30" s="150"/>
      <c r="CS30" s="150"/>
      <c r="CT30" s="150"/>
    </row>
    <row r="31" spans="1:98" ht="15" customHeight="1" x14ac:dyDescent="0.25">
      <c r="A31" s="387" t="s">
        <v>3</v>
      </c>
      <c r="B31" s="384" t="s">
        <v>73</v>
      </c>
      <c r="C31" s="404"/>
      <c r="D31" s="404"/>
      <c r="E31" s="404"/>
      <c r="F31" s="408"/>
      <c r="G31" s="411" t="s">
        <v>74</v>
      </c>
      <c r="H31" s="404"/>
      <c r="I31" s="404"/>
      <c r="J31" s="404"/>
      <c r="K31" s="385"/>
      <c r="L31" s="14"/>
      <c r="M31" s="14"/>
      <c r="N31" s="14"/>
      <c r="O31" s="14"/>
      <c r="P31" s="14"/>
      <c r="Q31" s="14"/>
      <c r="R31" s="14"/>
      <c r="S31" s="14"/>
      <c r="T31" s="14"/>
      <c r="U31" s="2"/>
      <c r="BZ31" s="150"/>
      <c r="CA31" s="150"/>
      <c r="CB31" s="150"/>
      <c r="CC31" s="150"/>
      <c r="CD31" s="150"/>
      <c r="CE31" s="150"/>
      <c r="CF31" s="150"/>
      <c r="CG31" s="150"/>
      <c r="CH31" s="150"/>
      <c r="CI31" s="150"/>
      <c r="CJ31" s="150"/>
      <c r="CK31" s="150"/>
      <c r="CL31" s="150"/>
      <c r="CM31" s="150"/>
      <c r="CN31" s="150"/>
      <c r="CO31" s="150"/>
      <c r="CP31" s="150"/>
      <c r="CQ31" s="150"/>
      <c r="CR31" s="150"/>
      <c r="CS31" s="150"/>
      <c r="CT31" s="150"/>
    </row>
    <row r="32" spans="1:98" ht="15" customHeight="1" x14ac:dyDescent="0.25">
      <c r="A32" s="388"/>
      <c r="B32" s="384" t="s">
        <v>75</v>
      </c>
      <c r="C32" s="404"/>
      <c r="D32" s="385"/>
      <c r="E32" s="409" t="s">
        <v>76</v>
      </c>
      <c r="F32" s="410"/>
      <c r="G32" s="411" t="s">
        <v>75</v>
      </c>
      <c r="H32" s="404"/>
      <c r="I32" s="385"/>
      <c r="J32" s="384" t="s">
        <v>77</v>
      </c>
      <c r="K32" s="385"/>
      <c r="L32" s="14"/>
      <c r="M32" s="14"/>
      <c r="N32" s="14"/>
      <c r="O32" s="14"/>
      <c r="P32" s="14"/>
      <c r="Q32" s="14"/>
      <c r="R32" s="14"/>
      <c r="S32" s="14"/>
      <c r="T32" s="14"/>
      <c r="U32" s="2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</row>
    <row r="33" spans="1:98" x14ac:dyDescent="0.25">
      <c r="A33" s="389"/>
      <c r="B33" s="6" t="s">
        <v>4</v>
      </c>
      <c r="C33" s="79" t="s">
        <v>5</v>
      </c>
      <c r="D33" s="7" t="s">
        <v>78</v>
      </c>
      <c r="E33" s="59" t="s">
        <v>6</v>
      </c>
      <c r="F33" s="58" t="s">
        <v>7</v>
      </c>
      <c r="G33" s="81" t="s">
        <v>4</v>
      </c>
      <c r="H33" s="79" t="s">
        <v>5</v>
      </c>
      <c r="I33" s="7" t="s">
        <v>78</v>
      </c>
      <c r="J33" s="59" t="s">
        <v>6</v>
      </c>
      <c r="K33" s="61" t="s">
        <v>7</v>
      </c>
      <c r="L33" s="14"/>
      <c r="M33" s="14"/>
      <c r="N33" s="14"/>
      <c r="O33" s="14"/>
      <c r="P33" s="14"/>
      <c r="Q33" s="14"/>
      <c r="R33" s="14"/>
      <c r="S33" s="14"/>
      <c r="T33" s="14"/>
      <c r="U33" s="2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</row>
    <row r="34" spans="1:98" ht="24" customHeight="1" x14ac:dyDescent="0.25">
      <c r="A34" s="9" t="s">
        <v>8</v>
      </c>
      <c r="B34" s="10"/>
      <c r="C34" s="31"/>
      <c r="D34" s="17"/>
      <c r="E34" s="87"/>
      <c r="F34" s="101"/>
      <c r="G34" s="86"/>
      <c r="H34" s="31"/>
      <c r="I34" s="17"/>
      <c r="J34" s="87"/>
      <c r="K34" s="88"/>
      <c r="L34" s="102" t="s">
        <v>79</v>
      </c>
      <c r="M34" s="14"/>
      <c r="N34" s="14"/>
      <c r="O34" s="14"/>
      <c r="P34" s="14"/>
      <c r="Q34" s="14"/>
      <c r="R34" s="14"/>
      <c r="S34" s="14"/>
      <c r="T34" s="14"/>
      <c r="U34" s="2"/>
      <c r="BZ34" s="150"/>
      <c r="CA34" s="150"/>
      <c r="CB34" s="150"/>
      <c r="CC34" s="150"/>
      <c r="CD34" s="150"/>
      <c r="CE34" s="150"/>
      <c r="CF34" s="150"/>
      <c r="CG34" s="150"/>
      <c r="CH34" s="150"/>
      <c r="CI34" s="150"/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</row>
    <row r="35" spans="1:98" ht="24" customHeight="1" x14ac:dyDescent="0.25">
      <c r="A35" s="9" t="s">
        <v>9</v>
      </c>
      <c r="B35" s="10"/>
      <c r="C35" s="31"/>
      <c r="D35" s="17"/>
      <c r="E35" s="90"/>
      <c r="F35" s="101"/>
      <c r="G35" s="86"/>
      <c r="H35" s="31"/>
      <c r="I35" s="17"/>
      <c r="J35" s="90"/>
      <c r="K35" s="11"/>
      <c r="L35" s="102" t="s">
        <v>79</v>
      </c>
      <c r="M35" s="14"/>
      <c r="N35" s="14"/>
      <c r="O35" s="14"/>
      <c r="P35" s="14"/>
      <c r="Q35" s="14"/>
      <c r="R35" s="14"/>
      <c r="S35" s="14"/>
      <c r="T35" s="14"/>
      <c r="U35" s="2"/>
      <c r="BZ35" s="150"/>
      <c r="CA35" s="150"/>
      <c r="CB35" s="150"/>
      <c r="CC35" s="150"/>
      <c r="CD35" s="150"/>
      <c r="CE35" s="150"/>
      <c r="CF35" s="150"/>
      <c r="CG35" s="150"/>
      <c r="CH35" s="150"/>
      <c r="CI35" s="150"/>
      <c r="CJ35" s="150"/>
      <c r="CK35" s="150"/>
      <c r="CL35" s="150"/>
      <c r="CM35" s="150"/>
      <c r="CN35" s="150"/>
      <c r="CO35" s="150"/>
      <c r="CP35" s="150"/>
      <c r="CQ35" s="150"/>
      <c r="CR35" s="150"/>
      <c r="CS35" s="150"/>
      <c r="CT35" s="150"/>
    </row>
    <row r="36" spans="1:98" ht="24" customHeight="1" x14ac:dyDescent="0.25">
      <c r="A36" s="9" t="s">
        <v>10</v>
      </c>
      <c r="B36" s="10"/>
      <c r="C36" s="31"/>
      <c r="D36" s="17"/>
      <c r="E36" s="90"/>
      <c r="F36" s="101"/>
      <c r="G36" s="86"/>
      <c r="H36" s="31"/>
      <c r="I36" s="17"/>
      <c r="J36" s="90"/>
      <c r="K36" s="11"/>
      <c r="L36" s="102" t="s">
        <v>79</v>
      </c>
      <c r="M36" s="14"/>
      <c r="N36" s="14"/>
      <c r="O36" s="14"/>
      <c r="P36" s="14"/>
      <c r="Q36" s="14"/>
      <c r="R36" s="14"/>
      <c r="S36" s="14"/>
      <c r="T36" s="14"/>
      <c r="U36" s="2"/>
      <c r="BZ36" s="150"/>
      <c r="CA36" s="150"/>
      <c r="CB36" s="150"/>
      <c r="CC36" s="150"/>
      <c r="CD36" s="150"/>
      <c r="CE36" s="150"/>
      <c r="CF36" s="150"/>
      <c r="CG36" s="150"/>
      <c r="CH36" s="150"/>
      <c r="CI36" s="150"/>
      <c r="CJ36" s="150"/>
      <c r="CK36" s="150"/>
      <c r="CL36" s="150"/>
      <c r="CM36" s="150"/>
      <c r="CN36" s="150"/>
      <c r="CO36" s="150"/>
      <c r="CP36" s="150"/>
      <c r="CQ36" s="150"/>
      <c r="CR36" s="150"/>
      <c r="CS36" s="150"/>
      <c r="CT36" s="150"/>
    </row>
    <row r="37" spans="1:98" ht="24" customHeight="1" x14ac:dyDescent="0.25">
      <c r="A37" s="9" t="s">
        <v>11</v>
      </c>
      <c r="B37" s="10"/>
      <c r="C37" s="31"/>
      <c r="D37" s="17"/>
      <c r="E37" s="90"/>
      <c r="F37" s="101"/>
      <c r="G37" s="86"/>
      <c r="H37" s="31"/>
      <c r="I37" s="17"/>
      <c r="J37" s="90"/>
      <c r="K37" s="11"/>
      <c r="L37" s="102" t="s">
        <v>79</v>
      </c>
      <c r="M37" s="14"/>
      <c r="N37" s="14"/>
      <c r="O37" s="14"/>
      <c r="P37" s="14"/>
      <c r="Q37" s="14"/>
      <c r="R37" s="14"/>
      <c r="S37" s="14"/>
      <c r="T37" s="14"/>
      <c r="U37" s="2"/>
      <c r="BZ37" s="150"/>
      <c r="CA37" s="150"/>
      <c r="CB37" s="150"/>
      <c r="CC37" s="150"/>
      <c r="CD37" s="150"/>
      <c r="CE37" s="150"/>
      <c r="CF37" s="150"/>
      <c r="CG37" s="150"/>
      <c r="CH37" s="150"/>
      <c r="CI37" s="150"/>
      <c r="CJ37" s="150"/>
      <c r="CK37" s="150"/>
      <c r="CL37" s="150"/>
      <c r="CM37" s="150"/>
      <c r="CN37" s="150"/>
      <c r="CO37" s="150"/>
      <c r="CP37" s="150"/>
      <c r="CQ37" s="150"/>
      <c r="CR37" s="150"/>
      <c r="CS37" s="150"/>
      <c r="CT37" s="150"/>
    </row>
    <row r="38" spans="1:98" ht="24" customHeight="1" x14ac:dyDescent="0.25">
      <c r="A38" s="18" t="s">
        <v>80</v>
      </c>
      <c r="B38" s="10"/>
      <c r="C38" s="31"/>
      <c r="D38" s="17"/>
      <c r="E38" s="90"/>
      <c r="F38" s="101"/>
      <c r="G38" s="86"/>
      <c r="H38" s="31"/>
      <c r="I38" s="17"/>
      <c r="J38" s="90"/>
      <c r="K38" s="22"/>
      <c r="L38" s="102" t="s">
        <v>79</v>
      </c>
      <c r="M38" s="14"/>
      <c r="N38" s="14"/>
      <c r="O38" s="14"/>
      <c r="P38" s="14"/>
      <c r="Q38" s="14"/>
      <c r="R38" s="14"/>
      <c r="S38" s="14"/>
      <c r="T38" s="14"/>
      <c r="U38" s="2"/>
      <c r="BZ38" s="150"/>
      <c r="CA38" s="150"/>
      <c r="CB38" s="150"/>
      <c r="CC38" s="150"/>
      <c r="CD38" s="150"/>
      <c r="CE38" s="150"/>
      <c r="CF38" s="150"/>
      <c r="CG38" s="150"/>
      <c r="CH38" s="150"/>
      <c r="CI38" s="150"/>
      <c r="CJ38" s="150"/>
      <c r="CK38" s="150"/>
      <c r="CL38" s="150"/>
      <c r="CM38" s="150"/>
      <c r="CN38" s="150"/>
      <c r="CO38" s="150"/>
      <c r="CP38" s="150"/>
      <c r="CQ38" s="150"/>
      <c r="CR38" s="150"/>
      <c r="CS38" s="150"/>
      <c r="CT38" s="150"/>
    </row>
    <row r="39" spans="1:98" ht="24" customHeight="1" x14ac:dyDescent="0.25">
      <c r="A39" s="18" t="s">
        <v>81</v>
      </c>
      <c r="B39" s="10"/>
      <c r="C39" s="31"/>
      <c r="D39" s="17"/>
      <c r="E39" s="91"/>
      <c r="F39" s="101"/>
      <c r="G39" s="86"/>
      <c r="H39" s="31"/>
      <c r="I39" s="17"/>
      <c r="J39" s="91"/>
      <c r="K39" s="23"/>
      <c r="L39" s="102" t="s">
        <v>79</v>
      </c>
      <c r="M39" s="14"/>
      <c r="N39" s="14"/>
      <c r="O39" s="14"/>
      <c r="P39" s="14"/>
      <c r="Q39" s="14"/>
      <c r="R39" s="14"/>
      <c r="S39" s="14"/>
      <c r="T39" s="14"/>
      <c r="U39" s="2"/>
      <c r="BZ39" s="150"/>
      <c r="CA39" s="150"/>
      <c r="CB39" s="150"/>
      <c r="CC39" s="150"/>
      <c r="CD39" s="150"/>
      <c r="CE39" s="150"/>
      <c r="CF39" s="150"/>
      <c r="CG39" s="150"/>
      <c r="CH39" s="150"/>
      <c r="CI39" s="150"/>
      <c r="CJ39" s="150"/>
      <c r="CK39" s="150"/>
      <c r="CL39" s="150"/>
      <c r="CM39" s="150"/>
      <c r="CN39" s="150"/>
      <c r="CO39" s="150"/>
      <c r="CP39" s="150"/>
      <c r="CQ39" s="150"/>
      <c r="CR39" s="150"/>
      <c r="CS39" s="150"/>
      <c r="CT39" s="150"/>
    </row>
    <row r="40" spans="1:98" ht="24" customHeight="1" x14ac:dyDescent="0.25">
      <c r="A40" s="20" t="s">
        <v>12</v>
      </c>
      <c r="B40" s="21"/>
      <c r="C40" s="41"/>
      <c r="D40" s="19"/>
      <c r="E40" s="90"/>
      <c r="F40" s="101"/>
      <c r="G40" s="92"/>
      <c r="H40" s="41"/>
      <c r="I40" s="19"/>
      <c r="J40" s="90"/>
      <c r="K40" s="23"/>
      <c r="L40" s="102" t="s">
        <v>79</v>
      </c>
      <c r="M40" s="14"/>
      <c r="N40" s="14"/>
      <c r="O40" s="14"/>
      <c r="P40" s="14"/>
      <c r="Q40" s="14"/>
      <c r="R40" s="14"/>
      <c r="S40" s="14"/>
      <c r="T40" s="14"/>
      <c r="U40" s="2"/>
      <c r="BZ40" s="150"/>
      <c r="CA40" s="150"/>
      <c r="CB40" s="150"/>
      <c r="CC40" s="150"/>
      <c r="CD40" s="150"/>
      <c r="CE40" s="150"/>
      <c r="CF40" s="150"/>
      <c r="CG40" s="150"/>
      <c r="CH40" s="150"/>
      <c r="CI40" s="150"/>
      <c r="CJ40" s="150"/>
      <c r="CK40" s="150"/>
      <c r="CL40" s="150"/>
      <c r="CM40" s="150"/>
      <c r="CN40" s="150"/>
      <c r="CO40" s="150"/>
      <c r="CP40" s="150"/>
      <c r="CQ40" s="150"/>
      <c r="CR40" s="150"/>
      <c r="CS40" s="150"/>
      <c r="CT40" s="150"/>
    </row>
    <row r="41" spans="1:98" ht="24" customHeight="1" x14ac:dyDescent="0.25">
      <c r="A41" s="20" t="s">
        <v>13</v>
      </c>
      <c r="B41" s="21"/>
      <c r="C41" s="41"/>
      <c r="D41" s="19"/>
      <c r="E41" s="90"/>
      <c r="F41" s="101"/>
      <c r="G41" s="92"/>
      <c r="H41" s="41"/>
      <c r="I41" s="19"/>
      <c r="J41" s="90"/>
      <c r="K41" s="22"/>
      <c r="L41" s="102" t="s">
        <v>79</v>
      </c>
      <c r="M41" s="14"/>
      <c r="N41" s="14"/>
      <c r="O41" s="14"/>
      <c r="P41" s="14"/>
      <c r="Q41" s="14"/>
      <c r="R41" s="14"/>
      <c r="S41" s="14"/>
      <c r="T41" s="14"/>
      <c r="U41" s="2"/>
      <c r="BZ41" s="150"/>
      <c r="CA41" s="150"/>
      <c r="CB41" s="150"/>
      <c r="CC41" s="150"/>
      <c r="CD41" s="150"/>
      <c r="CE41" s="150"/>
      <c r="CF41" s="150"/>
      <c r="CG41" s="150"/>
      <c r="CH41" s="150"/>
      <c r="CI41" s="150"/>
      <c r="CJ41" s="150"/>
      <c r="CK41" s="150"/>
      <c r="CL41" s="150"/>
      <c r="CM41" s="150"/>
      <c r="CN41" s="150"/>
      <c r="CO41" s="150"/>
      <c r="CP41" s="150"/>
      <c r="CQ41" s="150"/>
      <c r="CR41" s="150"/>
      <c r="CS41" s="150"/>
      <c r="CT41" s="150"/>
    </row>
    <row r="42" spans="1:98" ht="24" customHeight="1" x14ac:dyDescent="0.25">
      <c r="A42" s="20" t="s">
        <v>82</v>
      </c>
      <c r="B42" s="21"/>
      <c r="C42" s="41"/>
      <c r="D42" s="19"/>
      <c r="E42" s="90"/>
      <c r="F42" s="101"/>
      <c r="G42" s="92"/>
      <c r="H42" s="41"/>
      <c r="I42" s="19"/>
      <c r="J42" s="90"/>
      <c r="K42" s="22"/>
      <c r="L42" s="102" t="s">
        <v>79</v>
      </c>
      <c r="M42" s="14"/>
      <c r="N42" s="14"/>
      <c r="O42" s="14"/>
      <c r="P42" s="14"/>
      <c r="Q42" s="14"/>
      <c r="R42" s="14"/>
      <c r="S42" s="14"/>
      <c r="T42" s="14"/>
      <c r="U42" s="2"/>
      <c r="BZ42" s="150"/>
      <c r="CA42" s="150"/>
      <c r="CB42" s="150"/>
      <c r="CC42" s="150"/>
      <c r="CD42" s="150"/>
      <c r="CE42" s="150"/>
      <c r="CF42" s="150"/>
      <c r="CG42" s="150"/>
      <c r="CH42" s="150"/>
      <c r="CI42" s="150"/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</row>
    <row r="43" spans="1:98" ht="24" customHeight="1" x14ac:dyDescent="0.25">
      <c r="A43" s="18" t="s">
        <v>83</v>
      </c>
      <c r="B43" s="21"/>
      <c r="C43" s="41"/>
      <c r="D43" s="19"/>
      <c r="E43" s="93"/>
      <c r="F43" s="103"/>
      <c r="G43" s="92"/>
      <c r="H43" s="41"/>
      <c r="I43" s="19"/>
      <c r="J43" s="93"/>
      <c r="K43" s="22"/>
      <c r="L43" s="102" t="s">
        <v>79</v>
      </c>
      <c r="M43" s="14"/>
      <c r="N43" s="14"/>
      <c r="O43" s="14"/>
      <c r="P43" s="14"/>
      <c r="Q43" s="14"/>
      <c r="R43" s="14"/>
      <c r="S43" s="14"/>
      <c r="T43" s="14"/>
      <c r="U43" s="2"/>
      <c r="BZ43" s="150"/>
      <c r="CA43" s="150"/>
      <c r="CB43" s="150"/>
      <c r="CC43" s="150"/>
      <c r="CD43" s="150"/>
      <c r="CE43" s="150"/>
      <c r="CF43" s="150"/>
      <c r="CG43" s="150"/>
      <c r="CH43" s="150"/>
      <c r="CI43" s="150"/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</row>
    <row r="44" spans="1:98" ht="24" customHeight="1" x14ac:dyDescent="0.25">
      <c r="A44" s="18" t="s">
        <v>14</v>
      </c>
      <c r="B44" s="21"/>
      <c r="C44" s="41"/>
      <c r="D44" s="19"/>
      <c r="E44" s="93"/>
      <c r="F44" s="103"/>
      <c r="G44" s="92"/>
      <c r="H44" s="41"/>
      <c r="I44" s="19"/>
      <c r="J44" s="93"/>
      <c r="K44" s="22"/>
      <c r="L44" s="102" t="s">
        <v>79</v>
      </c>
      <c r="M44" s="14"/>
      <c r="N44" s="14"/>
      <c r="O44" s="14"/>
      <c r="P44" s="14"/>
      <c r="Q44" s="14"/>
      <c r="R44" s="14"/>
      <c r="S44" s="14"/>
      <c r="T44" s="14"/>
      <c r="U44" s="2"/>
      <c r="BZ44" s="150"/>
      <c r="CA44" s="150"/>
      <c r="CB44" s="150"/>
      <c r="CC44" s="150"/>
      <c r="CD44" s="150"/>
      <c r="CE44" s="150"/>
      <c r="CF44" s="150"/>
      <c r="CG44" s="150"/>
      <c r="CH44" s="150"/>
      <c r="CI44" s="150"/>
      <c r="CJ44" s="150"/>
      <c r="CK44" s="150"/>
      <c r="CL44" s="150"/>
      <c r="CM44" s="150"/>
      <c r="CN44" s="150"/>
      <c r="CO44" s="150"/>
      <c r="CP44" s="150"/>
      <c r="CQ44" s="150"/>
      <c r="CR44" s="150"/>
      <c r="CS44" s="150"/>
      <c r="CT44" s="150"/>
    </row>
    <row r="45" spans="1:98" ht="24" customHeight="1" x14ac:dyDescent="0.25">
      <c r="A45" s="20" t="s">
        <v>15</v>
      </c>
      <c r="B45" s="21"/>
      <c r="C45" s="41"/>
      <c r="D45" s="19"/>
      <c r="E45" s="93"/>
      <c r="F45" s="103"/>
      <c r="G45" s="92"/>
      <c r="H45" s="41"/>
      <c r="I45" s="19"/>
      <c r="J45" s="93"/>
      <c r="K45" s="22"/>
      <c r="L45" s="102" t="s">
        <v>79</v>
      </c>
      <c r="M45" s="14"/>
      <c r="N45" s="14"/>
      <c r="O45" s="14"/>
      <c r="P45" s="14"/>
      <c r="Q45" s="14"/>
      <c r="R45" s="14"/>
      <c r="S45" s="14"/>
      <c r="T45" s="14"/>
      <c r="U45" s="2"/>
      <c r="BZ45" s="150"/>
      <c r="CA45" s="150"/>
      <c r="CB45" s="150"/>
      <c r="CC45" s="150"/>
      <c r="CD45" s="150"/>
      <c r="CE45" s="150"/>
      <c r="CF45" s="150"/>
      <c r="CG45" s="150"/>
      <c r="CH45" s="150"/>
      <c r="CI45" s="150"/>
      <c r="CJ45" s="150"/>
      <c r="CK45" s="150"/>
      <c r="CL45" s="150"/>
      <c r="CM45" s="150"/>
      <c r="CN45" s="150"/>
      <c r="CO45" s="150"/>
      <c r="CP45" s="150"/>
      <c r="CQ45" s="150"/>
      <c r="CR45" s="150"/>
      <c r="CS45" s="150"/>
      <c r="CT45" s="150"/>
    </row>
    <row r="46" spans="1:98" ht="24" customHeight="1" x14ac:dyDescent="0.25">
      <c r="A46" s="20" t="s">
        <v>16</v>
      </c>
      <c r="B46" s="21"/>
      <c r="C46" s="41"/>
      <c r="D46" s="19"/>
      <c r="E46" s="93"/>
      <c r="F46" s="103"/>
      <c r="G46" s="92"/>
      <c r="H46" s="41"/>
      <c r="I46" s="19"/>
      <c r="J46" s="93"/>
      <c r="K46" s="22"/>
      <c r="L46" s="102" t="s">
        <v>79</v>
      </c>
      <c r="M46" s="14"/>
      <c r="N46" s="14"/>
      <c r="O46" s="14"/>
      <c r="P46" s="14"/>
      <c r="Q46" s="14"/>
      <c r="R46" s="14"/>
      <c r="S46" s="14"/>
      <c r="T46" s="14"/>
      <c r="U46" s="2"/>
      <c r="BZ46" s="150"/>
      <c r="CA46" s="150"/>
      <c r="CB46" s="150"/>
      <c r="CC46" s="150"/>
      <c r="CD46" s="150"/>
      <c r="CE46" s="150"/>
      <c r="CF46" s="150"/>
      <c r="CG46" s="150"/>
      <c r="CH46" s="150"/>
      <c r="CI46" s="150"/>
      <c r="CJ46" s="150"/>
      <c r="CK46" s="150"/>
      <c r="CL46" s="150"/>
      <c r="CM46" s="150"/>
      <c r="CN46" s="150"/>
      <c r="CO46" s="150"/>
      <c r="CP46" s="150"/>
      <c r="CQ46" s="150"/>
      <c r="CR46" s="150"/>
      <c r="CS46" s="150"/>
      <c r="CT46" s="150"/>
    </row>
    <row r="47" spans="1:98" ht="24" customHeight="1" x14ac:dyDescent="0.25">
      <c r="A47" s="20" t="s">
        <v>17</v>
      </c>
      <c r="B47" s="21"/>
      <c r="C47" s="41"/>
      <c r="D47" s="19"/>
      <c r="E47" s="93"/>
      <c r="F47" s="103"/>
      <c r="G47" s="92"/>
      <c r="H47" s="41"/>
      <c r="I47" s="19"/>
      <c r="J47" s="93"/>
      <c r="K47" s="22"/>
      <c r="L47" s="102" t="s">
        <v>79</v>
      </c>
      <c r="M47" s="14"/>
      <c r="N47" s="14"/>
      <c r="O47" s="14"/>
      <c r="P47" s="14"/>
      <c r="Q47" s="14"/>
      <c r="R47" s="14"/>
      <c r="S47" s="14"/>
      <c r="T47" s="14"/>
      <c r="U47" s="2"/>
      <c r="BZ47" s="150"/>
      <c r="CA47" s="150"/>
      <c r="CB47" s="150"/>
      <c r="CC47" s="150"/>
      <c r="CD47" s="150"/>
      <c r="CE47" s="150"/>
      <c r="CF47" s="150"/>
      <c r="CG47" s="150"/>
      <c r="CH47" s="150"/>
      <c r="CI47" s="150"/>
      <c r="CJ47" s="150"/>
      <c r="CK47" s="150"/>
      <c r="CL47" s="150"/>
      <c r="CM47" s="150"/>
      <c r="CN47" s="150"/>
      <c r="CO47" s="150"/>
      <c r="CP47" s="150"/>
      <c r="CQ47" s="150"/>
      <c r="CR47" s="150"/>
      <c r="CS47" s="150"/>
      <c r="CT47" s="150"/>
    </row>
    <row r="48" spans="1:98" ht="24" customHeight="1" x14ac:dyDescent="0.25">
      <c r="A48" s="20" t="s">
        <v>18</v>
      </c>
      <c r="B48" s="21"/>
      <c r="C48" s="41"/>
      <c r="D48" s="19"/>
      <c r="E48" s="93"/>
      <c r="F48" s="103"/>
      <c r="G48" s="92"/>
      <c r="H48" s="41"/>
      <c r="I48" s="19"/>
      <c r="J48" s="93"/>
      <c r="K48" s="22"/>
      <c r="L48" s="102" t="s">
        <v>79</v>
      </c>
      <c r="M48" s="14"/>
      <c r="N48" s="14"/>
      <c r="O48" s="14"/>
      <c r="P48" s="14"/>
      <c r="Q48" s="14"/>
      <c r="R48" s="14"/>
      <c r="S48" s="14"/>
      <c r="T48" s="14"/>
      <c r="U48" s="2"/>
      <c r="BZ48" s="150"/>
      <c r="CA48" s="150"/>
      <c r="CB48" s="150"/>
      <c r="CC48" s="150"/>
      <c r="CD48" s="150"/>
      <c r="CE48" s="150"/>
      <c r="CF48" s="150"/>
      <c r="CG48" s="150"/>
      <c r="CH48" s="150"/>
      <c r="CI48" s="150"/>
      <c r="CJ48" s="150"/>
      <c r="CK48" s="150"/>
      <c r="CL48" s="150"/>
      <c r="CM48" s="150"/>
      <c r="CN48" s="150"/>
      <c r="CO48" s="150"/>
      <c r="CP48" s="150"/>
      <c r="CQ48" s="150"/>
      <c r="CR48" s="150"/>
      <c r="CS48" s="150"/>
      <c r="CT48" s="150"/>
    </row>
    <row r="49" spans="1:98" ht="24" customHeight="1" x14ac:dyDescent="0.25">
      <c r="A49" s="20" t="s">
        <v>84</v>
      </c>
      <c r="B49" s="21"/>
      <c r="C49" s="41"/>
      <c r="D49" s="19"/>
      <c r="E49" s="93"/>
      <c r="F49" s="103"/>
      <c r="G49" s="92"/>
      <c r="H49" s="41"/>
      <c r="I49" s="19"/>
      <c r="J49" s="93"/>
      <c r="K49" s="22"/>
      <c r="L49" s="102" t="s">
        <v>79</v>
      </c>
      <c r="M49" s="14"/>
      <c r="N49" s="14"/>
      <c r="O49" s="14"/>
      <c r="P49" s="14"/>
      <c r="Q49" s="14"/>
      <c r="R49" s="14"/>
      <c r="S49" s="14"/>
      <c r="T49" s="14"/>
      <c r="U49" s="2"/>
      <c r="BZ49" s="150"/>
      <c r="CA49" s="150"/>
      <c r="CB49" s="150"/>
      <c r="CC49" s="150"/>
      <c r="CD49" s="150"/>
      <c r="CE49" s="150"/>
      <c r="CF49" s="150"/>
      <c r="CG49" s="150"/>
      <c r="CH49" s="150"/>
      <c r="CI49" s="150"/>
      <c r="CJ49" s="150"/>
      <c r="CK49" s="150"/>
      <c r="CL49" s="150"/>
      <c r="CM49" s="150"/>
      <c r="CN49" s="150"/>
      <c r="CO49" s="150"/>
      <c r="CP49" s="150"/>
      <c r="CQ49" s="150"/>
      <c r="CR49" s="150"/>
      <c r="CS49" s="150"/>
      <c r="CT49" s="150"/>
    </row>
    <row r="50" spans="1:98" ht="24" customHeight="1" x14ac:dyDescent="0.25">
      <c r="A50" s="95" t="s">
        <v>19</v>
      </c>
      <c r="B50" s="21"/>
      <c r="C50" s="43"/>
      <c r="D50" s="44"/>
      <c r="E50" s="96"/>
      <c r="F50" s="103"/>
      <c r="G50" s="21"/>
      <c r="H50" s="43"/>
      <c r="I50" s="44"/>
      <c r="J50" s="96"/>
      <c r="K50" s="23"/>
      <c r="L50" s="102" t="s">
        <v>79</v>
      </c>
      <c r="M50" s="14"/>
      <c r="N50" s="14"/>
      <c r="O50" s="14"/>
      <c r="P50" s="14"/>
      <c r="Q50" s="14"/>
      <c r="R50" s="14"/>
      <c r="S50" s="14"/>
      <c r="T50" s="14"/>
      <c r="U50" s="2"/>
      <c r="BZ50" s="150"/>
      <c r="CA50" s="150"/>
      <c r="CB50" s="150"/>
      <c r="CC50" s="150"/>
      <c r="CD50" s="150"/>
      <c r="CE50" s="150"/>
      <c r="CF50" s="150"/>
      <c r="CG50" s="150"/>
      <c r="CH50" s="150"/>
      <c r="CI50" s="150"/>
      <c r="CJ50" s="150"/>
      <c r="CK50" s="150"/>
      <c r="CL50" s="150"/>
      <c r="CM50" s="150"/>
      <c r="CN50" s="150"/>
      <c r="CO50" s="150"/>
      <c r="CP50" s="150"/>
      <c r="CQ50" s="150"/>
      <c r="CR50" s="150"/>
      <c r="CS50" s="150"/>
      <c r="CT50" s="150"/>
    </row>
    <row r="51" spans="1:98" ht="24" customHeight="1" x14ac:dyDescent="0.25">
      <c r="A51" s="104" t="s">
        <v>86</v>
      </c>
      <c r="B51" s="24"/>
      <c r="C51" s="48"/>
      <c r="D51" s="26"/>
      <c r="E51" s="97"/>
      <c r="F51" s="105"/>
      <c r="G51" s="24"/>
      <c r="H51" s="48"/>
      <c r="I51" s="26"/>
      <c r="J51" s="97"/>
      <c r="K51" s="25"/>
      <c r="L51" s="102" t="s">
        <v>79</v>
      </c>
      <c r="M51" s="14"/>
      <c r="N51" s="14"/>
      <c r="O51" s="14"/>
      <c r="P51" s="14"/>
      <c r="Q51" s="14"/>
      <c r="R51" s="14"/>
      <c r="S51" s="14"/>
      <c r="T51" s="14"/>
      <c r="U51" s="2"/>
      <c r="BZ51" s="150"/>
      <c r="CA51" s="150"/>
      <c r="CB51" s="150"/>
      <c r="CC51" s="150"/>
      <c r="CD51" s="150"/>
      <c r="CE51" s="150"/>
      <c r="CF51" s="150"/>
      <c r="CG51" s="150"/>
      <c r="CH51" s="150"/>
      <c r="CI51" s="150"/>
      <c r="CJ51" s="150"/>
      <c r="CK51" s="150"/>
      <c r="CL51" s="150"/>
      <c r="CM51" s="150"/>
      <c r="CN51" s="150"/>
      <c r="CO51" s="150"/>
      <c r="CP51" s="150"/>
      <c r="CQ51" s="150"/>
      <c r="CR51" s="150"/>
      <c r="CS51" s="150"/>
      <c r="CT51" s="150"/>
    </row>
    <row r="52" spans="1:98" x14ac:dyDescent="0.25">
      <c r="A52" s="412" t="s">
        <v>20</v>
      </c>
      <c r="B52" s="412"/>
      <c r="C52" s="412"/>
      <c r="D52" s="412"/>
      <c r="E52" s="412"/>
      <c r="F52" s="412"/>
      <c r="G52" s="412"/>
      <c r="H52" s="412"/>
      <c r="I52" s="412"/>
      <c r="J52" s="412"/>
      <c r="K52" s="412"/>
      <c r="L52" s="412"/>
      <c r="M52" s="412"/>
      <c r="N52" s="412"/>
      <c r="O52" s="412"/>
      <c r="P52" s="412"/>
      <c r="Q52" s="413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3"/>
      <c r="AD52" s="15"/>
      <c r="AE52" s="3"/>
      <c r="AF52" s="3"/>
      <c r="AG52" s="2"/>
      <c r="AH52" s="2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</row>
    <row r="53" spans="1:98" x14ac:dyDescent="0.25">
      <c r="A53" s="414" t="s">
        <v>21</v>
      </c>
      <c r="B53" s="371"/>
      <c r="C53" s="367" t="s">
        <v>22</v>
      </c>
      <c r="D53" s="383"/>
      <c r="E53" s="368"/>
      <c r="F53" s="415" t="s">
        <v>23</v>
      </c>
      <c r="G53" s="415"/>
      <c r="H53" s="415"/>
      <c r="I53" s="415" t="s">
        <v>24</v>
      </c>
      <c r="J53" s="415"/>
      <c r="K53" s="415"/>
      <c r="L53" s="415" t="s">
        <v>25</v>
      </c>
      <c r="M53" s="415"/>
      <c r="N53" s="415"/>
      <c r="O53" s="367" t="s">
        <v>26</v>
      </c>
      <c r="P53" s="368"/>
      <c r="Q53" s="106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</row>
    <row r="54" spans="1:98" x14ac:dyDescent="0.25">
      <c r="A54" s="407"/>
      <c r="B54" s="372"/>
      <c r="C54" s="64" t="s">
        <v>27</v>
      </c>
      <c r="D54" s="28" t="s">
        <v>28</v>
      </c>
      <c r="E54" s="61" t="s">
        <v>29</v>
      </c>
      <c r="F54" s="64" t="s">
        <v>27</v>
      </c>
      <c r="G54" s="28" t="s">
        <v>28</v>
      </c>
      <c r="H54" s="61" t="s">
        <v>29</v>
      </c>
      <c r="I54" s="64" t="s">
        <v>27</v>
      </c>
      <c r="J54" s="28" t="s">
        <v>28</v>
      </c>
      <c r="K54" s="61" t="s">
        <v>29</v>
      </c>
      <c r="L54" s="64" t="s">
        <v>27</v>
      </c>
      <c r="M54" s="28" t="s">
        <v>28</v>
      </c>
      <c r="N54" s="61" t="s">
        <v>29</v>
      </c>
      <c r="O54" s="64" t="s">
        <v>27</v>
      </c>
      <c r="P54" s="8" t="s">
        <v>28</v>
      </c>
      <c r="Q54" s="2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</row>
    <row r="55" spans="1:98" x14ac:dyDescent="0.25">
      <c r="A55" s="392" t="s">
        <v>30</v>
      </c>
      <c r="B55" s="393"/>
      <c r="C55" s="107"/>
      <c r="D55" s="108"/>
      <c r="E55" s="109"/>
      <c r="F55" s="107"/>
      <c r="G55" s="108"/>
      <c r="H55" s="109"/>
      <c r="I55" s="107"/>
      <c r="J55" s="108"/>
      <c r="K55" s="109"/>
      <c r="L55" s="107"/>
      <c r="M55" s="108"/>
      <c r="N55" s="109"/>
      <c r="O55" s="107"/>
      <c r="P55" s="110"/>
      <c r="Q55" s="428" t="s">
        <v>106</v>
      </c>
      <c r="R55" s="429"/>
      <c r="S55" s="429"/>
      <c r="T55" s="429"/>
      <c r="U55" s="429"/>
      <c r="V55" s="429"/>
      <c r="W55" s="429"/>
      <c r="X55" s="429"/>
      <c r="Y55" s="429"/>
      <c r="BZ55" s="150"/>
      <c r="CA55" s="150" t="str">
        <f>IF(C55&gt;=D55,""," Los exámenes Reactivos de Hepatitis B NO DEBEN ser mayor a los exámenes Procesados ")</f>
        <v/>
      </c>
      <c r="CB55" s="150" t="str">
        <f>IF(F55&gt;=G55,""," Los exámenes Reactivos de Hepatitis C NO DEBEN ser mayor a los exámenes Procesados ")</f>
        <v/>
      </c>
      <c r="CC55" s="150" t="str">
        <f>IF(I55&gt;=J55,""," Los exámenes Reactivos de CHAGAS NO DEBEN ser mayor a los exámenes Procesados ")</f>
        <v/>
      </c>
      <c r="CD55" s="150" t="str">
        <f>IF(L55&gt;=M55,""," Los exámenes Reactivos de HTLV1 NO DEBEN ser mayor a los exámenes Procesados ")</f>
        <v/>
      </c>
      <c r="CE55" s="150" t="str">
        <f>IF(O55&gt;=P55,""," Los exámenes Reactivos de SIFILIS NO DEBEN ser mayor a los exámenes Procesados ")</f>
        <v/>
      </c>
      <c r="CF55" s="150" t="str">
        <f>IF(D55&gt;=E55,""," Los exámenes Confirmados de Hepatitis B NO DEBEN ser mayor a los exámenes Reactivos ")</f>
        <v/>
      </c>
      <c r="CG55" s="150" t="str">
        <f>IF(G57&gt;=H57,""," Los exámenes Confirmados de Hepatitis C NO DEBEN ser mayor a los exámenes Reactivos ")</f>
        <v/>
      </c>
      <c r="CH55" s="150" t="str">
        <f>IF(J55&gt;=K55,""," Los exámenes Confirmados de CHAGAS NO DEBEN ser mayor a los exámenes Reactivos ")</f>
        <v/>
      </c>
      <c r="CI55" s="150" t="str">
        <f>IF(M55&gt;=N55,""," Los exámenes Confirmados de HTLV1 NO DEBEN ser mayor a los exámenes Reactivos ")</f>
        <v/>
      </c>
      <c r="CJ55" s="150">
        <f t="shared" ref="CJ55:CK59" si="6">IF(C55&gt;=D55,0,1)</f>
        <v>0</v>
      </c>
      <c r="CK55" s="150">
        <f t="shared" si="6"/>
        <v>0</v>
      </c>
      <c r="CL55" s="150">
        <f t="shared" ref="CL55:CM59" si="7">IF(F55&gt;=G55,0,1)</f>
        <v>0</v>
      </c>
      <c r="CM55" s="150">
        <f t="shared" si="7"/>
        <v>0</v>
      </c>
      <c r="CN55" s="150">
        <f t="shared" ref="CN55:CO59" si="8">IF(I55&gt;=J55,0,1)</f>
        <v>0</v>
      </c>
      <c r="CO55" s="150">
        <f t="shared" si="8"/>
        <v>0</v>
      </c>
      <c r="CP55" s="150">
        <f t="shared" ref="CP55:CQ59" si="9">IF(L55&gt;=M55,0,1)</f>
        <v>0</v>
      </c>
      <c r="CQ55" s="150">
        <f t="shared" si="9"/>
        <v>0</v>
      </c>
      <c r="CR55" s="150">
        <f>IF(O55&gt;=E55,0,1)</f>
        <v>0</v>
      </c>
      <c r="CS55" s="150"/>
      <c r="CT55" s="150"/>
    </row>
    <row r="56" spans="1:98" x14ac:dyDescent="0.25">
      <c r="A56" s="394" t="s">
        <v>31</v>
      </c>
      <c r="B56" s="112" t="s">
        <v>88</v>
      </c>
      <c r="C56" s="29"/>
      <c r="D56" s="30"/>
      <c r="E56" s="88"/>
      <c r="F56" s="29"/>
      <c r="G56" s="30"/>
      <c r="H56" s="88"/>
      <c r="I56" s="29"/>
      <c r="J56" s="30"/>
      <c r="K56" s="88"/>
      <c r="L56" s="29"/>
      <c r="M56" s="30"/>
      <c r="N56" s="88"/>
      <c r="O56" s="29"/>
      <c r="P56" s="13"/>
      <c r="Q56" s="428" t="s">
        <v>106</v>
      </c>
      <c r="R56" s="429"/>
      <c r="S56" s="429"/>
      <c r="T56" s="429"/>
      <c r="U56" s="429"/>
      <c r="V56" s="429"/>
      <c r="W56" s="429"/>
      <c r="X56" s="429"/>
      <c r="Y56" s="429"/>
      <c r="BZ56" s="150"/>
      <c r="CA56" s="150" t="str">
        <f>IF(C56&gt;=D56,""," Los exámenes Reactivos de Hepatitis B NO DEBEN ser mayor a los exámenes Procesados ")</f>
        <v/>
      </c>
      <c r="CB56" s="150" t="str">
        <f>IF(F56&gt;=G56,""," Los exámenes Reactivos de Hepatitis C NO DEBEN ser mayor a los exámenes Procesados ")</f>
        <v/>
      </c>
      <c r="CC56" s="150" t="str">
        <f>IF(I56&gt;=J56,""," Los exámenes Reactivos de CHAGAS NO DEBEN ser mayor a los exámenes Procesados ")</f>
        <v/>
      </c>
      <c r="CD56" s="150" t="str">
        <f>IF(L56&gt;=M56,""," Los exámenes Reactivos de HTLV1 NO DEBEN ser mayor a los exámenes Procesados ")</f>
        <v/>
      </c>
      <c r="CE56" s="150" t="str">
        <f>IF(O56&gt;=P56,""," Los exámenes Reactivos de SÍFILIS NO DEBEN ser mayor a los exámenes Procesados ")</f>
        <v/>
      </c>
      <c r="CF56" s="150" t="str">
        <f>IF(D56&gt;=E56,""," Los exámenes Confirmados de Hepatitis B NO DEBEN ser mayor a los exámenes Reactivos")</f>
        <v/>
      </c>
      <c r="CG56" s="150" t="str">
        <f>IF(G56&gt;=H56,""," Los exámenes Confirmados de Hepatitis C NO DEBEN ser mayor a los exámenes Reactivos ")</f>
        <v/>
      </c>
      <c r="CH56" s="150" t="str">
        <f>IF(J56&gt;=K56,""," Los exámenes Confirmados de CHAGAS NO DEBEN ser mayor a los exámenes Reactivos ")</f>
        <v/>
      </c>
      <c r="CI56" s="150" t="str">
        <f>IF(M56&gt;=N56,""," Los exámenes Confirmados de HTLV1 NO DEBEN ser mayor a los exámenes Reactivos ")</f>
        <v/>
      </c>
      <c r="CJ56" s="150">
        <f t="shared" si="6"/>
        <v>0</v>
      </c>
      <c r="CK56" s="150">
        <f t="shared" si="6"/>
        <v>0</v>
      </c>
      <c r="CL56" s="150">
        <f t="shared" si="7"/>
        <v>0</v>
      </c>
      <c r="CM56" s="150">
        <f t="shared" si="7"/>
        <v>0</v>
      </c>
      <c r="CN56" s="150">
        <f t="shared" si="8"/>
        <v>0</v>
      </c>
      <c r="CO56" s="150">
        <f t="shared" si="8"/>
        <v>0</v>
      </c>
      <c r="CP56" s="150">
        <f t="shared" si="9"/>
        <v>0</v>
      </c>
      <c r="CQ56" s="150">
        <f t="shared" si="9"/>
        <v>0</v>
      </c>
      <c r="CR56" s="150">
        <f>IF(O56&gt;=P56,0,1)</f>
        <v>0</v>
      </c>
      <c r="CS56" s="150"/>
      <c r="CT56" s="150"/>
    </row>
    <row r="57" spans="1:98" ht="21" x14ac:dyDescent="0.25">
      <c r="A57" s="395"/>
      <c r="B57" s="114" t="s">
        <v>89</v>
      </c>
      <c r="C57" s="10"/>
      <c r="D57" s="31"/>
      <c r="E57" s="11"/>
      <c r="F57" s="10"/>
      <c r="G57" s="31"/>
      <c r="H57" s="11"/>
      <c r="I57" s="10"/>
      <c r="J57" s="31"/>
      <c r="K57" s="11"/>
      <c r="L57" s="10"/>
      <c r="M57" s="31"/>
      <c r="N57" s="11"/>
      <c r="O57" s="10"/>
      <c r="P57" s="17"/>
      <c r="Q57" s="428" t="s">
        <v>106</v>
      </c>
      <c r="R57" s="429"/>
      <c r="S57" s="429"/>
      <c r="T57" s="429"/>
      <c r="U57" s="429"/>
      <c r="V57" s="429"/>
      <c r="W57" s="429"/>
      <c r="X57" s="429"/>
      <c r="Y57" s="429"/>
      <c r="BZ57" s="150"/>
      <c r="CA57" s="150" t="str">
        <f>IF(C57&gt;=D57,""," Los exámenes Reactivos de Hepatitis B NO DEBEN ser mayor a los exámenes Procesados ")</f>
        <v/>
      </c>
      <c r="CB57" s="150" t="str">
        <f>IF(F57&gt;=G57,""," Los exámenes Reactivos de Hepatitis C NO DEBEN ser mayor a los exámenes Procesados ")</f>
        <v/>
      </c>
      <c r="CC57" s="150" t="str">
        <f>IF(I57&gt;=J57,""," Los exámenes Reactivos de CHAGAS NO DEBEN ser mayor a los exámenes Procesados ")</f>
        <v/>
      </c>
      <c r="CD57" s="150" t="str">
        <f>IF(L57&gt;=M57,""," Los exámenes Reactivos de HTLV1 NO DEBEN ser mayor a los exámenes Procesados ")</f>
        <v/>
      </c>
      <c r="CE57" s="150" t="str">
        <f>IF(O57&gt;=P57,""," Los exámenes Reactivos de SÍFILIS NO DEBEN ser mayor a los exámenes Procesados ")</f>
        <v/>
      </c>
      <c r="CF57" s="150" t="str">
        <f>IF(D57&gt;=E57,""," Los exámenes Confirmados de Hepatitis B NO DEBEN ser mayor a los exámenes Reactivos ")</f>
        <v/>
      </c>
      <c r="CG57" s="150"/>
      <c r="CH57" s="150" t="str">
        <f>IF(J57&gt;=K57,""," Los exámenes Confirmados de CHAGAS NO DEBEN ser mayor a los exámenes Reactivos ")</f>
        <v/>
      </c>
      <c r="CI57" s="150" t="str">
        <f>IF(M57&gt;=N57,""," Los exámenes Confirmados de HTLV1 NO DEBEN ser mayor a los exámenes Reactivos ")</f>
        <v/>
      </c>
      <c r="CJ57" s="150">
        <f t="shared" si="6"/>
        <v>0</v>
      </c>
      <c r="CK57" s="150">
        <f t="shared" si="6"/>
        <v>0</v>
      </c>
      <c r="CL57" s="150">
        <f t="shared" si="7"/>
        <v>0</v>
      </c>
      <c r="CM57" s="150">
        <f t="shared" si="7"/>
        <v>0</v>
      </c>
      <c r="CN57" s="150">
        <f t="shared" si="8"/>
        <v>0</v>
      </c>
      <c r="CO57" s="150">
        <f t="shared" si="8"/>
        <v>0</v>
      </c>
      <c r="CP57" s="150">
        <f t="shared" si="9"/>
        <v>0</v>
      </c>
      <c r="CQ57" s="150">
        <f t="shared" si="9"/>
        <v>0</v>
      </c>
      <c r="CR57" s="150">
        <f>IF(O57&gt;=P57,0,1)</f>
        <v>0</v>
      </c>
      <c r="CS57" s="150"/>
      <c r="CT57" s="150"/>
    </row>
    <row r="58" spans="1:98" ht="21" x14ac:dyDescent="0.25">
      <c r="A58" s="396"/>
      <c r="B58" s="115" t="s">
        <v>90</v>
      </c>
      <c r="C58" s="32"/>
      <c r="D58" s="33"/>
      <c r="E58" s="34"/>
      <c r="F58" s="32"/>
      <c r="G58" s="33"/>
      <c r="H58" s="34"/>
      <c r="I58" s="32"/>
      <c r="J58" s="33"/>
      <c r="K58" s="34"/>
      <c r="L58" s="32"/>
      <c r="M58" s="33"/>
      <c r="N58" s="34"/>
      <c r="O58" s="32"/>
      <c r="P58" s="116"/>
      <c r="Q58" s="428" t="s">
        <v>106</v>
      </c>
      <c r="R58" s="429"/>
      <c r="S58" s="429"/>
      <c r="T58" s="429"/>
      <c r="U58" s="429"/>
      <c r="V58" s="429"/>
      <c r="W58" s="429"/>
      <c r="X58" s="429"/>
      <c r="Y58" s="429"/>
      <c r="BZ58" s="150"/>
      <c r="CA58" s="150" t="str">
        <f>IF(C58&gt;=D58,""," Los exámenes Reactivos de Hepatitis B NO DEBEN ser mayor a los exámenes Procesados ")</f>
        <v/>
      </c>
      <c r="CB58" s="150" t="str">
        <f>IF(F58&gt;=G58,""," Los exámenes Reactivos de Hepatitis C NO DEBEN ser mayor a los exámenes Procesados ")</f>
        <v/>
      </c>
      <c r="CC58" s="150" t="str">
        <f>IF(I58&gt;=J58,""," Los exámenes Reactivos de CHAGAS NO DEBEN ser mayor a los exámenes Procesados ")</f>
        <v/>
      </c>
      <c r="CD58" s="150" t="str">
        <f>IF(L58&gt;=M58,""," Los exámenes Reactivos de HTLV1 NO DEBEN ser mayor a los exámenes Procesados ")</f>
        <v/>
      </c>
      <c r="CE58" s="150" t="str">
        <f>IF(O58&gt;=P58,""," Los exámenes Reactivos de SÍFILIS NO DEBEN ser mayor a los exámenes Procesados ")</f>
        <v/>
      </c>
      <c r="CF58" s="150" t="str">
        <f>IF(D58&gt;=E58,""," Los exámenes Confirmados de Hepatitis B NO DEBEN ser mayor a los exámenes Reactivos ")</f>
        <v/>
      </c>
      <c r="CG58" s="150" t="str">
        <f>IF(G58&gt;=H58,""," Los exámenes Confirmados de Hepatitis C NO DEBEN ser mayor a los exámenes Reactivos ")</f>
        <v/>
      </c>
      <c r="CH58" s="150" t="str">
        <f>IF(J58&gt;=K58,""," Los exámenes Confirmados de CHAGAS NO DEBEN ser mayor a los exámenes Reactivos ")</f>
        <v/>
      </c>
      <c r="CI58" s="150" t="str">
        <f>IF(M58&gt;=N58,""," Los exámenes Confirmados de HTLV1 NO DEBEN ser mayor a los exámenes Reactivos ")</f>
        <v/>
      </c>
      <c r="CJ58" s="150">
        <f t="shared" si="6"/>
        <v>0</v>
      </c>
      <c r="CK58" s="150">
        <f t="shared" si="6"/>
        <v>0</v>
      </c>
      <c r="CL58" s="150">
        <f t="shared" si="7"/>
        <v>0</v>
      </c>
      <c r="CM58" s="150">
        <f t="shared" si="7"/>
        <v>0</v>
      </c>
      <c r="CN58" s="150">
        <f t="shared" si="8"/>
        <v>0</v>
      </c>
      <c r="CO58" s="150">
        <f t="shared" si="8"/>
        <v>0</v>
      </c>
      <c r="CP58" s="150">
        <f t="shared" si="9"/>
        <v>0</v>
      </c>
      <c r="CQ58" s="150">
        <f t="shared" si="9"/>
        <v>0</v>
      </c>
      <c r="CR58" s="150">
        <f>IF(O58&gt;=P58,0,1)</f>
        <v>0</v>
      </c>
      <c r="CS58" s="150"/>
      <c r="CT58" s="150"/>
    </row>
    <row r="59" spans="1:98" x14ac:dyDescent="0.25">
      <c r="A59" s="397" t="s">
        <v>84</v>
      </c>
      <c r="B59" s="398"/>
      <c r="C59" s="32"/>
      <c r="D59" s="33"/>
      <c r="E59" s="34"/>
      <c r="F59" s="32"/>
      <c r="G59" s="33"/>
      <c r="H59" s="34"/>
      <c r="I59" s="32"/>
      <c r="J59" s="33"/>
      <c r="K59" s="34"/>
      <c r="L59" s="32"/>
      <c r="M59" s="33"/>
      <c r="N59" s="34"/>
      <c r="O59" s="32"/>
      <c r="P59" s="116"/>
      <c r="Q59" s="428" t="s">
        <v>107</v>
      </c>
      <c r="R59" s="429"/>
      <c r="S59" s="429"/>
      <c r="T59" s="429"/>
      <c r="U59" s="429"/>
      <c r="V59" s="429"/>
      <c r="W59" s="429"/>
      <c r="X59" s="429"/>
      <c r="Y59" s="429"/>
      <c r="BZ59" s="150"/>
      <c r="CA59" s="150" t="str">
        <f>IF(C59&gt;=D59,""," Los exámenes Reactivos de Hepatitis B NO DEBEN ser mayor a los exámenes Procesados ")</f>
        <v/>
      </c>
      <c r="CB59" s="150" t="str">
        <f>IF(F59&gt;=G59,""," Los exámenes Reactivos de Hepatitis C NO DEBEN ser mayor a los exámenes Procesados ")</f>
        <v/>
      </c>
      <c r="CC59" s="150" t="str">
        <f>IF(I59&gt;=J59,""," Los exámenes Reactivos de CHAGAS NO DEBEN ser mayor a los exámenes Procesados ")</f>
        <v/>
      </c>
      <c r="CD59" s="150" t="str">
        <f>IF(L59&gt;=M59,""," Los exámenes Reactivos de HTLV1 NO DEBEN ser mayor a los exámenes Procesados ")</f>
        <v/>
      </c>
      <c r="CE59" s="150" t="str">
        <f>IF(O59&gt;=P59,""," Los exámenes Reactivos de SÍFILIS NO DEBEN ser mayor a los exámenes Procesados ")</f>
        <v/>
      </c>
      <c r="CF59" s="150" t="str">
        <f>IF(D59&gt;=E59,""," Los exámenes Confirmados de Hepatitis B NO DEBEN ser mayor a los exámenes Reactivos ")</f>
        <v/>
      </c>
      <c r="CG59" s="150" t="str">
        <f>IF(G59&gt;=H59,""," Los exámenes Confirmados de Hepatitis C NO DEBEN ser mayor a los exámenes Reactivos ")</f>
        <v/>
      </c>
      <c r="CH59" s="150" t="str">
        <f>IF(J59&gt;=K59,""," Los exámenes Confirmados de CHAGAS NO DEBEN ser mayor a los exámenes Reactivos ")</f>
        <v/>
      </c>
      <c r="CI59" s="150" t="str">
        <f>IF(M59&gt;=N59,""," Los exámenes Confirmados de HTLV1 NO DEBEN ser mayor a los exámenes Reactivos ")</f>
        <v/>
      </c>
      <c r="CJ59" s="150">
        <f t="shared" si="6"/>
        <v>0</v>
      </c>
      <c r="CK59" s="150">
        <f t="shared" si="6"/>
        <v>0</v>
      </c>
      <c r="CL59" s="150">
        <f t="shared" si="7"/>
        <v>0</v>
      </c>
      <c r="CM59" s="150">
        <f t="shared" si="7"/>
        <v>0</v>
      </c>
      <c r="CN59" s="150">
        <f t="shared" si="8"/>
        <v>0</v>
      </c>
      <c r="CO59" s="150">
        <f t="shared" si="8"/>
        <v>0</v>
      </c>
      <c r="CP59" s="150">
        <f t="shared" si="9"/>
        <v>0</v>
      </c>
      <c r="CQ59" s="150">
        <f t="shared" si="9"/>
        <v>0</v>
      </c>
      <c r="CR59" s="150">
        <f>IF(O59&gt;=P59,0,1)</f>
        <v>0</v>
      </c>
      <c r="CS59" s="150"/>
      <c r="CT59" s="150"/>
    </row>
    <row r="60" spans="1:98" x14ac:dyDescent="0.25">
      <c r="A60" s="413" t="s">
        <v>32</v>
      </c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413"/>
      <c r="M60" s="413"/>
      <c r="N60" s="413"/>
      <c r="O60" s="413"/>
      <c r="P60" s="413"/>
      <c r="Q60" s="413"/>
      <c r="R60" s="413"/>
      <c r="BZ60" s="150"/>
      <c r="CA60" s="150"/>
      <c r="CB60" s="150"/>
      <c r="CC60" s="150"/>
      <c r="CD60" s="150"/>
      <c r="CE60" s="150"/>
      <c r="CF60" s="150"/>
      <c r="CG60" s="150"/>
      <c r="CH60" s="150"/>
      <c r="CI60" s="150"/>
      <c r="CJ60" s="150"/>
      <c r="CK60" s="150"/>
      <c r="CL60" s="150"/>
      <c r="CM60" s="150"/>
      <c r="CN60" s="150"/>
      <c r="CO60" s="150"/>
      <c r="CP60" s="150"/>
      <c r="CQ60" s="150"/>
      <c r="CR60" s="150"/>
      <c r="CS60" s="150"/>
      <c r="CT60" s="150"/>
    </row>
    <row r="61" spans="1:98" x14ac:dyDescent="0.25">
      <c r="A61" s="414" t="s">
        <v>21</v>
      </c>
      <c r="B61" s="371"/>
      <c r="C61" s="367" t="s">
        <v>22</v>
      </c>
      <c r="D61" s="383"/>
      <c r="E61" s="368"/>
      <c r="F61" s="415" t="s">
        <v>23</v>
      </c>
      <c r="G61" s="415"/>
      <c r="H61" s="415"/>
      <c r="I61" s="415" t="s">
        <v>24</v>
      </c>
      <c r="J61" s="415"/>
      <c r="K61" s="415"/>
      <c r="L61" s="415" t="s">
        <v>25</v>
      </c>
      <c r="M61" s="415"/>
      <c r="N61" s="415"/>
      <c r="O61" s="367" t="s">
        <v>26</v>
      </c>
      <c r="P61" s="368"/>
      <c r="Q61" s="36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</row>
    <row r="62" spans="1:98" x14ac:dyDescent="0.25">
      <c r="A62" s="407"/>
      <c r="B62" s="372"/>
      <c r="C62" s="64" t="s">
        <v>27</v>
      </c>
      <c r="D62" s="28" t="s">
        <v>28</v>
      </c>
      <c r="E62" s="61" t="s">
        <v>29</v>
      </c>
      <c r="F62" s="64" t="s">
        <v>27</v>
      </c>
      <c r="G62" s="28" t="s">
        <v>28</v>
      </c>
      <c r="H62" s="61" t="s">
        <v>29</v>
      </c>
      <c r="I62" s="64" t="s">
        <v>27</v>
      </c>
      <c r="J62" s="28" t="s">
        <v>28</v>
      </c>
      <c r="K62" s="61" t="s">
        <v>29</v>
      </c>
      <c r="L62" s="64" t="s">
        <v>27</v>
      </c>
      <c r="M62" s="28" t="s">
        <v>28</v>
      </c>
      <c r="N62" s="61" t="s">
        <v>29</v>
      </c>
      <c r="O62" s="64" t="s">
        <v>27</v>
      </c>
      <c r="P62" s="8" t="s">
        <v>28</v>
      </c>
      <c r="Q62" s="36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</row>
    <row r="63" spans="1:98" x14ac:dyDescent="0.25">
      <c r="A63" s="392" t="s">
        <v>30</v>
      </c>
      <c r="B63" s="393"/>
      <c r="C63" s="107"/>
      <c r="D63" s="108"/>
      <c r="E63" s="109"/>
      <c r="F63" s="107"/>
      <c r="G63" s="108"/>
      <c r="H63" s="109"/>
      <c r="I63" s="107"/>
      <c r="J63" s="108"/>
      <c r="K63" s="109"/>
      <c r="L63" s="107"/>
      <c r="M63" s="108"/>
      <c r="N63" s="109"/>
      <c r="O63" s="107"/>
      <c r="P63" s="110"/>
      <c r="Q63" s="428" t="s">
        <v>107</v>
      </c>
      <c r="R63" s="429"/>
      <c r="S63" s="429"/>
      <c r="T63" s="429"/>
      <c r="U63" s="429"/>
      <c r="V63" s="429"/>
      <c r="W63" s="429"/>
      <c r="X63" s="429"/>
      <c r="Y63" s="429"/>
      <c r="BZ63" s="150"/>
      <c r="CA63" s="150" t="str">
        <f>IF(C63&gt;=D63,""," Los exámenes Reactivos de Hepatitis B NO DEBEN ser mayor a los exámenes Procesados ")</f>
        <v/>
      </c>
      <c r="CB63" s="150" t="str">
        <f>IF(F63&gt;=G63,""," Los exámenes Reactivos de Hepatitis C NO DEBEN ser mayor a los exámenes Procesados ")</f>
        <v/>
      </c>
      <c r="CC63" s="150" t="str">
        <f>IF(I63&gt;=J63,""," Los exámenes Reactivos de CHAGAS NO DEBEN ser mayor a los exámenes Procesados ")</f>
        <v/>
      </c>
      <c r="CD63" s="150" t="str">
        <f>IF(L63&gt;=M63,""," Los exámenes Reactivos de HTLV1 NO DEBEN ser mayor a los exámenes Procesados ")</f>
        <v/>
      </c>
      <c r="CE63" s="150" t="str">
        <f>IF(O63&gt;=P63,""," Los exámenes Reactivos de SÍFILIS NO DEBEN ser mayor a los exámenes Procesados ")</f>
        <v/>
      </c>
      <c r="CF63" s="150" t="str">
        <f>IF(D63&gt;=E63,""," Los exámenes Confirmados de Hepatitis B NO DEBEN ser mayor a los exámenes Reactivos ")</f>
        <v/>
      </c>
      <c r="CG63" s="150" t="str">
        <f>IF(G63&gt;=H63,""," Los exámenes Confirmados de Hepatitis C NO DEBEN ser mayor a los exámenes Reactivos ")</f>
        <v/>
      </c>
      <c r="CH63" s="150" t="str">
        <f>IF(J63&gt;=K63,""," Los exámenes Confirmados de CHAGAS NO DEBEN ser mayor a los exámenes Reactivos ")</f>
        <v/>
      </c>
      <c r="CI63" s="150" t="str">
        <f>IF(M63&gt;=N63,""," Los exámenes Confirmados de HTLV1 NO DEBEN ser mayor a los exámenes Reactivos ")</f>
        <v/>
      </c>
      <c r="CJ63" s="150">
        <f>IF(C63&gt;=D63,0,1)</f>
        <v>0</v>
      </c>
      <c r="CK63" s="150">
        <f>IF(D63&gt;=E63,0,1)</f>
        <v>0</v>
      </c>
      <c r="CL63" s="150">
        <f>IF(F63&gt;=G63,0,1)</f>
        <v>0</v>
      </c>
      <c r="CM63" s="150">
        <f>IF(G63&gt;=H63,0,1)</f>
        <v>0</v>
      </c>
      <c r="CN63" s="150">
        <f>IF(I63&gt;=J63,0,1)</f>
        <v>0</v>
      </c>
      <c r="CO63" s="150">
        <f>IF(J63&gt;=K63,0,1)</f>
        <v>0</v>
      </c>
      <c r="CP63" s="150">
        <f>IF(L63&gt;=M63,0,1)</f>
        <v>0</v>
      </c>
      <c r="CQ63" s="150">
        <f>IF(M63&gt;=N63,0,1)</f>
        <v>0</v>
      </c>
      <c r="CR63" s="150">
        <f>IF(O63&gt;=P63,0,1)</f>
        <v>0</v>
      </c>
      <c r="CS63" s="150"/>
      <c r="CT63" s="150"/>
    </row>
    <row r="64" spans="1:98" x14ac:dyDescent="0.25">
      <c r="A64" s="394" t="s">
        <v>31</v>
      </c>
      <c r="B64" s="112" t="s">
        <v>88</v>
      </c>
      <c r="C64" s="29"/>
      <c r="D64" s="30"/>
      <c r="E64" s="88"/>
      <c r="F64" s="29"/>
      <c r="G64" s="30"/>
      <c r="H64" s="88"/>
      <c r="I64" s="29"/>
      <c r="J64" s="30"/>
      <c r="K64" s="88"/>
      <c r="L64" s="29"/>
      <c r="M64" s="30"/>
      <c r="N64" s="88"/>
      <c r="O64" s="29"/>
      <c r="P64" s="13"/>
      <c r="Q64" s="428" t="s">
        <v>107</v>
      </c>
      <c r="R64" s="429"/>
      <c r="S64" s="429"/>
      <c r="T64" s="429"/>
      <c r="U64" s="429"/>
      <c r="V64" s="429"/>
      <c r="W64" s="429"/>
      <c r="X64" s="429"/>
      <c r="Y64" s="429"/>
      <c r="BZ64" s="150"/>
      <c r="CA64" s="150" t="str">
        <f>IF(C64&gt;=D64,""," Los exámenes Reactivos de Hepatitis B NO DEBEN ser mayor a los exámenes Procesados ")</f>
        <v/>
      </c>
      <c r="CB64" s="150" t="str">
        <f>IF(F64&gt;=G64,""," Los exámenes Reactivos de Hepatitis C NO DEBEN ser mayor a los exámenes Procesados ")</f>
        <v/>
      </c>
      <c r="CC64" s="150" t="str">
        <f>IF(I64&gt;=J64,""," Los exámenes Reactivos de CHAGAS NO DEBEN ser mayor a los exámenes Procesados ")</f>
        <v/>
      </c>
      <c r="CD64" s="150" t="str">
        <f>IF(L64&gt;=M64,""," Los exámenes Reactivos de HTLV1 NO DEBEN ser mayor a los exámenes Procesados ")</f>
        <v/>
      </c>
      <c r="CE64" s="150" t="str">
        <f>IF(O64&gt;=P64,""," Los exámenes Reactivos de SÍFILIS NO DEBEN ser mayor a los exámenes Procesados ")</f>
        <v/>
      </c>
      <c r="CF64" s="150" t="str">
        <f>IF(D64&gt;=E64,""," Los exámenes Confirmados de Hepatitis B NO DEBEN ser mayor a los exámenes Reactivos ")</f>
        <v/>
      </c>
      <c r="CG64" s="150" t="str">
        <f>IF(G64&gt;=H64,""," Los exámenes Confirmados de Hepatitis C NO DEBEN ser mayor a los exámenes Reactivos ")</f>
        <v/>
      </c>
      <c r="CH64" s="150" t="str">
        <f>IF(J64&gt;=K64,""," Los exámenes Confirmados de CHAGAS NO DEBEN ser mayor a los exámenes Reactivos ")</f>
        <v/>
      </c>
      <c r="CI64" s="150" t="str">
        <f>IF(M64&gt;=N64,""," Los exámenes Confirmados de HTLV1 NO DEBEN ser mayor a los exámenes Reactivos ")</f>
        <v/>
      </c>
      <c r="CJ64" s="150">
        <f>IF(C63&gt;=D64,0,1)</f>
        <v>0</v>
      </c>
      <c r="CK64" s="150">
        <f>IF(D63&gt;=E64,0,1)</f>
        <v>0</v>
      </c>
      <c r="CL64" s="150">
        <f>IF(F63&gt;=G64,0,1)</f>
        <v>0</v>
      </c>
      <c r="CM64" s="150">
        <f>IF(G63&gt;=H64,0,1)</f>
        <v>0</v>
      </c>
      <c r="CN64" s="150">
        <f>IF(I63&gt;=J64,0,1)</f>
        <v>0</v>
      </c>
      <c r="CO64" s="150">
        <f>IF(J63&gt;=K64,0,1)</f>
        <v>0</v>
      </c>
      <c r="CP64" s="150">
        <f>IF(L63&gt;=M64,0,1)</f>
        <v>0</v>
      </c>
      <c r="CQ64" s="150">
        <f>IF(M63&gt;=N64,0,1)</f>
        <v>0</v>
      </c>
      <c r="CR64" s="150">
        <f>IF(O63&gt;=P64,0,1)</f>
        <v>0</v>
      </c>
      <c r="CS64" s="150"/>
      <c r="CT64" s="150"/>
    </row>
    <row r="65" spans="1:98" ht="21" x14ac:dyDescent="0.25">
      <c r="A65" s="395"/>
      <c r="B65" s="117" t="s">
        <v>89</v>
      </c>
      <c r="C65" s="10"/>
      <c r="D65" s="31"/>
      <c r="E65" s="11"/>
      <c r="F65" s="10"/>
      <c r="G65" s="31"/>
      <c r="H65" s="11"/>
      <c r="I65" s="10"/>
      <c r="J65" s="31"/>
      <c r="K65" s="11"/>
      <c r="L65" s="10"/>
      <c r="M65" s="31"/>
      <c r="N65" s="11"/>
      <c r="O65" s="10"/>
      <c r="P65" s="17"/>
      <c r="Q65" s="428" t="s">
        <v>107</v>
      </c>
      <c r="R65" s="429"/>
      <c r="S65" s="429"/>
      <c r="T65" s="429"/>
      <c r="U65" s="429"/>
      <c r="V65" s="429"/>
      <c r="W65" s="429"/>
      <c r="X65" s="429"/>
      <c r="Y65" s="429"/>
      <c r="BZ65" s="150"/>
      <c r="CA65" s="150" t="str">
        <f>IF(C65&gt;=D65,""," Los exámenes Reactivos de Hepatitis B NO DEBEN ser mayor a los exámenes Procesados ")</f>
        <v/>
      </c>
      <c r="CB65" s="150" t="str">
        <f>IF(F65&gt;=G65,""," Los exámenes Reactivos de Hepatitis C NO DEBEN ser mayor a los exámenes Procesados ")</f>
        <v/>
      </c>
      <c r="CC65" s="150" t="str">
        <f>IF(I65&gt;=J65,""," Los exámenes Reactivos de CHAGAS NO DEBEN ser mayor a los exámenes Procesados ")</f>
        <v/>
      </c>
      <c r="CD65" s="150" t="str">
        <f>IF(L65&gt;=M65,""," Los exámenes Reactivos de HTLV1 NO DEBEN ser mayor a los exámenes Procesados ")</f>
        <v/>
      </c>
      <c r="CE65" s="150" t="str">
        <f>IF(O65&gt;=P65,""," Los exámenes Reactivos de SÍFILIS NO DEBEN ser mayor a los exámenes Procesados ")</f>
        <v/>
      </c>
      <c r="CF65" s="150" t="str">
        <f>IF(D65&gt;=E65,""," Los exámenes Confirmados de Hepatitis B NO DEBEN ser mayor a los exámenes Reactivos ")</f>
        <v/>
      </c>
      <c r="CG65" s="150" t="str">
        <f>IF(G65&gt;=H65,""," Los exámenes Confirmados de Hepatitis C NO DEBEN ser mayor a los exámenes Reactivos ")</f>
        <v/>
      </c>
      <c r="CH65" s="150" t="str">
        <f>IF(J65&gt;=K65,""," Los exámenes Confirmados de CHAGAS NO DEBEN ser mayor a los exámenes Reactivos ")</f>
        <v/>
      </c>
      <c r="CI65" s="150" t="str">
        <f>IF(M65&gt;=N65,""," Los exámenes Confirmados de HTLV1 NO DEBEN ser mayor a los exámenes Reactivos ")</f>
        <v/>
      </c>
      <c r="CJ65" s="150">
        <f t="shared" ref="CJ65:CK67" si="10">IF(C65&gt;=D65,0,1)</f>
        <v>0</v>
      </c>
      <c r="CK65" s="150">
        <f t="shared" si="10"/>
        <v>0</v>
      </c>
      <c r="CL65" s="150">
        <f t="shared" ref="CL65:CM67" si="11">IF(F65&gt;=G65,0,1)</f>
        <v>0</v>
      </c>
      <c r="CM65" s="150">
        <f t="shared" si="11"/>
        <v>0</v>
      </c>
      <c r="CN65" s="150">
        <f t="shared" ref="CN65:CO67" si="12">IF(I65&gt;=J65,0,1)</f>
        <v>0</v>
      </c>
      <c r="CO65" s="150">
        <f t="shared" si="12"/>
        <v>0</v>
      </c>
      <c r="CP65" s="150">
        <f t="shared" ref="CP65:CQ67" si="13">IF(L65&gt;=M65,0,1)</f>
        <v>0</v>
      </c>
      <c r="CQ65" s="150">
        <f t="shared" si="13"/>
        <v>0</v>
      </c>
      <c r="CR65" s="150">
        <f>IF(O65&gt;=P65,0,1)</f>
        <v>0</v>
      </c>
      <c r="CS65" s="150"/>
      <c r="CT65" s="150"/>
    </row>
    <row r="66" spans="1:98" ht="21" x14ac:dyDescent="0.25">
      <c r="A66" s="396"/>
      <c r="B66" s="118" t="s">
        <v>90</v>
      </c>
      <c r="C66" s="32"/>
      <c r="D66" s="33"/>
      <c r="E66" s="34"/>
      <c r="F66" s="32"/>
      <c r="G66" s="33"/>
      <c r="H66" s="34"/>
      <c r="I66" s="32"/>
      <c r="J66" s="33"/>
      <c r="K66" s="34"/>
      <c r="L66" s="32"/>
      <c r="M66" s="33"/>
      <c r="N66" s="34"/>
      <c r="O66" s="32"/>
      <c r="P66" s="116"/>
      <c r="Q66" s="428" t="s">
        <v>107</v>
      </c>
      <c r="R66" s="429"/>
      <c r="S66" s="429"/>
      <c r="T66" s="429"/>
      <c r="U66" s="429"/>
      <c r="V66" s="429"/>
      <c r="W66" s="429"/>
      <c r="X66" s="429"/>
      <c r="Y66" s="429"/>
      <c r="BZ66" s="150"/>
      <c r="CA66" s="150" t="str">
        <f>IF(C66&gt;=D66,""," Los exámenes Reactivos de Hepatitis B NO DEBEN ser mayor a los exámenes Procesados ")</f>
        <v/>
      </c>
      <c r="CB66" s="150" t="str">
        <f>IF(F66&gt;=G66,""," Los exámenes Reactivos de Hepatitis C NO DEBEN ser mayor a los exámenes Procesados ")</f>
        <v/>
      </c>
      <c r="CC66" s="150" t="str">
        <f>IF(I66&gt;=J66,""," Los exámenes Reactivos de CHAGAS NO DEBEN ser mayor a los exámenes Procesados ")</f>
        <v/>
      </c>
      <c r="CD66" s="150" t="str">
        <f>IF(L66&gt;=M66,""," Los exámenes Reactivos de HTLV1 NO DEBEN ser mayor a los exámenes Procesados ")</f>
        <v/>
      </c>
      <c r="CE66" s="150" t="str">
        <f>IF(O66&gt;=P66,""," Los exámenes Reactivos de SÍFILIS NO DEBEN ser mayor a los exámenes Procesados ")</f>
        <v/>
      </c>
      <c r="CF66" s="150" t="str">
        <f>IF(D66&gt;=E66,""," Los exámenes Confirmados de Hepatitis B NO DEBEN ser mayor a los exámenes Reactivos ")</f>
        <v/>
      </c>
      <c r="CG66" s="150" t="str">
        <f>IF(G66&gt;=H66,""," Los exámenes Confirmados de Hepatitis C NO DEBEN ser mayor a los exámenes Reactivos ")</f>
        <v/>
      </c>
      <c r="CH66" s="150" t="str">
        <f>IF(J66&gt;=K66,""," Los exámenes Confirmados de CHAGAS NO DEBEN ser mayor a los exámenes Reactivos ")</f>
        <v/>
      </c>
      <c r="CI66" s="150" t="str">
        <f>IF(M66&gt;=N66,""," Los exámenes Confirmados de HTLV1 NO DEBEN ser mayor a los exámenes Reactivos")</f>
        <v/>
      </c>
      <c r="CJ66" s="150">
        <f t="shared" si="10"/>
        <v>0</v>
      </c>
      <c r="CK66" s="150">
        <f t="shared" si="10"/>
        <v>0</v>
      </c>
      <c r="CL66" s="150">
        <f t="shared" si="11"/>
        <v>0</v>
      </c>
      <c r="CM66" s="150">
        <f t="shared" si="11"/>
        <v>0</v>
      </c>
      <c r="CN66" s="150">
        <f t="shared" si="12"/>
        <v>0</v>
      </c>
      <c r="CO66" s="150">
        <f t="shared" si="12"/>
        <v>0</v>
      </c>
      <c r="CP66" s="150">
        <f t="shared" si="13"/>
        <v>0</v>
      </c>
      <c r="CQ66" s="150">
        <f t="shared" si="13"/>
        <v>0</v>
      </c>
      <c r="CR66" s="150">
        <f>IF(O66&gt;=P66,0,1)</f>
        <v>0</v>
      </c>
      <c r="CS66" s="150"/>
      <c r="CT66" s="150"/>
    </row>
    <row r="67" spans="1:98" x14ac:dyDescent="0.25">
      <c r="A67" s="397" t="s">
        <v>91</v>
      </c>
      <c r="B67" s="398"/>
      <c r="C67" s="32"/>
      <c r="D67" s="33"/>
      <c r="E67" s="34"/>
      <c r="F67" s="32"/>
      <c r="G67" s="33"/>
      <c r="H67" s="34"/>
      <c r="I67" s="32"/>
      <c r="J67" s="33"/>
      <c r="K67" s="34"/>
      <c r="L67" s="32"/>
      <c r="M67" s="33"/>
      <c r="N67" s="34"/>
      <c r="O67" s="32"/>
      <c r="P67" s="116"/>
      <c r="Q67" s="428" t="s">
        <v>107</v>
      </c>
      <c r="R67" s="429"/>
      <c r="S67" s="429"/>
      <c r="T67" s="429"/>
      <c r="U67" s="429"/>
      <c r="V67" s="429"/>
      <c r="W67" s="429"/>
      <c r="X67" s="429"/>
      <c r="Y67" s="429"/>
      <c r="BZ67" s="150"/>
      <c r="CA67" s="150" t="str">
        <f>IF(C67&gt;=D67,""," Los exámenes Reactivos de Hepatitis B NO DEBEN ser mayor a los exámenes Procesados ")</f>
        <v/>
      </c>
      <c r="CB67" s="150" t="str">
        <f>IF(F67&gt;=G67,""," Los exámenes Reactivos de Hepatitis C NO DEBEN ser mayor a los exámenes Procesados ")</f>
        <v/>
      </c>
      <c r="CC67" s="150" t="str">
        <f>IF(I67&gt;=J67,""," Los exámenes Reactivos de CHAGAS NO DEBEN ser mayor a los exámenes Procesados ")</f>
        <v/>
      </c>
      <c r="CD67" s="150" t="str">
        <f>IF(L67&gt;=M67,""," Los exámenes Reactivos de HTLV1 NO DEBEN ser mayor a los exámenes Procesados ")</f>
        <v/>
      </c>
      <c r="CE67" s="150" t="str">
        <f>IF(O67&gt;=P67,""," Los exámenes Reactivos de SÍFILIS NO DEBEN ser mayor a los exámenes Procesados ")</f>
        <v/>
      </c>
      <c r="CF67" s="150" t="str">
        <f>IF(D67&gt;=E67,""," Los exámenes Confirmados de Hepatitis B NO DEBEN ser mayor a los exámenes Reactivos ")</f>
        <v/>
      </c>
      <c r="CG67" s="150" t="str">
        <f>IF(G67&gt;=H67,""," Los exámenes Confirmados de Hepatitis C NO DEBEN ser mayor a los exámenes Reactivos ")</f>
        <v/>
      </c>
      <c r="CH67" s="150" t="str">
        <f>IF(J67&gt;=K67,""," Los exámenes Confirmados de CHAGAS NO DEBEN ser mayor a los exámenes Reactivos ")</f>
        <v/>
      </c>
      <c r="CI67" s="150" t="str">
        <f>IF(M67&gt;=N67,""," Los exámenes Confirmados de HTLV1 NO DEBEN ser mayor a los exámenes Reactivos ")</f>
        <v/>
      </c>
      <c r="CJ67" s="150">
        <f t="shared" si="10"/>
        <v>0</v>
      </c>
      <c r="CK67" s="150">
        <f t="shared" si="10"/>
        <v>0</v>
      </c>
      <c r="CL67" s="150">
        <f t="shared" si="11"/>
        <v>0</v>
      </c>
      <c r="CM67" s="150">
        <f t="shared" si="11"/>
        <v>0</v>
      </c>
      <c r="CN67" s="150">
        <f t="shared" si="12"/>
        <v>0</v>
      </c>
      <c r="CO67" s="150">
        <f t="shared" si="12"/>
        <v>0</v>
      </c>
      <c r="CP67" s="150">
        <f t="shared" si="13"/>
        <v>0</v>
      </c>
      <c r="CQ67" s="150">
        <f t="shared" si="13"/>
        <v>0</v>
      </c>
      <c r="CR67" s="150">
        <f>IF(O67&gt;=E67,0,1)</f>
        <v>0</v>
      </c>
      <c r="CS67" s="150"/>
      <c r="CT67" s="150"/>
    </row>
    <row r="68" spans="1:98" x14ac:dyDescent="0.25">
      <c r="A68" s="37" t="s">
        <v>33</v>
      </c>
      <c r="B68" s="37"/>
      <c r="C68" s="35"/>
      <c r="D68" s="35"/>
      <c r="E68" s="37"/>
      <c r="F68" s="2"/>
      <c r="G68" s="2"/>
      <c r="H68" s="2"/>
      <c r="I68" s="2"/>
      <c r="J68" s="2"/>
      <c r="K68" s="2"/>
      <c r="L68" s="2"/>
      <c r="M68" s="2"/>
      <c r="N68" s="2"/>
      <c r="O68" s="5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BZ68" s="150"/>
      <c r="CA68" s="150"/>
      <c r="CB68" s="150"/>
      <c r="CC68" s="150"/>
      <c r="CD68" s="150"/>
      <c r="CE68" s="150"/>
      <c r="CF68" s="150"/>
      <c r="CG68" s="150"/>
      <c r="CH68" s="150"/>
      <c r="CI68" s="150"/>
      <c r="CJ68" s="150"/>
      <c r="CK68" s="150"/>
      <c r="CL68" s="150"/>
      <c r="CM68" s="150"/>
      <c r="CN68" s="150"/>
      <c r="CO68" s="150"/>
      <c r="CP68" s="150"/>
      <c r="CQ68" s="150"/>
      <c r="CR68" s="150"/>
      <c r="CS68" s="150"/>
      <c r="CT68" s="150"/>
    </row>
    <row r="69" spans="1:98" ht="26.25" customHeight="1" x14ac:dyDescent="0.25">
      <c r="A69" s="399" t="s">
        <v>21</v>
      </c>
      <c r="B69" s="371"/>
      <c r="C69" s="402" t="s">
        <v>34</v>
      </c>
      <c r="D69" s="380"/>
      <c r="E69" s="367" t="s">
        <v>92</v>
      </c>
      <c r="F69" s="383"/>
      <c r="G69" s="383"/>
      <c r="H69" s="383"/>
      <c r="I69" s="383"/>
      <c r="J69" s="383"/>
      <c r="K69" s="383"/>
      <c r="L69" s="383"/>
      <c r="M69" s="383"/>
      <c r="N69" s="383"/>
      <c r="O69" s="383"/>
      <c r="P69" s="383"/>
      <c r="Q69" s="383"/>
      <c r="R69" s="383"/>
      <c r="S69" s="383"/>
      <c r="T69" s="383"/>
      <c r="U69" s="383"/>
      <c r="V69" s="383"/>
      <c r="W69" s="383"/>
      <c r="X69" s="383"/>
      <c r="Y69" s="383"/>
      <c r="Z69" s="383"/>
      <c r="AA69" s="383"/>
      <c r="AB69" s="383"/>
      <c r="AC69" s="383"/>
      <c r="AD69" s="383"/>
      <c r="AE69" s="383"/>
      <c r="AF69" s="383"/>
      <c r="AG69" s="383"/>
      <c r="AH69" s="383"/>
      <c r="AI69" s="383"/>
      <c r="AJ69" s="383"/>
      <c r="AK69" s="383"/>
      <c r="AL69" s="368"/>
      <c r="AM69" s="404" t="s">
        <v>93</v>
      </c>
      <c r="AN69" s="385"/>
      <c r="AO69" s="371" t="s">
        <v>94</v>
      </c>
      <c r="AP69" s="387" t="s">
        <v>95</v>
      </c>
      <c r="AQ69" s="387" t="s">
        <v>96</v>
      </c>
      <c r="BZ69" s="150"/>
      <c r="CA69" s="150"/>
      <c r="CB69" s="150"/>
      <c r="CC69" s="150"/>
      <c r="CD69" s="150"/>
      <c r="CE69" s="150"/>
      <c r="CF69" s="150"/>
      <c r="CG69" s="150"/>
      <c r="CH69" s="150"/>
      <c r="CI69" s="150"/>
      <c r="CJ69" s="150"/>
      <c r="CK69" s="150"/>
      <c r="CL69" s="150"/>
      <c r="CM69" s="150"/>
      <c r="CN69" s="150"/>
      <c r="CO69" s="150"/>
      <c r="CP69" s="150"/>
      <c r="CQ69" s="150"/>
      <c r="CR69" s="150"/>
      <c r="CS69" s="150"/>
      <c r="CT69" s="150"/>
    </row>
    <row r="70" spans="1:98" x14ac:dyDescent="0.25">
      <c r="A70" s="400"/>
      <c r="B70" s="386"/>
      <c r="C70" s="403"/>
      <c r="D70" s="382"/>
      <c r="E70" s="367" t="s">
        <v>35</v>
      </c>
      <c r="F70" s="368"/>
      <c r="G70" s="367" t="s">
        <v>36</v>
      </c>
      <c r="H70" s="368"/>
      <c r="I70" s="367" t="s">
        <v>37</v>
      </c>
      <c r="J70" s="368"/>
      <c r="K70" s="367" t="s">
        <v>38</v>
      </c>
      <c r="L70" s="368"/>
      <c r="M70" s="367" t="s">
        <v>39</v>
      </c>
      <c r="N70" s="368"/>
      <c r="O70" s="367" t="s">
        <v>40</v>
      </c>
      <c r="P70" s="368"/>
      <c r="Q70" s="367" t="s">
        <v>41</v>
      </c>
      <c r="R70" s="368"/>
      <c r="S70" s="367" t="s">
        <v>42</v>
      </c>
      <c r="T70" s="368"/>
      <c r="U70" s="367" t="s">
        <v>43</v>
      </c>
      <c r="V70" s="368"/>
      <c r="W70" s="367" t="s">
        <v>44</v>
      </c>
      <c r="X70" s="368"/>
      <c r="Y70" s="367" t="s">
        <v>45</v>
      </c>
      <c r="Z70" s="368"/>
      <c r="AA70" s="367" t="s">
        <v>46</v>
      </c>
      <c r="AB70" s="368"/>
      <c r="AC70" s="367" t="s">
        <v>47</v>
      </c>
      <c r="AD70" s="368"/>
      <c r="AE70" s="367" t="s">
        <v>48</v>
      </c>
      <c r="AF70" s="368"/>
      <c r="AG70" s="367" t="s">
        <v>49</v>
      </c>
      <c r="AH70" s="368"/>
      <c r="AI70" s="367" t="s">
        <v>50</v>
      </c>
      <c r="AJ70" s="368"/>
      <c r="AK70" s="367" t="s">
        <v>51</v>
      </c>
      <c r="AL70" s="368"/>
      <c r="AM70" s="369" t="s">
        <v>6</v>
      </c>
      <c r="AN70" s="390" t="s">
        <v>7</v>
      </c>
      <c r="AO70" s="386"/>
      <c r="AP70" s="388"/>
      <c r="AQ70" s="388"/>
      <c r="BZ70" s="150"/>
      <c r="CA70" s="150"/>
      <c r="CB70" s="150"/>
      <c r="CC70" s="150"/>
      <c r="CD70" s="150"/>
      <c r="CE70" s="150"/>
      <c r="CF70" s="150"/>
      <c r="CG70" s="150"/>
      <c r="CH70" s="150"/>
      <c r="CI70" s="150"/>
      <c r="CJ70" s="150"/>
      <c r="CK70" s="150"/>
      <c r="CL70" s="150"/>
      <c r="CM70" s="150"/>
      <c r="CN70" s="150"/>
      <c r="CO70" s="150"/>
      <c r="CP70" s="150"/>
      <c r="CQ70" s="150"/>
      <c r="CR70" s="150"/>
      <c r="CS70" s="150"/>
      <c r="CT70" s="150"/>
    </row>
    <row r="71" spans="1:98" x14ac:dyDescent="0.25">
      <c r="A71" s="401"/>
      <c r="B71" s="372"/>
      <c r="C71" s="61" t="s">
        <v>27</v>
      </c>
      <c r="D71" s="61" t="s">
        <v>28</v>
      </c>
      <c r="E71" s="64" t="s">
        <v>27</v>
      </c>
      <c r="F71" s="28" t="s">
        <v>28</v>
      </c>
      <c r="G71" s="64" t="s">
        <v>27</v>
      </c>
      <c r="H71" s="28" t="s">
        <v>28</v>
      </c>
      <c r="I71" s="64" t="s">
        <v>27</v>
      </c>
      <c r="J71" s="28" t="s">
        <v>28</v>
      </c>
      <c r="K71" s="64" t="s">
        <v>27</v>
      </c>
      <c r="L71" s="28" t="s">
        <v>28</v>
      </c>
      <c r="M71" s="64" t="s">
        <v>27</v>
      </c>
      <c r="N71" s="28" t="s">
        <v>28</v>
      </c>
      <c r="O71" s="64" t="s">
        <v>27</v>
      </c>
      <c r="P71" s="28" t="s">
        <v>28</v>
      </c>
      <c r="Q71" s="64" t="s">
        <v>27</v>
      </c>
      <c r="R71" s="28" t="s">
        <v>28</v>
      </c>
      <c r="S71" s="64" t="s">
        <v>27</v>
      </c>
      <c r="T71" s="28" t="s">
        <v>28</v>
      </c>
      <c r="U71" s="64" t="s">
        <v>27</v>
      </c>
      <c r="V71" s="28" t="s">
        <v>28</v>
      </c>
      <c r="W71" s="64" t="s">
        <v>27</v>
      </c>
      <c r="X71" s="28" t="s">
        <v>28</v>
      </c>
      <c r="Y71" s="64" t="s">
        <v>27</v>
      </c>
      <c r="Z71" s="28" t="s">
        <v>28</v>
      </c>
      <c r="AA71" s="64" t="s">
        <v>27</v>
      </c>
      <c r="AB71" s="28" t="s">
        <v>28</v>
      </c>
      <c r="AC71" s="64" t="s">
        <v>27</v>
      </c>
      <c r="AD71" s="28" t="s">
        <v>28</v>
      </c>
      <c r="AE71" s="64" t="s">
        <v>27</v>
      </c>
      <c r="AF71" s="28" t="s">
        <v>28</v>
      </c>
      <c r="AG71" s="64" t="s">
        <v>27</v>
      </c>
      <c r="AH71" s="28" t="s">
        <v>28</v>
      </c>
      <c r="AI71" s="64" t="s">
        <v>27</v>
      </c>
      <c r="AJ71" s="28" t="s">
        <v>28</v>
      </c>
      <c r="AK71" s="64" t="s">
        <v>27</v>
      </c>
      <c r="AL71" s="8" t="s">
        <v>28</v>
      </c>
      <c r="AM71" s="370"/>
      <c r="AN71" s="391"/>
      <c r="AO71" s="372"/>
      <c r="AP71" s="389"/>
      <c r="AQ71" s="389"/>
      <c r="BZ71" s="150"/>
      <c r="CA71" s="150"/>
      <c r="CB71" s="150"/>
      <c r="CC71" s="150"/>
      <c r="CD71" s="150"/>
      <c r="CE71" s="150"/>
      <c r="CF71" s="150"/>
      <c r="CG71" s="150"/>
      <c r="CH71" s="150"/>
      <c r="CI71" s="150"/>
      <c r="CJ71" s="150"/>
      <c r="CK71" s="150"/>
      <c r="CL71" s="150"/>
      <c r="CM71" s="150"/>
      <c r="CN71" s="150"/>
      <c r="CO71" s="150"/>
      <c r="CP71" s="150"/>
      <c r="CQ71" s="150"/>
      <c r="CR71" s="150"/>
      <c r="CS71" s="150"/>
      <c r="CT71" s="150"/>
    </row>
    <row r="72" spans="1:98" x14ac:dyDescent="0.25">
      <c r="A72" s="365" t="s">
        <v>52</v>
      </c>
      <c r="B72" s="366"/>
      <c r="C72" s="119">
        <f t="shared" ref="C72:C94" si="14">SUM(E72+G72+I72+K72+M72+O72+Q72+S72+U72+W72+Y72+AA72+AC72+AE72+AG72+AI72+AK72)</f>
        <v>215</v>
      </c>
      <c r="D72" s="120">
        <f t="shared" ref="D72:D94" si="15">SUM(F72+H72+J72+L72+N72+P72+R72+T72+V72+X72+Z72+AB72+AD72+AF72+AH72+AJ72+AL72)</f>
        <v>2</v>
      </c>
      <c r="E72" s="38"/>
      <c r="F72" s="39"/>
      <c r="G72" s="38"/>
      <c r="H72" s="39"/>
      <c r="I72" s="29">
        <v>3</v>
      </c>
      <c r="J72" s="30"/>
      <c r="K72" s="29">
        <v>24</v>
      </c>
      <c r="L72" s="30"/>
      <c r="M72" s="29">
        <v>58</v>
      </c>
      <c r="N72" s="30">
        <v>1</v>
      </c>
      <c r="O72" s="29">
        <v>61</v>
      </c>
      <c r="P72" s="30"/>
      <c r="Q72" s="29">
        <v>40</v>
      </c>
      <c r="R72" s="30">
        <v>1</v>
      </c>
      <c r="S72" s="29">
        <v>21</v>
      </c>
      <c r="T72" s="30"/>
      <c r="U72" s="29">
        <v>6</v>
      </c>
      <c r="V72" s="30"/>
      <c r="W72" s="29">
        <v>1</v>
      </c>
      <c r="X72" s="30"/>
      <c r="Y72" s="29">
        <v>1</v>
      </c>
      <c r="Z72" s="30"/>
      <c r="AA72" s="29"/>
      <c r="AB72" s="30"/>
      <c r="AC72" s="29"/>
      <c r="AD72" s="30"/>
      <c r="AE72" s="29"/>
      <c r="AF72" s="30"/>
      <c r="AG72" s="29"/>
      <c r="AH72" s="30"/>
      <c r="AI72" s="29"/>
      <c r="AJ72" s="30"/>
      <c r="AK72" s="38"/>
      <c r="AL72" s="121"/>
      <c r="AM72" s="121"/>
      <c r="AN72" s="22">
        <v>215</v>
      </c>
      <c r="AO72" s="22">
        <v>0</v>
      </c>
      <c r="AP72" s="19">
        <v>0</v>
      </c>
      <c r="AQ72" s="19">
        <v>0</v>
      </c>
      <c r="AR72" s="122" t="s">
        <v>97</v>
      </c>
      <c r="BZ72" s="150"/>
      <c r="CA72" s="150" t="str">
        <f>IF(C72&lt;&gt;AN72," Total de exámenes procesados DEBEN ser igual al Total por sexo.-","")</f>
        <v/>
      </c>
      <c r="CB72" s="150" t="str">
        <f t="shared" ref="CB72:CB94" si="16">IF(F72&lt;=E72,""," Los exámenes Reactivos de 0 a 4 años NO DEBEN ser mayor a los Exámenes Procesados de la misma edad.-")</f>
        <v/>
      </c>
      <c r="CC72" s="150" t="str">
        <f t="shared" ref="CC72:CC94" si="17">IF(H72&lt;=G72,""," Los exámenes Reactivos de 5 a 9 años NO DEBEN ser mayor a los Exámenes Procesados de la misma edad.-")</f>
        <v/>
      </c>
      <c r="CD72" s="150" t="str">
        <f t="shared" ref="CD72:CD94" si="18">IF(J72&lt;=I72,""," Los exámenes Reactivos de 10 a 14 años NO DEBEN ser mayor a los Exámenes Procesados de la misma edad.-")</f>
        <v/>
      </c>
      <c r="CE72" s="150" t="str">
        <f t="shared" ref="CE72:CE94" si="19">IF(L72&lt;=K72,""," Los exámenes Reactivos de 15 a 19 años NO DEBEN ser mayor a los Exámenes Procesados de la misma edad.-")</f>
        <v/>
      </c>
      <c r="CF72" s="150" t="str">
        <f t="shared" ref="CF72:CF94" si="20">IF(N72&lt;=M72,""," Los exámenes Reactivos de 20 a 24 años NO DEBEN ser mayor a los Exámenes Procesados de la misma edad.-")</f>
        <v/>
      </c>
      <c r="CG72" s="150" t="str">
        <f t="shared" ref="CG72:CG94" si="21">IF(P72&lt;=O72,""," Los exámenes Reactivos de 25 a 29 años NO DEBEN ser mayor a los Exámenes Procesados de la misma edad.-")</f>
        <v/>
      </c>
      <c r="CH72" s="150" t="str">
        <f t="shared" ref="CH72:CH94" si="22">IF(R72&lt;=Q72,""," Los exámenes Reactivos de 30 a 34 años NO DEBEN ser mayor a los Exámenes Procesados de la misma edad.-")</f>
        <v/>
      </c>
      <c r="CI72" s="150" t="str">
        <f t="shared" ref="CI72:CI94" si="23">IF(T72&lt;=S72,""," Los exámenes Reactivos de 35 a 39 años NO DEBEN ser mayor a los Exámenes Procesados de la misma edad.-")</f>
        <v/>
      </c>
      <c r="CJ72" s="150" t="str">
        <f t="shared" ref="CJ72:CJ94" si="24">IF(V72&lt;=U72,""," Los exámenes Reactivos de 40 a 44 años NO DEBEN ser mayor a los Exámenes Procesados de la misma edad.-")</f>
        <v/>
      </c>
      <c r="CK72" s="150" t="str">
        <f t="shared" ref="CK72:CK94" si="25">IF(X72&lt;=W72,""," Los exámenes Reactivos de 45 a 49 años NO DEBEN ser mayor a los Exámenes Procesados de la misma edad.-")</f>
        <v/>
      </c>
      <c r="CL72" s="150" t="str">
        <f t="shared" ref="CL72:CL94" si="26">IF(Z72&lt;=Y72,""," Los exámenes Reactivos de 50 a 54 años NO DEBEN ser mayor a los Exámenes Procesados de la misma edad.-")</f>
        <v/>
      </c>
      <c r="CM72" s="150" t="str">
        <f t="shared" ref="CM72:CM94" si="27">IF(AB72&lt;=AA72,""," Los exámenes Reactivos de 55 a 59 años NO DEBEN ser mayor a los Exámenes Procesados de la misma edad.-")</f>
        <v/>
      </c>
      <c r="CN72" s="150" t="str">
        <f t="shared" ref="CN72:CN94" si="28">IF(AD72&lt;=AC72,""," Los exámenes Reactivos de 60 a 64 años NO DEBEN ser mayor a los Exámenes Procesados de la misma edad.-")</f>
        <v/>
      </c>
      <c r="CO72" s="150" t="str">
        <f t="shared" ref="CO72:CO94" si="29">IF(AF72&lt;=AE72,""," Los exámenes Reactivos de 65 a 69 años NO DEBEN ser mayor a los Exámenes Procesados de la misma edad.-")</f>
        <v/>
      </c>
      <c r="CP72" s="150" t="str">
        <f t="shared" ref="CP72:CP94" si="30">IF(AH72&lt;=AG72,""," Los exámenes Reactivos de 70 a 74 años NO DEBEN ser mayor a los Exámenes Procesados de la misma edad.-")</f>
        <v/>
      </c>
      <c r="CQ72" s="150" t="str">
        <f t="shared" ref="CQ72:CQ81" si="31">IF(AJ72&lt;=AI72,""," Los exámenes Reactivos de 75 a 79 años NO DEBEN ser mayor a los Exámenes Procesados de la misma edad.-")</f>
        <v/>
      </c>
      <c r="CR72" s="150" t="str">
        <f t="shared" ref="CR72:CR94" si="32">IF(AL72&lt;=AK72,""," Los exámenes Reactivos de 80 y mas años NO DEBEN ser mayor a los Exámenes Procesados de la misma edad.-")</f>
        <v/>
      </c>
      <c r="CS72" s="150" t="str">
        <f t="shared" ref="CS72:CS80" si="33">IF(AL72&lt;=AK72,""," Los exámenes Reactivos de 80 y mas años NO DEBEN ser mayor a los Exámenes Procesados de la misma edad.-")</f>
        <v/>
      </c>
      <c r="CT72" s="150" t="str">
        <f t="shared" ref="CT72:CT80" si="34">IF(AL72&lt;=AK72,""," Los exámenes Reactivos de 80 y mas años NO DEBEN ser mayor a los Exámenes Procesados de la misma edad.-")</f>
        <v/>
      </c>
    </row>
    <row r="73" spans="1:98" x14ac:dyDescent="0.25">
      <c r="A73" s="353" t="s">
        <v>53</v>
      </c>
      <c r="B73" s="354"/>
      <c r="C73" s="123">
        <f t="shared" si="14"/>
        <v>75</v>
      </c>
      <c r="D73" s="124">
        <f t="shared" si="15"/>
        <v>1</v>
      </c>
      <c r="E73" s="16"/>
      <c r="F73" s="40"/>
      <c r="G73" s="16"/>
      <c r="H73" s="40"/>
      <c r="I73" s="10"/>
      <c r="J73" s="31"/>
      <c r="K73" s="10">
        <v>8</v>
      </c>
      <c r="L73" s="31"/>
      <c r="M73" s="10">
        <v>18</v>
      </c>
      <c r="N73" s="31">
        <v>1</v>
      </c>
      <c r="O73" s="10">
        <v>15</v>
      </c>
      <c r="P73" s="31"/>
      <c r="Q73" s="10">
        <v>18</v>
      </c>
      <c r="R73" s="31"/>
      <c r="S73" s="10">
        <v>12</v>
      </c>
      <c r="T73" s="31"/>
      <c r="U73" s="10">
        <v>4</v>
      </c>
      <c r="V73" s="31"/>
      <c r="W73" s="10"/>
      <c r="X73" s="31"/>
      <c r="Y73" s="10"/>
      <c r="Z73" s="31"/>
      <c r="AA73" s="10"/>
      <c r="AB73" s="31"/>
      <c r="AC73" s="10"/>
      <c r="AD73" s="31"/>
      <c r="AE73" s="10"/>
      <c r="AF73" s="31"/>
      <c r="AG73" s="10"/>
      <c r="AH73" s="31"/>
      <c r="AI73" s="10"/>
      <c r="AJ73" s="31"/>
      <c r="AK73" s="16"/>
      <c r="AL73" s="125"/>
      <c r="AM73" s="125"/>
      <c r="AN73" s="22">
        <v>75</v>
      </c>
      <c r="AO73" s="22">
        <v>0</v>
      </c>
      <c r="AP73" s="19">
        <v>0</v>
      </c>
      <c r="AQ73" s="19">
        <v>0</v>
      </c>
      <c r="AR73" s="122" t="s">
        <v>97</v>
      </c>
      <c r="BZ73" s="150"/>
      <c r="CA73" s="150" t="str">
        <f>IF(C73&lt;&gt;AN73," Total de exámenes procesados DEBEN ser igual al Total por sexo.-","")</f>
        <v/>
      </c>
      <c r="CB73" s="150" t="str">
        <f t="shared" si="16"/>
        <v/>
      </c>
      <c r="CC73" s="150" t="str">
        <f t="shared" si="17"/>
        <v/>
      </c>
      <c r="CD73" s="150" t="str">
        <f t="shared" si="18"/>
        <v/>
      </c>
      <c r="CE73" s="150" t="str">
        <f t="shared" si="19"/>
        <v/>
      </c>
      <c r="CF73" s="150" t="str">
        <f t="shared" si="20"/>
        <v/>
      </c>
      <c r="CG73" s="150" t="str">
        <f t="shared" si="21"/>
        <v/>
      </c>
      <c r="CH73" s="150" t="str">
        <f t="shared" si="22"/>
        <v/>
      </c>
      <c r="CI73" s="150" t="str">
        <f t="shared" si="23"/>
        <v/>
      </c>
      <c r="CJ73" s="150" t="str">
        <f t="shared" si="24"/>
        <v/>
      </c>
      <c r="CK73" s="150" t="str">
        <f t="shared" si="25"/>
        <v/>
      </c>
      <c r="CL73" s="150" t="str">
        <f t="shared" si="26"/>
        <v/>
      </c>
      <c r="CM73" s="150" t="str">
        <f t="shared" si="27"/>
        <v/>
      </c>
      <c r="CN73" s="150" t="str">
        <f t="shared" si="28"/>
        <v/>
      </c>
      <c r="CO73" s="150" t="str">
        <f t="shared" si="29"/>
        <v/>
      </c>
      <c r="CP73" s="150" t="str">
        <f t="shared" si="30"/>
        <v/>
      </c>
      <c r="CQ73" s="150" t="str">
        <f t="shared" si="31"/>
        <v/>
      </c>
      <c r="CR73" s="150" t="str">
        <f t="shared" si="32"/>
        <v/>
      </c>
      <c r="CS73" s="150" t="str">
        <f t="shared" si="33"/>
        <v/>
      </c>
      <c r="CT73" s="150" t="str">
        <f t="shared" si="34"/>
        <v/>
      </c>
    </row>
    <row r="74" spans="1:98" x14ac:dyDescent="0.25">
      <c r="A74" s="353" t="s">
        <v>54</v>
      </c>
      <c r="B74" s="354"/>
      <c r="C74" s="123">
        <f t="shared" si="14"/>
        <v>1</v>
      </c>
      <c r="D74" s="124">
        <f t="shared" si="15"/>
        <v>0</v>
      </c>
      <c r="E74" s="16"/>
      <c r="F74" s="40"/>
      <c r="G74" s="16"/>
      <c r="H74" s="40"/>
      <c r="I74" s="10"/>
      <c r="J74" s="31"/>
      <c r="K74" s="21"/>
      <c r="L74" s="41"/>
      <c r="M74" s="21"/>
      <c r="N74" s="41"/>
      <c r="O74" s="21"/>
      <c r="P74" s="41"/>
      <c r="Q74" s="21"/>
      <c r="R74" s="41"/>
      <c r="S74" s="21"/>
      <c r="T74" s="41"/>
      <c r="U74" s="21"/>
      <c r="V74" s="41"/>
      <c r="W74" s="21"/>
      <c r="X74" s="41"/>
      <c r="Y74" s="21"/>
      <c r="Z74" s="41"/>
      <c r="AA74" s="21">
        <v>1</v>
      </c>
      <c r="AB74" s="41"/>
      <c r="AC74" s="21"/>
      <c r="AD74" s="41"/>
      <c r="AE74" s="21"/>
      <c r="AF74" s="41"/>
      <c r="AG74" s="21"/>
      <c r="AH74" s="41"/>
      <c r="AI74" s="21"/>
      <c r="AJ74" s="41"/>
      <c r="AK74" s="16"/>
      <c r="AL74" s="125"/>
      <c r="AM74" s="125"/>
      <c r="AN74" s="22">
        <v>1</v>
      </c>
      <c r="AO74" s="22">
        <v>0</v>
      </c>
      <c r="AP74" s="19">
        <v>0</v>
      </c>
      <c r="AQ74" s="19">
        <v>0</v>
      </c>
      <c r="AR74" s="122" t="s">
        <v>97</v>
      </c>
      <c r="BZ74" s="150"/>
      <c r="CA74" s="150" t="str">
        <f>IF(C74&lt;&gt;AN74," Total de exámenes procesados DEBEN ser igual al Total por sexo.-","")</f>
        <v/>
      </c>
      <c r="CB74" s="150" t="str">
        <f t="shared" si="16"/>
        <v/>
      </c>
      <c r="CC74" s="150" t="str">
        <f t="shared" si="17"/>
        <v/>
      </c>
      <c r="CD74" s="150" t="str">
        <f t="shared" si="18"/>
        <v/>
      </c>
      <c r="CE74" s="150" t="str">
        <f t="shared" si="19"/>
        <v/>
      </c>
      <c r="CF74" s="150" t="str">
        <f t="shared" si="20"/>
        <v/>
      </c>
      <c r="CG74" s="150" t="str">
        <f t="shared" si="21"/>
        <v/>
      </c>
      <c r="CH74" s="150" t="str">
        <f t="shared" si="22"/>
        <v/>
      </c>
      <c r="CI74" s="150" t="str">
        <f t="shared" si="23"/>
        <v/>
      </c>
      <c r="CJ74" s="150" t="str">
        <f t="shared" si="24"/>
        <v/>
      </c>
      <c r="CK74" s="150" t="str">
        <f t="shared" si="25"/>
        <v/>
      </c>
      <c r="CL74" s="150" t="str">
        <f t="shared" si="26"/>
        <v/>
      </c>
      <c r="CM74" s="150" t="str">
        <f t="shared" si="27"/>
        <v/>
      </c>
      <c r="CN74" s="150" t="str">
        <f t="shared" si="28"/>
        <v/>
      </c>
      <c r="CO74" s="150" t="str">
        <f t="shared" si="29"/>
        <v/>
      </c>
      <c r="CP74" s="150" t="str">
        <f t="shared" si="30"/>
        <v/>
      </c>
      <c r="CQ74" s="150" t="str">
        <f t="shared" si="31"/>
        <v/>
      </c>
      <c r="CR74" s="150" t="str">
        <f t="shared" si="32"/>
        <v/>
      </c>
      <c r="CS74" s="150" t="str">
        <f t="shared" si="33"/>
        <v/>
      </c>
      <c r="CT74" s="150" t="str">
        <f t="shared" si="34"/>
        <v/>
      </c>
    </row>
    <row r="75" spans="1:98" x14ac:dyDescent="0.25">
      <c r="A75" s="353" t="s">
        <v>14</v>
      </c>
      <c r="B75" s="354"/>
      <c r="C75" s="123">
        <f t="shared" si="14"/>
        <v>7</v>
      </c>
      <c r="D75" s="126">
        <f t="shared" si="15"/>
        <v>0</v>
      </c>
      <c r="E75" s="16"/>
      <c r="F75" s="40"/>
      <c r="G75" s="16"/>
      <c r="H75" s="40"/>
      <c r="I75" s="16"/>
      <c r="J75" s="40"/>
      <c r="K75" s="21"/>
      <c r="L75" s="41"/>
      <c r="M75" s="21"/>
      <c r="N75" s="41"/>
      <c r="O75" s="21">
        <v>2</v>
      </c>
      <c r="P75" s="41"/>
      <c r="Q75" s="21"/>
      <c r="R75" s="41"/>
      <c r="S75" s="21">
        <v>2</v>
      </c>
      <c r="T75" s="41"/>
      <c r="U75" s="21"/>
      <c r="V75" s="41"/>
      <c r="W75" s="21">
        <v>1</v>
      </c>
      <c r="X75" s="41"/>
      <c r="Y75" s="21">
        <v>2</v>
      </c>
      <c r="Z75" s="41"/>
      <c r="AA75" s="21"/>
      <c r="AB75" s="41"/>
      <c r="AC75" s="21"/>
      <c r="AD75" s="41"/>
      <c r="AE75" s="21"/>
      <c r="AF75" s="41"/>
      <c r="AG75" s="21"/>
      <c r="AH75" s="41"/>
      <c r="AI75" s="21"/>
      <c r="AJ75" s="41"/>
      <c r="AK75" s="21"/>
      <c r="AL75" s="19"/>
      <c r="AM75" s="22">
        <v>1</v>
      </c>
      <c r="AN75" s="22">
        <v>6</v>
      </c>
      <c r="AO75" s="22">
        <v>0</v>
      </c>
      <c r="AP75" s="19">
        <v>0</v>
      </c>
      <c r="AQ75" s="19">
        <v>0</v>
      </c>
      <c r="AR75" s="122" t="s">
        <v>97</v>
      </c>
      <c r="BZ75" s="150"/>
      <c r="CA75" s="150" t="str">
        <f t="shared" ref="CA75:CA94" si="35">IF(C75&lt;&gt;SUM(AM75:AN75)," Total de exámenes procesados DEBEN ser igual al Total por sexo.-","")</f>
        <v/>
      </c>
      <c r="CB75" s="150" t="str">
        <f t="shared" si="16"/>
        <v/>
      </c>
      <c r="CC75" s="150" t="str">
        <f t="shared" si="17"/>
        <v/>
      </c>
      <c r="CD75" s="150" t="str">
        <f t="shared" si="18"/>
        <v/>
      </c>
      <c r="CE75" s="150" t="str">
        <f t="shared" si="19"/>
        <v/>
      </c>
      <c r="CF75" s="150" t="str">
        <f t="shared" si="20"/>
        <v/>
      </c>
      <c r="CG75" s="150" t="str">
        <f t="shared" si="21"/>
        <v/>
      </c>
      <c r="CH75" s="150" t="str">
        <f t="shared" si="22"/>
        <v/>
      </c>
      <c r="CI75" s="150" t="str">
        <f t="shared" si="23"/>
        <v/>
      </c>
      <c r="CJ75" s="150" t="str">
        <f t="shared" si="24"/>
        <v/>
      </c>
      <c r="CK75" s="150" t="str">
        <f t="shared" si="25"/>
        <v/>
      </c>
      <c r="CL75" s="150" t="str">
        <f t="shared" si="26"/>
        <v/>
      </c>
      <c r="CM75" s="150" t="str">
        <f t="shared" si="27"/>
        <v/>
      </c>
      <c r="CN75" s="150" t="str">
        <f t="shared" si="28"/>
        <v/>
      </c>
      <c r="CO75" s="150" t="str">
        <f t="shared" si="29"/>
        <v/>
      </c>
      <c r="CP75" s="150" t="str">
        <f t="shared" si="30"/>
        <v/>
      </c>
      <c r="CQ75" s="150" t="str">
        <f t="shared" si="31"/>
        <v/>
      </c>
      <c r="CR75" s="150" t="str">
        <f t="shared" si="32"/>
        <v/>
      </c>
      <c r="CS75" s="150" t="str">
        <f t="shared" si="33"/>
        <v/>
      </c>
      <c r="CT75" s="150" t="str">
        <f t="shared" si="34"/>
        <v/>
      </c>
    </row>
    <row r="76" spans="1:98" x14ac:dyDescent="0.25">
      <c r="A76" s="353" t="s">
        <v>19</v>
      </c>
      <c r="B76" s="354"/>
      <c r="C76" s="127">
        <f t="shared" si="14"/>
        <v>0</v>
      </c>
      <c r="D76" s="126">
        <f t="shared" si="15"/>
        <v>0</v>
      </c>
      <c r="E76" s="21"/>
      <c r="F76" s="41"/>
      <c r="G76" s="21"/>
      <c r="H76" s="41"/>
      <c r="I76" s="21"/>
      <c r="J76" s="41"/>
      <c r="K76" s="21"/>
      <c r="L76" s="41"/>
      <c r="M76" s="21"/>
      <c r="N76" s="41"/>
      <c r="O76" s="21"/>
      <c r="P76" s="41"/>
      <c r="Q76" s="21"/>
      <c r="R76" s="41"/>
      <c r="S76" s="21"/>
      <c r="T76" s="41"/>
      <c r="U76" s="21"/>
      <c r="V76" s="41"/>
      <c r="W76" s="21"/>
      <c r="X76" s="41"/>
      <c r="Y76" s="21"/>
      <c r="Z76" s="41"/>
      <c r="AA76" s="21"/>
      <c r="AB76" s="41"/>
      <c r="AC76" s="21"/>
      <c r="AD76" s="41"/>
      <c r="AE76" s="21"/>
      <c r="AF76" s="41"/>
      <c r="AG76" s="21"/>
      <c r="AH76" s="41"/>
      <c r="AI76" s="21"/>
      <c r="AJ76" s="41"/>
      <c r="AK76" s="21"/>
      <c r="AL76" s="19"/>
      <c r="AM76" s="22"/>
      <c r="AN76" s="22"/>
      <c r="AO76" s="22"/>
      <c r="AP76" s="19"/>
      <c r="AQ76" s="19"/>
      <c r="AR76" s="122" t="s">
        <v>97</v>
      </c>
      <c r="BZ76" s="150"/>
      <c r="CA76" s="150" t="str">
        <f t="shared" si="35"/>
        <v/>
      </c>
      <c r="CB76" s="150" t="str">
        <f t="shared" si="16"/>
        <v/>
      </c>
      <c r="CC76" s="150" t="str">
        <f t="shared" si="17"/>
        <v/>
      </c>
      <c r="CD76" s="150" t="str">
        <f t="shared" si="18"/>
        <v/>
      </c>
      <c r="CE76" s="150" t="str">
        <f t="shared" si="19"/>
        <v/>
      </c>
      <c r="CF76" s="150" t="str">
        <f t="shared" si="20"/>
        <v/>
      </c>
      <c r="CG76" s="150" t="str">
        <f t="shared" si="21"/>
        <v/>
      </c>
      <c r="CH76" s="150" t="str">
        <f t="shared" si="22"/>
        <v/>
      </c>
      <c r="CI76" s="150" t="str">
        <f t="shared" si="23"/>
        <v/>
      </c>
      <c r="CJ76" s="150" t="str">
        <f t="shared" si="24"/>
        <v/>
      </c>
      <c r="CK76" s="150" t="str">
        <f t="shared" si="25"/>
        <v/>
      </c>
      <c r="CL76" s="150" t="str">
        <f t="shared" si="26"/>
        <v/>
      </c>
      <c r="CM76" s="150" t="str">
        <f t="shared" si="27"/>
        <v/>
      </c>
      <c r="CN76" s="150" t="str">
        <f t="shared" si="28"/>
        <v/>
      </c>
      <c r="CO76" s="150" t="str">
        <f t="shared" si="29"/>
        <v/>
      </c>
      <c r="CP76" s="150" t="str">
        <f t="shared" si="30"/>
        <v/>
      </c>
      <c r="CQ76" s="150" t="str">
        <f t="shared" si="31"/>
        <v/>
      </c>
      <c r="CR76" s="150" t="str">
        <f t="shared" si="32"/>
        <v/>
      </c>
      <c r="CS76" s="150" t="str">
        <f t="shared" si="33"/>
        <v/>
      </c>
      <c r="CT76" s="150" t="str">
        <f t="shared" si="34"/>
        <v/>
      </c>
    </row>
    <row r="77" spans="1:98" x14ac:dyDescent="0.25">
      <c r="A77" s="353" t="s">
        <v>55</v>
      </c>
      <c r="B77" s="354"/>
      <c r="C77" s="123">
        <f t="shared" si="14"/>
        <v>16</v>
      </c>
      <c r="D77" s="124">
        <f t="shared" si="15"/>
        <v>0</v>
      </c>
      <c r="E77" s="16"/>
      <c r="F77" s="40"/>
      <c r="G77" s="16"/>
      <c r="H77" s="40"/>
      <c r="I77" s="21"/>
      <c r="J77" s="41"/>
      <c r="K77" s="21">
        <v>1</v>
      </c>
      <c r="L77" s="41"/>
      <c r="M77" s="21">
        <v>2</v>
      </c>
      <c r="N77" s="41"/>
      <c r="O77" s="21">
        <v>5</v>
      </c>
      <c r="P77" s="41"/>
      <c r="Q77" s="21">
        <v>1</v>
      </c>
      <c r="R77" s="41"/>
      <c r="S77" s="21">
        <v>3</v>
      </c>
      <c r="T77" s="41"/>
      <c r="U77" s="21">
        <v>2</v>
      </c>
      <c r="V77" s="41"/>
      <c r="W77" s="21"/>
      <c r="X77" s="41"/>
      <c r="Y77" s="21">
        <v>1</v>
      </c>
      <c r="Z77" s="41"/>
      <c r="AA77" s="21"/>
      <c r="AB77" s="41"/>
      <c r="AC77" s="21"/>
      <c r="AD77" s="41"/>
      <c r="AE77" s="21"/>
      <c r="AF77" s="41"/>
      <c r="AG77" s="21">
        <v>1</v>
      </c>
      <c r="AH77" s="41"/>
      <c r="AI77" s="21"/>
      <c r="AJ77" s="41"/>
      <c r="AK77" s="21"/>
      <c r="AL77" s="19"/>
      <c r="AM77" s="22">
        <v>8</v>
      </c>
      <c r="AN77" s="22">
        <v>8</v>
      </c>
      <c r="AO77" s="22">
        <v>0</v>
      </c>
      <c r="AP77" s="19">
        <v>0</v>
      </c>
      <c r="AQ77" s="19">
        <v>0</v>
      </c>
      <c r="AR77" s="122" t="s">
        <v>97</v>
      </c>
      <c r="BZ77" s="150"/>
      <c r="CA77" s="150" t="str">
        <f t="shared" si="35"/>
        <v/>
      </c>
      <c r="CB77" s="150" t="str">
        <f t="shared" si="16"/>
        <v/>
      </c>
      <c r="CC77" s="150" t="str">
        <f t="shared" si="17"/>
        <v/>
      </c>
      <c r="CD77" s="150" t="str">
        <f t="shared" si="18"/>
        <v/>
      </c>
      <c r="CE77" s="150" t="str">
        <f t="shared" si="19"/>
        <v/>
      </c>
      <c r="CF77" s="150" t="str">
        <f t="shared" si="20"/>
        <v/>
      </c>
      <c r="CG77" s="150" t="str">
        <f t="shared" si="21"/>
        <v/>
      </c>
      <c r="CH77" s="150" t="str">
        <f t="shared" si="22"/>
        <v/>
      </c>
      <c r="CI77" s="150" t="str">
        <f t="shared" si="23"/>
        <v/>
      </c>
      <c r="CJ77" s="150" t="str">
        <f t="shared" si="24"/>
        <v/>
      </c>
      <c r="CK77" s="150" t="str">
        <f t="shared" si="25"/>
        <v/>
      </c>
      <c r="CL77" s="150" t="str">
        <f t="shared" si="26"/>
        <v/>
      </c>
      <c r="CM77" s="150" t="str">
        <f t="shared" si="27"/>
        <v/>
      </c>
      <c r="CN77" s="150" t="str">
        <f t="shared" si="28"/>
        <v/>
      </c>
      <c r="CO77" s="150" t="str">
        <f t="shared" si="29"/>
        <v/>
      </c>
      <c r="CP77" s="150" t="str">
        <f t="shared" si="30"/>
        <v/>
      </c>
      <c r="CQ77" s="150" t="str">
        <f t="shared" si="31"/>
        <v/>
      </c>
      <c r="CR77" s="150" t="str">
        <f t="shared" si="32"/>
        <v/>
      </c>
      <c r="CS77" s="150" t="str">
        <f t="shared" si="33"/>
        <v/>
      </c>
      <c r="CT77" s="150" t="str">
        <f t="shared" si="34"/>
        <v/>
      </c>
    </row>
    <row r="78" spans="1:98" ht="27.75" customHeight="1" x14ac:dyDescent="0.25">
      <c r="A78" s="358" t="s">
        <v>56</v>
      </c>
      <c r="B78" s="359"/>
      <c r="C78" s="123">
        <f t="shared" si="14"/>
        <v>13</v>
      </c>
      <c r="D78" s="124">
        <f t="shared" si="15"/>
        <v>0</v>
      </c>
      <c r="E78" s="16"/>
      <c r="F78" s="40"/>
      <c r="G78" s="16"/>
      <c r="H78" s="40"/>
      <c r="I78" s="21"/>
      <c r="J78" s="41"/>
      <c r="K78" s="21">
        <v>1</v>
      </c>
      <c r="L78" s="41"/>
      <c r="M78" s="21">
        <v>3</v>
      </c>
      <c r="N78" s="41"/>
      <c r="O78" s="21">
        <v>3</v>
      </c>
      <c r="P78" s="41"/>
      <c r="Q78" s="21"/>
      <c r="R78" s="41"/>
      <c r="S78" s="21">
        <v>3</v>
      </c>
      <c r="T78" s="41"/>
      <c r="U78" s="21">
        <v>2</v>
      </c>
      <c r="V78" s="41"/>
      <c r="W78" s="21">
        <v>1</v>
      </c>
      <c r="X78" s="41"/>
      <c r="Y78" s="21"/>
      <c r="Z78" s="41"/>
      <c r="AA78" s="21"/>
      <c r="AB78" s="41"/>
      <c r="AC78" s="21"/>
      <c r="AD78" s="41"/>
      <c r="AE78" s="21"/>
      <c r="AF78" s="41"/>
      <c r="AG78" s="21"/>
      <c r="AH78" s="41"/>
      <c r="AI78" s="21"/>
      <c r="AJ78" s="41"/>
      <c r="AK78" s="21"/>
      <c r="AL78" s="19"/>
      <c r="AM78" s="22"/>
      <c r="AN78" s="22">
        <v>13</v>
      </c>
      <c r="AO78" s="22">
        <v>0</v>
      </c>
      <c r="AP78" s="19">
        <v>0</v>
      </c>
      <c r="AQ78" s="19">
        <v>0</v>
      </c>
      <c r="AR78" s="122" t="s">
        <v>98</v>
      </c>
      <c r="BZ78" s="150"/>
      <c r="CA78" s="150" t="str">
        <f t="shared" si="35"/>
        <v/>
      </c>
      <c r="CB78" s="150" t="str">
        <f t="shared" si="16"/>
        <v/>
      </c>
      <c r="CC78" s="150" t="str">
        <f t="shared" si="17"/>
        <v/>
      </c>
      <c r="CD78" s="150" t="str">
        <f t="shared" si="18"/>
        <v/>
      </c>
      <c r="CE78" s="150" t="str">
        <f t="shared" si="19"/>
        <v/>
      </c>
      <c r="CF78" s="150" t="str">
        <f t="shared" si="20"/>
        <v/>
      </c>
      <c r="CG78" s="150" t="str">
        <f t="shared" si="21"/>
        <v/>
      </c>
      <c r="CH78" s="150" t="str">
        <f t="shared" si="22"/>
        <v/>
      </c>
      <c r="CI78" s="150" t="str">
        <f t="shared" si="23"/>
        <v/>
      </c>
      <c r="CJ78" s="150" t="str">
        <f t="shared" si="24"/>
        <v/>
      </c>
      <c r="CK78" s="150" t="str">
        <f t="shared" si="25"/>
        <v/>
      </c>
      <c r="CL78" s="150" t="str">
        <f t="shared" si="26"/>
        <v/>
      </c>
      <c r="CM78" s="150" t="str">
        <f t="shared" si="27"/>
        <v/>
      </c>
      <c r="CN78" s="150" t="str">
        <f t="shared" si="28"/>
        <v/>
      </c>
      <c r="CO78" s="150" t="str">
        <f t="shared" si="29"/>
        <v/>
      </c>
      <c r="CP78" s="150" t="str">
        <f t="shared" si="30"/>
        <v/>
      </c>
      <c r="CQ78" s="150" t="str">
        <f t="shared" si="31"/>
        <v/>
      </c>
      <c r="CR78" s="150" t="str">
        <f t="shared" si="32"/>
        <v/>
      </c>
      <c r="CS78" s="150" t="str">
        <f t="shared" si="33"/>
        <v/>
      </c>
      <c r="CT78" s="150" t="str">
        <f t="shared" si="34"/>
        <v/>
      </c>
    </row>
    <row r="79" spans="1:98" x14ac:dyDescent="0.25">
      <c r="A79" s="353" t="s">
        <v>17</v>
      </c>
      <c r="B79" s="354"/>
      <c r="C79" s="127">
        <f t="shared" si="14"/>
        <v>0</v>
      </c>
      <c r="D79" s="126">
        <f t="shared" si="15"/>
        <v>0</v>
      </c>
      <c r="E79" s="21"/>
      <c r="F79" s="41"/>
      <c r="G79" s="21"/>
      <c r="H79" s="41"/>
      <c r="I79" s="21"/>
      <c r="J79" s="41"/>
      <c r="K79" s="21"/>
      <c r="L79" s="41"/>
      <c r="M79" s="21"/>
      <c r="N79" s="41"/>
      <c r="O79" s="21"/>
      <c r="P79" s="41"/>
      <c r="Q79" s="21"/>
      <c r="R79" s="41"/>
      <c r="S79" s="21"/>
      <c r="T79" s="41"/>
      <c r="U79" s="21"/>
      <c r="V79" s="41"/>
      <c r="W79" s="21"/>
      <c r="X79" s="41"/>
      <c r="Y79" s="21"/>
      <c r="Z79" s="41"/>
      <c r="AA79" s="21"/>
      <c r="AB79" s="41"/>
      <c r="AC79" s="21"/>
      <c r="AD79" s="41"/>
      <c r="AE79" s="21"/>
      <c r="AF79" s="41"/>
      <c r="AG79" s="21"/>
      <c r="AH79" s="41"/>
      <c r="AI79" s="21"/>
      <c r="AJ79" s="41"/>
      <c r="AK79" s="21"/>
      <c r="AL79" s="19"/>
      <c r="AM79" s="22"/>
      <c r="AN79" s="22"/>
      <c r="AO79" s="22"/>
      <c r="AP79" s="19"/>
      <c r="AQ79" s="19"/>
      <c r="AR79" s="122" t="s">
        <v>97</v>
      </c>
      <c r="BZ79" s="150"/>
      <c r="CA79" s="150" t="str">
        <f t="shared" si="35"/>
        <v/>
      </c>
      <c r="CB79" s="150" t="str">
        <f t="shared" si="16"/>
        <v/>
      </c>
      <c r="CC79" s="150" t="str">
        <f t="shared" si="17"/>
        <v/>
      </c>
      <c r="CD79" s="150" t="str">
        <f t="shared" si="18"/>
        <v/>
      </c>
      <c r="CE79" s="150" t="str">
        <f t="shared" si="19"/>
        <v/>
      </c>
      <c r="CF79" s="150" t="str">
        <f t="shared" si="20"/>
        <v/>
      </c>
      <c r="CG79" s="150" t="str">
        <f t="shared" si="21"/>
        <v/>
      </c>
      <c r="CH79" s="150" t="str">
        <f t="shared" si="22"/>
        <v/>
      </c>
      <c r="CI79" s="150" t="str">
        <f t="shared" si="23"/>
        <v/>
      </c>
      <c r="CJ79" s="150" t="str">
        <f t="shared" si="24"/>
        <v/>
      </c>
      <c r="CK79" s="150" t="str">
        <f t="shared" si="25"/>
        <v/>
      </c>
      <c r="CL79" s="150" t="str">
        <f t="shared" si="26"/>
        <v/>
      </c>
      <c r="CM79" s="150" t="str">
        <f t="shared" si="27"/>
        <v/>
      </c>
      <c r="CN79" s="150" t="str">
        <f t="shared" si="28"/>
        <v/>
      </c>
      <c r="CO79" s="150" t="str">
        <f t="shared" si="29"/>
        <v/>
      </c>
      <c r="CP79" s="150" t="str">
        <f t="shared" si="30"/>
        <v/>
      </c>
      <c r="CQ79" s="150" t="str">
        <f t="shared" si="31"/>
        <v/>
      </c>
      <c r="CR79" s="150" t="str">
        <f t="shared" si="32"/>
        <v/>
      </c>
      <c r="CS79" s="150" t="str">
        <f t="shared" si="33"/>
        <v/>
      </c>
      <c r="CT79" s="150" t="str">
        <f t="shared" si="34"/>
        <v/>
      </c>
    </row>
    <row r="80" spans="1:98" x14ac:dyDescent="0.25">
      <c r="A80" s="360" t="s">
        <v>57</v>
      </c>
      <c r="B80" s="361"/>
      <c r="C80" s="128">
        <f t="shared" si="14"/>
        <v>1</v>
      </c>
      <c r="D80" s="129">
        <f t="shared" si="15"/>
        <v>0</v>
      </c>
      <c r="E80" s="52"/>
      <c r="F80" s="53"/>
      <c r="G80" s="52"/>
      <c r="H80" s="53"/>
      <c r="I80" s="52"/>
      <c r="J80" s="53"/>
      <c r="K80" s="42"/>
      <c r="L80" s="43"/>
      <c r="M80" s="42"/>
      <c r="N80" s="43"/>
      <c r="O80" s="42"/>
      <c r="P80" s="43"/>
      <c r="Q80" s="42"/>
      <c r="R80" s="43"/>
      <c r="S80" s="42"/>
      <c r="T80" s="43"/>
      <c r="U80" s="42"/>
      <c r="V80" s="43"/>
      <c r="W80" s="42"/>
      <c r="X80" s="43"/>
      <c r="Y80" s="42"/>
      <c r="Z80" s="43"/>
      <c r="AA80" s="42"/>
      <c r="AB80" s="43"/>
      <c r="AC80" s="42"/>
      <c r="AD80" s="43"/>
      <c r="AE80" s="42">
        <v>1</v>
      </c>
      <c r="AF80" s="43"/>
      <c r="AG80" s="42"/>
      <c r="AH80" s="43"/>
      <c r="AI80" s="42"/>
      <c r="AJ80" s="43"/>
      <c r="AK80" s="42"/>
      <c r="AL80" s="44"/>
      <c r="AM80" s="23"/>
      <c r="AN80" s="23">
        <v>1</v>
      </c>
      <c r="AO80" s="23">
        <v>0</v>
      </c>
      <c r="AP80" s="44">
        <v>0</v>
      </c>
      <c r="AQ80" s="44">
        <v>0</v>
      </c>
      <c r="AR80" s="122" t="s">
        <v>97</v>
      </c>
      <c r="BZ80" s="150"/>
      <c r="CA80" s="150" t="str">
        <f t="shared" si="35"/>
        <v/>
      </c>
      <c r="CB80" s="150" t="str">
        <f t="shared" si="16"/>
        <v/>
      </c>
      <c r="CC80" s="150" t="str">
        <f t="shared" si="17"/>
        <v/>
      </c>
      <c r="CD80" s="150" t="str">
        <f t="shared" si="18"/>
        <v/>
      </c>
      <c r="CE80" s="150" t="str">
        <f t="shared" si="19"/>
        <v/>
      </c>
      <c r="CF80" s="150" t="str">
        <f t="shared" si="20"/>
        <v/>
      </c>
      <c r="CG80" s="150" t="str">
        <f t="shared" si="21"/>
        <v/>
      </c>
      <c r="CH80" s="150" t="str">
        <f t="shared" si="22"/>
        <v/>
      </c>
      <c r="CI80" s="150" t="str">
        <f t="shared" si="23"/>
        <v/>
      </c>
      <c r="CJ80" s="150" t="str">
        <f t="shared" si="24"/>
        <v/>
      </c>
      <c r="CK80" s="150" t="str">
        <f t="shared" si="25"/>
        <v/>
      </c>
      <c r="CL80" s="150" t="str">
        <f t="shared" si="26"/>
        <v/>
      </c>
      <c r="CM80" s="150" t="str">
        <f t="shared" si="27"/>
        <v/>
      </c>
      <c r="CN80" s="150" t="str">
        <f t="shared" si="28"/>
        <v/>
      </c>
      <c r="CO80" s="150" t="str">
        <f t="shared" si="29"/>
        <v/>
      </c>
      <c r="CP80" s="150" t="str">
        <f t="shared" si="30"/>
        <v/>
      </c>
      <c r="CQ80" s="150" t="str">
        <f t="shared" si="31"/>
        <v/>
      </c>
      <c r="CR80" s="150" t="str">
        <f t="shared" si="32"/>
        <v/>
      </c>
      <c r="CS80" s="150" t="str">
        <f t="shared" si="33"/>
        <v/>
      </c>
      <c r="CT80" s="150" t="str">
        <f t="shared" si="34"/>
        <v/>
      </c>
    </row>
    <row r="81" spans="1:98" x14ac:dyDescent="0.25">
      <c r="A81" s="416" t="s">
        <v>18</v>
      </c>
      <c r="B81" s="130" t="s">
        <v>88</v>
      </c>
      <c r="C81" s="119">
        <f t="shared" si="14"/>
        <v>0</v>
      </c>
      <c r="D81" s="120">
        <f t="shared" si="15"/>
        <v>0</v>
      </c>
      <c r="E81" s="12"/>
      <c r="F81" s="131"/>
      <c r="G81" s="12"/>
      <c r="H81" s="131"/>
      <c r="I81" s="12"/>
      <c r="J81" s="131"/>
      <c r="K81" s="29"/>
      <c r="L81" s="30"/>
      <c r="M81" s="29"/>
      <c r="N81" s="30"/>
      <c r="O81" s="29"/>
      <c r="P81" s="30"/>
      <c r="Q81" s="29"/>
      <c r="R81" s="30"/>
      <c r="S81" s="29"/>
      <c r="T81" s="30"/>
      <c r="U81" s="29"/>
      <c r="V81" s="30"/>
      <c r="W81" s="29"/>
      <c r="X81" s="30"/>
      <c r="Y81" s="29"/>
      <c r="Z81" s="30"/>
      <c r="AA81" s="29"/>
      <c r="AB81" s="30"/>
      <c r="AC81" s="29"/>
      <c r="AD81" s="30"/>
      <c r="AE81" s="29"/>
      <c r="AF81" s="30"/>
      <c r="AG81" s="29"/>
      <c r="AH81" s="30"/>
      <c r="AI81" s="29"/>
      <c r="AJ81" s="30"/>
      <c r="AK81" s="29"/>
      <c r="AL81" s="13"/>
      <c r="AM81" s="88"/>
      <c r="AN81" s="88"/>
      <c r="AO81" s="88"/>
      <c r="AP81" s="13"/>
      <c r="AQ81" s="13"/>
      <c r="AR81" s="122" t="s">
        <v>97</v>
      </c>
      <c r="BZ81" s="150"/>
      <c r="CA81" s="150" t="str">
        <f t="shared" si="35"/>
        <v/>
      </c>
      <c r="CB81" s="150" t="str">
        <f t="shared" si="16"/>
        <v/>
      </c>
      <c r="CC81" s="150" t="str">
        <f t="shared" si="17"/>
        <v/>
      </c>
      <c r="CD81" s="150" t="str">
        <f t="shared" si="18"/>
        <v/>
      </c>
      <c r="CE81" s="150" t="str">
        <f t="shared" si="19"/>
        <v/>
      </c>
      <c r="CF81" s="150" t="str">
        <f t="shared" si="20"/>
        <v/>
      </c>
      <c r="CG81" s="150" t="str">
        <f t="shared" si="21"/>
        <v/>
      </c>
      <c r="CH81" s="150" t="str">
        <f t="shared" si="22"/>
        <v/>
      </c>
      <c r="CI81" s="150" t="str">
        <f t="shared" si="23"/>
        <v/>
      </c>
      <c r="CJ81" s="150" t="str">
        <f t="shared" si="24"/>
        <v/>
      </c>
      <c r="CK81" s="150" t="str">
        <f t="shared" si="25"/>
        <v/>
      </c>
      <c r="CL81" s="150" t="str">
        <f t="shared" si="26"/>
        <v/>
      </c>
      <c r="CM81" s="150" t="str">
        <f t="shared" si="27"/>
        <v/>
      </c>
      <c r="CN81" s="150" t="str">
        <f t="shared" si="28"/>
        <v/>
      </c>
      <c r="CO81" s="150" t="str">
        <f t="shared" si="29"/>
        <v/>
      </c>
      <c r="CP81" s="150" t="str">
        <f t="shared" si="30"/>
        <v/>
      </c>
      <c r="CQ81" s="150" t="str">
        <f t="shared" si="31"/>
        <v/>
      </c>
      <c r="CR81" s="150" t="str">
        <f t="shared" si="32"/>
        <v/>
      </c>
      <c r="CS81" s="150" t="str">
        <f>IF(AL81&lt;=AK81,""," Los exámenes Reactivos de 81 y mas años NO DEBEN ser mayor a los Exámenes Procesados de la misma edad.-")</f>
        <v/>
      </c>
      <c r="CT81" s="150" t="str">
        <f>IF(AL81&lt;=AK81,""," Los exámenes Reactivos de 81 y mas años NO DEBEN ser mayor a los Exámenes Procesados de la misma edad.-")</f>
        <v/>
      </c>
    </row>
    <row r="82" spans="1:98" ht="21" x14ac:dyDescent="0.25">
      <c r="A82" s="417"/>
      <c r="B82" s="132" t="s">
        <v>89</v>
      </c>
      <c r="C82" s="123">
        <f t="shared" si="14"/>
        <v>0</v>
      </c>
      <c r="D82" s="124">
        <f t="shared" si="15"/>
        <v>0</v>
      </c>
      <c r="E82" s="16"/>
      <c r="F82" s="40"/>
      <c r="G82" s="16"/>
      <c r="H82" s="40"/>
      <c r="I82" s="16"/>
      <c r="J82" s="40"/>
      <c r="K82" s="21"/>
      <c r="L82" s="41"/>
      <c r="M82" s="21"/>
      <c r="N82" s="41"/>
      <c r="O82" s="21"/>
      <c r="P82" s="41"/>
      <c r="Q82" s="21"/>
      <c r="R82" s="41"/>
      <c r="S82" s="21"/>
      <c r="T82" s="41"/>
      <c r="U82" s="21"/>
      <c r="V82" s="41"/>
      <c r="W82" s="21"/>
      <c r="X82" s="41"/>
      <c r="Y82" s="21"/>
      <c r="Z82" s="41"/>
      <c r="AA82" s="21"/>
      <c r="AB82" s="41"/>
      <c r="AC82" s="21"/>
      <c r="AD82" s="41"/>
      <c r="AE82" s="21"/>
      <c r="AF82" s="41"/>
      <c r="AG82" s="21"/>
      <c r="AH82" s="41"/>
      <c r="AI82" s="21"/>
      <c r="AJ82" s="41"/>
      <c r="AK82" s="21"/>
      <c r="AL82" s="19"/>
      <c r="AM82" s="22"/>
      <c r="AN82" s="22"/>
      <c r="AO82" s="22"/>
      <c r="AP82" s="19"/>
      <c r="AQ82" s="19"/>
      <c r="AR82" s="122" t="s">
        <v>97</v>
      </c>
      <c r="BZ82" s="150"/>
      <c r="CA82" s="150" t="str">
        <f t="shared" si="35"/>
        <v/>
      </c>
      <c r="CB82" s="150" t="str">
        <f t="shared" si="16"/>
        <v/>
      </c>
      <c r="CC82" s="150" t="str">
        <f t="shared" si="17"/>
        <v/>
      </c>
      <c r="CD82" s="150" t="str">
        <f t="shared" si="18"/>
        <v/>
      </c>
      <c r="CE82" s="150" t="str">
        <f t="shared" si="19"/>
        <v/>
      </c>
      <c r="CF82" s="150" t="str">
        <f t="shared" si="20"/>
        <v/>
      </c>
      <c r="CG82" s="150" t="str">
        <f t="shared" si="21"/>
        <v/>
      </c>
      <c r="CH82" s="150" t="str">
        <f t="shared" si="22"/>
        <v/>
      </c>
      <c r="CI82" s="150" t="str">
        <f t="shared" si="23"/>
        <v/>
      </c>
      <c r="CJ82" s="150" t="str">
        <f t="shared" si="24"/>
        <v/>
      </c>
      <c r="CK82" s="150" t="str">
        <f t="shared" si="25"/>
        <v/>
      </c>
      <c r="CL82" s="150" t="str">
        <f t="shared" si="26"/>
        <v/>
      </c>
      <c r="CM82" s="150" t="str">
        <f t="shared" si="27"/>
        <v/>
      </c>
      <c r="CN82" s="150" t="str">
        <f t="shared" si="28"/>
        <v/>
      </c>
      <c r="CO82" s="150" t="str">
        <f t="shared" si="29"/>
        <v/>
      </c>
      <c r="CP82" s="150" t="str">
        <f t="shared" si="30"/>
        <v/>
      </c>
      <c r="CQ82" s="150" t="str">
        <f>IF(AJ82&lt;=AI82,""," Los exámenes Reactivos de 75 a 89 años NO DEBEN ser mayor a los Exámenes Procesados de la misma edad.-")</f>
        <v/>
      </c>
      <c r="CR82" s="150" t="str">
        <f t="shared" si="32"/>
        <v/>
      </c>
      <c r="CS82" s="150" t="str">
        <f>IF(AL82&lt;=AK82,""," Los exámenes Reactivos de 80 y mas años NO DEBEN ser mayor a los Exámenes Procesados de la misma edad.-")</f>
        <v/>
      </c>
      <c r="CT82" s="150" t="str">
        <f>IF(AL82&lt;=AK82,""," Los exámenes Reactivos de 80 y mas años NO DEBEN ser mayor a los Exámenes Procesados de la misma edad.-")</f>
        <v/>
      </c>
    </row>
    <row r="83" spans="1:98" ht="21" x14ac:dyDescent="0.25">
      <c r="A83" s="418"/>
      <c r="B83" s="118" t="s">
        <v>90</v>
      </c>
      <c r="C83" s="133">
        <f t="shared" si="14"/>
        <v>0</v>
      </c>
      <c r="D83" s="134">
        <f t="shared" si="15"/>
        <v>0</v>
      </c>
      <c r="E83" s="24"/>
      <c r="F83" s="48"/>
      <c r="G83" s="24"/>
      <c r="H83" s="48"/>
      <c r="I83" s="24"/>
      <c r="J83" s="48"/>
      <c r="K83" s="24"/>
      <c r="L83" s="48"/>
      <c r="M83" s="24"/>
      <c r="N83" s="48"/>
      <c r="O83" s="24"/>
      <c r="P83" s="48"/>
      <c r="Q83" s="24"/>
      <c r="R83" s="48"/>
      <c r="S83" s="24"/>
      <c r="T83" s="48"/>
      <c r="U83" s="24"/>
      <c r="V83" s="48"/>
      <c r="W83" s="24"/>
      <c r="X83" s="48"/>
      <c r="Y83" s="24"/>
      <c r="Z83" s="48"/>
      <c r="AA83" s="24"/>
      <c r="AB83" s="48"/>
      <c r="AC83" s="24"/>
      <c r="AD83" s="48"/>
      <c r="AE83" s="24"/>
      <c r="AF83" s="48"/>
      <c r="AG83" s="24"/>
      <c r="AH83" s="48"/>
      <c r="AI83" s="24"/>
      <c r="AJ83" s="48"/>
      <c r="AK83" s="24"/>
      <c r="AL83" s="26"/>
      <c r="AM83" s="25"/>
      <c r="AN83" s="25"/>
      <c r="AO83" s="25"/>
      <c r="AP83" s="26"/>
      <c r="AQ83" s="26"/>
      <c r="AR83" s="122" t="s">
        <v>97</v>
      </c>
      <c r="BZ83" s="150"/>
      <c r="CA83" s="150" t="str">
        <f t="shared" si="35"/>
        <v/>
      </c>
      <c r="CB83" s="150" t="str">
        <f t="shared" si="16"/>
        <v/>
      </c>
      <c r="CC83" s="150" t="str">
        <f t="shared" si="17"/>
        <v/>
      </c>
      <c r="CD83" s="150" t="str">
        <f t="shared" si="18"/>
        <v/>
      </c>
      <c r="CE83" s="150" t="str">
        <f t="shared" si="19"/>
        <v/>
      </c>
      <c r="CF83" s="150" t="str">
        <f t="shared" si="20"/>
        <v/>
      </c>
      <c r="CG83" s="150" t="str">
        <f t="shared" si="21"/>
        <v/>
      </c>
      <c r="CH83" s="150" t="str">
        <f t="shared" si="22"/>
        <v/>
      </c>
      <c r="CI83" s="150" t="str">
        <f t="shared" si="23"/>
        <v/>
      </c>
      <c r="CJ83" s="150" t="str">
        <f t="shared" si="24"/>
        <v/>
      </c>
      <c r="CK83" s="150" t="str">
        <f t="shared" si="25"/>
        <v/>
      </c>
      <c r="CL83" s="150" t="str">
        <f t="shared" si="26"/>
        <v/>
      </c>
      <c r="CM83" s="150" t="str">
        <f t="shared" si="27"/>
        <v/>
      </c>
      <c r="CN83" s="150" t="str">
        <f t="shared" si="28"/>
        <v/>
      </c>
      <c r="CO83" s="150" t="str">
        <f t="shared" si="29"/>
        <v/>
      </c>
      <c r="CP83" s="150" t="str">
        <f t="shared" si="30"/>
        <v/>
      </c>
      <c r="CQ83" s="150" t="str">
        <f t="shared" ref="CQ83:CQ94" si="36">IF(AJ83&lt;=AI83,""," Los exámenes Reactivos de 75 a 79 años NO DEBEN ser mayor a los Exámenes Procesados de la misma edad.-")</f>
        <v/>
      </c>
      <c r="CR83" s="150" t="str">
        <f t="shared" si="32"/>
        <v/>
      </c>
      <c r="CS83" s="150" t="str">
        <f>IF(AL83&lt;=AK83,""," Los exámenes Reactivos de 83 y mas años NO DEBEN ser mayor a los Exámenes Procesados de la misma edad.-")</f>
        <v/>
      </c>
      <c r="CT83" s="150" t="str">
        <f>IF(AL83&lt;=AK83,""," Los exámenes Reactivos de 83 y mas años NO DEBEN ser mayor a los Exámenes Procesados de la misma edad.-")</f>
        <v/>
      </c>
    </row>
    <row r="84" spans="1:98" x14ac:dyDescent="0.25">
      <c r="A84" s="365" t="s">
        <v>84</v>
      </c>
      <c r="B84" s="366"/>
      <c r="C84" s="123">
        <f t="shared" si="14"/>
        <v>0</v>
      </c>
      <c r="D84" s="124">
        <f t="shared" si="15"/>
        <v>0</v>
      </c>
      <c r="E84" s="10"/>
      <c r="F84" s="31"/>
      <c r="G84" s="135"/>
      <c r="H84" s="136"/>
      <c r="I84" s="135"/>
      <c r="J84" s="136"/>
      <c r="K84" s="135"/>
      <c r="L84" s="136"/>
      <c r="M84" s="135"/>
      <c r="N84" s="136"/>
      <c r="O84" s="135"/>
      <c r="P84" s="136"/>
      <c r="Q84" s="135"/>
      <c r="R84" s="136"/>
      <c r="S84" s="135"/>
      <c r="T84" s="136"/>
      <c r="U84" s="135"/>
      <c r="V84" s="136"/>
      <c r="W84" s="135"/>
      <c r="X84" s="136"/>
      <c r="Y84" s="135"/>
      <c r="Z84" s="136"/>
      <c r="AA84" s="135"/>
      <c r="AB84" s="136"/>
      <c r="AC84" s="135"/>
      <c r="AD84" s="136"/>
      <c r="AE84" s="135"/>
      <c r="AF84" s="136"/>
      <c r="AG84" s="135"/>
      <c r="AH84" s="136"/>
      <c r="AI84" s="135"/>
      <c r="AJ84" s="136"/>
      <c r="AK84" s="135"/>
      <c r="AL84" s="137"/>
      <c r="AM84" s="11"/>
      <c r="AN84" s="11"/>
      <c r="AO84" s="11"/>
      <c r="AP84" s="17"/>
      <c r="AQ84" s="17"/>
      <c r="AR84" s="122" t="s">
        <v>97</v>
      </c>
      <c r="BZ84" s="150"/>
      <c r="CA84" s="150" t="str">
        <f t="shared" si="35"/>
        <v/>
      </c>
      <c r="CB84" s="150" t="str">
        <f t="shared" si="16"/>
        <v/>
      </c>
      <c r="CC84" s="150" t="str">
        <f t="shared" si="17"/>
        <v/>
      </c>
      <c r="CD84" s="150" t="str">
        <f t="shared" si="18"/>
        <v/>
      </c>
      <c r="CE84" s="150" t="str">
        <f t="shared" si="19"/>
        <v/>
      </c>
      <c r="CF84" s="150" t="str">
        <f t="shared" si="20"/>
        <v/>
      </c>
      <c r="CG84" s="150" t="str">
        <f t="shared" si="21"/>
        <v/>
      </c>
      <c r="CH84" s="150" t="str">
        <f t="shared" si="22"/>
        <v/>
      </c>
      <c r="CI84" s="150" t="str">
        <f t="shared" si="23"/>
        <v/>
      </c>
      <c r="CJ84" s="150" t="str">
        <f t="shared" si="24"/>
        <v/>
      </c>
      <c r="CK84" s="150" t="str">
        <f t="shared" si="25"/>
        <v/>
      </c>
      <c r="CL84" s="150" t="str">
        <f t="shared" si="26"/>
        <v/>
      </c>
      <c r="CM84" s="150" t="str">
        <f t="shared" si="27"/>
        <v/>
      </c>
      <c r="CN84" s="150" t="str">
        <f t="shared" si="28"/>
        <v/>
      </c>
      <c r="CO84" s="150" t="str">
        <f t="shared" si="29"/>
        <v/>
      </c>
      <c r="CP84" s="150" t="str">
        <f t="shared" si="30"/>
        <v/>
      </c>
      <c r="CQ84" s="150" t="str">
        <f t="shared" si="36"/>
        <v/>
      </c>
      <c r="CR84" s="150" t="str">
        <f t="shared" si="32"/>
        <v/>
      </c>
      <c r="CS84" s="150" t="str">
        <f>IF(AL84&lt;=AK84,""," Los exámenes Reactivos de 84 y mas años NO DEBEN ser mayor a los Exámenes Procesados de la misma edad.-")</f>
        <v/>
      </c>
      <c r="CT84" s="150" t="str">
        <f>IF(AL84&lt;=AK84,""," Los exámenes Reactivos de 84 y mas años NO DEBEN ser mayor a los Exámenes Procesados de la misma edad.-")</f>
        <v/>
      </c>
    </row>
    <row r="85" spans="1:98" x14ac:dyDescent="0.25">
      <c r="A85" s="353" t="s">
        <v>58</v>
      </c>
      <c r="B85" s="354"/>
      <c r="C85" s="127">
        <f t="shared" si="14"/>
        <v>1</v>
      </c>
      <c r="D85" s="126">
        <f t="shared" si="15"/>
        <v>0</v>
      </c>
      <c r="E85" s="21"/>
      <c r="F85" s="41"/>
      <c r="G85" s="21"/>
      <c r="H85" s="41"/>
      <c r="I85" s="21"/>
      <c r="J85" s="41"/>
      <c r="K85" s="42"/>
      <c r="L85" s="43"/>
      <c r="M85" s="42">
        <v>1</v>
      </c>
      <c r="N85" s="43"/>
      <c r="O85" s="42"/>
      <c r="P85" s="43"/>
      <c r="Q85" s="42"/>
      <c r="R85" s="43"/>
      <c r="S85" s="42"/>
      <c r="T85" s="43"/>
      <c r="U85" s="42"/>
      <c r="V85" s="43"/>
      <c r="W85" s="42"/>
      <c r="X85" s="43"/>
      <c r="Y85" s="42"/>
      <c r="Z85" s="43"/>
      <c r="AA85" s="42"/>
      <c r="AB85" s="43"/>
      <c r="AC85" s="42"/>
      <c r="AD85" s="43"/>
      <c r="AE85" s="42"/>
      <c r="AF85" s="43"/>
      <c r="AG85" s="42"/>
      <c r="AH85" s="43"/>
      <c r="AI85" s="42"/>
      <c r="AJ85" s="43"/>
      <c r="AK85" s="42"/>
      <c r="AL85" s="44"/>
      <c r="AM85" s="23"/>
      <c r="AN85" s="23">
        <v>1</v>
      </c>
      <c r="AO85" s="23">
        <v>0</v>
      </c>
      <c r="AP85" s="44">
        <v>0</v>
      </c>
      <c r="AQ85" s="44">
        <v>0</v>
      </c>
      <c r="AR85" s="122" t="s">
        <v>97</v>
      </c>
      <c r="BZ85" s="150"/>
      <c r="CA85" s="150" t="str">
        <f t="shared" si="35"/>
        <v/>
      </c>
      <c r="CB85" s="150" t="str">
        <f t="shared" si="16"/>
        <v/>
      </c>
      <c r="CC85" s="150" t="str">
        <f t="shared" si="17"/>
        <v/>
      </c>
      <c r="CD85" s="150" t="str">
        <f t="shared" si="18"/>
        <v/>
      </c>
      <c r="CE85" s="150" t="str">
        <f t="shared" si="19"/>
        <v/>
      </c>
      <c r="CF85" s="150" t="str">
        <f t="shared" si="20"/>
        <v/>
      </c>
      <c r="CG85" s="150" t="str">
        <f t="shared" si="21"/>
        <v/>
      </c>
      <c r="CH85" s="150" t="str">
        <f t="shared" si="22"/>
        <v/>
      </c>
      <c r="CI85" s="150" t="str">
        <f t="shared" si="23"/>
        <v/>
      </c>
      <c r="CJ85" s="150" t="str">
        <f t="shared" si="24"/>
        <v/>
      </c>
      <c r="CK85" s="150" t="str">
        <f t="shared" si="25"/>
        <v/>
      </c>
      <c r="CL85" s="150" t="str">
        <f t="shared" si="26"/>
        <v/>
      </c>
      <c r="CM85" s="150" t="str">
        <f t="shared" si="27"/>
        <v/>
      </c>
      <c r="CN85" s="150" t="str">
        <f t="shared" si="28"/>
        <v/>
      </c>
      <c r="CO85" s="150" t="str">
        <f t="shared" si="29"/>
        <v/>
      </c>
      <c r="CP85" s="150" t="str">
        <f t="shared" si="30"/>
        <v/>
      </c>
      <c r="CQ85" s="150" t="str">
        <f t="shared" si="36"/>
        <v/>
      </c>
      <c r="CR85" s="150" t="str">
        <f t="shared" si="32"/>
        <v/>
      </c>
      <c r="CS85" s="150" t="str">
        <f>IF(AL85&lt;=AK85,""," Los exámenes Reactivos de 85 y mas años NO DEBEN ser mayor a los Exámenes Procesados de la misma edad.-")</f>
        <v/>
      </c>
      <c r="CT85" s="150" t="str">
        <f>IF(AL85&lt;=AK85,""," Los exámenes Reactivos de 85 y mas años NO DEBEN ser mayor a los Exámenes Procesados de la misma edad.-")</f>
        <v/>
      </c>
    </row>
    <row r="86" spans="1:98" x14ac:dyDescent="0.25">
      <c r="A86" s="353" t="s">
        <v>86</v>
      </c>
      <c r="B86" s="354"/>
      <c r="C86" s="127">
        <f t="shared" si="14"/>
        <v>2</v>
      </c>
      <c r="D86" s="126">
        <f t="shared" si="15"/>
        <v>0</v>
      </c>
      <c r="E86" s="21"/>
      <c r="F86" s="41"/>
      <c r="G86" s="21"/>
      <c r="H86" s="41"/>
      <c r="I86" s="21"/>
      <c r="J86" s="41"/>
      <c r="K86" s="42">
        <v>1</v>
      </c>
      <c r="L86" s="43"/>
      <c r="M86" s="42">
        <v>1</v>
      </c>
      <c r="N86" s="43"/>
      <c r="O86" s="42"/>
      <c r="P86" s="43"/>
      <c r="Q86" s="42"/>
      <c r="R86" s="43"/>
      <c r="S86" s="42"/>
      <c r="T86" s="43"/>
      <c r="U86" s="42"/>
      <c r="V86" s="43"/>
      <c r="W86" s="42"/>
      <c r="X86" s="43"/>
      <c r="Y86" s="42"/>
      <c r="Z86" s="43"/>
      <c r="AA86" s="42"/>
      <c r="AB86" s="43"/>
      <c r="AC86" s="42"/>
      <c r="AD86" s="43"/>
      <c r="AE86" s="42"/>
      <c r="AF86" s="43"/>
      <c r="AG86" s="42"/>
      <c r="AH86" s="43"/>
      <c r="AI86" s="42"/>
      <c r="AJ86" s="43"/>
      <c r="AK86" s="42"/>
      <c r="AL86" s="44"/>
      <c r="AM86" s="23">
        <v>1</v>
      </c>
      <c r="AN86" s="23">
        <v>1</v>
      </c>
      <c r="AO86" s="23">
        <v>0</v>
      </c>
      <c r="AP86" s="44">
        <v>0</v>
      </c>
      <c r="AQ86" s="44">
        <v>0</v>
      </c>
      <c r="AR86" s="122" t="s">
        <v>97</v>
      </c>
      <c r="BZ86" s="150"/>
      <c r="CA86" s="150" t="str">
        <f t="shared" si="35"/>
        <v/>
      </c>
      <c r="CB86" s="150" t="str">
        <f t="shared" si="16"/>
        <v/>
      </c>
      <c r="CC86" s="150" t="str">
        <f t="shared" si="17"/>
        <v/>
      </c>
      <c r="CD86" s="150" t="str">
        <f t="shared" si="18"/>
        <v/>
      </c>
      <c r="CE86" s="150" t="str">
        <f t="shared" si="19"/>
        <v/>
      </c>
      <c r="CF86" s="150" t="str">
        <f t="shared" si="20"/>
        <v/>
      </c>
      <c r="CG86" s="150" t="str">
        <f t="shared" si="21"/>
        <v/>
      </c>
      <c r="CH86" s="150" t="str">
        <f t="shared" si="22"/>
        <v/>
      </c>
      <c r="CI86" s="150" t="str">
        <f t="shared" si="23"/>
        <v/>
      </c>
      <c r="CJ86" s="150" t="str">
        <f t="shared" si="24"/>
        <v/>
      </c>
      <c r="CK86" s="150" t="str">
        <f t="shared" si="25"/>
        <v/>
      </c>
      <c r="CL86" s="150" t="str">
        <f t="shared" si="26"/>
        <v/>
      </c>
      <c r="CM86" s="150" t="str">
        <f t="shared" si="27"/>
        <v/>
      </c>
      <c r="CN86" s="150" t="str">
        <f t="shared" si="28"/>
        <v/>
      </c>
      <c r="CO86" s="150" t="str">
        <f t="shared" si="29"/>
        <v/>
      </c>
      <c r="CP86" s="150" t="str">
        <f t="shared" si="30"/>
        <v/>
      </c>
      <c r="CQ86" s="150" t="str">
        <f t="shared" si="36"/>
        <v/>
      </c>
      <c r="CR86" s="150" t="str">
        <f t="shared" si="32"/>
        <v/>
      </c>
      <c r="CS86" s="150" t="str">
        <f>IF(AL86&lt;=AK86,""," Los exámenes Reactivos de 86 y mas años NO DEBEN ser mayor a los Exámenes Procesados de la misma edad.-")</f>
        <v/>
      </c>
      <c r="CT86" s="150" t="str">
        <f>IF(AL86&lt;=AK86,""," Los exámenes Reactivos de 86 y mas años NO DEBEN ser mayor a los Exámenes Procesados de la misma edad.-")</f>
        <v/>
      </c>
    </row>
    <row r="87" spans="1:98" x14ac:dyDescent="0.25">
      <c r="A87" s="353" t="s">
        <v>99</v>
      </c>
      <c r="B87" s="354"/>
      <c r="C87" s="138">
        <f t="shared" si="14"/>
        <v>0</v>
      </c>
      <c r="D87" s="139">
        <f t="shared" si="15"/>
        <v>0</v>
      </c>
      <c r="E87" s="21"/>
      <c r="F87" s="41"/>
      <c r="G87" s="21"/>
      <c r="H87" s="41"/>
      <c r="I87" s="21"/>
      <c r="J87" s="41"/>
      <c r="K87" s="42"/>
      <c r="L87" s="43"/>
      <c r="M87" s="42"/>
      <c r="N87" s="43"/>
      <c r="O87" s="42"/>
      <c r="P87" s="43"/>
      <c r="Q87" s="42"/>
      <c r="R87" s="43"/>
      <c r="S87" s="42"/>
      <c r="T87" s="43"/>
      <c r="U87" s="42"/>
      <c r="V87" s="43"/>
      <c r="W87" s="42"/>
      <c r="X87" s="43"/>
      <c r="Y87" s="42"/>
      <c r="Z87" s="43"/>
      <c r="AA87" s="42"/>
      <c r="AB87" s="43"/>
      <c r="AC87" s="42"/>
      <c r="AD87" s="43"/>
      <c r="AE87" s="42"/>
      <c r="AF87" s="43"/>
      <c r="AG87" s="42"/>
      <c r="AH87" s="43"/>
      <c r="AI87" s="42"/>
      <c r="AJ87" s="43"/>
      <c r="AK87" s="42"/>
      <c r="AL87" s="44"/>
      <c r="AM87" s="23"/>
      <c r="AN87" s="23"/>
      <c r="AO87" s="23"/>
      <c r="AP87" s="44"/>
      <c r="AQ87" s="44"/>
      <c r="AR87" s="122" t="s">
        <v>97</v>
      </c>
      <c r="BZ87" s="150"/>
      <c r="CA87" s="150" t="str">
        <f t="shared" si="35"/>
        <v/>
      </c>
      <c r="CB87" s="150" t="str">
        <f t="shared" si="16"/>
        <v/>
      </c>
      <c r="CC87" s="150" t="str">
        <f t="shared" si="17"/>
        <v/>
      </c>
      <c r="CD87" s="150" t="str">
        <f t="shared" si="18"/>
        <v/>
      </c>
      <c r="CE87" s="150" t="str">
        <f t="shared" si="19"/>
        <v/>
      </c>
      <c r="CF87" s="150" t="str">
        <f t="shared" si="20"/>
        <v/>
      </c>
      <c r="CG87" s="150" t="str">
        <f t="shared" si="21"/>
        <v/>
      </c>
      <c r="CH87" s="150" t="str">
        <f t="shared" si="22"/>
        <v/>
      </c>
      <c r="CI87" s="150" t="str">
        <f t="shared" si="23"/>
        <v/>
      </c>
      <c r="CJ87" s="150" t="str">
        <f t="shared" si="24"/>
        <v/>
      </c>
      <c r="CK87" s="150" t="str">
        <f t="shared" si="25"/>
        <v/>
      </c>
      <c r="CL87" s="150" t="str">
        <f t="shared" si="26"/>
        <v/>
      </c>
      <c r="CM87" s="150" t="str">
        <f t="shared" si="27"/>
        <v/>
      </c>
      <c r="CN87" s="150" t="str">
        <f t="shared" si="28"/>
        <v/>
      </c>
      <c r="CO87" s="150" t="str">
        <f t="shared" si="29"/>
        <v/>
      </c>
      <c r="CP87" s="150" t="str">
        <f t="shared" si="30"/>
        <v/>
      </c>
      <c r="CQ87" s="150" t="str">
        <f t="shared" si="36"/>
        <v/>
      </c>
      <c r="CR87" s="150" t="str">
        <f t="shared" si="32"/>
        <v/>
      </c>
      <c r="CS87" s="150" t="str">
        <f>IF(AL87&lt;=AK87,""," Los exámenes Reactivos de 87 y mas años NO DEBEN ser mayor a los Exámenes Procesados de la misma edad.-")</f>
        <v/>
      </c>
      <c r="CT87" s="150" t="str">
        <f>IF(AL87&lt;=AK87,""," Los exámenes Reactivos de 87 y mas años NO DEBEN ser mayor a los Exámenes Procesados de la misma edad.-")</f>
        <v/>
      </c>
    </row>
    <row r="88" spans="1:98" x14ac:dyDescent="0.25">
      <c r="A88" s="353" t="s">
        <v>100</v>
      </c>
      <c r="B88" s="354"/>
      <c r="C88" s="138">
        <f t="shared" si="14"/>
        <v>0</v>
      </c>
      <c r="D88" s="139">
        <f t="shared" si="15"/>
        <v>0</v>
      </c>
      <c r="E88" s="21"/>
      <c r="F88" s="41"/>
      <c r="G88" s="21"/>
      <c r="H88" s="41"/>
      <c r="I88" s="21"/>
      <c r="J88" s="41"/>
      <c r="K88" s="42"/>
      <c r="L88" s="43"/>
      <c r="M88" s="42"/>
      <c r="N88" s="43"/>
      <c r="O88" s="42"/>
      <c r="P88" s="43"/>
      <c r="Q88" s="42"/>
      <c r="R88" s="43"/>
      <c r="S88" s="42"/>
      <c r="T88" s="43"/>
      <c r="U88" s="42"/>
      <c r="V88" s="43"/>
      <c r="W88" s="42"/>
      <c r="X88" s="43"/>
      <c r="Y88" s="42"/>
      <c r="Z88" s="43"/>
      <c r="AA88" s="42"/>
      <c r="AB88" s="43"/>
      <c r="AC88" s="42"/>
      <c r="AD88" s="43"/>
      <c r="AE88" s="42"/>
      <c r="AF88" s="43"/>
      <c r="AG88" s="42"/>
      <c r="AH88" s="43"/>
      <c r="AI88" s="42"/>
      <c r="AJ88" s="43"/>
      <c r="AK88" s="42"/>
      <c r="AL88" s="44"/>
      <c r="AM88" s="23"/>
      <c r="AN88" s="23"/>
      <c r="AO88" s="23"/>
      <c r="AP88" s="44"/>
      <c r="AQ88" s="44"/>
      <c r="AR88" s="122" t="s">
        <v>97</v>
      </c>
      <c r="BZ88" s="150"/>
      <c r="CA88" s="150" t="str">
        <f t="shared" si="35"/>
        <v/>
      </c>
      <c r="CB88" s="150" t="str">
        <f t="shared" si="16"/>
        <v/>
      </c>
      <c r="CC88" s="150" t="str">
        <f t="shared" si="17"/>
        <v/>
      </c>
      <c r="CD88" s="150" t="str">
        <f t="shared" si="18"/>
        <v/>
      </c>
      <c r="CE88" s="150" t="str">
        <f t="shared" si="19"/>
        <v/>
      </c>
      <c r="CF88" s="150" t="str">
        <f t="shared" si="20"/>
        <v/>
      </c>
      <c r="CG88" s="150" t="str">
        <f t="shared" si="21"/>
        <v/>
      </c>
      <c r="CH88" s="150" t="str">
        <f t="shared" si="22"/>
        <v/>
      </c>
      <c r="CI88" s="150" t="str">
        <f t="shared" si="23"/>
        <v/>
      </c>
      <c r="CJ88" s="150" t="str">
        <f t="shared" si="24"/>
        <v/>
      </c>
      <c r="CK88" s="150" t="str">
        <f t="shared" si="25"/>
        <v/>
      </c>
      <c r="CL88" s="150" t="str">
        <f t="shared" si="26"/>
        <v/>
      </c>
      <c r="CM88" s="150" t="str">
        <f t="shared" si="27"/>
        <v/>
      </c>
      <c r="CN88" s="150" t="str">
        <f t="shared" si="28"/>
        <v/>
      </c>
      <c r="CO88" s="150" t="str">
        <f t="shared" si="29"/>
        <v/>
      </c>
      <c r="CP88" s="150" t="str">
        <f t="shared" si="30"/>
        <v/>
      </c>
      <c r="CQ88" s="150" t="str">
        <f t="shared" si="36"/>
        <v/>
      </c>
      <c r="CR88" s="150" t="str">
        <f t="shared" si="32"/>
        <v/>
      </c>
      <c r="CS88" s="150" t="str">
        <f>IF(AL88&lt;=AK88,""," Los exámenes Reactivos de 88 y mas años NO DEBEN ser mayor a los Exámenes Procesados de la misma edad.-")</f>
        <v/>
      </c>
      <c r="CT88" s="150" t="str">
        <f>IF(AL88&lt;=AK88,""," Los exámenes Reactivos de 88 y mas años NO DEBEN ser mayor a los Exámenes Procesados de la misma edad.-")</f>
        <v/>
      </c>
    </row>
    <row r="89" spans="1:98" x14ac:dyDescent="0.25">
      <c r="A89" s="62" t="s">
        <v>101</v>
      </c>
      <c r="B89" s="63"/>
      <c r="C89" s="138">
        <f t="shared" si="14"/>
        <v>0</v>
      </c>
      <c r="D89" s="139">
        <f t="shared" si="15"/>
        <v>0</v>
      </c>
      <c r="E89" s="21"/>
      <c r="F89" s="41"/>
      <c r="G89" s="21"/>
      <c r="H89" s="41"/>
      <c r="I89" s="21"/>
      <c r="J89" s="41"/>
      <c r="K89" s="42"/>
      <c r="L89" s="43"/>
      <c r="M89" s="42"/>
      <c r="N89" s="43"/>
      <c r="O89" s="42"/>
      <c r="P89" s="43"/>
      <c r="Q89" s="42"/>
      <c r="R89" s="43"/>
      <c r="S89" s="42"/>
      <c r="T89" s="43"/>
      <c r="U89" s="42"/>
      <c r="V89" s="43"/>
      <c r="W89" s="42"/>
      <c r="X89" s="43"/>
      <c r="Y89" s="42"/>
      <c r="Z89" s="43"/>
      <c r="AA89" s="42"/>
      <c r="AB89" s="43"/>
      <c r="AC89" s="42"/>
      <c r="AD89" s="43"/>
      <c r="AE89" s="42"/>
      <c r="AF89" s="43"/>
      <c r="AG89" s="42"/>
      <c r="AH89" s="43"/>
      <c r="AI89" s="42"/>
      <c r="AJ89" s="43"/>
      <c r="AK89" s="42"/>
      <c r="AL89" s="44"/>
      <c r="AM89" s="23"/>
      <c r="AN89" s="23"/>
      <c r="AO89" s="23"/>
      <c r="AP89" s="44"/>
      <c r="AQ89" s="44"/>
      <c r="AR89" s="122" t="s">
        <v>97</v>
      </c>
      <c r="BZ89" s="150"/>
      <c r="CA89" s="150" t="str">
        <f t="shared" si="35"/>
        <v/>
      </c>
      <c r="CB89" s="150" t="str">
        <f t="shared" si="16"/>
        <v/>
      </c>
      <c r="CC89" s="150" t="str">
        <f t="shared" si="17"/>
        <v/>
      </c>
      <c r="CD89" s="150" t="str">
        <f t="shared" si="18"/>
        <v/>
      </c>
      <c r="CE89" s="150" t="str">
        <f t="shared" si="19"/>
        <v/>
      </c>
      <c r="CF89" s="150" t="str">
        <f t="shared" si="20"/>
        <v/>
      </c>
      <c r="CG89" s="150" t="str">
        <f t="shared" si="21"/>
        <v/>
      </c>
      <c r="CH89" s="150" t="str">
        <f t="shared" si="22"/>
        <v/>
      </c>
      <c r="CI89" s="150" t="str">
        <f t="shared" si="23"/>
        <v/>
      </c>
      <c r="CJ89" s="150" t="str">
        <f t="shared" si="24"/>
        <v/>
      </c>
      <c r="CK89" s="150" t="str">
        <f t="shared" si="25"/>
        <v/>
      </c>
      <c r="CL89" s="150" t="str">
        <f t="shared" si="26"/>
        <v/>
      </c>
      <c r="CM89" s="150" t="str">
        <f t="shared" si="27"/>
        <v/>
      </c>
      <c r="CN89" s="150" t="str">
        <f t="shared" si="28"/>
        <v/>
      </c>
      <c r="CO89" s="150" t="str">
        <f t="shared" si="29"/>
        <v/>
      </c>
      <c r="CP89" s="150" t="str">
        <f t="shared" si="30"/>
        <v/>
      </c>
      <c r="CQ89" s="150" t="str">
        <f t="shared" si="36"/>
        <v/>
      </c>
      <c r="CR89" s="150" t="str">
        <f t="shared" si="32"/>
        <v/>
      </c>
      <c r="CS89" s="150" t="str">
        <f>IF(AL89&lt;=AK89,""," Los exámenes Reactivos de 89 y mas años NO DEBEN ser mayor a los Exámenes Procesados de la misma edad.-")</f>
        <v/>
      </c>
      <c r="CT89" s="150" t="str">
        <f>IF(AL89&lt;=AK89,""," Los exámenes Reactivos de 89 y mas años NO DEBEN ser mayor a los Exámenes Procesados de la misma edad.-")</f>
        <v/>
      </c>
    </row>
    <row r="90" spans="1:98" x14ac:dyDescent="0.25">
      <c r="A90" s="353" t="s">
        <v>102</v>
      </c>
      <c r="B90" s="354"/>
      <c r="C90" s="138">
        <f t="shared" si="14"/>
        <v>2</v>
      </c>
      <c r="D90" s="139">
        <f t="shared" si="15"/>
        <v>0</v>
      </c>
      <c r="E90" s="16"/>
      <c r="F90" s="40"/>
      <c r="G90" s="16"/>
      <c r="H90" s="40"/>
      <c r="I90" s="16"/>
      <c r="J90" s="40"/>
      <c r="K90" s="42"/>
      <c r="L90" s="43"/>
      <c r="M90" s="42"/>
      <c r="N90" s="43"/>
      <c r="O90" s="42">
        <v>1</v>
      </c>
      <c r="P90" s="43"/>
      <c r="Q90" s="42"/>
      <c r="R90" s="43"/>
      <c r="S90" s="42"/>
      <c r="T90" s="43"/>
      <c r="U90" s="42">
        <v>1</v>
      </c>
      <c r="V90" s="43"/>
      <c r="W90" s="42"/>
      <c r="X90" s="43"/>
      <c r="Y90" s="42"/>
      <c r="Z90" s="43"/>
      <c r="AA90" s="42"/>
      <c r="AB90" s="43"/>
      <c r="AC90" s="42"/>
      <c r="AD90" s="43"/>
      <c r="AE90" s="42"/>
      <c r="AF90" s="43"/>
      <c r="AG90" s="42"/>
      <c r="AH90" s="43"/>
      <c r="AI90" s="42"/>
      <c r="AJ90" s="43"/>
      <c r="AK90" s="42"/>
      <c r="AL90" s="44"/>
      <c r="AM90" s="23"/>
      <c r="AN90" s="23">
        <v>2</v>
      </c>
      <c r="AO90" s="23">
        <v>0</v>
      </c>
      <c r="AP90" s="44">
        <v>0</v>
      </c>
      <c r="AQ90" s="44">
        <v>0</v>
      </c>
      <c r="AR90" s="122" t="s">
        <v>97</v>
      </c>
      <c r="BZ90" s="150"/>
      <c r="CA90" s="150" t="str">
        <f t="shared" si="35"/>
        <v/>
      </c>
      <c r="CB90" s="150" t="str">
        <f t="shared" si="16"/>
        <v/>
      </c>
      <c r="CC90" s="150" t="str">
        <f t="shared" si="17"/>
        <v/>
      </c>
      <c r="CD90" s="150" t="str">
        <f t="shared" si="18"/>
        <v/>
      </c>
      <c r="CE90" s="150" t="str">
        <f t="shared" si="19"/>
        <v/>
      </c>
      <c r="CF90" s="150" t="str">
        <f t="shared" si="20"/>
        <v/>
      </c>
      <c r="CG90" s="150" t="str">
        <f t="shared" si="21"/>
        <v/>
      </c>
      <c r="CH90" s="150" t="str">
        <f t="shared" si="22"/>
        <v/>
      </c>
      <c r="CI90" s="150" t="str">
        <f t="shared" si="23"/>
        <v/>
      </c>
      <c r="CJ90" s="150" t="str">
        <f t="shared" si="24"/>
        <v/>
      </c>
      <c r="CK90" s="150" t="str">
        <f t="shared" si="25"/>
        <v/>
      </c>
      <c r="CL90" s="150" t="str">
        <f t="shared" si="26"/>
        <v/>
      </c>
      <c r="CM90" s="150" t="str">
        <f t="shared" si="27"/>
        <v/>
      </c>
      <c r="CN90" s="150" t="str">
        <f t="shared" si="28"/>
        <v/>
      </c>
      <c r="CO90" s="150" t="str">
        <f t="shared" si="29"/>
        <v/>
      </c>
      <c r="CP90" s="150" t="str">
        <f t="shared" si="30"/>
        <v/>
      </c>
      <c r="CQ90" s="150" t="str">
        <f t="shared" si="36"/>
        <v/>
      </c>
      <c r="CR90" s="150" t="str">
        <f t="shared" si="32"/>
        <v/>
      </c>
      <c r="CS90" s="150" t="str">
        <f>IF(AL90&lt;=AK90,""," Los exámenes Reactivos de 90 y mas años NO DEBEN ser mayor a los Exámenes Procesados de la misma edad.-")</f>
        <v/>
      </c>
      <c r="CT90" s="150" t="str">
        <f>IF(AL90&lt;=AK90,""," Los exámenes Reactivos de 90 y mas años NO DEBEN ser mayor a los Exámenes Procesados de la misma edad.-")</f>
        <v/>
      </c>
    </row>
    <row r="91" spans="1:98" x14ac:dyDescent="0.25">
      <c r="A91" s="353" t="s">
        <v>103</v>
      </c>
      <c r="B91" s="354"/>
      <c r="C91" s="138">
        <f t="shared" si="14"/>
        <v>0</v>
      </c>
      <c r="D91" s="139">
        <f t="shared" si="15"/>
        <v>0</v>
      </c>
      <c r="E91" s="42"/>
      <c r="F91" s="43"/>
      <c r="G91" s="42"/>
      <c r="H91" s="43"/>
      <c r="I91" s="42"/>
      <c r="J91" s="43"/>
      <c r="K91" s="42"/>
      <c r="L91" s="43"/>
      <c r="M91" s="42"/>
      <c r="N91" s="43"/>
      <c r="O91" s="42"/>
      <c r="P91" s="43"/>
      <c r="Q91" s="42"/>
      <c r="R91" s="43"/>
      <c r="S91" s="42"/>
      <c r="T91" s="43"/>
      <c r="U91" s="42"/>
      <c r="V91" s="43"/>
      <c r="W91" s="42"/>
      <c r="X91" s="43"/>
      <c r="Y91" s="42"/>
      <c r="Z91" s="43"/>
      <c r="AA91" s="42"/>
      <c r="AB91" s="43"/>
      <c r="AC91" s="42"/>
      <c r="AD91" s="43"/>
      <c r="AE91" s="42"/>
      <c r="AF91" s="43"/>
      <c r="AG91" s="42"/>
      <c r="AH91" s="43"/>
      <c r="AI91" s="42"/>
      <c r="AJ91" s="43"/>
      <c r="AK91" s="42"/>
      <c r="AL91" s="44"/>
      <c r="AM91" s="23"/>
      <c r="AN91" s="23"/>
      <c r="AO91" s="23"/>
      <c r="AP91" s="44"/>
      <c r="AQ91" s="44"/>
      <c r="AR91" s="122" t="s">
        <v>97</v>
      </c>
      <c r="BZ91" s="150"/>
      <c r="CA91" s="150" t="str">
        <f t="shared" si="35"/>
        <v/>
      </c>
      <c r="CB91" s="150" t="str">
        <f t="shared" si="16"/>
        <v/>
      </c>
      <c r="CC91" s="150" t="str">
        <f t="shared" si="17"/>
        <v/>
      </c>
      <c r="CD91" s="150" t="str">
        <f t="shared" si="18"/>
        <v/>
      </c>
      <c r="CE91" s="150" t="str">
        <f t="shared" si="19"/>
        <v/>
      </c>
      <c r="CF91" s="150" t="str">
        <f t="shared" si="20"/>
        <v/>
      </c>
      <c r="CG91" s="150" t="str">
        <f t="shared" si="21"/>
        <v/>
      </c>
      <c r="CH91" s="150" t="str">
        <f t="shared" si="22"/>
        <v/>
      </c>
      <c r="CI91" s="150" t="str">
        <f t="shared" si="23"/>
        <v/>
      </c>
      <c r="CJ91" s="150" t="str">
        <f t="shared" si="24"/>
        <v/>
      </c>
      <c r="CK91" s="150" t="str">
        <f t="shared" si="25"/>
        <v/>
      </c>
      <c r="CL91" s="150" t="str">
        <f t="shared" si="26"/>
        <v/>
      </c>
      <c r="CM91" s="150" t="str">
        <f t="shared" si="27"/>
        <v/>
      </c>
      <c r="CN91" s="150" t="str">
        <f t="shared" si="28"/>
        <v/>
      </c>
      <c r="CO91" s="150" t="str">
        <f t="shared" si="29"/>
        <v/>
      </c>
      <c r="CP91" s="150" t="str">
        <f t="shared" si="30"/>
        <v/>
      </c>
      <c r="CQ91" s="150" t="str">
        <f t="shared" si="36"/>
        <v/>
      </c>
      <c r="CR91" s="150" t="str">
        <f t="shared" si="32"/>
        <v/>
      </c>
      <c r="CS91" s="150" t="str">
        <f>IF(AL91&lt;=AK91,""," Los exámenes Reactivos de 91 y mas años NO DEBEN ser mayor a los Exámenes Procesados de la misma edad.-")</f>
        <v/>
      </c>
      <c r="CT91" s="150" t="str">
        <f>IF(AL91&lt;=AK91,""," Los exámenes Reactivos de 91 y mas años NO DEBEN ser mayor a los Exámenes Procesados de la misma edad.-")</f>
        <v/>
      </c>
    </row>
    <row r="92" spans="1:98" x14ac:dyDescent="0.25">
      <c r="A92" s="353" t="s">
        <v>104</v>
      </c>
      <c r="B92" s="354"/>
      <c r="C92" s="138">
        <f t="shared" si="14"/>
        <v>0</v>
      </c>
      <c r="D92" s="139">
        <f t="shared" si="15"/>
        <v>0</v>
      </c>
      <c r="E92" s="42"/>
      <c r="F92" s="43"/>
      <c r="G92" s="42"/>
      <c r="H92" s="43"/>
      <c r="I92" s="42"/>
      <c r="J92" s="43"/>
      <c r="K92" s="42"/>
      <c r="L92" s="43"/>
      <c r="M92" s="42"/>
      <c r="N92" s="43"/>
      <c r="O92" s="42"/>
      <c r="P92" s="43"/>
      <c r="Q92" s="42"/>
      <c r="R92" s="43"/>
      <c r="S92" s="42"/>
      <c r="T92" s="43"/>
      <c r="U92" s="42"/>
      <c r="V92" s="43"/>
      <c r="W92" s="42"/>
      <c r="X92" s="43"/>
      <c r="Y92" s="42"/>
      <c r="Z92" s="43"/>
      <c r="AA92" s="42"/>
      <c r="AB92" s="43"/>
      <c r="AC92" s="42"/>
      <c r="AD92" s="43"/>
      <c r="AE92" s="42"/>
      <c r="AF92" s="43"/>
      <c r="AG92" s="42"/>
      <c r="AH92" s="43"/>
      <c r="AI92" s="42"/>
      <c r="AJ92" s="43"/>
      <c r="AK92" s="42"/>
      <c r="AL92" s="44"/>
      <c r="AM92" s="23"/>
      <c r="AN92" s="23"/>
      <c r="AO92" s="23"/>
      <c r="AP92" s="44"/>
      <c r="AQ92" s="44"/>
      <c r="AR92" s="122" t="s">
        <v>97</v>
      </c>
      <c r="BZ92" s="150"/>
      <c r="CA92" s="150" t="str">
        <f t="shared" si="35"/>
        <v/>
      </c>
      <c r="CB92" s="150" t="str">
        <f t="shared" si="16"/>
        <v/>
      </c>
      <c r="CC92" s="150" t="str">
        <f t="shared" si="17"/>
        <v/>
      </c>
      <c r="CD92" s="150" t="str">
        <f t="shared" si="18"/>
        <v/>
      </c>
      <c r="CE92" s="150" t="str">
        <f t="shared" si="19"/>
        <v/>
      </c>
      <c r="CF92" s="150" t="str">
        <f t="shared" si="20"/>
        <v/>
      </c>
      <c r="CG92" s="150" t="str">
        <f t="shared" si="21"/>
        <v/>
      </c>
      <c r="CH92" s="150" t="str">
        <f t="shared" si="22"/>
        <v/>
      </c>
      <c r="CI92" s="150" t="str">
        <f t="shared" si="23"/>
        <v/>
      </c>
      <c r="CJ92" s="150" t="str">
        <f t="shared" si="24"/>
        <v/>
      </c>
      <c r="CK92" s="150" t="str">
        <f t="shared" si="25"/>
        <v/>
      </c>
      <c r="CL92" s="150" t="str">
        <f t="shared" si="26"/>
        <v/>
      </c>
      <c r="CM92" s="150" t="str">
        <f t="shared" si="27"/>
        <v/>
      </c>
      <c r="CN92" s="150" t="str">
        <f t="shared" si="28"/>
        <v/>
      </c>
      <c r="CO92" s="150" t="str">
        <f t="shared" si="29"/>
        <v/>
      </c>
      <c r="CP92" s="150" t="str">
        <f t="shared" si="30"/>
        <v/>
      </c>
      <c r="CQ92" s="150" t="str">
        <f t="shared" si="36"/>
        <v/>
      </c>
      <c r="CR92" s="150" t="str">
        <f t="shared" si="32"/>
        <v/>
      </c>
      <c r="CS92" s="150" t="str">
        <f>IF(AL92&lt;=AK92,""," Los exámenes Reactivos de 92 y mas años NO DEBEN ser mayor a los Exámenes Procesados de la misma edad.-")</f>
        <v/>
      </c>
      <c r="CT92" s="150" t="str">
        <f>IF(AL92&lt;=AK92,""," Los exámenes Reactivos de 92 y mas años NO DEBEN ser mayor a los Exámenes Procesados de la misma edad.-")</f>
        <v/>
      </c>
    </row>
    <row r="93" spans="1:98" x14ac:dyDescent="0.25">
      <c r="A93" s="353" t="s">
        <v>60</v>
      </c>
      <c r="B93" s="354"/>
      <c r="C93" s="138">
        <f t="shared" si="14"/>
        <v>24</v>
      </c>
      <c r="D93" s="139">
        <f t="shared" si="15"/>
        <v>0</v>
      </c>
      <c r="E93" s="42"/>
      <c r="F93" s="43"/>
      <c r="G93" s="42"/>
      <c r="H93" s="43"/>
      <c r="I93" s="42"/>
      <c r="J93" s="43"/>
      <c r="K93" s="42"/>
      <c r="L93" s="43"/>
      <c r="M93" s="42"/>
      <c r="N93" s="43"/>
      <c r="O93" s="42">
        <v>1</v>
      </c>
      <c r="P93" s="43"/>
      <c r="Q93" s="42">
        <v>1</v>
      </c>
      <c r="R93" s="43"/>
      <c r="S93" s="42">
        <v>3</v>
      </c>
      <c r="T93" s="43"/>
      <c r="U93" s="42">
        <v>2</v>
      </c>
      <c r="V93" s="43"/>
      <c r="W93" s="42">
        <v>3</v>
      </c>
      <c r="X93" s="43"/>
      <c r="Y93" s="42"/>
      <c r="Z93" s="43"/>
      <c r="AA93" s="42">
        <v>4</v>
      </c>
      <c r="AB93" s="43"/>
      <c r="AC93" s="42">
        <v>1</v>
      </c>
      <c r="AD93" s="43"/>
      <c r="AE93" s="42">
        <v>2</v>
      </c>
      <c r="AF93" s="43"/>
      <c r="AG93" s="42">
        <v>4</v>
      </c>
      <c r="AH93" s="43"/>
      <c r="AI93" s="42">
        <v>2</v>
      </c>
      <c r="AJ93" s="43"/>
      <c r="AK93" s="42">
        <v>1</v>
      </c>
      <c r="AL93" s="44"/>
      <c r="AM93" s="23">
        <v>16</v>
      </c>
      <c r="AN93" s="23">
        <v>8</v>
      </c>
      <c r="AO93" s="23">
        <v>0</v>
      </c>
      <c r="AP93" s="44">
        <v>0</v>
      </c>
      <c r="AQ93" s="44">
        <v>0</v>
      </c>
      <c r="AR93" s="122" t="s">
        <v>97</v>
      </c>
      <c r="BZ93" s="150"/>
      <c r="CA93" s="150" t="str">
        <f t="shared" si="35"/>
        <v/>
      </c>
      <c r="CB93" s="150" t="str">
        <f t="shared" si="16"/>
        <v/>
      </c>
      <c r="CC93" s="150" t="str">
        <f t="shared" si="17"/>
        <v/>
      </c>
      <c r="CD93" s="150" t="str">
        <f t="shared" si="18"/>
        <v/>
      </c>
      <c r="CE93" s="150" t="str">
        <f t="shared" si="19"/>
        <v/>
      </c>
      <c r="CF93" s="150" t="str">
        <f t="shared" si="20"/>
        <v/>
      </c>
      <c r="CG93" s="150" t="str">
        <f t="shared" si="21"/>
        <v/>
      </c>
      <c r="CH93" s="150" t="str">
        <f t="shared" si="22"/>
        <v/>
      </c>
      <c r="CI93" s="150" t="str">
        <f t="shared" si="23"/>
        <v/>
      </c>
      <c r="CJ93" s="150" t="str">
        <f t="shared" si="24"/>
        <v/>
      </c>
      <c r="CK93" s="150" t="str">
        <f t="shared" si="25"/>
        <v/>
      </c>
      <c r="CL93" s="150" t="str">
        <f t="shared" si="26"/>
        <v/>
      </c>
      <c r="CM93" s="150" t="str">
        <f t="shared" si="27"/>
        <v/>
      </c>
      <c r="CN93" s="150" t="str">
        <f t="shared" si="28"/>
        <v/>
      </c>
      <c r="CO93" s="150" t="str">
        <f t="shared" si="29"/>
        <v/>
      </c>
      <c r="CP93" s="150" t="str">
        <f t="shared" si="30"/>
        <v/>
      </c>
      <c r="CQ93" s="150" t="str">
        <f t="shared" si="36"/>
        <v/>
      </c>
      <c r="CR93" s="150" t="str">
        <f t="shared" si="32"/>
        <v/>
      </c>
      <c r="CS93" s="150" t="str">
        <f>IF(AL93&lt;=AK93,""," Los exámenes Reactivos de 93 y mas años NO DEBEN ser mayor a los Exámenes Procesados de la misma edad.-")</f>
        <v/>
      </c>
      <c r="CT93" s="150" t="str">
        <f>IF(AL93&lt;=AK93,""," Los exámenes Reactivos de 93 y mas años NO DEBEN ser mayor a los Exámenes Procesados de la misma edad.-")</f>
        <v/>
      </c>
    </row>
    <row r="94" spans="1:98" x14ac:dyDescent="0.25">
      <c r="A94" s="355" t="s">
        <v>61</v>
      </c>
      <c r="B94" s="356"/>
      <c r="C94" s="133">
        <f t="shared" si="14"/>
        <v>15</v>
      </c>
      <c r="D94" s="134">
        <f t="shared" si="15"/>
        <v>0</v>
      </c>
      <c r="E94" s="46"/>
      <c r="F94" s="47"/>
      <c r="G94" s="46"/>
      <c r="H94" s="47"/>
      <c r="I94" s="24">
        <v>1</v>
      </c>
      <c r="J94" s="48"/>
      <c r="K94" s="24">
        <v>1</v>
      </c>
      <c r="L94" s="48"/>
      <c r="M94" s="24"/>
      <c r="N94" s="48"/>
      <c r="O94" s="24">
        <v>4</v>
      </c>
      <c r="P94" s="48"/>
      <c r="Q94" s="24">
        <v>1</v>
      </c>
      <c r="R94" s="48"/>
      <c r="S94" s="24">
        <v>4</v>
      </c>
      <c r="T94" s="48"/>
      <c r="U94" s="24"/>
      <c r="V94" s="48"/>
      <c r="W94" s="24">
        <v>1</v>
      </c>
      <c r="X94" s="48"/>
      <c r="Y94" s="24">
        <v>2</v>
      </c>
      <c r="Z94" s="48"/>
      <c r="AA94" s="24"/>
      <c r="AB94" s="48"/>
      <c r="AC94" s="24">
        <v>1</v>
      </c>
      <c r="AD94" s="48"/>
      <c r="AE94" s="24"/>
      <c r="AF94" s="48"/>
      <c r="AG94" s="24"/>
      <c r="AH94" s="48"/>
      <c r="AI94" s="24"/>
      <c r="AJ94" s="48"/>
      <c r="AK94" s="24"/>
      <c r="AL94" s="26"/>
      <c r="AM94" s="25">
        <v>6</v>
      </c>
      <c r="AN94" s="25">
        <v>9</v>
      </c>
      <c r="AO94" s="25">
        <v>0</v>
      </c>
      <c r="AP94" s="26">
        <v>0</v>
      </c>
      <c r="AQ94" s="26">
        <v>0</v>
      </c>
      <c r="AR94" s="122" t="s">
        <v>97</v>
      </c>
      <c r="BZ94" s="150"/>
      <c r="CA94" s="150" t="str">
        <f t="shared" si="35"/>
        <v/>
      </c>
      <c r="CB94" s="150" t="str">
        <f t="shared" si="16"/>
        <v/>
      </c>
      <c r="CC94" s="150" t="str">
        <f t="shared" si="17"/>
        <v/>
      </c>
      <c r="CD94" s="150" t="str">
        <f t="shared" si="18"/>
        <v/>
      </c>
      <c r="CE94" s="150" t="str">
        <f t="shared" si="19"/>
        <v/>
      </c>
      <c r="CF94" s="150" t="str">
        <f t="shared" si="20"/>
        <v/>
      </c>
      <c r="CG94" s="150" t="str">
        <f t="shared" si="21"/>
        <v/>
      </c>
      <c r="CH94" s="150" t="str">
        <f t="shared" si="22"/>
        <v/>
      </c>
      <c r="CI94" s="150" t="str">
        <f t="shared" si="23"/>
        <v/>
      </c>
      <c r="CJ94" s="150" t="str">
        <f t="shared" si="24"/>
        <v/>
      </c>
      <c r="CK94" s="150" t="str">
        <f t="shared" si="25"/>
        <v/>
      </c>
      <c r="CL94" s="150" t="str">
        <f t="shared" si="26"/>
        <v/>
      </c>
      <c r="CM94" s="150" t="str">
        <f t="shared" si="27"/>
        <v/>
      </c>
      <c r="CN94" s="150" t="str">
        <f t="shared" si="28"/>
        <v/>
      </c>
      <c r="CO94" s="150" t="str">
        <f t="shared" si="29"/>
        <v/>
      </c>
      <c r="CP94" s="150" t="str">
        <f t="shared" si="30"/>
        <v/>
      </c>
      <c r="CQ94" s="150" t="str">
        <f t="shared" si="36"/>
        <v/>
      </c>
      <c r="CR94" s="150" t="str">
        <f t="shared" si="32"/>
        <v/>
      </c>
      <c r="CS94" s="150" t="str">
        <f>IF(AL94&lt;=AK94,""," Los exámenes Reactivos de 94 y mas años NO DEBEN ser mayor a los Exámenes Procesados de la misma edad.-")</f>
        <v/>
      </c>
      <c r="CT94" s="150" t="str">
        <f>IF(AL94&lt;=AK94,""," Los exámenes Reactivos de 94 y mas años NO DEBEN ser mayor a los Exámenes Procesados de la misma edad.-")</f>
        <v/>
      </c>
    </row>
    <row r="95" spans="1:98" x14ac:dyDescent="0.25">
      <c r="A95" s="35" t="s">
        <v>62</v>
      </c>
      <c r="B95" s="50"/>
      <c r="C95" s="51"/>
      <c r="D95" s="51"/>
      <c r="E95" s="51"/>
      <c r="F95" s="27"/>
      <c r="G95" s="27"/>
      <c r="H95" s="27"/>
      <c r="I95" s="2"/>
      <c r="J95" s="2"/>
      <c r="K95" s="2"/>
      <c r="L95" s="2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5"/>
      <c r="AM95" s="3"/>
      <c r="AN95" s="45"/>
      <c r="AO95" s="140"/>
      <c r="AP95" s="49"/>
      <c r="AQ95" s="49"/>
      <c r="BZ95" s="150"/>
      <c r="CA95" s="150"/>
      <c r="CB95" s="150"/>
      <c r="CC95" s="150"/>
      <c r="CD95" s="150"/>
      <c r="CE95" s="150"/>
      <c r="CF95" s="150"/>
      <c r="CG95" s="150"/>
      <c r="CH95" s="150"/>
      <c r="CI95" s="150"/>
      <c r="CJ95" s="150"/>
      <c r="CK95" s="150"/>
      <c r="CL95" s="150"/>
      <c r="CM95" s="150"/>
      <c r="CN95" s="150"/>
      <c r="CO95" s="150"/>
      <c r="CP95" s="150"/>
      <c r="CQ95" s="150"/>
      <c r="CR95" s="150"/>
      <c r="CS95" s="150"/>
      <c r="CT95" s="150"/>
    </row>
    <row r="96" spans="1:98" ht="24.75" customHeight="1" x14ac:dyDescent="0.25">
      <c r="A96" s="373" t="s">
        <v>21</v>
      </c>
      <c r="B96" s="374"/>
      <c r="C96" s="379" t="s">
        <v>34</v>
      </c>
      <c r="D96" s="380"/>
      <c r="E96" s="367" t="s">
        <v>92</v>
      </c>
      <c r="F96" s="383"/>
      <c r="G96" s="383"/>
      <c r="H96" s="383"/>
      <c r="I96" s="383"/>
      <c r="J96" s="383"/>
      <c r="K96" s="383"/>
      <c r="L96" s="383"/>
      <c r="M96" s="383"/>
      <c r="N96" s="383"/>
      <c r="O96" s="383"/>
      <c r="P96" s="383"/>
      <c r="Q96" s="383"/>
      <c r="R96" s="383"/>
      <c r="S96" s="383"/>
      <c r="T96" s="383"/>
      <c r="U96" s="383"/>
      <c r="V96" s="383"/>
      <c r="W96" s="383"/>
      <c r="X96" s="383"/>
      <c r="Y96" s="383"/>
      <c r="Z96" s="383"/>
      <c r="AA96" s="383"/>
      <c r="AB96" s="383"/>
      <c r="AC96" s="383"/>
      <c r="AD96" s="383"/>
      <c r="AE96" s="383"/>
      <c r="AF96" s="383"/>
      <c r="AG96" s="383"/>
      <c r="AH96" s="383"/>
      <c r="AI96" s="383"/>
      <c r="AJ96" s="383"/>
      <c r="AK96" s="383"/>
      <c r="AL96" s="383"/>
      <c r="AM96" s="384" t="s">
        <v>93</v>
      </c>
      <c r="AN96" s="385"/>
      <c r="AO96" s="371" t="s">
        <v>94</v>
      </c>
      <c r="AP96" s="387" t="s">
        <v>95</v>
      </c>
      <c r="AQ96" s="387" t="s">
        <v>96</v>
      </c>
      <c r="BZ96" s="150"/>
      <c r="CA96" s="150"/>
      <c r="CB96" s="150"/>
      <c r="CC96" s="150"/>
      <c r="CD96" s="150"/>
      <c r="CE96" s="150"/>
      <c r="CF96" s="150"/>
      <c r="CG96" s="150"/>
      <c r="CH96" s="150"/>
      <c r="CI96" s="150"/>
      <c r="CJ96" s="150"/>
      <c r="CK96" s="150"/>
      <c r="CL96" s="150"/>
      <c r="CM96" s="150"/>
      <c r="CN96" s="150"/>
      <c r="CO96" s="150"/>
      <c r="CP96" s="150"/>
      <c r="CQ96" s="150"/>
      <c r="CR96" s="150"/>
      <c r="CS96" s="150"/>
      <c r="CT96" s="150"/>
    </row>
    <row r="97" spans="1:98" x14ac:dyDescent="0.25">
      <c r="A97" s="375"/>
      <c r="B97" s="376"/>
      <c r="C97" s="381"/>
      <c r="D97" s="382"/>
      <c r="E97" s="367" t="s">
        <v>35</v>
      </c>
      <c r="F97" s="368"/>
      <c r="G97" s="367" t="s">
        <v>36</v>
      </c>
      <c r="H97" s="368"/>
      <c r="I97" s="367" t="s">
        <v>37</v>
      </c>
      <c r="J97" s="368"/>
      <c r="K97" s="367" t="s">
        <v>38</v>
      </c>
      <c r="L97" s="368"/>
      <c r="M97" s="367" t="s">
        <v>39</v>
      </c>
      <c r="N97" s="368"/>
      <c r="O97" s="367" t="s">
        <v>40</v>
      </c>
      <c r="P97" s="368"/>
      <c r="Q97" s="367" t="s">
        <v>41</v>
      </c>
      <c r="R97" s="368"/>
      <c r="S97" s="367" t="s">
        <v>42</v>
      </c>
      <c r="T97" s="368"/>
      <c r="U97" s="367" t="s">
        <v>43</v>
      </c>
      <c r="V97" s="368"/>
      <c r="W97" s="367" t="s">
        <v>44</v>
      </c>
      <c r="X97" s="368"/>
      <c r="Y97" s="367" t="s">
        <v>45</v>
      </c>
      <c r="Z97" s="368"/>
      <c r="AA97" s="367" t="s">
        <v>46</v>
      </c>
      <c r="AB97" s="368"/>
      <c r="AC97" s="367" t="s">
        <v>47</v>
      </c>
      <c r="AD97" s="368"/>
      <c r="AE97" s="367" t="s">
        <v>48</v>
      </c>
      <c r="AF97" s="368"/>
      <c r="AG97" s="367" t="s">
        <v>49</v>
      </c>
      <c r="AH97" s="368"/>
      <c r="AI97" s="367" t="s">
        <v>50</v>
      </c>
      <c r="AJ97" s="368"/>
      <c r="AK97" s="367" t="s">
        <v>51</v>
      </c>
      <c r="AL97" s="368"/>
      <c r="AM97" s="369" t="s">
        <v>6</v>
      </c>
      <c r="AN97" s="371" t="s">
        <v>7</v>
      </c>
      <c r="AO97" s="386"/>
      <c r="AP97" s="388"/>
      <c r="AQ97" s="388"/>
      <c r="BZ97" s="150"/>
      <c r="CA97" s="150"/>
      <c r="CB97" s="150"/>
      <c r="CC97" s="150"/>
      <c r="CD97" s="150"/>
      <c r="CE97" s="150"/>
      <c r="CF97" s="150"/>
      <c r="CG97" s="150"/>
      <c r="CH97" s="150"/>
      <c r="CI97" s="150"/>
      <c r="CJ97" s="150"/>
      <c r="CK97" s="150"/>
      <c r="CL97" s="150"/>
      <c r="CM97" s="150"/>
      <c r="CN97" s="150"/>
      <c r="CO97" s="150"/>
      <c r="CP97" s="150"/>
      <c r="CQ97" s="150"/>
      <c r="CR97" s="150"/>
      <c r="CS97" s="150"/>
      <c r="CT97" s="150"/>
    </row>
    <row r="98" spans="1:98" x14ac:dyDescent="0.25">
      <c r="A98" s="377"/>
      <c r="B98" s="378"/>
      <c r="C98" s="59" t="s">
        <v>27</v>
      </c>
      <c r="D98" s="141" t="s">
        <v>28</v>
      </c>
      <c r="E98" s="64" t="s">
        <v>27</v>
      </c>
      <c r="F98" s="28" t="s">
        <v>28</v>
      </c>
      <c r="G98" s="64" t="s">
        <v>27</v>
      </c>
      <c r="H98" s="28" t="s">
        <v>28</v>
      </c>
      <c r="I98" s="64" t="s">
        <v>27</v>
      </c>
      <c r="J98" s="28" t="s">
        <v>28</v>
      </c>
      <c r="K98" s="64" t="s">
        <v>27</v>
      </c>
      <c r="L98" s="28" t="s">
        <v>28</v>
      </c>
      <c r="M98" s="64" t="s">
        <v>27</v>
      </c>
      <c r="N98" s="28" t="s">
        <v>28</v>
      </c>
      <c r="O98" s="64" t="s">
        <v>27</v>
      </c>
      <c r="P98" s="28" t="s">
        <v>28</v>
      </c>
      <c r="Q98" s="64" t="s">
        <v>27</v>
      </c>
      <c r="R98" s="28" t="s">
        <v>28</v>
      </c>
      <c r="S98" s="64" t="s">
        <v>27</v>
      </c>
      <c r="T98" s="28" t="s">
        <v>28</v>
      </c>
      <c r="U98" s="64" t="s">
        <v>27</v>
      </c>
      <c r="V98" s="28" t="s">
        <v>28</v>
      </c>
      <c r="W98" s="64" t="s">
        <v>27</v>
      </c>
      <c r="X98" s="28" t="s">
        <v>28</v>
      </c>
      <c r="Y98" s="64" t="s">
        <v>27</v>
      </c>
      <c r="Z98" s="28" t="s">
        <v>28</v>
      </c>
      <c r="AA98" s="64" t="s">
        <v>27</v>
      </c>
      <c r="AB98" s="28" t="s">
        <v>28</v>
      </c>
      <c r="AC98" s="64" t="s">
        <v>27</v>
      </c>
      <c r="AD98" s="28" t="s">
        <v>28</v>
      </c>
      <c r="AE98" s="64" t="s">
        <v>27</v>
      </c>
      <c r="AF98" s="28" t="s">
        <v>28</v>
      </c>
      <c r="AG98" s="64" t="s">
        <v>27</v>
      </c>
      <c r="AH98" s="28" t="s">
        <v>28</v>
      </c>
      <c r="AI98" s="64" t="s">
        <v>27</v>
      </c>
      <c r="AJ98" s="28" t="s">
        <v>28</v>
      </c>
      <c r="AK98" s="64" t="s">
        <v>27</v>
      </c>
      <c r="AL98" s="8" t="s">
        <v>28</v>
      </c>
      <c r="AM98" s="370"/>
      <c r="AN98" s="372"/>
      <c r="AO98" s="372"/>
      <c r="AP98" s="389"/>
      <c r="AQ98" s="389"/>
      <c r="BZ98" s="150"/>
      <c r="CA98" s="150"/>
      <c r="CB98" s="150"/>
      <c r="CC98" s="150"/>
      <c r="CD98" s="150"/>
      <c r="CE98" s="150"/>
      <c r="CF98" s="150"/>
      <c r="CG98" s="150"/>
      <c r="CH98" s="150"/>
      <c r="CI98" s="150"/>
      <c r="CJ98" s="150"/>
      <c r="CK98" s="150"/>
      <c r="CL98" s="150"/>
      <c r="CM98" s="150"/>
      <c r="CN98" s="150"/>
      <c r="CO98" s="150"/>
      <c r="CP98" s="150"/>
      <c r="CQ98" s="150"/>
      <c r="CR98" s="150"/>
      <c r="CS98" s="150"/>
      <c r="CT98" s="150"/>
    </row>
    <row r="99" spans="1:98" x14ac:dyDescent="0.25">
      <c r="A99" s="353" t="s">
        <v>52</v>
      </c>
      <c r="B99" s="354"/>
      <c r="C99" s="119">
        <f t="shared" ref="C99:C110" si="37">SUM(E99+G99+I99+K99+M99+O99+Q99+S99+U99+W99+Y99+AA99+AC99+AE99+AG99+AI99+AK99)</f>
        <v>0</v>
      </c>
      <c r="D99" s="120">
        <f t="shared" ref="D99:D110" si="38">SUM(F99+H99+J99+L99+N99+P99+R99+T99+V99+X99+Z99+AB99+AD99+AF99+AH99+AJ99+AL99)</f>
        <v>0</v>
      </c>
      <c r="E99" s="38"/>
      <c r="F99" s="39"/>
      <c r="G99" s="38"/>
      <c r="H99" s="39"/>
      <c r="I99" s="29"/>
      <c r="J99" s="30"/>
      <c r="K99" s="29"/>
      <c r="L99" s="30"/>
      <c r="M99" s="29"/>
      <c r="N99" s="30"/>
      <c r="O99" s="29"/>
      <c r="P99" s="30"/>
      <c r="Q99" s="29"/>
      <c r="R99" s="30"/>
      <c r="S99" s="29"/>
      <c r="T99" s="30"/>
      <c r="U99" s="29"/>
      <c r="V99" s="30"/>
      <c r="W99" s="29"/>
      <c r="X99" s="30"/>
      <c r="Y99" s="29"/>
      <c r="Z99" s="30"/>
      <c r="AA99" s="29"/>
      <c r="AB99" s="30"/>
      <c r="AC99" s="29"/>
      <c r="AD99" s="30"/>
      <c r="AE99" s="29"/>
      <c r="AF99" s="30"/>
      <c r="AG99" s="29"/>
      <c r="AH99" s="30"/>
      <c r="AI99" s="29"/>
      <c r="AJ99" s="30"/>
      <c r="AK99" s="38"/>
      <c r="AL99" s="121"/>
      <c r="AM99" s="38"/>
      <c r="AN99" s="22"/>
      <c r="AO99" s="22"/>
      <c r="AP99" s="19"/>
      <c r="AQ99" s="19"/>
      <c r="AR99" s="122" t="s">
        <v>97</v>
      </c>
      <c r="BZ99" s="150"/>
      <c r="CA99" s="150" t="str">
        <f>IF(C99&lt;&gt;AN99," Total de exámenes Procesados NO es igual a total por sexo.-","")</f>
        <v/>
      </c>
      <c r="CB99" s="150" t="str">
        <f t="shared" ref="CB99:CB121" si="39">IF(F99&lt;=E99,""," Los exámenes Reactivos de 0 a 4 años NO DEBEN ser mayor a los Exámenes Procesados de la misma edad.-")</f>
        <v/>
      </c>
      <c r="CC99" s="150" t="str">
        <f t="shared" ref="CC99:CC121" si="40">IF(H99&lt;=G99,""," Los exámenes Reactivos de 5 a 9 años NO DEBEN ser mayor a los Exámenes Procesados de la misma edad.-")</f>
        <v/>
      </c>
      <c r="CD99" s="150" t="str">
        <f t="shared" ref="CD99:CD121" si="41">IF(J99&lt;=I99,""," Los exámenes Reactivos de 10 a 14 años NO DEBEN ser mayor a los Exámenes Procesados de la misma edad.-")</f>
        <v/>
      </c>
      <c r="CE99" s="150" t="str">
        <f t="shared" ref="CE99:CE121" si="42">IF(L99&lt;=K99,""," Los exámenes Reactivos de 15 a 19 años NO DEBEN ser mayor a los Exámenes Procesados de la misma edad.-")</f>
        <v/>
      </c>
      <c r="CF99" s="150" t="str">
        <f t="shared" ref="CF99:CF121" si="43">IF(N99&lt;=M99,""," Los exámenes Reactivos de 20 a 24 años NO DEBEN ser mayor a los Exámenes Procesados de la misma edad.-")</f>
        <v/>
      </c>
      <c r="CG99" s="150" t="str">
        <f t="shared" ref="CG99:CG121" si="44">IF(P99&lt;=O99,""," Los exámenes Reactivos de 25 a 29 años NO DEBEN ser mayor a los Exámenes Procesados de la misma edad.-")</f>
        <v/>
      </c>
      <c r="CH99" s="150" t="str">
        <f t="shared" ref="CH99:CH121" si="45">IF(R99&lt;=Q99,""," Los exámenes Reactivos de 30 a 34 años NO DEBEN ser mayor a los Exámenes Procesados de la misma edad.-")</f>
        <v/>
      </c>
      <c r="CI99" s="150" t="str">
        <f t="shared" ref="CI99:CI121" si="46">IF(T99&lt;=S99,""," Los exámenes Reactivos de 35 a 39 años NO DEBEN ser mayor a los Exámenes Procesados de la misma edad.-")</f>
        <v/>
      </c>
      <c r="CJ99" s="150" t="str">
        <f t="shared" ref="CJ99:CJ121" si="47">IF(V99&lt;=U99,""," Los exámenes Reactivos de 40 a 44 años NO DEBEN ser mayor a los Exámenes Procesados de la misma edad.-")</f>
        <v/>
      </c>
      <c r="CK99" s="150" t="str">
        <f t="shared" ref="CK99:CK121" si="48">IF(X99&lt;=W99,""," Los exámenes Reactivos de 45 a 49 años NO DEBEN ser mayor a los Exámenes Procesados de la misma edad.-")</f>
        <v/>
      </c>
      <c r="CL99" s="150" t="str">
        <f t="shared" ref="CL99:CL121" si="49">IF(Z99&lt;=Y99,""," Los exámenes Reactivos de 50 a 54 años NO DEBEN ser mayor a los Exámenes Procesados de la misma edad.-")</f>
        <v/>
      </c>
      <c r="CM99" s="150" t="str">
        <f t="shared" ref="CM99:CM121" si="50">IF(AB99&lt;=AA99,""," Los exámenes Reactivos de 55 a 59 años NO DEBEN ser mayor a los Exámenes Procesados de la misma edad.-")</f>
        <v/>
      </c>
      <c r="CN99" s="150" t="str">
        <f t="shared" ref="CN99:CN121" si="51">IF(AD99&lt;=AC99,""," Los exámenes Reactivos de 60 a 64 años NO DEBEN ser mayor a los Exámenes Procesados de la misma edad.-")</f>
        <v/>
      </c>
      <c r="CO99" s="150" t="str">
        <f t="shared" ref="CO99:CO121" si="52">IF(AF99&lt;=AE99,""," Los exámenes Reactivos de 65 a 69 años NO DEBEN ser mayor a los Exámenes Procesados de la misma edad.-")</f>
        <v/>
      </c>
      <c r="CP99" s="150" t="str">
        <f t="shared" ref="CP99:CP121" si="53">IF(AH99&lt;=AG99,""," Los exámenes Reactivos de 70 a 74 años NO DEBEN ser mayor a los Exámenes Procesados de la misma edad.-")</f>
        <v/>
      </c>
      <c r="CQ99" s="150" t="str">
        <f t="shared" ref="CQ99:CQ121" si="54">IF(AJ99&lt;=AI99,""," Los exámenes Reactivos de 75 a 79 años NO DEBEN ser mayor a los Exámenes Procesados de la misma edad.-")</f>
        <v/>
      </c>
      <c r="CR99" s="150" t="str">
        <f t="shared" ref="CR99:CR121" si="55">IF(AL99&lt;=AK99,""," Los exámenes Reactivos de 80 y mas años NO DEBEN ser mayor a los Exámenes Procesados de la misma edad.-")</f>
        <v/>
      </c>
      <c r="CS99" s="150"/>
      <c r="CT99" s="150"/>
    </row>
    <row r="100" spans="1:98" x14ac:dyDescent="0.25">
      <c r="A100" s="353" t="s">
        <v>53</v>
      </c>
      <c r="B100" s="354"/>
      <c r="C100" s="123">
        <f t="shared" si="37"/>
        <v>0</v>
      </c>
      <c r="D100" s="124">
        <f t="shared" si="38"/>
        <v>0</v>
      </c>
      <c r="E100" s="16"/>
      <c r="F100" s="40"/>
      <c r="G100" s="16"/>
      <c r="H100" s="40"/>
      <c r="I100" s="10"/>
      <c r="J100" s="31"/>
      <c r="K100" s="10"/>
      <c r="L100" s="31"/>
      <c r="M100" s="10"/>
      <c r="N100" s="31"/>
      <c r="O100" s="10"/>
      <c r="P100" s="31"/>
      <c r="Q100" s="10"/>
      <c r="R100" s="31"/>
      <c r="S100" s="10"/>
      <c r="T100" s="31"/>
      <c r="U100" s="10"/>
      <c r="V100" s="31"/>
      <c r="W100" s="10"/>
      <c r="X100" s="31"/>
      <c r="Y100" s="10"/>
      <c r="Z100" s="31"/>
      <c r="AA100" s="10"/>
      <c r="AB100" s="31"/>
      <c r="AC100" s="10"/>
      <c r="AD100" s="31"/>
      <c r="AE100" s="10"/>
      <c r="AF100" s="31"/>
      <c r="AG100" s="10"/>
      <c r="AH100" s="31"/>
      <c r="AI100" s="10"/>
      <c r="AJ100" s="31"/>
      <c r="AK100" s="16"/>
      <c r="AL100" s="125"/>
      <c r="AM100" s="16"/>
      <c r="AN100" s="22"/>
      <c r="AO100" s="22"/>
      <c r="AP100" s="19"/>
      <c r="AQ100" s="19"/>
      <c r="AR100" s="122" t="s">
        <v>97</v>
      </c>
      <c r="BZ100" s="150"/>
      <c r="CA100" s="150" t="str">
        <f>IF(C100&lt;&gt;AN100," Total de exámenes Procesados NO es igual a total por sexo.-","")</f>
        <v/>
      </c>
      <c r="CB100" s="150" t="str">
        <f t="shared" si="39"/>
        <v/>
      </c>
      <c r="CC100" s="150" t="str">
        <f t="shared" si="40"/>
        <v/>
      </c>
      <c r="CD100" s="150" t="str">
        <f t="shared" si="41"/>
        <v/>
      </c>
      <c r="CE100" s="150" t="str">
        <f t="shared" si="42"/>
        <v/>
      </c>
      <c r="CF100" s="150" t="str">
        <f t="shared" si="43"/>
        <v/>
      </c>
      <c r="CG100" s="150" t="str">
        <f t="shared" si="44"/>
        <v/>
      </c>
      <c r="CH100" s="150" t="str">
        <f t="shared" si="45"/>
        <v/>
      </c>
      <c r="CI100" s="150" t="str">
        <f t="shared" si="46"/>
        <v/>
      </c>
      <c r="CJ100" s="150" t="str">
        <f t="shared" si="47"/>
        <v/>
      </c>
      <c r="CK100" s="150" t="str">
        <f t="shared" si="48"/>
        <v/>
      </c>
      <c r="CL100" s="150" t="str">
        <f t="shared" si="49"/>
        <v/>
      </c>
      <c r="CM100" s="150" t="str">
        <f t="shared" si="50"/>
        <v/>
      </c>
      <c r="CN100" s="150" t="str">
        <f t="shared" si="51"/>
        <v/>
      </c>
      <c r="CO100" s="150" t="str">
        <f t="shared" si="52"/>
        <v/>
      </c>
      <c r="CP100" s="150" t="str">
        <f t="shared" si="53"/>
        <v/>
      </c>
      <c r="CQ100" s="150" t="str">
        <f t="shared" si="54"/>
        <v/>
      </c>
      <c r="CR100" s="150" t="str">
        <f t="shared" si="55"/>
        <v/>
      </c>
      <c r="CS100" s="150"/>
      <c r="CT100" s="150"/>
    </row>
    <row r="101" spans="1:98" x14ac:dyDescent="0.25">
      <c r="A101" s="353" t="s">
        <v>54</v>
      </c>
      <c r="B101" s="354"/>
      <c r="C101" s="123">
        <f t="shared" si="37"/>
        <v>0</v>
      </c>
      <c r="D101" s="124">
        <f t="shared" si="38"/>
        <v>0</v>
      </c>
      <c r="E101" s="16"/>
      <c r="F101" s="40"/>
      <c r="G101" s="16"/>
      <c r="H101" s="40"/>
      <c r="I101" s="10"/>
      <c r="J101" s="31"/>
      <c r="K101" s="21"/>
      <c r="L101" s="41"/>
      <c r="M101" s="21"/>
      <c r="N101" s="41"/>
      <c r="O101" s="21"/>
      <c r="P101" s="41"/>
      <c r="Q101" s="21"/>
      <c r="R101" s="41"/>
      <c r="S101" s="21"/>
      <c r="T101" s="41"/>
      <c r="U101" s="21"/>
      <c r="V101" s="41"/>
      <c r="W101" s="21"/>
      <c r="X101" s="41"/>
      <c r="Y101" s="21"/>
      <c r="Z101" s="41"/>
      <c r="AA101" s="21"/>
      <c r="AB101" s="41"/>
      <c r="AC101" s="21"/>
      <c r="AD101" s="41"/>
      <c r="AE101" s="21"/>
      <c r="AF101" s="41"/>
      <c r="AG101" s="21"/>
      <c r="AH101" s="41"/>
      <c r="AI101" s="21"/>
      <c r="AJ101" s="41"/>
      <c r="AK101" s="16"/>
      <c r="AL101" s="125"/>
      <c r="AM101" s="142"/>
      <c r="AN101" s="22"/>
      <c r="AO101" s="22"/>
      <c r="AP101" s="19"/>
      <c r="AQ101" s="19"/>
      <c r="AR101" s="122" t="s">
        <v>97</v>
      </c>
      <c r="BZ101" s="150"/>
      <c r="CA101" s="150" t="str">
        <f>IF(C101&lt;&gt;AN101," Total de exámenes Procesados NO es igual a total por sexo.-","")</f>
        <v/>
      </c>
      <c r="CB101" s="150" t="str">
        <f t="shared" si="39"/>
        <v/>
      </c>
      <c r="CC101" s="150" t="str">
        <f t="shared" si="40"/>
        <v/>
      </c>
      <c r="CD101" s="150" t="str">
        <f t="shared" si="41"/>
        <v/>
      </c>
      <c r="CE101" s="150" t="str">
        <f t="shared" si="42"/>
        <v/>
      </c>
      <c r="CF101" s="150" t="str">
        <f t="shared" si="43"/>
        <v/>
      </c>
      <c r="CG101" s="150" t="str">
        <f t="shared" si="44"/>
        <v/>
      </c>
      <c r="CH101" s="150" t="str">
        <f t="shared" si="45"/>
        <v/>
      </c>
      <c r="CI101" s="150" t="str">
        <f t="shared" si="46"/>
        <v/>
      </c>
      <c r="CJ101" s="150" t="str">
        <f t="shared" si="47"/>
        <v/>
      </c>
      <c r="CK101" s="150" t="str">
        <f t="shared" si="48"/>
        <v/>
      </c>
      <c r="CL101" s="150" t="str">
        <f t="shared" si="49"/>
        <v/>
      </c>
      <c r="CM101" s="150" t="str">
        <f t="shared" si="50"/>
        <v/>
      </c>
      <c r="CN101" s="150" t="str">
        <f t="shared" si="51"/>
        <v/>
      </c>
      <c r="CO101" s="150" t="str">
        <f t="shared" si="52"/>
        <v/>
      </c>
      <c r="CP101" s="150" t="str">
        <f t="shared" si="53"/>
        <v/>
      </c>
      <c r="CQ101" s="150" t="str">
        <f t="shared" si="54"/>
        <v/>
      </c>
      <c r="CR101" s="150" t="str">
        <f t="shared" si="55"/>
        <v/>
      </c>
      <c r="CS101" s="150"/>
      <c r="CT101" s="150"/>
    </row>
    <row r="102" spans="1:98" x14ac:dyDescent="0.25">
      <c r="A102" s="353" t="s">
        <v>14</v>
      </c>
      <c r="B102" s="354"/>
      <c r="C102" s="123">
        <f t="shared" si="37"/>
        <v>0</v>
      </c>
      <c r="D102" s="126">
        <f t="shared" si="38"/>
        <v>0</v>
      </c>
      <c r="E102" s="16"/>
      <c r="F102" s="40"/>
      <c r="G102" s="16"/>
      <c r="H102" s="40"/>
      <c r="I102" s="16"/>
      <c r="J102" s="40"/>
      <c r="K102" s="21"/>
      <c r="L102" s="41"/>
      <c r="M102" s="21"/>
      <c r="N102" s="41"/>
      <c r="O102" s="21"/>
      <c r="P102" s="41"/>
      <c r="Q102" s="21"/>
      <c r="R102" s="41"/>
      <c r="S102" s="21"/>
      <c r="T102" s="41"/>
      <c r="U102" s="21"/>
      <c r="V102" s="41"/>
      <c r="W102" s="21"/>
      <c r="X102" s="41"/>
      <c r="Y102" s="21"/>
      <c r="Z102" s="41"/>
      <c r="AA102" s="21"/>
      <c r="AB102" s="41"/>
      <c r="AC102" s="21"/>
      <c r="AD102" s="41"/>
      <c r="AE102" s="21"/>
      <c r="AF102" s="41"/>
      <c r="AG102" s="21"/>
      <c r="AH102" s="41"/>
      <c r="AI102" s="21"/>
      <c r="AJ102" s="41"/>
      <c r="AK102" s="21"/>
      <c r="AL102" s="19"/>
      <c r="AM102" s="92"/>
      <c r="AN102" s="22"/>
      <c r="AO102" s="22"/>
      <c r="AP102" s="19"/>
      <c r="AQ102" s="19"/>
      <c r="AR102" s="122" t="s">
        <v>97</v>
      </c>
      <c r="BZ102" s="150"/>
      <c r="CA102" s="150" t="str">
        <f t="shared" ref="CA102:CA110" si="56">IF(C102&lt;&gt;SUM(AM102:AN102)," Total de exámenes Procesados NO es igual a total por sexo.-","")</f>
        <v/>
      </c>
      <c r="CB102" s="150" t="str">
        <f t="shared" si="39"/>
        <v/>
      </c>
      <c r="CC102" s="150" t="str">
        <f t="shared" si="40"/>
        <v/>
      </c>
      <c r="CD102" s="150" t="str">
        <f t="shared" si="41"/>
        <v/>
      </c>
      <c r="CE102" s="150" t="str">
        <f t="shared" si="42"/>
        <v/>
      </c>
      <c r="CF102" s="150" t="str">
        <f t="shared" si="43"/>
        <v/>
      </c>
      <c r="CG102" s="150" t="str">
        <f t="shared" si="44"/>
        <v/>
      </c>
      <c r="CH102" s="150" t="str">
        <f t="shared" si="45"/>
        <v/>
      </c>
      <c r="CI102" s="150" t="str">
        <f t="shared" si="46"/>
        <v/>
      </c>
      <c r="CJ102" s="150" t="str">
        <f t="shared" si="47"/>
        <v/>
      </c>
      <c r="CK102" s="150" t="str">
        <f t="shared" si="48"/>
        <v/>
      </c>
      <c r="CL102" s="150" t="str">
        <f t="shared" si="49"/>
        <v/>
      </c>
      <c r="CM102" s="150" t="str">
        <f t="shared" si="50"/>
        <v/>
      </c>
      <c r="CN102" s="150" t="str">
        <f t="shared" si="51"/>
        <v/>
      </c>
      <c r="CO102" s="150" t="str">
        <f t="shared" si="52"/>
        <v/>
      </c>
      <c r="CP102" s="150" t="str">
        <f t="shared" si="53"/>
        <v/>
      </c>
      <c r="CQ102" s="150" t="str">
        <f t="shared" si="54"/>
        <v/>
      </c>
      <c r="CR102" s="150" t="str">
        <f t="shared" si="55"/>
        <v/>
      </c>
      <c r="CS102" s="150"/>
      <c r="CT102" s="150"/>
    </row>
    <row r="103" spans="1:98" x14ac:dyDescent="0.25">
      <c r="A103" s="353" t="s">
        <v>19</v>
      </c>
      <c r="B103" s="354"/>
      <c r="C103" s="127">
        <f t="shared" si="37"/>
        <v>0</v>
      </c>
      <c r="D103" s="126">
        <f t="shared" si="38"/>
        <v>0</v>
      </c>
      <c r="E103" s="21"/>
      <c r="F103" s="41"/>
      <c r="G103" s="21"/>
      <c r="H103" s="41"/>
      <c r="I103" s="21"/>
      <c r="J103" s="41"/>
      <c r="K103" s="21"/>
      <c r="L103" s="41"/>
      <c r="M103" s="21"/>
      <c r="N103" s="41"/>
      <c r="O103" s="21"/>
      <c r="P103" s="41"/>
      <c r="Q103" s="21"/>
      <c r="R103" s="41"/>
      <c r="S103" s="21"/>
      <c r="T103" s="41"/>
      <c r="U103" s="21"/>
      <c r="V103" s="41"/>
      <c r="W103" s="21"/>
      <c r="X103" s="41"/>
      <c r="Y103" s="21"/>
      <c r="Z103" s="41"/>
      <c r="AA103" s="21"/>
      <c r="AB103" s="41"/>
      <c r="AC103" s="21"/>
      <c r="AD103" s="41"/>
      <c r="AE103" s="21"/>
      <c r="AF103" s="41"/>
      <c r="AG103" s="21"/>
      <c r="AH103" s="41"/>
      <c r="AI103" s="21"/>
      <c r="AJ103" s="41"/>
      <c r="AK103" s="21"/>
      <c r="AL103" s="19"/>
      <c r="AM103" s="92"/>
      <c r="AN103" s="22"/>
      <c r="AO103" s="22"/>
      <c r="AP103" s="19"/>
      <c r="AQ103" s="19"/>
      <c r="AR103" s="122" t="s">
        <v>97</v>
      </c>
      <c r="BZ103" s="150"/>
      <c r="CA103" s="150" t="str">
        <f t="shared" si="56"/>
        <v/>
      </c>
      <c r="CB103" s="150" t="str">
        <f t="shared" si="39"/>
        <v/>
      </c>
      <c r="CC103" s="150" t="str">
        <f t="shared" si="40"/>
        <v/>
      </c>
      <c r="CD103" s="150" t="str">
        <f t="shared" si="41"/>
        <v/>
      </c>
      <c r="CE103" s="150" t="str">
        <f t="shared" si="42"/>
        <v/>
      </c>
      <c r="CF103" s="150" t="str">
        <f t="shared" si="43"/>
        <v/>
      </c>
      <c r="CG103" s="150" t="str">
        <f t="shared" si="44"/>
        <v/>
      </c>
      <c r="CH103" s="150" t="str">
        <f t="shared" si="45"/>
        <v/>
      </c>
      <c r="CI103" s="150" t="str">
        <f t="shared" si="46"/>
        <v/>
      </c>
      <c r="CJ103" s="150" t="str">
        <f t="shared" si="47"/>
        <v/>
      </c>
      <c r="CK103" s="150" t="str">
        <f t="shared" si="48"/>
        <v/>
      </c>
      <c r="CL103" s="150" t="str">
        <f t="shared" si="49"/>
        <v/>
      </c>
      <c r="CM103" s="150" t="str">
        <f t="shared" si="50"/>
        <v/>
      </c>
      <c r="CN103" s="150" t="str">
        <f t="shared" si="51"/>
        <v/>
      </c>
      <c r="CO103" s="150" t="str">
        <f t="shared" si="52"/>
        <v/>
      </c>
      <c r="CP103" s="150" t="str">
        <f t="shared" si="53"/>
        <v/>
      </c>
      <c r="CQ103" s="150" t="str">
        <f t="shared" si="54"/>
        <v/>
      </c>
      <c r="CR103" s="150" t="str">
        <f t="shared" si="55"/>
        <v/>
      </c>
      <c r="CS103" s="150"/>
      <c r="CT103" s="150"/>
    </row>
    <row r="104" spans="1:98" x14ac:dyDescent="0.25">
      <c r="A104" s="353" t="s">
        <v>55</v>
      </c>
      <c r="B104" s="354"/>
      <c r="C104" s="123">
        <f t="shared" si="37"/>
        <v>0</v>
      </c>
      <c r="D104" s="124">
        <f t="shared" si="38"/>
        <v>0</v>
      </c>
      <c r="E104" s="16"/>
      <c r="F104" s="40"/>
      <c r="G104" s="16"/>
      <c r="H104" s="40"/>
      <c r="I104" s="21"/>
      <c r="J104" s="41"/>
      <c r="K104" s="21"/>
      <c r="L104" s="41"/>
      <c r="M104" s="21"/>
      <c r="N104" s="41"/>
      <c r="O104" s="21"/>
      <c r="P104" s="41"/>
      <c r="Q104" s="21"/>
      <c r="R104" s="41"/>
      <c r="S104" s="21"/>
      <c r="T104" s="41"/>
      <c r="U104" s="21"/>
      <c r="V104" s="41"/>
      <c r="W104" s="21"/>
      <c r="X104" s="41"/>
      <c r="Y104" s="21"/>
      <c r="Z104" s="41"/>
      <c r="AA104" s="21"/>
      <c r="AB104" s="41"/>
      <c r="AC104" s="21"/>
      <c r="AD104" s="41"/>
      <c r="AE104" s="21"/>
      <c r="AF104" s="41"/>
      <c r="AG104" s="21"/>
      <c r="AH104" s="41"/>
      <c r="AI104" s="21"/>
      <c r="AJ104" s="41"/>
      <c r="AK104" s="21"/>
      <c r="AL104" s="19"/>
      <c r="AM104" s="92"/>
      <c r="AN104" s="22"/>
      <c r="AO104" s="22"/>
      <c r="AP104" s="19"/>
      <c r="AQ104" s="19"/>
      <c r="AR104" s="122" t="s">
        <v>97</v>
      </c>
      <c r="BZ104" s="150"/>
      <c r="CA104" s="150" t="str">
        <f t="shared" si="56"/>
        <v/>
      </c>
      <c r="CB104" s="150" t="str">
        <f t="shared" si="39"/>
        <v/>
      </c>
      <c r="CC104" s="150" t="str">
        <f t="shared" si="40"/>
        <v/>
      </c>
      <c r="CD104" s="150" t="str">
        <f t="shared" si="41"/>
        <v/>
      </c>
      <c r="CE104" s="150" t="str">
        <f t="shared" si="42"/>
        <v/>
      </c>
      <c r="CF104" s="150" t="str">
        <f t="shared" si="43"/>
        <v/>
      </c>
      <c r="CG104" s="150" t="str">
        <f t="shared" si="44"/>
        <v/>
      </c>
      <c r="CH104" s="150" t="str">
        <f t="shared" si="45"/>
        <v/>
      </c>
      <c r="CI104" s="150" t="str">
        <f t="shared" si="46"/>
        <v/>
      </c>
      <c r="CJ104" s="150" t="str">
        <f t="shared" si="47"/>
        <v/>
      </c>
      <c r="CK104" s="150" t="str">
        <f t="shared" si="48"/>
        <v/>
      </c>
      <c r="CL104" s="150" t="str">
        <f t="shared" si="49"/>
        <v/>
      </c>
      <c r="CM104" s="150" t="str">
        <f t="shared" si="50"/>
        <v/>
      </c>
      <c r="CN104" s="150" t="str">
        <f t="shared" si="51"/>
        <v/>
      </c>
      <c r="CO104" s="150" t="str">
        <f t="shared" si="52"/>
        <v/>
      </c>
      <c r="CP104" s="150" t="str">
        <f t="shared" si="53"/>
        <v/>
      </c>
      <c r="CQ104" s="150" t="str">
        <f t="shared" si="54"/>
        <v/>
      </c>
      <c r="CR104" s="150" t="str">
        <f t="shared" si="55"/>
        <v/>
      </c>
      <c r="CS104" s="150"/>
      <c r="CT104" s="150"/>
    </row>
    <row r="105" spans="1:98" ht="26.25" customHeight="1" x14ac:dyDescent="0.25">
      <c r="A105" s="358" t="s">
        <v>56</v>
      </c>
      <c r="B105" s="359"/>
      <c r="C105" s="123">
        <f t="shared" si="37"/>
        <v>0</v>
      </c>
      <c r="D105" s="124">
        <f t="shared" si="38"/>
        <v>0</v>
      </c>
      <c r="E105" s="16"/>
      <c r="F105" s="40"/>
      <c r="G105" s="16"/>
      <c r="H105" s="40"/>
      <c r="I105" s="21"/>
      <c r="J105" s="41"/>
      <c r="K105" s="21"/>
      <c r="L105" s="41"/>
      <c r="M105" s="21"/>
      <c r="N105" s="41"/>
      <c r="O105" s="21"/>
      <c r="P105" s="41"/>
      <c r="Q105" s="21"/>
      <c r="R105" s="41"/>
      <c r="S105" s="21"/>
      <c r="T105" s="41"/>
      <c r="U105" s="21"/>
      <c r="V105" s="41"/>
      <c r="W105" s="21"/>
      <c r="X105" s="41"/>
      <c r="Y105" s="21"/>
      <c r="Z105" s="41"/>
      <c r="AA105" s="21"/>
      <c r="AB105" s="41"/>
      <c r="AC105" s="21"/>
      <c r="AD105" s="41"/>
      <c r="AE105" s="21"/>
      <c r="AF105" s="41"/>
      <c r="AG105" s="21"/>
      <c r="AH105" s="41"/>
      <c r="AI105" s="21"/>
      <c r="AJ105" s="41"/>
      <c r="AK105" s="21"/>
      <c r="AL105" s="19"/>
      <c r="AM105" s="92"/>
      <c r="AN105" s="22"/>
      <c r="AO105" s="22"/>
      <c r="AP105" s="19"/>
      <c r="AQ105" s="19"/>
      <c r="AR105" s="122" t="s">
        <v>97</v>
      </c>
      <c r="BZ105" s="150"/>
      <c r="CA105" s="150" t="str">
        <f t="shared" si="56"/>
        <v/>
      </c>
      <c r="CB105" s="150" t="str">
        <f t="shared" si="39"/>
        <v/>
      </c>
      <c r="CC105" s="150" t="str">
        <f t="shared" si="40"/>
        <v/>
      </c>
      <c r="CD105" s="150" t="str">
        <f t="shared" si="41"/>
        <v/>
      </c>
      <c r="CE105" s="150" t="str">
        <f t="shared" si="42"/>
        <v/>
      </c>
      <c r="CF105" s="150" t="str">
        <f t="shared" si="43"/>
        <v/>
      </c>
      <c r="CG105" s="150" t="str">
        <f t="shared" si="44"/>
        <v/>
      </c>
      <c r="CH105" s="150" t="str">
        <f t="shared" si="45"/>
        <v/>
      </c>
      <c r="CI105" s="150" t="str">
        <f t="shared" si="46"/>
        <v/>
      </c>
      <c r="CJ105" s="150" t="str">
        <f t="shared" si="47"/>
        <v/>
      </c>
      <c r="CK105" s="150" t="str">
        <f t="shared" si="48"/>
        <v/>
      </c>
      <c r="CL105" s="150" t="str">
        <f t="shared" si="49"/>
        <v/>
      </c>
      <c r="CM105" s="150" t="str">
        <f t="shared" si="50"/>
        <v/>
      </c>
      <c r="CN105" s="150" t="str">
        <f t="shared" si="51"/>
        <v/>
      </c>
      <c r="CO105" s="150" t="str">
        <f t="shared" si="52"/>
        <v/>
      </c>
      <c r="CP105" s="150" t="str">
        <f t="shared" si="53"/>
        <v/>
      </c>
      <c r="CQ105" s="150" t="str">
        <f t="shared" si="54"/>
        <v/>
      </c>
      <c r="CR105" s="150" t="str">
        <f t="shared" si="55"/>
        <v/>
      </c>
      <c r="CS105" s="150"/>
      <c r="CT105" s="150"/>
    </row>
    <row r="106" spans="1:98" x14ac:dyDescent="0.25">
      <c r="A106" s="353" t="s">
        <v>17</v>
      </c>
      <c r="B106" s="354"/>
      <c r="C106" s="127">
        <f t="shared" si="37"/>
        <v>0</v>
      </c>
      <c r="D106" s="126">
        <f t="shared" si="38"/>
        <v>0</v>
      </c>
      <c r="E106" s="21"/>
      <c r="F106" s="41"/>
      <c r="G106" s="21"/>
      <c r="H106" s="41"/>
      <c r="I106" s="21"/>
      <c r="J106" s="41"/>
      <c r="K106" s="21"/>
      <c r="L106" s="41"/>
      <c r="M106" s="21"/>
      <c r="N106" s="41"/>
      <c r="O106" s="21"/>
      <c r="P106" s="41"/>
      <c r="Q106" s="21"/>
      <c r="R106" s="41"/>
      <c r="S106" s="21"/>
      <c r="T106" s="41"/>
      <c r="U106" s="21"/>
      <c r="V106" s="41"/>
      <c r="W106" s="21"/>
      <c r="X106" s="41"/>
      <c r="Y106" s="21"/>
      <c r="Z106" s="41"/>
      <c r="AA106" s="21"/>
      <c r="AB106" s="41"/>
      <c r="AC106" s="21"/>
      <c r="AD106" s="41"/>
      <c r="AE106" s="21"/>
      <c r="AF106" s="41"/>
      <c r="AG106" s="21"/>
      <c r="AH106" s="41"/>
      <c r="AI106" s="21"/>
      <c r="AJ106" s="41"/>
      <c r="AK106" s="21"/>
      <c r="AL106" s="19"/>
      <c r="AM106" s="92"/>
      <c r="AN106" s="22"/>
      <c r="AO106" s="22"/>
      <c r="AP106" s="19"/>
      <c r="AQ106" s="19"/>
      <c r="AR106" s="122" t="s">
        <v>97</v>
      </c>
      <c r="BZ106" s="150"/>
      <c r="CA106" s="150" t="str">
        <f t="shared" si="56"/>
        <v/>
      </c>
      <c r="CB106" s="150" t="str">
        <f t="shared" si="39"/>
        <v/>
      </c>
      <c r="CC106" s="150" t="str">
        <f t="shared" si="40"/>
        <v/>
      </c>
      <c r="CD106" s="150" t="str">
        <f t="shared" si="41"/>
        <v/>
      </c>
      <c r="CE106" s="150" t="str">
        <f t="shared" si="42"/>
        <v/>
      </c>
      <c r="CF106" s="150" t="str">
        <f t="shared" si="43"/>
        <v/>
      </c>
      <c r="CG106" s="150" t="str">
        <f t="shared" si="44"/>
        <v/>
      </c>
      <c r="CH106" s="150" t="str">
        <f t="shared" si="45"/>
        <v/>
      </c>
      <c r="CI106" s="150" t="str">
        <f t="shared" si="46"/>
        <v/>
      </c>
      <c r="CJ106" s="150" t="str">
        <f t="shared" si="47"/>
        <v/>
      </c>
      <c r="CK106" s="150" t="str">
        <f t="shared" si="48"/>
        <v/>
      </c>
      <c r="CL106" s="150" t="str">
        <f t="shared" si="49"/>
        <v/>
      </c>
      <c r="CM106" s="150" t="str">
        <f t="shared" si="50"/>
        <v/>
      </c>
      <c r="CN106" s="150" t="str">
        <f t="shared" si="51"/>
        <v/>
      </c>
      <c r="CO106" s="150" t="str">
        <f t="shared" si="52"/>
        <v/>
      </c>
      <c r="CP106" s="150" t="str">
        <f t="shared" si="53"/>
        <v/>
      </c>
      <c r="CQ106" s="150" t="str">
        <f t="shared" si="54"/>
        <v/>
      </c>
      <c r="CR106" s="150" t="str">
        <f t="shared" si="55"/>
        <v/>
      </c>
      <c r="CS106" s="150"/>
      <c r="CT106" s="150"/>
    </row>
    <row r="107" spans="1:98" x14ac:dyDescent="0.25">
      <c r="A107" s="360" t="s">
        <v>57</v>
      </c>
      <c r="B107" s="361"/>
      <c r="C107" s="128">
        <f t="shared" si="37"/>
        <v>0</v>
      </c>
      <c r="D107" s="129">
        <f t="shared" si="38"/>
        <v>0</v>
      </c>
      <c r="E107" s="52"/>
      <c r="F107" s="53"/>
      <c r="G107" s="52"/>
      <c r="H107" s="53"/>
      <c r="I107" s="52"/>
      <c r="J107" s="53"/>
      <c r="K107" s="42"/>
      <c r="L107" s="43"/>
      <c r="M107" s="42"/>
      <c r="N107" s="43"/>
      <c r="O107" s="42"/>
      <c r="P107" s="43"/>
      <c r="Q107" s="42"/>
      <c r="R107" s="43"/>
      <c r="S107" s="42"/>
      <c r="T107" s="43"/>
      <c r="U107" s="42"/>
      <c r="V107" s="43"/>
      <c r="W107" s="42"/>
      <c r="X107" s="43"/>
      <c r="Y107" s="42"/>
      <c r="Z107" s="43"/>
      <c r="AA107" s="42"/>
      <c r="AB107" s="43"/>
      <c r="AC107" s="42"/>
      <c r="AD107" s="43"/>
      <c r="AE107" s="42"/>
      <c r="AF107" s="43"/>
      <c r="AG107" s="42"/>
      <c r="AH107" s="43"/>
      <c r="AI107" s="42"/>
      <c r="AJ107" s="43"/>
      <c r="AK107" s="42"/>
      <c r="AL107" s="44"/>
      <c r="AM107" s="143"/>
      <c r="AN107" s="23"/>
      <c r="AO107" s="23"/>
      <c r="AP107" s="44"/>
      <c r="AQ107" s="44"/>
      <c r="AR107" s="122" t="s">
        <v>97</v>
      </c>
      <c r="BZ107" s="150"/>
      <c r="CA107" s="150" t="str">
        <f t="shared" si="56"/>
        <v/>
      </c>
      <c r="CB107" s="150" t="str">
        <f t="shared" si="39"/>
        <v/>
      </c>
      <c r="CC107" s="150" t="str">
        <f t="shared" si="40"/>
        <v/>
      </c>
      <c r="CD107" s="150" t="str">
        <f t="shared" si="41"/>
        <v/>
      </c>
      <c r="CE107" s="150" t="str">
        <f t="shared" si="42"/>
        <v/>
      </c>
      <c r="CF107" s="150" t="str">
        <f t="shared" si="43"/>
        <v/>
      </c>
      <c r="CG107" s="150" t="str">
        <f t="shared" si="44"/>
        <v/>
      </c>
      <c r="CH107" s="150" t="str">
        <f t="shared" si="45"/>
        <v/>
      </c>
      <c r="CI107" s="150" t="str">
        <f t="shared" si="46"/>
        <v/>
      </c>
      <c r="CJ107" s="150" t="str">
        <f t="shared" si="47"/>
        <v/>
      </c>
      <c r="CK107" s="150" t="str">
        <f t="shared" si="48"/>
        <v/>
      </c>
      <c r="CL107" s="150" t="str">
        <f t="shared" si="49"/>
        <v/>
      </c>
      <c r="CM107" s="150" t="str">
        <f t="shared" si="50"/>
        <v/>
      </c>
      <c r="CN107" s="150" t="str">
        <f t="shared" si="51"/>
        <v/>
      </c>
      <c r="CO107" s="150" t="str">
        <f t="shared" si="52"/>
        <v/>
      </c>
      <c r="CP107" s="150" t="str">
        <f t="shared" si="53"/>
        <v/>
      </c>
      <c r="CQ107" s="150" t="str">
        <f t="shared" si="54"/>
        <v/>
      </c>
      <c r="CR107" s="150" t="str">
        <f t="shared" si="55"/>
        <v/>
      </c>
      <c r="CS107" s="150"/>
      <c r="CT107" s="150"/>
    </row>
    <row r="108" spans="1:98" x14ac:dyDescent="0.25">
      <c r="A108" s="362" t="s">
        <v>18</v>
      </c>
      <c r="B108" s="130" t="s">
        <v>88</v>
      </c>
      <c r="C108" s="119">
        <f t="shared" si="37"/>
        <v>0</v>
      </c>
      <c r="D108" s="120">
        <f t="shared" si="38"/>
        <v>0</v>
      </c>
      <c r="E108" s="12"/>
      <c r="F108" s="131"/>
      <c r="G108" s="12"/>
      <c r="H108" s="131"/>
      <c r="I108" s="12"/>
      <c r="J108" s="131"/>
      <c r="K108" s="29"/>
      <c r="L108" s="30"/>
      <c r="M108" s="29"/>
      <c r="N108" s="30"/>
      <c r="O108" s="29"/>
      <c r="P108" s="30"/>
      <c r="Q108" s="29"/>
      <c r="R108" s="30"/>
      <c r="S108" s="29"/>
      <c r="T108" s="30"/>
      <c r="U108" s="29"/>
      <c r="V108" s="30"/>
      <c r="W108" s="29"/>
      <c r="X108" s="30"/>
      <c r="Y108" s="29"/>
      <c r="Z108" s="30"/>
      <c r="AA108" s="29"/>
      <c r="AB108" s="30"/>
      <c r="AC108" s="29"/>
      <c r="AD108" s="30"/>
      <c r="AE108" s="29"/>
      <c r="AF108" s="30"/>
      <c r="AG108" s="29"/>
      <c r="AH108" s="30"/>
      <c r="AI108" s="29"/>
      <c r="AJ108" s="30"/>
      <c r="AK108" s="29"/>
      <c r="AL108" s="13"/>
      <c r="AM108" s="144"/>
      <c r="AN108" s="88"/>
      <c r="AO108" s="88"/>
      <c r="AP108" s="13"/>
      <c r="AQ108" s="13"/>
      <c r="AR108" s="122" t="s">
        <v>97</v>
      </c>
      <c r="BZ108" s="150"/>
      <c r="CA108" s="150" t="str">
        <f t="shared" si="56"/>
        <v/>
      </c>
      <c r="CB108" s="150" t="str">
        <f t="shared" si="39"/>
        <v/>
      </c>
      <c r="CC108" s="150" t="str">
        <f t="shared" si="40"/>
        <v/>
      </c>
      <c r="CD108" s="150" t="str">
        <f t="shared" si="41"/>
        <v/>
      </c>
      <c r="CE108" s="150" t="str">
        <f t="shared" si="42"/>
        <v/>
      </c>
      <c r="CF108" s="150" t="str">
        <f t="shared" si="43"/>
        <v/>
      </c>
      <c r="CG108" s="150" t="str">
        <f t="shared" si="44"/>
        <v/>
      </c>
      <c r="CH108" s="150" t="str">
        <f t="shared" si="45"/>
        <v/>
      </c>
      <c r="CI108" s="150" t="str">
        <f t="shared" si="46"/>
        <v/>
      </c>
      <c r="CJ108" s="150" t="str">
        <f t="shared" si="47"/>
        <v/>
      </c>
      <c r="CK108" s="150" t="str">
        <f t="shared" si="48"/>
        <v/>
      </c>
      <c r="CL108" s="150" t="str">
        <f t="shared" si="49"/>
        <v/>
      </c>
      <c r="CM108" s="150" t="str">
        <f t="shared" si="50"/>
        <v/>
      </c>
      <c r="CN108" s="150" t="str">
        <f t="shared" si="51"/>
        <v/>
      </c>
      <c r="CO108" s="150" t="str">
        <f t="shared" si="52"/>
        <v/>
      </c>
      <c r="CP108" s="150" t="str">
        <f t="shared" si="53"/>
        <v/>
      </c>
      <c r="CQ108" s="150" t="str">
        <f t="shared" si="54"/>
        <v/>
      </c>
      <c r="CR108" s="150" t="str">
        <f t="shared" si="55"/>
        <v/>
      </c>
      <c r="CS108" s="150"/>
      <c r="CT108" s="150"/>
    </row>
    <row r="109" spans="1:98" ht="21" x14ac:dyDescent="0.25">
      <c r="A109" s="363"/>
      <c r="B109" s="132" t="s">
        <v>89</v>
      </c>
      <c r="C109" s="123">
        <f t="shared" si="37"/>
        <v>0</v>
      </c>
      <c r="D109" s="124">
        <f t="shared" si="38"/>
        <v>0</v>
      </c>
      <c r="E109" s="16"/>
      <c r="F109" s="40"/>
      <c r="G109" s="16"/>
      <c r="H109" s="40"/>
      <c r="I109" s="16"/>
      <c r="J109" s="40"/>
      <c r="K109" s="21"/>
      <c r="L109" s="41"/>
      <c r="M109" s="21"/>
      <c r="N109" s="41"/>
      <c r="O109" s="21"/>
      <c r="P109" s="41"/>
      <c r="Q109" s="21"/>
      <c r="R109" s="41"/>
      <c r="S109" s="21"/>
      <c r="T109" s="41"/>
      <c r="U109" s="21"/>
      <c r="V109" s="41"/>
      <c r="W109" s="21"/>
      <c r="X109" s="41"/>
      <c r="Y109" s="21"/>
      <c r="Z109" s="41"/>
      <c r="AA109" s="21"/>
      <c r="AB109" s="41"/>
      <c r="AC109" s="21"/>
      <c r="AD109" s="41"/>
      <c r="AE109" s="21"/>
      <c r="AF109" s="41"/>
      <c r="AG109" s="21"/>
      <c r="AH109" s="41"/>
      <c r="AI109" s="21"/>
      <c r="AJ109" s="41"/>
      <c r="AK109" s="21"/>
      <c r="AL109" s="19"/>
      <c r="AM109" s="92"/>
      <c r="AN109" s="22"/>
      <c r="AO109" s="22"/>
      <c r="AP109" s="19"/>
      <c r="AQ109" s="19"/>
      <c r="AR109" s="122" t="s">
        <v>97</v>
      </c>
      <c r="BZ109" s="150"/>
      <c r="CA109" s="150" t="str">
        <f t="shared" si="56"/>
        <v/>
      </c>
      <c r="CB109" s="150" t="str">
        <f t="shared" si="39"/>
        <v/>
      </c>
      <c r="CC109" s="150" t="str">
        <f t="shared" si="40"/>
        <v/>
      </c>
      <c r="CD109" s="150" t="str">
        <f t="shared" si="41"/>
        <v/>
      </c>
      <c r="CE109" s="150" t="str">
        <f t="shared" si="42"/>
        <v/>
      </c>
      <c r="CF109" s="150" t="str">
        <f t="shared" si="43"/>
        <v/>
      </c>
      <c r="CG109" s="150" t="str">
        <f t="shared" si="44"/>
        <v/>
      </c>
      <c r="CH109" s="150" t="str">
        <f t="shared" si="45"/>
        <v/>
      </c>
      <c r="CI109" s="150" t="str">
        <f t="shared" si="46"/>
        <v/>
      </c>
      <c r="CJ109" s="150" t="str">
        <f t="shared" si="47"/>
        <v/>
      </c>
      <c r="CK109" s="150" t="str">
        <f t="shared" si="48"/>
        <v/>
      </c>
      <c r="CL109" s="150" t="str">
        <f t="shared" si="49"/>
        <v/>
      </c>
      <c r="CM109" s="150" t="str">
        <f t="shared" si="50"/>
        <v/>
      </c>
      <c r="CN109" s="150" t="str">
        <f t="shared" si="51"/>
        <v/>
      </c>
      <c r="CO109" s="150" t="str">
        <f t="shared" si="52"/>
        <v/>
      </c>
      <c r="CP109" s="150" t="str">
        <f t="shared" si="53"/>
        <v/>
      </c>
      <c r="CQ109" s="150" t="str">
        <f t="shared" si="54"/>
        <v/>
      </c>
      <c r="CR109" s="150" t="str">
        <f t="shared" si="55"/>
        <v/>
      </c>
      <c r="CS109" s="150"/>
      <c r="CT109" s="150"/>
    </row>
    <row r="110" spans="1:98" ht="21" x14ac:dyDescent="0.25">
      <c r="A110" s="364"/>
      <c r="B110" s="118" t="s">
        <v>105</v>
      </c>
      <c r="C110" s="133">
        <f t="shared" si="37"/>
        <v>0</v>
      </c>
      <c r="D110" s="134">
        <f t="shared" si="38"/>
        <v>0</v>
      </c>
      <c r="E110" s="24"/>
      <c r="F110" s="48"/>
      <c r="G110" s="24"/>
      <c r="H110" s="48"/>
      <c r="I110" s="24"/>
      <c r="J110" s="48"/>
      <c r="K110" s="24"/>
      <c r="L110" s="48"/>
      <c r="M110" s="24"/>
      <c r="N110" s="48"/>
      <c r="O110" s="24"/>
      <c r="P110" s="48"/>
      <c r="Q110" s="24"/>
      <c r="R110" s="48"/>
      <c r="S110" s="24"/>
      <c r="T110" s="48"/>
      <c r="U110" s="24"/>
      <c r="V110" s="48"/>
      <c r="W110" s="24"/>
      <c r="X110" s="48"/>
      <c r="Y110" s="24"/>
      <c r="Z110" s="48"/>
      <c r="AA110" s="24"/>
      <c r="AB110" s="48"/>
      <c r="AC110" s="24"/>
      <c r="AD110" s="48"/>
      <c r="AE110" s="24"/>
      <c r="AF110" s="48"/>
      <c r="AG110" s="24"/>
      <c r="AH110" s="48"/>
      <c r="AI110" s="24"/>
      <c r="AJ110" s="48"/>
      <c r="AK110" s="24"/>
      <c r="AL110" s="26"/>
      <c r="AM110" s="145"/>
      <c r="AN110" s="25"/>
      <c r="AO110" s="25"/>
      <c r="AP110" s="26"/>
      <c r="AQ110" s="26"/>
      <c r="AR110" s="122" t="s">
        <v>97</v>
      </c>
      <c r="BZ110" s="150"/>
      <c r="CA110" s="150" t="str">
        <f t="shared" si="56"/>
        <v/>
      </c>
      <c r="CB110" s="150" t="str">
        <f t="shared" si="39"/>
        <v/>
      </c>
      <c r="CC110" s="150" t="str">
        <f t="shared" si="40"/>
        <v/>
      </c>
      <c r="CD110" s="150" t="str">
        <f t="shared" si="41"/>
        <v/>
      </c>
      <c r="CE110" s="150" t="str">
        <f t="shared" si="42"/>
        <v/>
      </c>
      <c r="CF110" s="150" t="str">
        <f t="shared" si="43"/>
        <v/>
      </c>
      <c r="CG110" s="150" t="str">
        <f t="shared" si="44"/>
        <v/>
      </c>
      <c r="CH110" s="150" t="str">
        <f t="shared" si="45"/>
        <v/>
      </c>
      <c r="CI110" s="150" t="str">
        <f t="shared" si="46"/>
        <v/>
      </c>
      <c r="CJ110" s="150" t="str">
        <f t="shared" si="47"/>
        <v/>
      </c>
      <c r="CK110" s="150" t="str">
        <f t="shared" si="48"/>
        <v/>
      </c>
      <c r="CL110" s="150" t="str">
        <f t="shared" si="49"/>
        <v/>
      </c>
      <c r="CM110" s="150" t="str">
        <f t="shared" si="50"/>
        <v/>
      </c>
      <c r="CN110" s="150" t="str">
        <f t="shared" si="51"/>
        <v/>
      </c>
      <c r="CO110" s="150" t="str">
        <f t="shared" si="52"/>
        <v/>
      </c>
      <c r="CP110" s="150" t="str">
        <f t="shared" si="53"/>
        <v/>
      </c>
      <c r="CQ110" s="150" t="str">
        <f t="shared" si="54"/>
        <v/>
      </c>
      <c r="CR110" s="150" t="str">
        <f t="shared" si="55"/>
        <v/>
      </c>
      <c r="CS110" s="150"/>
      <c r="CT110" s="150"/>
    </row>
    <row r="111" spans="1:98" x14ac:dyDescent="0.25">
      <c r="A111" s="365" t="s">
        <v>84</v>
      </c>
      <c r="B111" s="366"/>
      <c r="C111" s="123">
        <f t="shared" ref="C111:D121" si="57">SUM(E111+G111+I111+K111+M111+O111+Q111+S111+U111+W111+Y111+AA111+AC111+AE111+AG111+AI111+AK111)</f>
        <v>0</v>
      </c>
      <c r="D111" s="124">
        <f t="shared" si="57"/>
        <v>0</v>
      </c>
      <c r="E111" s="10"/>
      <c r="F111" s="31"/>
      <c r="G111" s="135"/>
      <c r="H111" s="136"/>
      <c r="I111" s="135"/>
      <c r="J111" s="136"/>
      <c r="K111" s="135"/>
      <c r="L111" s="136"/>
      <c r="M111" s="135"/>
      <c r="N111" s="136"/>
      <c r="O111" s="135"/>
      <c r="P111" s="136"/>
      <c r="Q111" s="135"/>
      <c r="R111" s="136"/>
      <c r="S111" s="135"/>
      <c r="T111" s="136"/>
      <c r="U111" s="135"/>
      <c r="V111" s="136"/>
      <c r="W111" s="135"/>
      <c r="X111" s="136"/>
      <c r="Y111" s="135"/>
      <c r="Z111" s="136"/>
      <c r="AA111" s="135"/>
      <c r="AB111" s="136"/>
      <c r="AC111" s="135"/>
      <c r="AD111" s="136"/>
      <c r="AE111" s="135"/>
      <c r="AF111" s="136"/>
      <c r="AG111" s="135"/>
      <c r="AH111" s="136"/>
      <c r="AI111" s="135"/>
      <c r="AJ111" s="136"/>
      <c r="AK111" s="135"/>
      <c r="AL111" s="137"/>
      <c r="AM111" s="86"/>
      <c r="AN111" s="11"/>
      <c r="AO111" s="11"/>
      <c r="AP111" s="17"/>
      <c r="AQ111" s="17"/>
      <c r="AR111" s="122" t="s">
        <v>97</v>
      </c>
      <c r="BZ111" s="150"/>
      <c r="CA111" s="150" t="str">
        <f t="shared" ref="CA111:CA121" si="58">IF(C111&lt;&gt;SUM(AM111:AN111)," Total de exámenes Procesados NO es igual a total por sexo.-","")</f>
        <v/>
      </c>
      <c r="CB111" s="150" t="str">
        <f t="shared" si="39"/>
        <v/>
      </c>
      <c r="CC111" s="150" t="str">
        <f t="shared" si="40"/>
        <v/>
      </c>
      <c r="CD111" s="150" t="str">
        <f t="shared" si="41"/>
        <v/>
      </c>
      <c r="CE111" s="150" t="str">
        <f t="shared" si="42"/>
        <v/>
      </c>
      <c r="CF111" s="150" t="str">
        <f t="shared" si="43"/>
        <v/>
      </c>
      <c r="CG111" s="150" t="str">
        <f t="shared" si="44"/>
        <v/>
      </c>
      <c r="CH111" s="150" t="str">
        <f t="shared" si="45"/>
        <v/>
      </c>
      <c r="CI111" s="150" t="str">
        <f t="shared" si="46"/>
        <v/>
      </c>
      <c r="CJ111" s="150" t="str">
        <f t="shared" si="47"/>
        <v/>
      </c>
      <c r="CK111" s="150" t="str">
        <f t="shared" si="48"/>
        <v/>
      </c>
      <c r="CL111" s="150" t="str">
        <f t="shared" si="49"/>
        <v/>
      </c>
      <c r="CM111" s="150" t="str">
        <f t="shared" si="50"/>
        <v/>
      </c>
      <c r="CN111" s="150" t="str">
        <f t="shared" si="51"/>
        <v/>
      </c>
      <c r="CO111" s="150" t="str">
        <f t="shared" si="52"/>
        <v/>
      </c>
      <c r="CP111" s="150" t="str">
        <f t="shared" si="53"/>
        <v/>
      </c>
      <c r="CQ111" s="150" t="str">
        <f t="shared" si="54"/>
        <v/>
      </c>
      <c r="CR111" s="150" t="str">
        <f t="shared" si="55"/>
        <v/>
      </c>
      <c r="CS111" s="150"/>
      <c r="CT111" s="150"/>
    </row>
    <row r="112" spans="1:98" x14ac:dyDescent="0.25">
      <c r="A112" s="353" t="s">
        <v>58</v>
      </c>
      <c r="B112" s="354"/>
      <c r="C112" s="127">
        <f t="shared" si="57"/>
        <v>0</v>
      </c>
      <c r="D112" s="126">
        <f t="shared" si="57"/>
        <v>0</v>
      </c>
      <c r="E112" s="42"/>
      <c r="F112" s="43"/>
      <c r="G112" s="42"/>
      <c r="H112" s="43"/>
      <c r="I112" s="42"/>
      <c r="J112" s="43"/>
      <c r="K112" s="42"/>
      <c r="L112" s="43"/>
      <c r="M112" s="42"/>
      <c r="N112" s="43"/>
      <c r="O112" s="42"/>
      <c r="P112" s="43"/>
      <c r="Q112" s="42"/>
      <c r="R112" s="43"/>
      <c r="S112" s="42"/>
      <c r="T112" s="43"/>
      <c r="U112" s="42"/>
      <c r="V112" s="43"/>
      <c r="W112" s="42"/>
      <c r="X112" s="43"/>
      <c r="Y112" s="42"/>
      <c r="Z112" s="43"/>
      <c r="AA112" s="42"/>
      <c r="AB112" s="43"/>
      <c r="AC112" s="42"/>
      <c r="AD112" s="43"/>
      <c r="AE112" s="42"/>
      <c r="AF112" s="43"/>
      <c r="AG112" s="42"/>
      <c r="AH112" s="43"/>
      <c r="AI112" s="42"/>
      <c r="AJ112" s="43"/>
      <c r="AK112" s="42"/>
      <c r="AL112" s="44"/>
      <c r="AM112" s="143"/>
      <c r="AN112" s="23"/>
      <c r="AO112" s="23"/>
      <c r="AP112" s="44"/>
      <c r="AQ112" s="44"/>
      <c r="AR112" s="122" t="s">
        <v>97</v>
      </c>
      <c r="BZ112" s="150"/>
      <c r="CA112" s="150" t="str">
        <f t="shared" si="58"/>
        <v/>
      </c>
      <c r="CB112" s="150" t="str">
        <f t="shared" si="39"/>
        <v/>
      </c>
      <c r="CC112" s="150" t="str">
        <f t="shared" si="40"/>
        <v/>
      </c>
      <c r="CD112" s="150" t="str">
        <f t="shared" si="41"/>
        <v/>
      </c>
      <c r="CE112" s="150" t="str">
        <f t="shared" si="42"/>
        <v/>
      </c>
      <c r="CF112" s="150" t="str">
        <f t="shared" si="43"/>
        <v/>
      </c>
      <c r="CG112" s="150" t="str">
        <f t="shared" si="44"/>
        <v/>
      </c>
      <c r="CH112" s="150" t="str">
        <f t="shared" si="45"/>
        <v/>
      </c>
      <c r="CI112" s="150" t="str">
        <f t="shared" si="46"/>
        <v/>
      </c>
      <c r="CJ112" s="150" t="str">
        <f t="shared" si="47"/>
        <v/>
      </c>
      <c r="CK112" s="150" t="str">
        <f t="shared" si="48"/>
        <v/>
      </c>
      <c r="CL112" s="150" t="str">
        <f t="shared" si="49"/>
        <v/>
      </c>
      <c r="CM112" s="150" t="str">
        <f t="shared" si="50"/>
        <v/>
      </c>
      <c r="CN112" s="150" t="str">
        <f t="shared" si="51"/>
        <v/>
      </c>
      <c r="CO112" s="150" t="str">
        <f t="shared" si="52"/>
        <v/>
      </c>
      <c r="CP112" s="150" t="str">
        <f t="shared" si="53"/>
        <v/>
      </c>
      <c r="CQ112" s="150" t="str">
        <f t="shared" si="54"/>
        <v/>
      </c>
      <c r="CR112" s="150" t="str">
        <f t="shared" si="55"/>
        <v/>
      </c>
      <c r="CS112" s="150"/>
      <c r="CT112" s="150"/>
    </row>
    <row r="113" spans="1:98" x14ac:dyDescent="0.25">
      <c r="A113" s="353" t="s">
        <v>86</v>
      </c>
      <c r="B113" s="354"/>
      <c r="C113" s="127">
        <f t="shared" si="57"/>
        <v>0</v>
      </c>
      <c r="D113" s="126">
        <f t="shared" si="57"/>
        <v>0</v>
      </c>
      <c r="E113" s="42"/>
      <c r="F113" s="43"/>
      <c r="G113" s="42"/>
      <c r="H113" s="43"/>
      <c r="I113" s="42"/>
      <c r="J113" s="43"/>
      <c r="K113" s="42"/>
      <c r="L113" s="43"/>
      <c r="M113" s="42"/>
      <c r="N113" s="43"/>
      <c r="O113" s="42"/>
      <c r="P113" s="43"/>
      <c r="Q113" s="42"/>
      <c r="R113" s="43"/>
      <c r="S113" s="42"/>
      <c r="T113" s="43"/>
      <c r="U113" s="42"/>
      <c r="V113" s="43"/>
      <c r="W113" s="42"/>
      <c r="X113" s="43"/>
      <c r="Y113" s="42"/>
      <c r="Z113" s="43"/>
      <c r="AA113" s="42"/>
      <c r="AB113" s="43"/>
      <c r="AC113" s="42"/>
      <c r="AD113" s="43"/>
      <c r="AE113" s="42"/>
      <c r="AF113" s="43"/>
      <c r="AG113" s="42"/>
      <c r="AH113" s="43"/>
      <c r="AI113" s="42"/>
      <c r="AJ113" s="43"/>
      <c r="AK113" s="42"/>
      <c r="AL113" s="44"/>
      <c r="AM113" s="143"/>
      <c r="AN113" s="23"/>
      <c r="AO113" s="23"/>
      <c r="AP113" s="44"/>
      <c r="AQ113" s="44"/>
      <c r="AR113" s="122" t="s">
        <v>97</v>
      </c>
      <c r="BZ113" s="150"/>
      <c r="CA113" s="150" t="str">
        <f t="shared" si="58"/>
        <v/>
      </c>
      <c r="CB113" s="150" t="str">
        <f t="shared" si="39"/>
        <v/>
      </c>
      <c r="CC113" s="150" t="str">
        <f t="shared" si="40"/>
        <v/>
      </c>
      <c r="CD113" s="150" t="str">
        <f t="shared" si="41"/>
        <v/>
      </c>
      <c r="CE113" s="150" t="str">
        <f t="shared" si="42"/>
        <v/>
      </c>
      <c r="CF113" s="150" t="str">
        <f t="shared" si="43"/>
        <v/>
      </c>
      <c r="CG113" s="150" t="str">
        <f t="shared" si="44"/>
        <v/>
      </c>
      <c r="CH113" s="150" t="str">
        <f t="shared" si="45"/>
        <v/>
      </c>
      <c r="CI113" s="150" t="str">
        <f t="shared" si="46"/>
        <v/>
      </c>
      <c r="CJ113" s="150" t="str">
        <f t="shared" si="47"/>
        <v/>
      </c>
      <c r="CK113" s="150" t="str">
        <f t="shared" si="48"/>
        <v/>
      </c>
      <c r="CL113" s="150" t="str">
        <f t="shared" si="49"/>
        <v/>
      </c>
      <c r="CM113" s="150" t="str">
        <f t="shared" si="50"/>
        <v/>
      </c>
      <c r="CN113" s="150" t="str">
        <f t="shared" si="51"/>
        <v/>
      </c>
      <c r="CO113" s="150" t="str">
        <f t="shared" si="52"/>
        <v/>
      </c>
      <c r="CP113" s="150" t="str">
        <f t="shared" si="53"/>
        <v/>
      </c>
      <c r="CQ113" s="150" t="str">
        <f t="shared" si="54"/>
        <v/>
      </c>
      <c r="CR113" s="150" t="str">
        <f t="shared" si="55"/>
        <v/>
      </c>
      <c r="CS113" s="150"/>
      <c r="CT113" s="150"/>
    </row>
    <row r="114" spans="1:98" x14ac:dyDescent="0.25">
      <c r="A114" s="353" t="s">
        <v>99</v>
      </c>
      <c r="B114" s="354"/>
      <c r="C114" s="138">
        <f t="shared" si="57"/>
        <v>0</v>
      </c>
      <c r="D114" s="139">
        <f t="shared" si="57"/>
        <v>0</v>
      </c>
      <c r="E114" s="42"/>
      <c r="F114" s="43"/>
      <c r="G114" s="42"/>
      <c r="H114" s="43"/>
      <c r="I114" s="42"/>
      <c r="J114" s="43"/>
      <c r="K114" s="42"/>
      <c r="L114" s="43"/>
      <c r="M114" s="42"/>
      <c r="N114" s="43"/>
      <c r="O114" s="42"/>
      <c r="P114" s="43"/>
      <c r="Q114" s="42"/>
      <c r="R114" s="43"/>
      <c r="S114" s="42"/>
      <c r="T114" s="43"/>
      <c r="U114" s="42"/>
      <c r="V114" s="43"/>
      <c r="W114" s="42"/>
      <c r="X114" s="43"/>
      <c r="Y114" s="42"/>
      <c r="Z114" s="43"/>
      <c r="AA114" s="42"/>
      <c r="AB114" s="43"/>
      <c r="AC114" s="42"/>
      <c r="AD114" s="43"/>
      <c r="AE114" s="42"/>
      <c r="AF114" s="43"/>
      <c r="AG114" s="42"/>
      <c r="AH114" s="43"/>
      <c r="AI114" s="42"/>
      <c r="AJ114" s="43"/>
      <c r="AK114" s="42"/>
      <c r="AL114" s="44"/>
      <c r="AM114" s="143"/>
      <c r="AN114" s="23"/>
      <c r="AO114" s="23"/>
      <c r="AP114" s="44"/>
      <c r="AQ114" s="44"/>
      <c r="AR114" s="122" t="s">
        <v>97</v>
      </c>
      <c r="BZ114" s="150"/>
      <c r="CA114" s="150" t="str">
        <f t="shared" si="58"/>
        <v/>
      </c>
      <c r="CB114" s="150" t="str">
        <f t="shared" si="39"/>
        <v/>
      </c>
      <c r="CC114" s="150" t="str">
        <f t="shared" si="40"/>
        <v/>
      </c>
      <c r="CD114" s="150" t="str">
        <f t="shared" si="41"/>
        <v/>
      </c>
      <c r="CE114" s="150" t="str">
        <f t="shared" si="42"/>
        <v/>
      </c>
      <c r="CF114" s="150" t="str">
        <f t="shared" si="43"/>
        <v/>
      </c>
      <c r="CG114" s="150" t="str">
        <f t="shared" si="44"/>
        <v/>
      </c>
      <c r="CH114" s="150" t="str">
        <f t="shared" si="45"/>
        <v/>
      </c>
      <c r="CI114" s="150" t="str">
        <f t="shared" si="46"/>
        <v/>
      </c>
      <c r="CJ114" s="150" t="str">
        <f t="shared" si="47"/>
        <v/>
      </c>
      <c r="CK114" s="150" t="str">
        <f t="shared" si="48"/>
        <v/>
      </c>
      <c r="CL114" s="150" t="str">
        <f t="shared" si="49"/>
        <v/>
      </c>
      <c r="CM114" s="150" t="str">
        <f t="shared" si="50"/>
        <v/>
      </c>
      <c r="CN114" s="150" t="str">
        <f t="shared" si="51"/>
        <v/>
      </c>
      <c r="CO114" s="150" t="str">
        <f t="shared" si="52"/>
        <v/>
      </c>
      <c r="CP114" s="150" t="str">
        <f t="shared" si="53"/>
        <v/>
      </c>
      <c r="CQ114" s="150" t="str">
        <f t="shared" si="54"/>
        <v/>
      </c>
      <c r="CR114" s="150" t="str">
        <f t="shared" si="55"/>
        <v/>
      </c>
      <c r="CS114" s="150"/>
      <c r="CT114" s="150"/>
    </row>
    <row r="115" spans="1:98" x14ac:dyDescent="0.25">
      <c r="A115" s="353" t="s">
        <v>100</v>
      </c>
      <c r="B115" s="354"/>
      <c r="C115" s="138">
        <f t="shared" si="57"/>
        <v>0</v>
      </c>
      <c r="D115" s="139">
        <f t="shared" si="57"/>
        <v>0</v>
      </c>
      <c r="E115" s="42"/>
      <c r="F115" s="43"/>
      <c r="G115" s="42"/>
      <c r="H115" s="43"/>
      <c r="I115" s="42"/>
      <c r="J115" s="43"/>
      <c r="K115" s="42"/>
      <c r="L115" s="43"/>
      <c r="M115" s="42"/>
      <c r="N115" s="43"/>
      <c r="O115" s="42"/>
      <c r="P115" s="43"/>
      <c r="Q115" s="42"/>
      <c r="R115" s="43"/>
      <c r="S115" s="42"/>
      <c r="T115" s="43"/>
      <c r="U115" s="42"/>
      <c r="V115" s="43"/>
      <c r="W115" s="42"/>
      <c r="X115" s="43"/>
      <c r="Y115" s="42"/>
      <c r="Z115" s="43"/>
      <c r="AA115" s="42"/>
      <c r="AB115" s="43"/>
      <c r="AC115" s="42"/>
      <c r="AD115" s="43"/>
      <c r="AE115" s="42"/>
      <c r="AF115" s="43"/>
      <c r="AG115" s="42"/>
      <c r="AH115" s="43"/>
      <c r="AI115" s="42"/>
      <c r="AJ115" s="43"/>
      <c r="AK115" s="42"/>
      <c r="AL115" s="44"/>
      <c r="AM115" s="143"/>
      <c r="AN115" s="23"/>
      <c r="AO115" s="23"/>
      <c r="AP115" s="44"/>
      <c r="AQ115" s="44"/>
      <c r="AR115" s="122" t="s">
        <v>97</v>
      </c>
      <c r="BZ115" s="150"/>
      <c r="CA115" s="150" t="str">
        <f t="shared" si="58"/>
        <v/>
      </c>
      <c r="CB115" s="150" t="str">
        <f t="shared" si="39"/>
        <v/>
      </c>
      <c r="CC115" s="150" t="str">
        <f t="shared" si="40"/>
        <v/>
      </c>
      <c r="CD115" s="150" t="str">
        <f t="shared" si="41"/>
        <v/>
      </c>
      <c r="CE115" s="150" t="str">
        <f t="shared" si="42"/>
        <v/>
      </c>
      <c r="CF115" s="150" t="str">
        <f t="shared" si="43"/>
        <v/>
      </c>
      <c r="CG115" s="150" t="str">
        <f t="shared" si="44"/>
        <v/>
      </c>
      <c r="CH115" s="150" t="str">
        <f t="shared" si="45"/>
        <v/>
      </c>
      <c r="CI115" s="150" t="str">
        <f t="shared" si="46"/>
        <v/>
      </c>
      <c r="CJ115" s="150" t="str">
        <f t="shared" si="47"/>
        <v/>
      </c>
      <c r="CK115" s="150" t="str">
        <f t="shared" si="48"/>
        <v/>
      </c>
      <c r="CL115" s="150" t="str">
        <f t="shared" si="49"/>
        <v/>
      </c>
      <c r="CM115" s="150" t="str">
        <f t="shared" si="50"/>
        <v/>
      </c>
      <c r="CN115" s="150" t="str">
        <f t="shared" si="51"/>
        <v/>
      </c>
      <c r="CO115" s="150" t="str">
        <f t="shared" si="52"/>
        <v/>
      </c>
      <c r="CP115" s="150" t="str">
        <f t="shared" si="53"/>
        <v/>
      </c>
      <c r="CQ115" s="150" t="str">
        <f t="shared" si="54"/>
        <v/>
      </c>
      <c r="CR115" s="150" t="str">
        <f t="shared" si="55"/>
        <v/>
      </c>
      <c r="CS115" s="150"/>
      <c r="CT115" s="150"/>
    </row>
    <row r="116" spans="1:98" x14ac:dyDescent="0.25">
      <c r="A116" s="62" t="s">
        <v>101</v>
      </c>
      <c r="B116" s="63"/>
      <c r="C116" s="138">
        <f t="shared" si="57"/>
        <v>0</v>
      </c>
      <c r="D116" s="139">
        <f t="shared" si="57"/>
        <v>0</v>
      </c>
      <c r="E116" s="42"/>
      <c r="F116" s="43"/>
      <c r="G116" s="42"/>
      <c r="H116" s="43"/>
      <c r="I116" s="42"/>
      <c r="J116" s="43"/>
      <c r="K116" s="42"/>
      <c r="L116" s="43"/>
      <c r="M116" s="42"/>
      <c r="N116" s="43"/>
      <c r="O116" s="42"/>
      <c r="P116" s="43"/>
      <c r="Q116" s="42"/>
      <c r="R116" s="43"/>
      <c r="S116" s="42"/>
      <c r="T116" s="43"/>
      <c r="U116" s="42"/>
      <c r="V116" s="43"/>
      <c r="W116" s="42"/>
      <c r="X116" s="43"/>
      <c r="Y116" s="42"/>
      <c r="Z116" s="43"/>
      <c r="AA116" s="42"/>
      <c r="AB116" s="43"/>
      <c r="AC116" s="42"/>
      <c r="AD116" s="43"/>
      <c r="AE116" s="42"/>
      <c r="AF116" s="43"/>
      <c r="AG116" s="42"/>
      <c r="AH116" s="43"/>
      <c r="AI116" s="42"/>
      <c r="AJ116" s="43"/>
      <c r="AK116" s="42"/>
      <c r="AL116" s="44"/>
      <c r="AM116" s="143"/>
      <c r="AN116" s="23"/>
      <c r="AO116" s="23"/>
      <c r="AP116" s="44"/>
      <c r="AQ116" s="44"/>
      <c r="AR116" s="122" t="s">
        <v>97</v>
      </c>
      <c r="BZ116" s="150"/>
      <c r="CA116" s="150" t="str">
        <f t="shared" si="58"/>
        <v/>
      </c>
      <c r="CB116" s="150" t="str">
        <f t="shared" si="39"/>
        <v/>
      </c>
      <c r="CC116" s="150" t="str">
        <f t="shared" si="40"/>
        <v/>
      </c>
      <c r="CD116" s="150" t="str">
        <f t="shared" si="41"/>
        <v/>
      </c>
      <c r="CE116" s="150" t="str">
        <f t="shared" si="42"/>
        <v/>
      </c>
      <c r="CF116" s="150" t="str">
        <f t="shared" si="43"/>
        <v/>
      </c>
      <c r="CG116" s="150" t="str">
        <f t="shared" si="44"/>
        <v/>
      </c>
      <c r="CH116" s="150" t="str">
        <f t="shared" si="45"/>
        <v/>
      </c>
      <c r="CI116" s="150" t="str">
        <f t="shared" si="46"/>
        <v/>
      </c>
      <c r="CJ116" s="150" t="str">
        <f t="shared" si="47"/>
        <v/>
      </c>
      <c r="CK116" s="150" t="str">
        <f t="shared" si="48"/>
        <v/>
      </c>
      <c r="CL116" s="150" t="str">
        <f t="shared" si="49"/>
        <v/>
      </c>
      <c r="CM116" s="150" t="str">
        <f t="shared" si="50"/>
        <v/>
      </c>
      <c r="CN116" s="150" t="str">
        <f t="shared" si="51"/>
        <v/>
      </c>
      <c r="CO116" s="150" t="str">
        <f t="shared" si="52"/>
        <v/>
      </c>
      <c r="CP116" s="150" t="str">
        <f t="shared" si="53"/>
        <v/>
      </c>
      <c r="CQ116" s="150" t="str">
        <f t="shared" si="54"/>
        <v/>
      </c>
      <c r="CR116" s="150" t="str">
        <f t="shared" si="55"/>
        <v/>
      </c>
      <c r="CS116" s="150"/>
      <c r="CT116" s="150"/>
    </row>
    <row r="117" spans="1:98" x14ac:dyDescent="0.25">
      <c r="A117" s="353" t="s">
        <v>102</v>
      </c>
      <c r="B117" s="354"/>
      <c r="C117" s="138">
        <f t="shared" si="57"/>
        <v>0</v>
      </c>
      <c r="D117" s="139">
        <f t="shared" si="57"/>
        <v>0</v>
      </c>
      <c r="E117" s="52"/>
      <c r="F117" s="53"/>
      <c r="G117" s="52"/>
      <c r="H117" s="53"/>
      <c r="I117" s="52"/>
      <c r="J117" s="53"/>
      <c r="K117" s="42"/>
      <c r="L117" s="43"/>
      <c r="M117" s="42"/>
      <c r="N117" s="43"/>
      <c r="O117" s="42"/>
      <c r="P117" s="43"/>
      <c r="Q117" s="42"/>
      <c r="R117" s="43"/>
      <c r="S117" s="42"/>
      <c r="T117" s="43"/>
      <c r="U117" s="42"/>
      <c r="V117" s="43"/>
      <c r="W117" s="42"/>
      <c r="X117" s="43"/>
      <c r="Y117" s="42"/>
      <c r="Z117" s="43"/>
      <c r="AA117" s="42"/>
      <c r="AB117" s="43"/>
      <c r="AC117" s="42"/>
      <c r="AD117" s="43"/>
      <c r="AE117" s="42"/>
      <c r="AF117" s="43"/>
      <c r="AG117" s="42"/>
      <c r="AH117" s="43"/>
      <c r="AI117" s="42"/>
      <c r="AJ117" s="43"/>
      <c r="AK117" s="42"/>
      <c r="AL117" s="44"/>
      <c r="AM117" s="143"/>
      <c r="AN117" s="23"/>
      <c r="AO117" s="23"/>
      <c r="AP117" s="44"/>
      <c r="AQ117" s="44"/>
      <c r="AR117" s="122" t="s">
        <v>97</v>
      </c>
      <c r="BZ117" s="150"/>
      <c r="CA117" s="150" t="str">
        <f t="shared" si="58"/>
        <v/>
      </c>
      <c r="CB117" s="150" t="str">
        <f t="shared" si="39"/>
        <v/>
      </c>
      <c r="CC117" s="150" t="str">
        <f t="shared" si="40"/>
        <v/>
      </c>
      <c r="CD117" s="150" t="str">
        <f t="shared" si="41"/>
        <v/>
      </c>
      <c r="CE117" s="150" t="str">
        <f t="shared" si="42"/>
        <v/>
      </c>
      <c r="CF117" s="150" t="str">
        <f t="shared" si="43"/>
        <v/>
      </c>
      <c r="CG117" s="150" t="str">
        <f t="shared" si="44"/>
        <v/>
      </c>
      <c r="CH117" s="150" t="str">
        <f t="shared" si="45"/>
        <v/>
      </c>
      <c r="CI117" s="150" t="str">
        <f t="shared" si="46"/>
        <v/>
      </c>
      <c r="CJ117" s="150" t="str">
        <f t="shared" si="47"/>
        <v/>
      </c>
      <c r="CK117" s="150" t="str">
        <f t="shared" si="48"/>
        <v/>
      </c>
      <c r="CL117" s="150" t="str">
        <f t="shared" si="49"/>
        <v/>
      </c>
      <c r="CM117" s="150" t="str">
        <f t="shared" si="50"/>
        <v/>
      </c>
      <c r="CN117" s="150" t="str">
        <f t="shared" si="51"/>
        <v/>
      </c>
      <c r="CO117" s="150" t="str">
        <f t="shared" si="52"/>
        <v/>
      </c>
      <c r="CP117" s="150" t="str">
        <f t="shared" si="53"/>
        <v/>
      </c>
      <c r="CQ117" s="150" t="str">
        <f t="shared" si="54"/>
        <v/>
      </c>
      <c r="CR117" s="150" t="str">
        <f t="shared" si="55"/>
        <v/>
      </c>
      <c r="CS117" s="150"/>
      <c r="CT117" s="150"/>
    </row>
    <row r="118" spans="1:98" x14ac:dyDescent="0.25">
      <c r="A118" s="353" t="s">
        <v>103</v>
      </c>
      <c r="B118" s="354"/>
      <c r="C118" s="138">
        <f t="shared" si="57"/>
        <v>0</v>
      </c>
      <c r="D118" s="139">
        <f t="shared" si="57"/>
        <v>0</v>
      </c>
      <c r="E118" s="42"/>
      <c r="F118" s="43"/>
      <c r="G118" s="42"/>
      <c r="H118" s="43"/>
      <c r="I118" s="42"/>
      <c r="J118" s="43"/>
      <c r="K118" s="42"/>
      <c r="L118" s="43"/>
      <c r="M118" s="42"/>
      <c r="N118" s="43"/>
      <c r="O118" s="42"/>
      <c r="P118" s="43"/>
      <c r="Q118" s="42"/>
      <c r="R118" s="43"/>
      <c r="S118" s="42"/>
      <c r="T118" s="43"/>
      <c r="U118" s="42"/>
      <c r="V118" s="43"/>
      <c r="W118" s="42"/>
      <c r="X118" s="43"/>
      <c r="Y118" s="42"/>
      <c r="Z118" s="43"/>
      <c r="AA118" s="42"/>
      <c r="AB118" s="43"/>
      <c r="AC118" s="42"/>
      <c r="AD118" s="43"/>
      <c r="AE118" s="42"/>
      <c r="AF118" s="43"/>
      <c r="AG118" s="42"/>
      <c r="AH118" s="43"/>
      <c r="AI118" s="42"/>
      <c r="AJ118" s="43"/>
      <c r="AK118" s="42"/>
      <c r="AL118" s="44"/>
      <c r="AM118" s="143"/>
      <c r="AN118" s="23"/>
      <c r="AO118" s="23"/>
      <c r="AP118" s="44"/>
      <c r="AQ118" s="44"/>
      <c r="AR118" s="122" t="s">
        <v>97</v>
      </c>
      <c r="BZ118" s="150"/>
      <c r="CA118" s="150" t="str">
        <f t="shared" si="58"/>
        <v/>
      </c>
      <c r="CB118" s="150" t="str">
        <f t="shared" si="39"/>
        <v/>
      </c>
      <c r="CC118" s="150" t="str">
        <f t="shared" si="40"/>
        <v/>
      </c>
      <c r="CD118" s="150" t="str">
        <f t="shared" si="41"/>
        <v/>
      </c>
      <c r="CE118" s="150" t="str">
        <f t="shared" si="42"/>
        <v/>
      </c>
      <c r="CF118" s="150" t="str">
        <f t="shared" si="43"/>
        <v/>
      </c>
      <c r="CG118" s="150" t="str">
        <f t="shared" si="44"/>
        <v/>
      </c>
      <c r="CH118" s="150" t="str">
        <f t="shared" si="45"/>
        <v/>
      </c>
      <c r="CI118" s="150" t="str">
        <f t="shared" si="46"/>
        <v/>
      </c>
      <c r="CJ118" s="150" t="str">
        <f t="shared" si="47"/>
        <v/>
      </c>
      <c r="CK118" s="150" t="str">
        <f t="shared" si="48"/>
        <v/>
      </c>
      <c r="CL118" s="150" t="str">
        <f t="shared" si="49"/>
        <v/>
      </c>
      <c r="CM118" s="150" t="str">
        <f t="shared" si="50"/>
        <v/>
      </c>
      <c r="CN118" s="150" t="str">
        <f t="shared" si="51"/>
        <v/>
      </c>
      <c r="CO118" s="150" t="str">
        <f t="shared" si="52"/>
        <v/>
      </c>
      <c r="CP118" s="150" t="str">
        <f t="shared" si="53"/>
        <v/>
      </c>
      <c r="CQ118" s="150" t="str">
        <f t="shared" si="54"/>
        <v/>
      </c>
      <c r="CR118" s="150" t="str">
        <f t="shared" si="55"/>
        <v/>
      </c>
      <c r="CS118" s="150"/>
      <c r="CT118" s="150"/>
    </row>
    <row r="119" spans="1:98" x14ac:dyDescent="0.25">
      <c r="A119" s="353" t="s">
        <v>104</v>
      </c>
      <c r="B119" s="354"/>
      <c r="C119" s="138">
        <f t="shared" si="57"/>
        <v>0</v>
      </c>
      <c r="D119" s="139">
        <f t="shared" si="57"/>
        <v>0</v>
      </c>
      <c r="E119" s="42"/>
      <c r="F119" s="43"/>
      <c r="G119" s="42"/>
      <c r="H119" s="43"/>
      <c r="I119" s="42"/>
      <c r="J119" s="43"/>
      <c r="K119" s="42"/>
      <c r="L119" s="43"/>
      <c r="M119" s="42"/>
      <c r="N119" s="43"/>
      <c r="O119" s="42"/>
      <c r="P119" s="43"/>
      <c r="Q119" s="42"/>
      <c r="R119" s="43"/>
      <c r="S119" s="42"/>
      <c r="T119" s="43"/>
      <c r="U119" s="42"/>
      <c r="V119" s="43"/>
      <c r="W119" s="42"/>
      <c r="X119" s="43"/>
      <c r="Y119" s="42"/>
      <c r="Z119" s="43"/>
      <c r="AA119" s="42"/>
      <c r="AB119" s="43"/>
      <c r="AC119" s="42"/>
      <c r="AD119" s="43"/>
      <c r="AE119" s="42"/>
      <c r="AF119" s="43"/>
      <c r="AG119" s="42"/>
      <c r="AH119" s="43"/>
      <c r="AI119" s="42"/>
      <c r="AJ119" s="43"/>
      <c r="AK119" s="42"/>
      <c r="AL119" s="44"/>
      <c r="AM119" s="143"/>
      <c r="AN119" s="23"/>
      <c r="AO119" s="23"/>
      <c r="AP119" s="44"/>
      <c r="AQ119" s="44"/>
      <c r="AR119" s="122" t="s">
        <v>97</v>
      </c>
      <c r="BZ119" s="150"/>
      <c r="CA119" s="150" t="str">
        <f t="shared" si="58"/>
        <v/>
      </c>
      <c r="CB119" s="150" t="str">
        <f t="shared" si="39"/>
        <v/>
      </c>
      <c r="CC119" s="150" t="str">
        <f t="shared" si="40"/>
        <v/>
      </c>
      <c r="CD119" s="150" t="str">
        <f t="shared" si="41"/>
        <v/>
      </c>
      <c r="CE119" s="150" t="str">
        <f t="shared" si="42"/>
        <v/>
      </c>
      <c r="CF119" s="150" t="str">
        <f t="shared" si="43"/>
        <v/>
      </c>
      <c r="CG119" s="150" t="str">
        <f t="shared" si="44"/>
        <v/>
      </c>
      <c r="CH119" s="150" t="str">
        <f t="shared" si="45"/>
        <v/>
      </c>
      <c r="CI119" s="150" t="str">
        <f t="shared" si="46"/>
        <v/>
      </c>
      <c r="CJ119" s="150" t="str">
        <f t="shared" si="47"/>
        <v/>
      </c>
      <c r="CK119" s="150" t="str">
        <f t="shared" si="48"/>
        <v/>
      </c>
      <c r="CL119" s="150" t="str">
        <f t="shared" si="49"/>
        <v/>
      </c>
      <c r="CM119" s="150" t="str">
        <f t="shared" si="50"/>
        <v/>
      </c>
      <c r="CN119" s="150" t="str">
        <f t="shared" si="51"/>
        <v/>
      </c>
      <c r="CO119" s="150" t="str">
        <f t="shared" si="52"/>
        <v/>
      </c>
      <c r="CP119" s="150" t="str">
        <f t="shared" si="53"/>
        <v/>
      </c>
      <c r="CQ119" s="150" t="str">
        <f t="shared" si="54"/>
        <v/>
      </c>
      <c r="CR119" s="150" t="str">
        <f t="shared" si="55"/>
        <v/>
      </c>
      <c r="CS119" s="150"/>
      <c r="CT119" s="150"/>
    </row>
    <row r="120" spans="1:98" x14ac:dyDescent="0.25">
      <c r="A120" s="353" t="s">
        <v>60</v>
      </c>
      <c r="B120" s="354"/>
      <c r="C120" s="138">
        <f t="shared" si="57"/>
        <v>0</v>
      </c>
      <c r="D120" s="139">
        <f t="shared" si="57"/>
        <v>0</v>
      </c>
      <c r="E120" s="42"/>
      <c r="F120" s="43"/>
      <c r="G120" s="42"/>
      <c r="H120" s="43"/>
      <c r="I120" s="42"/>
      <c r="J120" s="43"/>
      <c r="K120" s="42"/>
      <c r="L120" s="43"/>
      <c r="M120" s="42"/>
      <c r="N120" s="43"/>
      <c r="O120" s="42"/>
      <c r="P120" s="43"/>
      <c r="Q120" s="42"/>
      <c r="R120" s="43"/>
      <c r="S120" s="42"/>
      <c r="T120" s="43"/>
      <c r="U120" s="42"/>
      <c r="V120" s="43"/>
      <c r="W120" s="42"/>
      <c r="X120" s="43"/>
      <c r="Y120" s="42"/>
      <c r="Z120" s="43"/>
      <c r="AA120" s="42"/>
      <c r="AB120" s="43"/>
      <c r="AC120" s="42"/>
      <c r="AD120" s="43"/>
      <c r="AE120" s="42"/>
      <c r="AF120" s="43"/>
      <c r="AG120" s="42"/>
      <c r="AH120" s="43"/>
      <c r="AI120" s="42"/>
      <c r="AJ120" s="43"/>
      <c r="AK120" s="42"/>
      <c r="AL120" s="44"/>
      <c r="AM120" s="143"/>
      <c r="AN120" s="23"/>
      <c r="AO120" s="23"/>
      <c r="AP120" s="44"/>
      <c r="AQ120" s="44"/>
      <c r="AR120" s="122" t="s">
        <v>97</v>
      </c>
      <c r="BZ120" s="150"/>
      <c r="CA120" s="150" t="str">
        <f t="shared" si="58"/>
        <v/>
      </c>
      <c r="CB120" s="150" t="str">
        <f t="shared" si="39"/>
        <v/>
      </c>
      <c r="CC120" s="150" t="str">
        <f t="shared" si="40"/>
        <v/>
      </c>
      <c r="CD120" s="150" t="str">
        <f t="shared" si="41"/>
        <v/>
      </c>
      <c r="CE120" s="150" t="str">
        <f t="shared" si="42"/>
        <v/>
      </c>
      <c r="CF120" s="150" t="str">
        <f t="shared" si="43"/>
        <v/>
      </c>
      <c r="CG120" s="150" t="str">
        <f t="shared" si="44"/>
        <v/>
      </c>
      <c r="CH120" s="150" t="str">
        <f t="shared" si="45"/>
        <v/>
      </c>
      <c r="CI120" s="150" t="str">
        <f t="shared" si="46"/>
        <v/>
      </c>
      <c r="CJ120" s="150" t="str">
        <f t="shared" si="47"/>
        <v/>
      </c>
      <c r="CK120" s="150" t="str">
        <f t="shared" si="48"/>
        <v/>
      </c>
      <c r="CL120" s="150" t="str">
        <f t="shared" si="49"/>
        <v/>
      </c>
      <c r="CM120" s="150" t="str">
        <f t="shared" si="50"/>
        <v/>
      </c>
      <c r="CN120" s="150" t="str">
        <f t="shared" si="51"/>
        <v/>
      </c>
      <c r="CO120" s="150" t="str">
        <f t="shared" si="52"/>
        <v/>
      </c>
      <c r="CP120" s="150" t="str">
        <f t="shared" si="53"/>
        <v/>
      </c>
      <c r="CQ120" s="150" t="str">
        <f t="shared" si="54"/>
        <v/>
      </c>
      <c r="CR120" s="150" t="str">
        <f t="shared" si="55"/>
        <v/>
      </c>
      <c r="CS120" s="150"/>
      <c r="CT120" s="150"/>
    </row>
    <row r="121" spans="1:98" x14ac:dyDescent="0.25">
      <c r="A121" s="355" t="s">
        <v>61</v>
      </c>
      <c r="B121" s="356"/>
      <c r="C121" s="133">
        <f t="shared" si="57"/>
        <v>0</v>
      </c>
      <c r="D121" s="134">
        <f t="shared" si="57"/>
        <v>0</v>
      </c>
      <c r="E121" s="46"/>
      <c r="F121" s="47"/>
      <c r="G121" s="46"/>
      <c r="H121" s="47"/>
      <c r="I121" s="24"/>
      <c r="J121" s="48"/>
      <c r="K121" s="24"/>
      <c r="L121" s="48"/>
      <c r="M121" s="24"/>
      <c r="N121" s="48"/>
      <c r="O121" s="24"/>
      <c r="P121" s="48"/>
      <c r="Q121" s="24"/>
      <c r="R121" s="48"/>
      <c r="S121" s="24"/>
      <c r="T121" s="48"/>
      <c r="U121" s="24"/>
      <c r="V121" s="48"/>
      <c r="W121" s="24"/>
      <c r="X121" s="48"/>
      <c r="Y121" s="24"/>
      <c r="Z121" s="48"/>
      <c r="AA121" s="24"/>
      <c r="AB121" s="48"/>
      <c r="AC121" s="24"/>
      <c r="AD121" s="48"/>
      <c r="AE121" s="24"/>
      <c r="AF121" s="48"/>
      <c r="AG121" s="24"/>
      <c r="AH121" s="48"/>
      <c r="AI121" s="24"/>
      <c r="AJ121" s="48"/>
      <c r="AK121" s="24"/>
      <c r="AL121" s="26"/>
      <c r="AM121" s="145"/>
      <c r="AN121" s="25"/>
      <c r="AO121" s="25"/>
      <c r="AP121" s="26"/>
      <c r="AQ121" s="26"/>
      <c r="AR121" s="122" t="s">
        <v>97</v>
      </c>
      <c r="BZ121" s="150"/>
      <c r="CA121" s="150" t="str">
        <f t="shared" si="58"/>
        <v/>
      </c>
      <c r="CB121" s="150" t="str">
        <f t="shared" si="39"/>
        <v/>
      </c>
      <c r="CC121" s="150" t="str">
        <f t="shared" si="40"/>
        <v/>
      </c>
      <c r="CD121" s="150" t="str">
        <f t="shared" si="41"/>
        <v/>
      </c>
      <c r="CE121" s="150" t="str">
        <f t="shared" si="42"/>
        <v/>
      </c>
      <c r="CF121" s="150" t="str">
        <f t="shared" si="43"/>
        <v/>
      </c>
      <c r="CG121" s="150" t="str">
        <f t="shared" si="44"/>
        <v/>
      </c>
      <c r="CH121" s="150" t="str">
        <f t="shared" si="45"/>
        <v/>
      </c>
      <c r="CI121" s="150" t="str">
        <f t="shared" si="46"/>
        <v/>
      </c>
      <c r="CJ121" s="150" t="str">
        <f t="shared" si="47"/>
        <v/>
      </c>
      <c r="CK121" s="150" t="str">
        <f t="shared" si="48"/>
        <v/>
      </c>
      <c r="CL121" s="150" t="str">
        <f t="shared" si="49"/>
        <v/>
      </c>
      <c r="CM121" s="150" t="str">
        <f t="shared" si="50"/>
        <v/>
      </c>
      <c r="CN121" s="150" t="str">
        <f t="shared" si="51"/>
        <v/>
      </c>
      <c r="CO121" s="150" t="str">
        <f t="shared" si="52"/>
        <v/>
      </c>
      <c r="CP121" s="150" t="str">
        <f t="shared" si="53"/>
        <v/>
      </c>
      <c r="CQ121" s="150" t="str">
        <f t="shared" si="54"/>
        <v/>
      </c>
      <c r="CR121" s="150" t="str">
        <f t="shared" si="55"/>
        <v/>
      </c>
      <c r="CS121" s="150"/>
      <c r="CT121" s="150"/>
    </row>
    <row r="122" spans="1:98" ht="15" customHeight="1" x14ac:dyDescent="0.25">
      <c r="A122" s="146" t="s">
        <v>63</v>
      </c>
      <c r="B122" s="147"/>
      <c r="C122" s="147"/>
      <c r="D122" s="147"/>
      <c r="E122" s="147"/>
      <c r="F122" s="147"/>
      <c r="G122" s="147"/>
      <c r="BZ122" s="150"/>
      <c r="CA122" s="150"/>
      <c r="CB122" s="150"/>
      <c r="CC122" s="150"/>
      <c r="CD122" s="150"/>
      <c r="CE122" s="150"/>
      <c r="CF122" s="150"/>
      <c r="CG122" s="150"/>
      <c r="CH122" s="150"/>
      <c r="CI122" s="150"/>
      <c r="CJ122" s="150"/>
      <c r="CK122" s="150"/>
      <c r="CL122" s="150"/>
      <c r="CM122" s="150"/>
      <c r="CN122" s="150"/>
      <c r="CO122" s="150"/>
      <c r="CP122" s="150"/>
      <c r="CQ122" s="150"/>
      <c r="CR122" s="150"/>
      <c r="CS122" s="150"/>
      <c r="CT122" s="150"/>
    </row>
    <row r="123" spans="1:98" ht="50.25" customHeight="1" x14ac:dyDescent="0.25">
      <c r="A123" s="55" t="s">
        <v>64</v>
      </c>
      <c r="B123" s="357" t="s">
        <v>65</v>
      </c>
      <c r="C123" s="357"/>
      <c r="D123" s="357" t="s">
        <v>66</v>
      </c>
      <c r="E123" s="357"/>
      <c r="F123" s="357" t="s">
        <v>67</v>
      </c>
      <c r="G123" s="357"/>
      <c r="BZ123" s="150"/>
      <c r="CA123" s="150"/>
      <c r="CB123" s="150"/>
      <c r="CC123" s="150"/>
      <c r="CD123" s="150"/>
      <c r="CE123" s="150"/>
      <c r="CF123" s="150"/>
      <c r="CG123" s="150"/>
      <c r="CH123" s="150"/>
      <c r="CI123" s="150"/>
      <c r="CJ123" s="150"/>
      <c r="CK123" s="150"/>
      <c r="CL123" s="150"/>
      <c r="CM123" s="150"/>
      <c r="CN123" s="150"/>
      <c r="CO123" s="150"/>
      <c r="CP123" s="150"/>
      <c r="CQ123" s="150"/>
      <c r="CR123" s="150"/>
      <c r="CS123" s="150"/>
      <c r="CT123" s="150"/>
    </row>
    <row r="124" spans="1:98" ht="25.5" customHeight="1" x14ac:dyDescent="0.25">
      <c r="A124" s="56" t="s">
        <v>68</v>
      </c>
      <c r="B124" s="349"/>
      <c r="C124" s="350"/>
      <c r="D124" s="350"/>
      <c r="E124" s="350"/>
      <c r="F124" s="350"/>
      <c r="G124" s="422"/>
      <c r="H124" s="77"/>
      <c r="BZ124" s="150"/>
      <c r="CA124" s="150"/>
      <c r="CB124" s="150"/>
      <c r="CC124" s="150"/>
      <c r="CD124" s="150"/>
      <c r="CE124" s="150"/>
      <c r="CF124" s="150"/>
      <c r="CG124" s="150"/>
      <c r="CH124" s="150"/>
      <c r="CI124" s="150"/>
      <c r="CJ124" s="150"/>
      <c r="CK124" s="150"/>
      <c r="CL124" s="150"/>
      <c r="CM124" s="150"/>
      <c r="CN124" s="150"/>
      <c r="CO124" s="150"/>
      <c r="CP124" s="150"/>
      <c r="CQ124" s="150"/>
      <c r="CR124" s="150"/>
      <c r="CS124" s="150"/>
      <c r="CT124" s="150"/>
    </row>
    <row r="125" spans="1:98" ht="25.5" customHeight="1" x14ac:dyDescent="0.25">
      <c r="A125" s="56" t="s">
        <v>69</v>
      </c>
      <c r="B125" s="423"/>
      <c r="C125" s="424"/>
      <c r="D125" s="424"/>
      <c r="E125" s="424"/>
      <c r="F125" s="424"/>
      <c r="G125" s="425"/>
      <c r="H125" s="77"/>
      <c r="BZ125" s="150"/>
      <c r="CA125" s="150"/>
      <c r="CB125" s="150"/>
      <c r="CC125" s="150"/>
      <c r="CD125" s="150"/>
      <c r="CE125" s="150"/>
      <c r="CF125" s="150"/>
      <c r="CG125" s="150"/>
      <c r="CH125" s="150"/>
      <c r="CI125" s="150"/>
      <c r="CJ125" s="150"/>
      <c r="CK125" s="150"/>
      <c r="CL125" s="150"/>
      <c r="CM125" s="150"/>
      <c r="CN125" s="150"/>
      <c r="CO125" s="150"/>
      <c r="CP125" s="150"/>
      <c r="CQ125" s="150"/>
      <c r="CR125" s="150"/>
      <c r="CS125" s="150"/>
      <c r="CT125" s="150"/>
    </row>
    <row r="126" spans="1:98" ht="25.5" customHeight="1" x14ac:dyDescent="0.25">
      <c r="A126" s="56" t="s">
        <v>70</v>
      </c>
      <c r="B126" s="423"/>
      <c r="C126" s="424"/>
      <c r="D126" s="424"/>
      <c r="E126" s="424"/>
      <c r="F126" s="426"/>
      <c r="G126" s="427"/>
      <c r="H126" s="77"/>
    </row>
    <row r="127" spans="1:98" ht="25.5" customHeight="1" x14ac:dyDescent="0.25">
      <c r="A127" s="56" t="s">
        <v>71</v>
      </c>
      <c r="B127" s="419"/>
      <c r="C127" s="420"/>
      <c r="D127" s="420"/>
      <c r="E127" s="420"/>
      <c r="F127" s="420"/>
      <c r="G127" s="421"/>
      <c r="H127" s="77"/>
    </row>
    <row r="195" spans="1:2" hidden="1" x14ac:dyDescent="0.25">
      <c r="A195" s="153">
        <f>SUM(E12:F29,J12:K29,B34:K51,C55:P59,C63:P67,C72:D94,C99:D121,B124:C127)</f>
        <v>2657</v>
      </c>
      <c r="B195" s="154">
        <f>SUM(CF6:CT125)</f>
        <v>0</v>
      </c>
    </row>
  </sheetData>
  <mergeCells count="153">
    <mergeCell ref="A87:B87"/>
    <mergeCell ref="A88:B88"/>
    <mergeCell ref="A90:B90"/>
    <mergeCell ref="A91:B91"/>
    <mergeCell ref="A92:B92"/>
    <mergeCell ref="A72:B72"/>
    <mergeCell ref="A73:B73"/>
    <mergeCell ref="A74:B74"/>
    <mergeCell ref="A75:B75"/>
    <mergeCell ref="A84:B84"/>
    <mergeCell ref="A86:B86"/>
    <mergeCell ref="A78:B78"/>
    <mergeCell ref="A79:B79"/>
    <mergeCell ref="A80:B80"/>
    <mergeCell ref="A81:A83"/>
    <mergeCell ref="A85:B85"/>
    <mergeCell ref="A76:B76"/>
    <mergeCell ref="A77:B77"/>
    <mergeCell ref="A59:B59"/>
    <mergeCell ref="A52:Q52"/>
    <mergeCell ref="A53:B54"/>
    <mergeCell ref="C53:E53"/>
    <mergeCell ref="F53:H53"/>
    <mergeCell ref="I53:K53"/>
    <mergeCell ref="L53:N53"/>
    <mergeCell ref="O53:P53"/>
    <mergeCell ref="Q55:Y55"/>
    <mergeCell ref="Q56:Y56"/>
    <mergeCell ref="Q57:Y57"/>
    <mergeCell ref="Q58:Y58"/>
    <mergeCell ref="Q59:Y59"/>
    <mergeCell ref="A31:A33"/>
    <mergeCell ref="B31:F31"/>
    <mergeCell ref="G31:K31"/>
    <mergeCell ref="B32:D32"/>
    <mergeCell ref="E32:F32"/>
    <mergeCell ref="G32:I32"/>
    <mergeCell ref="J32:K32"/>
    <mergeCell ref="A55:B55"/>
    <mergeCell ref="A56:A58"/>
    <mergeCell ref="A6:P6"/>
    <mergeCell ref="J8:P8"/>
    <mergeCell ref="A9:A11"/>
    <mergeCell ref="B9:F9"/>
    <mergeCell ref="G9:K9"/>
    <mergeCell ref="B10:D10"/>
    <mergeCell ref="E10:F10"/>
    <mergeCell ref="G10:I10"/>
    <mergeCell ref="J10:K10"/>
    <mergeCell ref="A60:R60"/>
    <mergeCell ref="A61:B62"/>
    <mergeCell ref="C61:E61"/>
    <mergeCell ref="F61:H61"/>
    <mergeCell ref="I61:K61"/>
    <mergeCell ref="L61:N61"/>
    <mergeCell ref="O61:P61"/>
    <mergeCell ref="A63:B63"/>
    <mergeCell ref="Q63:Y63"/>
    <mergeCell ref="A64:A66"/>
    <mergeCell ref="Q64:Y64"/>
    <mergeCell ref="Q65:Y65"/>
    <mergeCell ref="Q66:Y66"/>
    <mergeCell ref="A67:B67"/>
    <mergeCell ref="Q67:Y67"/>
    <mergeCell ref="A69:B71"/>
    <mergeCell ref="C69:D70"/>
    <mergeCell ref="E69:AL69"/>
    <mergeCell ref="AM69:AN69"/>
    <mergeCell ref="AO69:AO71"/>
    <mergeCell ref="AP69:AP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A93:B93"/>
    <mergeCell ref="A94:B94"/>
    <mergeCell ref="A96:B98"/>
    <mergeCell ref="C96:D97"/>
    <mergeCell ref="E96:AL96"/>
    <mergeCell ref="AM96:AN96"/>
    <mergeCell ref="AO96:AO98"/>
    <mergeCell ref="AP96:AP98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</mergeCells>
  <dataValidations count="1">
    <dataValidation type="whole" allowBlank="1" showInputMessage="1" showErrorMessage="1" errorTitle="ERROR" error="Por Favor Ingrese solo Números." sqref="Z1:XFD1048576 R1:Y54 A1:Q1048576 R60:Y62 R68:Y1048576">
      <formula1>0</formula1>
      <formula2>10000000000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topLeftCell="A107" workbookViewId="0">
      <selection activeCell="B124" sqref="B124:C124"/>
    </sheetView>
  </sheetViews>
  <sheetFormatPr baseColWidth="10" defaultRowHeight="15" x14ac:dyDescent="0.25"/>
  <cols>
    <col min="1" max="1" width="52.5703125" style="76" customWidth="1"/>
    <col min="2" max="2" width="17" style="76" customWidth="1"/>
    <col min="3" max="61" width="11.42578125" style="76"/>
    <col min="62" max="72" width="11.42578125" style="76" customWidth="1"/>
    <col min="73" max="75" width="52.85546875" style="76" customWidth="1"/>
    <col min="76" max="101" width="52.85546875" style="77" customWidth="1"/>
    <col min="102" max="107" width="11.42578125" style="77"/>
    <col min="108" max="16384" width="11.42578125" style="76"/>
  </cols>
  <sheetData>
    <row r="1" spans="1:107" s="74" customFormat="1" ht="14.25" customHeight="1" x14ac:dyDescent="0.25">
      <c r="A1" s="73" t="s">
        <v>0</v>
      </c>
      <c r="BX1" s="75"/>
      <c r="BY1" s="75"/>
      <c r="BZ1" s="75"/>
      <c r="CA1" s="75"/>
      <c r="CB1" s="75"/>
      <c r="CC1" s="75"/>
      <c r="CD1" s="75"/>
      <c r="CE1" s="75"/>
      <c r="CF1" s="75"/>
      <c r="CG1" s="75"/>
      <c r="CH1" s="75"/>
      <c r="CI1" s="75"/>
      <c r="CJ1" s="75"/>
      <c r="CK1" s="75"/>
      <c r="CL1" s="75"/>
      <c r="CM1" s="75"/>
      <c r="CN1" s="75"/>
      <c r="CO1" s="75"/>
      <c r="CP1" s="75"/>
      <c r="CQ1" s="75"/>
      <c r="CR1" s="75"/>
      <c r="CS1" s="75"/>
      <c r="CT1" s="75"/>
      <c r="CU1" s="75"/>
      <c r="CV1" s="75"/>
      <c r="CW1" s="75"/>
      <c r="CX1" s="75"/>
      <c r="CY1" s="75"/>
      <c r="CZ1" s="75"/>
      <c r="DA1" s="75"/>
      <c r="DB1" s="75"/>
      <c r="DC1" s="75"/>
    </row>
    <row r="2" spans="1:107" s="74" customFormat="1" ht="14.25" customHeight="1" x14ac:dyDescent="0.25">
      <c r="A2" s="73" t="str">
        <f>CONCATENATE("COMUNA: ",[4]NOMBRE!B2," - ","( ",[4]NOMBRE!C2,[4]NOMBRE!D2,[4]NOMBRE!E2,[4]NOMBRE!F2,[4]NOMBRE!G2," )")</f>
        <v>COMUNA: Linares - ( 07401 )</v>
      </c>
      <c r="BX2" s="75"/>
      <c r="BY2" s="75"/>
      <c r="BZ2" s="75"/>
      <c r="CA2" s="75"/>
      <c r="CB2" s="75"/>
      <c r="CC2" s="75"/>
      <c r="CD2" s="75"/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5"/>
      <c r="CW2" s="75"/>
      <c r="CX2" s="75"/>
      <c r="CY2" s="75"/>
      <c r="CZ2" s="75"/>
      <c r="DA2" s="75"/>
      <c r="DB2" s="75"/>
      <c r="DC2" s="75"/>
    </row>
    <row r="3" spans="1:107" s="74" customFormat="1" ht="14.25" customHeight="1" x14ac:dyDescent="0.25">
      <c r="A3" s="73" t="str">
        <f>CONCATENATE("ESTABLECIMIENTO/ESTRATEGIA: ",[4]NOMBRE!B3," - ","( ",[4]NOMBRE!C3,[4]NOMBRE!D3,[4]NOMBRE!E3,[4]NOMBRE!F3,[4]NOMBRE!G3,[4]NOMBRE!H3," )")</f>
        <v>ESTABLECIMIENTO/ESTRATEGIA: Hospital Presidente Carlos Ibáñez del Campo - ( 116108 )</v>
      </c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</row>
    <row r="4" spans="1:107" s="74" customFormat="1" ht="14.25" customHeight="1" x14ac:dyDescent="0.25">
      <c r="A4" s="73" t="str">
        <f>CONCATENATE("MES: ",[4]NOMBRE!B6," - ","( ",[4]NOMBRE!C6,[4]NOMBRE!D6," )")</f>
        <v>MES: ABRIL - ( 04 )</v>
      </c>
      <c r="BX4" s="75"/>
      <c r="BY4" s="75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75"/>
      <c r="CV4" s="75"/>
      <c r="CW4" s="75"/>
      <c r="CX4" s="75"/>
      <c r="CY4" s="75"/>
      <c r="CZ4" s="75"/>
      <c r="DA4" s="75"/>
      <c r="DB4" s="75"/>
      <c r="DC4" s="75"/>
    </row>
    <row r="5" spans="1:107" s="74" customFormat="1" ht="14.25" customHeight="1" x14ac:dyDescent="0.25">
      <c r="A5" s="73" t="str">
        <f>CONCATENATE("AÑO: ",[4]NOMBRE!B7)</f>
        <v>AÑO: 2017</v>
      </c>
      <c r="BX5" s="75"/>
      <c r="BY5" s="75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75"/>
      <c r="CV5" s="75"/>
      <c r="CW5" s="75"/>
      <c r="CX5" s="75"/>
      <c r="CY5" s="75"/>
      <c r="CZ5" s="75"/>
      <c r="DA5" s="75"/>
      <c r="DB5" s="75"/>
      <c r="DC5" s="75"/>
    </row>
    <row r="6" spans="1:107" ht="15.75" x14ac:dyDescent="0.25">
      <c r="A6" s="405" t="s">
        <v>1</v>
      </c>
      <c r="B6" s="405"/>
      <c r="C6" s="405"/>
      <c r="D6" s="405"/>
      <c r="E6" s="405"/>
      <c r="F6" s="405"/>
      <c r="G6" s="405"/>
      <c r="H6" s="405"/>
      <c r="I6" s="405"/>
      <c r="J6" s="405"/>
      <c r="K6" s="405"/>
      <c r="L6" s="405"/>
      <c r="M6" s="405"/>
      <c r="N6" s="405"/>
      <c r="O6" s="405"/>
      <c r="P6" s="405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2"/>
      <c r="AG6" s="2"/>
      <c r="AH6" s="2"/>
      <c r="AI6" s="2"/>
      <c r="AJ6" s="2"/>
      <c r="AK6" s="2"/>
      <c r="AL6" s="2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</row>
    <row r="7" spans="1:107" ht="15.75" x14ac:dyDescent="0.25">
      <c r="A7" s="78" t="s">
        <v>72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2"/>
      <c r="AG7" s="2"/>
      <c r="AH7" s="2"/>
      <c r="AI7" s="2"/>
      <c r="AJ7" s="2"/>
      <c r="AK7" s="2"/>
      <c r="AL7" s="2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</row>
    <row r="8" spans="1:107" x14ac:dyDescent="0.25">
      <c r="A8" s="27" t="s">
        <v>2</v>
      </c>
      <c r="B8" s="27"/>
      <c r="C8" s="27"/>
      <c r="D8" s="27"/>
      <c r="E8" s="27"/>
      <c r="F8" s="27"/>
      <c r="G8" s="27"/>
      <c r="H8" s="27"/>
      <c r="I8" s="4"/>
      <c r="J8" s="406"/>
      <c r="K8" s="406"/>
      <c r="L8" s="406"/>
      <c r="M8" s="406"/>
      <c r="N8" s="406"/>
      <c r="O8" s="406"/>
      <c r="P8" s="406"/>
      <c r="Q8" s="5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</row>
    <row r="9" spans="1:107" ht="15" customHeight="1" x14ac:dyDescent="0.25">
      <c r="A9" s="387" t="s">
        <v>3</v>
      </c>
      <c r="B9" s="384" t="s">
        <v>73</v>
      </c>
      <c r="C9" s="404"/>
      <c r="D9" s="404"/>
      <c r="E9" s="404"/>
      <c r="F9" s="408"/>
      <c r="G9" s="404" t="s">
        <v>74</v>
      </c>
      <c r="H9" s="404"/>
      <c r="I9" s="404"/>
      <c r="J9" s="404"/>
      <c r="K9" s="385"/>
      <c r="L9" s="2"/>
      <c r="M9" s="2"/>
      <c r="N9" s="2"/>
      <c r="O9" s="2"/>
      <c r="P9" s="2"/>
      <c r="Q9" s="2"/>
      <c r="R9" s="2"/>
      <c r="S9" s="2"/>
      <c r="T9" s="2"/>
      <c r="U9" s="2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</row>
    <row r="10" spans="1:107" ht="15" customHeight="1" x14ac:dyDescent="0.25">
      <c r="A10" s="388"/>
      <c r="B10" s="384" t="s">
        <v>75</v>
      </c>
      <c r="C10" s="404"/>
      <c r="D10" s="385"/>
      <c r="E10" s="409" t="s">
        <v>76</v>
      </c>
      <c r="F10" s="410"/>
      <c r="G10" s="404" t="s">
        <v>75</v>
      </c>
      <c r="H10" s="404"/>
      <c r="I10" s="385"/>
      <c r="J10" s="384" t="s">
        <v>77</v>
      </c>
      <c r="K10" s="385"/>
      <c r="L10" s="2"/>
      <c r="M10" s="2"/>
      <c r="N10" s="2"/>
      <c r="O10" s="2"/>
      <c r="P10" s="2"/>
      <c r="Q10" s="2"/>
      <c r="R10" s="2"/>
      <c r="S10" s="2"/>
      <c r="T10" s="2"/>
      <c r="U10" s="2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</row>
    <row r="11" spans="1:107" x14ac:dyDescent="0.25">
      <c r="A11" s="407"/>
      <c r="B11" s="6" t="s">
        <v>4</v>
      </c>
      <c r="C11" s="79" t="s">
        <v>5</v>
      </c>
      <c r="D11" s="80" t="s">
        <v>78</v>
      </c>
      <c r="E11" s="67" t="s">
        <v>6</v>
      </c>
      <c r="F11" s="72" t="s">
        <v>7</v>
      </c>
      <c r="G11" s="81" t="s">
        <v>4</v>
      </c>
      <c r="H11" s="79" t="s">
        <v>5</v>
      </c>
      <c r="I11" s="82" t="s">
        <v>78</v>
      </c>
      <c r="J11" s="67" t="s">
        <v>6</v>
      </c>
      <c r="K11" s="69" t="s">
        <v>7</v>
      </c>
      <c r="L11" s="83"/>
      <c r="M11" s="2"/>
      <c r="N11" s="2"/>
      <c r="O11" s="2"/>
      <c r="P11" s="2"/>
      <c r="Q11" s="2"/>
      <c r="R11" s="2"/>
      <c r="S11" s="2"/>
      <c r="T11" s="2"/>
      <c r="U11" s="2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</row>
    <row r="12" spans="1:107" ht="20.25" customHeight="1" x14ac:dyDescent="0.25">
      <c r="A12" s="9" t="s">
        <v>8</v>
      </c>
      <c r="B12" s="10">
        <v>131</v>
      </c>
      <c r="C12" s="31"/>
      <c r="D12" s="17"/>
      <c r="E12" s="84"/>
      <c r="F12" s="85">
        <v>131</v>
      </c>
      <c r="G12" s="86"/>
      <c r="H12" s="31"/>
      <c r="I12" s="17"/>
      <c r="J12" s="87"/>
      <c r="K12" s="88"/>
      <c r="L12" s="89" t="s">
        <v>79</v>
      </c>
      <c r="M12" s="14"/>
      <c r="N12" s="14"/>
      <c r="O12" s="14"/>
      <c r="P12" s="14"/>
      <c r="Q12" s="14"/>
      <c r="R12" s="14"/>
      <c r="S12" s="14"/>
      <c r="T12" s="14"/>
      <c r="U12" s="14"/>
      <c r="BZ12" s="150"/>
      <c r="CA12" s="150" t="str">
        <f t="shared" ref="CA12:CA29" si="0">IF(B12+C12+D12&lt;&gt;E12+F12,"El Total de VDRL,RPR o MHA-TP Procesados deben ser igual a la columna Sexo.","")</f>
        <v/>
      </c>
      <c r="CB12" s="150" t="str">
        <f t="shared" ref="CB12:CB29" si="1">IF(G12+H12+I12&lt;&gt;J12+K12,"El Total de VDRL,RPR o MHA-TP Reactivos deben ser igual a la columna Sexo.","")</f>
        <v/>
      </c>
      <c r="CC12" s="150" t="str">
        <f t="shared" ref="CC12:CC29" si="2">IF(H12&gt;E12+F12,"Reactivos de Seccion A.1,no puede  ser mayor que Procesados","")</f>
        <v/>
      </c>
      <c r="CD12" s="150"/>
      <c r="CE12" s="150"/>
      <c r="CF12" s="150"/>
      <c r="CG12" s="150">
        <f t="shared" ref="CG12:CG29" si="3">IF(B12+C12+D12&lt;&gt;E12+F12,1,0)</f>
        <v>0</v>
      </c>
      <c r="CH12" s="150">
        <f t="shared" ref="CH12:CH29" si="4">IF(G12+H12+I12&lt;&gt;J12+K12,1,0)</f>
        <v>0</v>
      </c>
      <c r="CI12" s="150">
        <f t="shared" ref="CI12:CI29" si="5">IF(H12&gt;E12+F12,1,0)</f>
        <v>0</v>
      </c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</row>
    <row r="13" spans="1:107" ht="20.25" customHeight="1" x14ac:dyDescent="0.25">
      <c r="A13" s="9" t="s">
        <v>9</v>
      </c>
      <c r="B13" s="10">
        <v>90</v>
      </c>
      <c r="C13" s="31"/>
      <c r="D13" s="17"/>
      <c r="E13" s="90"/>
      <c r="F13" s="85">
        <v>90</v>
      </c>
      <c r="G13" s="86"/>
      <c r="H13" s="31"/>
      <c r="I13" s="17"/>
      <c r="J13" s="90"/>
      <c r="K13" s="11"/>
      <c r="L13" s="89" t="s">
        <v>79</v>
      </c>
      <c r="M13" s="14"/>
      <c r="N13" s="14"/>
      <c r="O13" s="14"/>
      <c r="P13" s="14"/>
      <c r="Q13" s="14"/>
      <c r="R13" s="14"/>
      <c r="S13" s="14"/>
      <c r="T13" s="14"/>
      <c r="U13" s="14"/>
      <c r="BZ13" s="150"/>
      <c r="CA13" s="150" t="str">
        <f t="shared" si="0"/>
        <v/>
      </c>
      <c r="CB13" s="150" t="str">
        <f t="shared" si="1"/>
        <v/>
      </c>
      <c r="CC13" s="150" t="str">
        <f t="shared" si="2"/>
        <v/>
      </c>
      <c r="CD13" s="150"/>
      <c r="CE13" s="150"/>
      <c r="CF13" s="150"/>
      <c r="CG13" s="150">
        <f t="shared" si="3"/>
        <v>0</v>
      </c>
      <c r="CH13" s="150">
        <f t="shared" si="4"/>
        <v>0</v>
      </c>
      <c r="CI13" s="150">
        <f t="shared" si="5"/>
        <v>0</v>
      </c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</row>
    <row r="14" spans="1:107" ht="20.25" customHeight="1" x14ac:dyDescent="0.25">
      <c r="A14" s="9" t="s">
        <v>10</v>
      </c>
      <c r="B14" s="10">
        <v>65</v>
      </c>
      <c r="C14" s="31"/>
      <c r="D14" s="17"/>
      <c r="E14" s="90"/>
      <c r="F14" s="85">
        <v>65</v>
      </c>
      <c r="G14" s="86"/>
      <c r="H14" s="31"/>
      <c r="I14" s="17"/>
      <c r="J14" s="90"/>
      <c r="K14" s="11"/>
      <c r="L14" s="89" t="s">
        <v>79</v>
      </c>
      <c r="M14" s="14"/>
      <c r="N14" s="14"/>
      <c r="O14" s="14"/>
      <c r="P14" s="14"/>
      <c r="Q14" s="14"/>
      <c r="R14" s="14"/>
      <c r="S14" s="14"/>
      <c r="T14" s="14"/>
      <c r="U14" s="14"/>
      <c r="BZ14" s="150"/>
      <c r="CA14" s="150" t="str">
        <f t="shared" si="0"/>
        <v/>
      </c>
      <c r="CB14" s="150" t="str">
        <f t="shared" si="1"/>
        <v/>
      </c>
      <c r="CC14" s="150" t="str">
        <f t="shared" si="2"/>
        <v/>
      </c>
      <c r="CD14" s="150"/>
      <c r="CE14" s="150"/>
      <c r="CF14" s="150"/>
      <c r="CG14" s="150">
        <f t="shared" si="3"/>
        <v>0</v>
      </c>
      <c r="CH14" s="150">
        <f t="shared" si="4"/>
        <v>0</v>
      </c>
      <c r="CI14" s="150">
        <f t="shared" si="5"/>
        <v>0</v>
      </c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</row>
    <row r="15" spans="1:107" ht="20.25" customHeight="1" x14ac:dyDescent="0.25">
      <c r="A15" s="9" t="s">
        <v>11</v>
      </c>
      <c r="B15" s="10">
        <v>1</v>
      </c>
      <c r="C15" s="31"/>
      <c r="D15" s="17"/>
      <c r="E15" s="90"/>
      <c r="F15" s="85">
        <v>1</v>
      </c>
      <c r="G15" s="86"/>
      <c r="H15" s="31"/>
      <c r="I15" s="17"/>
      <c r="J15" s="90"/>
      <c r="K15" s="11"/>
      <c r="L15" s="89" t="s">
        <v>79</v>
      </c>
      <c r="M15" s="14"/>
      <c r="N15" s="14"/>
      <c r="O15" s="14"/>
      <c r="P15" s="14"/>
      <c r="Q15" s="14"/>
      <c r="R15" s="14"/>
      <c r="S15" s="14"/>
      <c r="T15" s="14"/>
      <c r="U15" s="14"/>
      <c r="BZ15" s="150"/>
      <c r="CA15" s="150" t="str">
        <f t="shared" si="0"/>
        <v/>
      </c>
      <c r="CB15" s="150" t="str">
        <f t="shared" si="1"/>
        <v/>
      </c>
      <c r="CC15" s="150" t="str">
        <f t="shared" si="2"/>
        <v/>
      </c>
      <c r="CD15" s="150"/>
      <c r="CE15" s="150"/>
      <c r="CF15" s="150"/>
      <c r="CG15" s="150">
        <f t="shared" si="3"/>
        <v>0</v>
      </c>
      <c r="CH15" s="150">
        <f t="shared" si="4"/>
        <v>0</v>
      </c>
      <c r="CI15" s="150">
        <f t="shared" si="5"/>
        <v>0</v>
      </c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</row>
    <row r="16" spans="1:107" ht="20.25" customHeight="1" x14ac:dyDescent="0.25">
      <c r="A16" s="18" t="s">
        <v>80</v>
      </c>
      <c r="B16" s="10"/>
      <c r="C16" s="31"/>
      <c r="D16" s="17"/>
      <c r="E16" s="90"/>
      <c r="F16" s="85"/>
      <c r="G16" s="86"/>
      <c r="H16" s="31"/>
      <c r="I16" s="17"/>
      <c r="J16" s="90"/>
      <c r="K16" s="22"/>
      <c r="L16" s="89" t="s">
        <v>79</v>
      </c>
      <c r="M16" s="14"/>
      <c r="N16" s="14"/>
      <c r="O16" s="14"/>
      <c r="P16" s="14"/>
      <c r="Q16" s="14"/>
      <c r="R16" s="14"/>
      <c r="S16" s="14"/>
      <c r="T16" s="14"/>
      <c r="U16" s="14"/>
      <c r="BZ16" s="150"/>
      <c r="CA16" s="150" t="str">
        <f t="shared" si="0"/>
        <v/>
      </c>
      <c r="CB16" s="150" t="str">
        <f t="shared" si="1"/>
        <v/>
      </c>
      <c r="CC16" s="150" t="str">
        <f t="shared" si="2"/>
        <v/>
      </c>
      <c r="CD16" s="150"/>
      <c r="CE16" s="150"/>
      <c r="CF16" s="150"/>
      <c r="CG16" s="150">
        <f t="shared" si="3"/>
        <v>0</v>
      </c>
      <c r="CH16" s="150">
        <f t="shared" si="4"/>
        <v>0</v>
      </c>
      <c r="CI16" s="150">
        <f t="shared" si="5"/>
        <v>0</v>
      </c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</row>
    <row r="17" spans="1:98" ht="20.25" customHeight="1" x14ac:dyDescent="0.25">
      <c r="A17" s="18" t="s">
        <v>81</v>
      </c>
      <c r="B17" s="10"/>
      <c r="C17" s="31"/>
      <c r="D17" s="17"/>
      <c r="E17" s="91"/>
      <c r="F17" s="85"/>
      <c r="G17" s="86"/>
      <c r="H17" s="31"/>
      <c r="I17" s="17"/>
      <c r="J17" s="91"/>
      <c r="K17" s="23"/>
      <c r="L17" s="89" t="s">
        <v>79</v>
      </c>
      <c r="M17" s="14"/>
      <c r="N17" s="14"/>
      <c r="O17" s="14"/>
      <c r="P17" s="14"/>
      <c r="Q17" s="14"/>
      <c r="R17" s="14"/>
      <c r="S17" s="14"/>
      <c r="T17" s="14"/>
      <c r="U17" s="14"/>
      <c r="BZ17" s="150"/>
      <c r="CA17" s="150" t="str">
        <f t="shared" si="0"/>
        <v/>
      </c>
      <c r="CB17" s="150" t="str">
        <f t="shared" si="1"/>
        <v/>
      </c>
      <c r="CC17" s="150" t="str">
        <f t="shared" si="2"/>
        <v/>
      </c>
      <c r="CD17" s="150"/>
      <c r="CE17" s="150"/>
      <c r="CF17" s="150"/>
      <c r="CG17" s="150">
        <f t="shared" si="3"/>
        <v>0</v>
      </c>
      <c r="CH17" s="150">
        <f t="shared" si="4"/>
        <v>0</v>
      </c>
      <c r="CI17" s="150">
        <f t="shared" si="5"/>
        <v>0</v>
      </c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</row>
    <row r="18" spans="1:98" ht="20.25" customHeight="1" x14ac:dyDescent="0.25">
      <c r="A18" s="20" t="s">
        <v>12</v>
      </c>
      <c r="B18" s="21">
        <v>69</v>
      </c>
      <c r="C18" s="41">
        <v>107</v>
      </c>
      <c r="D18" s="19"/>
      <c r="E18" s="90"/>
      <c r="F18" s="85">
        <v>176</v>
      </c>
      <c r="G18" s="92"/>
      <c r="H18" s="41"/>
      <c r="I18" s="19"/>
      <c r="J18" s="90"/>
      <c r="K18" s="23"/>
      <c r="L18" s="89" t="s">
        <v>79</v>
      </c>
      <c r="M18" s="14"/>
      <c r="N18" s="14"/>
      <c r="O18" s="14"/>
      <c r="P18" s="14"/>
      <c r="Q18" s="14"/>
      <c r="R18" s="14"/>
      <c r="S18" s="14"/>
      <c r="T18" s="14"/>
      <c r="U18" s="14"/>
      <c r="BZ18" s="150"/>
      <c r="CA18" s="150" t="str">
        <f t="shared" si="0"/>
        <v/>
      </c>
      <c r="CB18" s="150" t="str">
        <f t="shared" si="1"/>
        <v/>
      </c>
      <c r="CC18" s="150" t="str">
        <f t="shared" si="2"/>
        <v/>
      </c>
      <c r="CD18" s="150"/>
      <c r="CE18" s="150"/>
      <c r="CF18" s="150"/>
      <c r="CG18" s="150">
        <f t="shared" si="3"/>
        <v>0</v>
      </c>
      <c r="CH18" s="150">
        <f t="shared" si="4"/>
        <v>0</v>
      </c>
      <c r="CI18" s="150">
        <f t="shared" si="5"/>
        <v>0</v>
      </c>
      <c r="CJ18" s="150"/>
      <c r="CK18" s="150"/>
      <c r="CL18" s="150"/>
      <c r="CM18" s="150"/>
      <c r="CN18" s="150"/>
      <c r="CO18" s="150"/>
      <c r="CP18" s="150"/>
      <c r="CQ18" s="150"/>
      <c r="CR18" s="150"/>
      <c r="CS18" s="150"/>
      <c r="CT18" s="150"/>
    </row>
    <row r="19" spans="1:98" ht="20.25" customHeight="1" x14ac:dyDescent="0.25">
      <c r="A19" s="20" t="s">
        <v>13</v>
      </c>
      <c r="B19" s="21">
        <v>4</v>
      </c>
      <c r="C19" s="41">
        <v>7</v>
      </c>
      <c r="D19" s="19"/>
      <c r="E19" s="90"/>
      <c r="F19" s="85">
        <v>11</v>
      </c>
      <c r="G19" s="92"/>
      <c r="H19" s="41"/>
      <c r="I19" s="19"/>
      <c r="J19" s="90"/>
      <c r="K19" s="22"/>
      <c r="L19" s="89" t="s">
        <v>79</v>
      </c>
      <c r="M19" s="14"/>
      <c r="N19" s="14"/>
      <c r="O19" s="14"/>
      <c r="P19" s="14"/>
      <c r="Q19" s="14"/>
      <c r="R19" s="14"/>
      <c r="S19" s="14"/>
      <c r="T19" s="14"/>
      <c r="U19" s="14"/>
      <c r="BZ19" s="150"/>
      <c r="CA19" s="150" t="str">
        <f t="shared" si="0"/>
        <v/>
      </c>
      <c r="CB19" s="150" t="str">
        <f t="shared" si="1"/>
        <v/>
      </c>
      <c r="CC19" s="150" t="str">
        <f t="shared" si="2"/>
        <v/>
      </c>
      <c r="CD19" s="150"/>
      <c r="CE19" s="150"/>
      <c r="CF19" s="150"/>
      <c r="CG19" s="150">
        <f t="shared" si="3"/>
        <v>0</v>
      </c>
      <c r="CH19" s="150">
        <f t="shared" si="4"/>
        <v>0</v>
      </c>
      <c r="CI19" s="150">
        <f t="shared" si="5"/>
        <v>0</v>
      </c>
      <c r="CJ19" s="150"/>
      <c r="CK19" s="150"/>
      <c r="CL19" s="150"/>
      <c r="CM19" s="150"/>
      <c r="CN19" s="150"/>
      <c r="CO19" s="150"/>
      <c r="CP19" s="150"/>
      <c r="CQ19" s="150"/>
      <c r="CR19" s="150"/>
      <c r="CS19" s="150"/>
      <c r="CT19" s="150"/>
    </row>
    <row r="20" spans="1:98" ht="20.25" customHeight="1" x14ac:dyDescent="0.25">
      <c r="A20" s="20" t="s">
        <v>82</v>
      </c>
      <c r="B20" s="21">
        <v>233</v>
      </c>
      <c r="C20" s="41"/>
      <c r="D20" s="19"/>
      <c r="E20" s="90"/>
      <c r="F20" s="85">
        <v>233</v>
      </c>
      <c r="G20" s="92"/>
      <c r="H20" s="41"/>
      <c r="I20" s="19"/>
      <c r="J20" s="90"/>
      <c r="K20" s="22"/>
      <c r="L20" s="89" t="s">
        <v>79</v>
      </c>
      <c r="M20" s="14"/>
      <c r="N20" s="14"/>
      <c r="O20" s="14"/>
      <c r="P20" s="14"/>
      <c r="Q20" s="14"/>
      <c r="R20" s="14"/>
      <c r="S20" s="14"/>
      <c r="T20" s="14"/>
      <c r="U20" s="14"/>
      <c r="BZ20" s="150"/>
      <c r="CA20" s="150" t="str">
        <f t="shared" si="0"/>
        <v/>
      </c>
      <c r="CB20" s="150" t="str">
        <f t="shared" si="1"/>
        <v/>
      </c>
      <c r="CC20" s="150" t="str">
        <f t="shared" si="2"/>
        <v/>
      </c>
      <c r="CD20" s="150"/>
      <c r="CE20" s="150"/>
      <c r="CF20" s="150"/>
      <c r="CG20" s="150">
        <f t="shared" si="3"/>
        <v>0</v>
      </c>
      <c r="CH20" s="150">
        <f t="shared" si="4"/>
        <v>0</v>
      </c>
      <c r="CI20" s="150">
        <f t="shared" si="5"/>
        <v>0</v>
      </c>
      <c r="CJ20" s="150"/>
      <c r="CK20" s="150"/>
      <c r="CL20" s="150"/>
      <c r="CM20" s="150"/>
      <c r="CN20" s="150"/>
      <c r="CO20" s="150"/>
      <c r="CP20" s="150"/>
      <c r="CQ20" s="150"/>
      <c r="CR20" s="150"/>
      <c r="CS20" s="150"/>
      <c r="CT20" s="150"/>
    </row>
    <row r="21" spans="1:98" ht="26.25" customHeight="1" x14ac:dyDescent="0.25">
      <c r="A21" s="18" t="s">
        <v>83</v>
      </c>
      <c r="B21" s="21">
        <v>1</v>
      </c>
      <c r="C21" s="41"/>
      <c r="D21" s="19"/>
      <c r="E21" s="93"/>
      <c r="F21" s="94">
        <v>1</v>
      </c>
      <c r="G21" s="92"/>
      <c r="H21" s="41"/>
      <c r="I21" s="19"/>
      <c r="J21" s="93"/>
      <c r="K21" s="22"/>
      <c r="L21" s="89" t="s">
        <v>79</v>
      </c>
      <c r="M21" s="14"/>
      <c r="N21" s="14"/>
      <c r="O21" s="14"/>
      <c r="P21" s="14"/>
      <c r="Q21" s="14"/>
      <c r="R21" s="14"/>
      <c r="S21" s="14"/>
      <c r="T21" s="14"/>
      <c r="U21" s="14"/>
      <c r="BZ21" s="150"/>
      <c r="CA21" s="150" t="str">
        <f t="shared" si="0"/>
        <v/>
      </c>
      <c r="CB21" s="150" t="str">
        <f t="shared" si="1"/>
        <v/>
      </c>
      <c r="CC21" s="150" t="str">
        <f t="shared" si="2"/>
        <v/>
      </c>
      <c r="CD21" s="150"/>
      <c r="CE21" s="150"/>
      <c r="CF21" s="150"/>
      <c r="CG21" s="150">
        <f t="shared" si="3"/>
        <v>0</v>
      </c>
      <c r="CH21" s="150">
        <f t="shared" si="4"/>
        <v>0</v>
      </c>
      <c r="CI21" s="150">
        <f t="shared" si="5"/>
        <v>0</v>
      </c>
      <c r="CJ21" s="150"/>
      <c r="CK21" s="150"/>
      <c r="CL21" s="150"/>
      <c r="CM21" s="150"/>
      <c r="CN21" s="150"/>
      <c r="CO21" s="150"/>
      <c r="CP21" s="150"/>
      <c r="CQ21" s="150"/>
      <c r="CR21" s="150"/>
      <c r="CS21" s="150"/>
      <c r="CT21" s="150"/>
    </row>
    <row r="22" spans="1:98" ht="20.25" customHeight="1" x14ac:dyDescent="0.25">
      <c r="A22" s="18" t="s">
        <v>14</v>
      </c>
      <c r="B22" s="21">
        <v>3</v>
      </c>
      <c r="C22" s="41"/>
      <c r="D22" s="19"/>
      <c r="E22" s="93"/>
      <c r="F22" s="94">
        <v>3</v>
      </c>
      <c r="G22" s="92"/>
      <c r="H22" s="41"/>
      <c r="I22" s="19"/>
      <c r="J22" s="93"/>
      <c r="K22" s="22"/>
      <c r="L22" s="89" t="s">
        <v>79</v>
      </c>
      <c r="M22" s="14"/>
      <c r="N22" s="14"/>
      <c r="O22" s="14"/>
      <c r="P22" s="14"/>
      <c r="Q22" s="14"/>
      <c r="R22" s="14"/>
      <c r="S22" s="14"/>
      <c r="T22" s="14"/>
      <c r="U22" s="14"/>
      <c r="BZ22" s="150"/>
      <c r="CA22" s="150" t="str">
        <f t="shared" si="0"/>
        <v/>
      </c>
      <c r="CB22" s="150" t="str">
        <f t="shared" si="1"/>
        <v/>
      </c>
      <c r="CC22" s="150" t="str">
        <f t="shared" si="2"/>
        <v/>
      </c>
      <c r="CD22" s="150"/>
      <c r="CE22" s="150"/>
      <c r="CF22" s="150"/>
      <c r="CG22" s="150">
        <f t="shared" si="3"/>
        <v>0</v>
      </c>
      <c r="CH22" s="150">
        <f t="shared" si="4"/>
        <v>0</v>
      </c>
      <c r="CI22" s="150">
        <f t="shared" si="5"/>
        <v>0</v>
      </c>
      <c r="CJ22" s="150"/>
      <c r="CK22" s="150"/>
      <c r="CL22" s="150"/>
      <c r="CM22" s="150"/>
      <c r="CN22" s="150"/>
      <c r="CO22" s="150"/>
      <c r="CP22" s="150"/>
      <c r="CQ22" s="150"/>
      <c r="CR22" s="150"/>
      <c r="CS22" s="150"/>
      <c r="CT22" s="150"/>
    </row>
    <row r="23" spans="1:98" ht="20.25" customHeight="1" x14ac:dyDescent="0.25">
      <c r="A23" s="20" t="s">
        <v>15</v>
      </c>
      <c r="B23" s="21">
        <v>622</v>
      </c>
      <c r="C23" s="41"/>
      <c r="D23" s="19"/>
      <c r="E23" s="93"/>
      <c r="F23" s="94">
        <v>622</v>
      </c>
      <c r="G23" s="92"/>
      <c r="H23" s="41"/>
      <c r="I23" s="19"/>
      <c r="J23" s="93"/>
      <c r="K23" s="22"/>
      <c r="L23" s="89" t="s">
        <v>79</v>
      </c>
      <c r="M23" s="14"/>
      <c r="N23" s="14"/>
      <c r="O23" s="14"/>
      <c r="P23" s="14"/>
      <c r="Q23" s="14"/>
      <c r="R23" s="14"/>
      <c r="S23" s="14"/>
      <c r="T23" s="14"/>
      <c r="U23" s="14"/>
      <c r="BZ23" s="150"/>
      <c r="CA23" s="150" t="str">
        <f t="shared" si="0"/>
        <v/>
      </c>
      <c r="CB23" s="150" t="str">
        <f t="shared" si="1"/>
        <v/>
      </c>
      <c r="CC23" s="150" t="str">
        <f t="shared" si="2"/>
        <v/>
      </c>
      <c r="CD23" s="150"/>
      <c r="CE23" s="150"/>
      <c r="CF23" s="150"/>
      <c r="CG23" s="150">
        <f t="shared" si="3"/>
        <v>0</v>
      </c>
      <c r="CH23" s="150">
        <f t="shared" si="4"/>
        <v>0</v>
      </c>
      <c r="CI23" s="150">
        <f t="shared" si="5"/>
        <v>0</v>
      </c>
      <c r="CJ23" s="150"/>
      <c r="CK23" s="150"/>
      <c r="CL23" s="150"/>
      <c r="CM23" s="150"/>
      <c r="CN23" s="150"/>
      <c r="CO23" s="150"/>
      <c r="CP23" s="150"/>
      <c r="CQ23" s="150"/>
      <c r="CR23" s="150"/>
      <c r="CS23" s="150"/>
      <c r="CT23" s="150"/>
    </row>
    <row r="24" spans="1:98" ht="20.25" customHeight="1" x14ac:dyDescent="0.25">
      <c r="A24" s="20" t="s">
        <v>16</v>
      </c>
      <c r="B24" s="21">
        <v>50</v>
      </c>
      <c r="C24" s="41"/>
      <c r="D24" s="19"/>
      <c r="E24" s="93">
        <v>28</v>
      </c>
      <c r="F24" s="94">
        <v>22</v>
      </c>
      <c r="G24" s="92">
        <v>11</v>
      </c>
      <c r="H24" s="41"/>
      <c r="I24" s="19"/>
      <c r="J24" s="93">
        <v>5</v>
      </c>
      <c r="K24" s="22">
        <v>6</v>
      </c>
      <c r="L24" s="89" t="s">
        <v>79</v>
      </c>
      <c r="M24" s="14"/>
      <c r="N24" s="14"/>
      <c r="O24" s="14"/>
      <c r="P24" s="14"/>
      <c r="Q24" s="14"/>
      <c r="R24" s="14"/>
      <c r="S24" s="14"/>
      <c r="T24" s="14"/>
      <c r="U24" s="14"/>
      <c r="BZ24" s="150"/>
      <c r="CA24" s="150" t="str">
        <f t="shared" si="0"/>
        <v/>
      </c>
      <c r="CB24" s="150" t="str">
        <f t="shared" si="1"/>
        <v/>
      </c>
      <c r="CC24" s="150" t="str">
        <f t="shared" si="2"/>
        <v/>
      </c>
      <c r="CD24" s="150"/>
      <c r="CE24" s="150"/>
      <c r="CF24" s="150"/>
      <c r="CG24" s="150">
        <f t="shared" si="3"/>
        <v>0</v>
      </c>
      <c r="CH24" s="150">
        <f t="shared" si="4"/>
        <v>0</v>
      </c>
      <c r="CI24" s="150">
        <f t="shared" si="5"/>
        <v>0</v>
      </c>
      <c r="CJ24" s="150"/>
      <c r="CK24" s="150"/>
      <c r="CL24" s="150"/>
      <c r="CM24" s="150"/>
      <c r="CN24" s="150"/>
      <c r="CO24" s="150"/>
      <c r="CP24" s="150"/>
      <c r="CQ24" s="150"/>
      <c r="CR24" s="150"/>
      <c r="CS24" s="150"/>
      <c r="CT24" s="150"/>
    </row>
    <row r="25" spans="1:98" ht="20.25" customHeight="1" x14ac:dyDescent="0.25">
      <c r="A25" s="20" t="s">
        <v>17</v>
      </c>
      <c r="B25" s="21">
        <v>255</v>
      </c>
      <c r="C25" s="41"/>
      <c r="D25" s="19"/>
      <c r="E25" s="93">
        <v>112</v>
      </c>
      <c r="F25" s="94">
        <v>143</v>
      </c>
      <c r="G25" s="92"/>
      <c r="H25" s="41"/>
      <c r="I25" s="19"/>
      <c r="J25" s="93"/>
      <c r="K25" s="22"/>
      <c r="L25" s="89" t="s">
        <v>79</v>
      </c>
      <c r="M25" s="14"/>
      <c r="N25" s="14"/>
      <c r="O25" s="14"/>
      <c r="P25" s="14"/>
      <c r="Q25" s="14"/>
      <c r="R25" s="14"/>
      <c r="S25" s="14"/>
      <c r="T25" s="14"/>
      <c r="U25" s="14"/>
      <c r="BZ25" s="150"/>
      <c r="CA25" s="150" t="str">
        <f t="shared" si="0"/>
        <v/>
      </c>
      <c r="CB25" s="150" t="str">
        <f t="shared" si="1"/>
        <v/>
      </c>
      <c r="CC25" s="150" t="str">
        <f t="shared" si="2"/>
        <v/>
      </c>
      <c r="CD25" s="150"/>
      <c r="CE25" s="150"/>
      <c r="CF25" s="150"/>
      <c r="CG25" s="150">
        <f t="shared" si="3"/>
        <v>0</v>
      </c>
      <c r="CH25" s="150">
        <f t="shared" si="4"/>
        <v>0</v>
      </c>
      <c r="CI25" s="150">
        <f t="shared" si="5"/>
        <v>0</v>
      </c>
      <c r="CJ25" s="150"/>
      <c r="CK25" s="150"/>
      <c r="CL25" s="150"/>
      <c r="CM25" s="150"/>
      <c r="CN25" s="150"/>
      <c r="CO25" s="150"/>
      <c r="CP25" s="150"/>
      <c r="CQ25" s="150"/>
      <c r="CR25" s="150"/>
      <c r="CS25" s="150"/>
      <c r="CT25" s="150"/>
    </row>
    <row r="26" spans="1:98" ht="20.25" customHeight="1" x14ac:dyDescent="0.25">
      <c r="A26" s="20" t="s">
        <v>18</v>
      </c>
      <c r="B26" s="21"/>
      <c r="C26" s="41"/>
      <c r="D26" s="19"/>
      <c r="E26" s="93"/>
      <c r="F26" s="94"/>
      <c r="G26" s="92"/>
      <c r="H26" s="41"/>
      <c r="I26" s="19"/>
      <c r="J26" s="93"/>
      <c r="K26" s="22"/>
      <c r="L26" s="89" t="s">
        <v>79</v>
      </c>
      <c r="M26" s="14"/>
      <c r="N26" s="14"/>
      <c r="O26" s="14"/>
      <c r="P26" s="14"/>
      <c r="Q26" s="14"/>
      <c r="R26" s="14"/>
      <c r="S26" s="14"/>
      <c r="T26" s="14"/>
      <c r="U26" s="14"/>
      <c r="BZ26" s="150"/>
      <c r="CA26" s="150" t="str">
        <f t="shared" si="0"/>
        <v/>
      </c>
      <c r="CB26" s="150" t="str">
        <f t="shared" si="1"/>
        <v/>
      </c>
      <c r="CC26" s="150" t="str">
        <f t="shared" si="2"/>
        <v/>
      </c>
      <c r="CD26" s="150"/>
      <c r="CE26" s="150"/>
      <c r="CF26" s="150"/>
      <c r="CG26" s="150">
        <f t="shared" si="3"/>
        <v>0</v>
      </c>
      <c r="CH26" s="150">
        <f t="shared" si="4"/>
        <v>0</v>
      </c>
      <c r="CI26" s="150">
        <f t="shared" si="5"/>
        <v>0</v>
      </c>
      <c r="CJ26" s="150"/>
      <c r="CK26" s="150"/>
      <c r="CL26" s="150"/>
      <c r="CM26" s="150"/>
      <c r="CN26" s="150"/>
      <c r="CO26" s="150"/>
      <c r="CP26" s="150"/>
      <c r="CQ26" s="150"/>
      <c r="CR26" s="150"/>
      <c r="CS26" s="150"/>
      <c r="CT26" s="150"/>
    </row>
    <row r="27" spans="1:98" ht="20.25" customHeight="1" x14ac:dyDescent="0.25">
      <c r="A27" s="20" t="s">
        <v>84</v>
      </c>
      <c r="B27" s="21"/>
      <c r="C27" s="41"/>
      <c r="D27" s="19"/>
      <c r="E27" s="93"/>
      <c r="F27" s="94"/>
      <c r="G27" s="92"/>
      <c r="H27" s="41"/>
      <c r="I27" s="19"/>
      <c r="J27" s="93"/>
      <c r="K27" s="22"/>
      <c r="L27" s="89" t="s">
        <v>79</v>
      </c>
      <c r="M27" s="14"/>
      <c r="N27" s="14"/>
      <c r="O27" s="14"/>
      <c r="P27" s="14"/>
      <c r="Q27" s="14"/>
      <c r="R27" s="14"/>
      <c r="S27" s="14"/>
      <c r="T27" s="14"/>
      <c r="U27" s="14"/>
      <c r="BZ27" s="150"/>
      <c r="CA27" s="150" t="str">
        <f t="shared" si="0"/>
        <v/>
      </c>
      <c r="CB27" s="150" t="str">
        <f t="shared" si="1"/>
        <v/>
      </c>
      <c r="CC27" s="150" t="str">
        <f t="shared" si="2"/>
        <v/>
      </c>
      <c r="CD27" s="150"/>
      <c r="CE27" s="150"/>
      <c r="CF27" s="150"/>
      <c r="CG27" s="150">
        <f t="shared" si="3"/>
        <v>0</v>
      </c>
      <c r="CH27" s="150">
        <f t="shared" si="4"/>
        <v>0</v>
      </c>
      <c r="CI27" s="150">
        <f t="shared" si="5"/>
        <v>0</v>
      </c>
      <c r="CJ27" s="150"/>
      <c r="CK27" s="150"/>
      <c r="CL27" s="150"/>
      <c r="CM27" s="150"/>
      <c r="CN27" s="150"/>
      <c r="CO27" s="150"/>
      <c r="CP27" s="150"/>
      <c r="CQ27" s="150"/>
      <c r="CR27" s="150"/>
      <c r="CS27" s="150"/>
      <c r="CT27" s="150"/>
    </row>
    <row r="28" spans="1:98" ht="20.25" customHeight="1" x14ac:dyDescent="0.25">
      <c r="A28" s="95" t="s">
        <v>19</v>
      </c>
      <c r="B28" s="21"/>
      <c r="C28" s="43"/>
      <c r="D28" s="44"/>
      <c r="E28" s="96"/>
      <c r="F28" s="94"/>
      <c r="G28" s="92"/>
      <c r="H28" s="43"/>
      <c r="I28" s="44"/>
      <c r="J28" s="96"/>
      <c r="K28" s="23"/>
      <c r="L28" s="89" t="s">
        <v>79</v>
      </c>
      <c r="M28" s="14"/>
      <c r="N28" s="14"/>
      <c r="O28" s="14"/>
      <c r="P28" s="14"/>
      <c r="Q28" s="14"/>
      <c r="R28" s="14"/>
      <c r="S28" s="14"/>
      <c r="T28" s="14"/>
      <c r="U28" s="14"/>
      <c r="BZ28" s="150"/>
      <c r="CA28" s="150" t="str">
        <f t="shared" si="0"/>
        <v/>
      </c>
      <c r="CB28" s="150" t="str">
        <f t="shared" si="1"/>
        <v/>
      </c>
      <c r="CC28" s="150" t="str">
        <f t="shared" si="2"/>
        <v/>
      </c>
      <c r="CD28" s="150"/>
      <c r="CE28" s="150"/>
      <c r="CF28" s="150"/>
      <c r="CG28" s="150">
        <f t="shared" si="3"/>
        <v>0</v>
      </c>
      <c r="CH28" s="150">
        <f t="shared" si="4"/>
        <v>0</v>
      </c>
      <c r="CI28" s="150">
        <f t="shared" si="5"/>
        <v>0</v>
      </c>
      <c r="CJ28" s="150"/>
      <c r="CK28" s="150"/>
      <c r="CL28" s="150"/>
      <c r="CM28" s="150"/>
      <c r="CN28" s="150"/>
      <c r="CO28" s="150"/>
      <c r="CP28" s="150"/>
      <c r="CQ28" s="150"/>
      <c r="CR28" s="150"/>
      <c r="CS28" s="150"/>
      <c r="CT28" s="150"/>
    </row>
    <row r="29" spans="1:98" ht="20.25" customHeight="1" x14ac:dyDescent="0.25">
      <c r="A29" s="4" t="s">
        <v>59</v>
      </c>
      <c r="B29" s="21"/>
      <c r="C29" s="41"/>
      <c r="D29" s="19"/>
      <c r="E29" s="93"/>
      <c r="F29" s="94"/>
      <c r="G29" s="92"/>
      <c r="H29" s="41"/>
      <c r="I29" s="19"/>
      <c r="J29" s="97"/>
      <c r="K29" s="25"/>
      <c r="L29" s="89" t="s">
        <v>79</v>
      </c>
      <c r="M29" s="14"/>
      <c r="N29" s="14"/>
      <c r="O29" s="14"/>
      <c r="P29" s="14"/>
      <c r="Q29" s="14"/>
      <c r="R29" s="14"/>
      <c r="S29" s="14"/>
      <c r="T29" s="14"/>
      <c r="U29" s="14"/>
      <c r="BZ29" s="150"/>
      <c r="CA29" s="150" t="str">
        <f t="shared" si="0"/>
        <v/>
      </c>
      <c r="CB29" s="150" t="str">
        <f t="shared" si="1"/>
        <v/>
      </c>
      <c r="CC29" s="150" t="str">
        <f t="shared" si="2"/>
        <v/>
      </c>
      <c r="CD29" s="150"/>
      <c r="CE29" s="150"/>
      <c r="CF29" s="150"/>
      <c r="CG29" s="150">
        <f t="shared" si="3"/>
        <v>0</v>
      </c>
      <c r="CH29" s="150">
        <f t="shared" si="4"/>
        <v>0</v>
      </c>
      <c r="CI29" s="150">
        <f t="shared" si="5"/>
        <v>0</v>
      </c>
      <c r="CJ29" s="150"/>
      <c r="CK29" s="150"/>
      <c r="CL29" s="150"/>
      <c r="CM29" s="150"/>
      <c r="CN29" s="150"/>
      <c r="CO29" s="150"/>
      <c r="CP29" s="150"/>
      <c r="CQ29" s="150"/>
      <c r="CR29" s="150"/>
      <c r="CS29" s="150"/>
      <c r="CT29" s="150"/>
    </row>
    <row r="30" spans="1:98" ht="15" customHeight="1" x14ac:dyDescent="0.25">
      <c r="A30" s="98" t="s">
        <v>85</v>
      </c>
      <c r="B30" s="99"/>
      <c r="C30" s="99"/>
      <c r="D30" s="99"/>
      <c r="E30" s="99"/>
      <c r="F30" s="99"/>
      <c r="G30" s="99"/>
      <c r="H30" s="99"/>
      <c r="I30" s="98"/>
      <c r="J30" s="100"/>
      <c r="K30" s="100"/>
      <c r="L30" s="14"/>
      <c r="M30" s="14"/>
      <c r="N30" s="14"/>
      <c r="O30" s="14"/>
      <c r="P30" s="14"/>
      <c r="Q30" s="14"/>
      <c r="R30" s="14"/>
      <c r="S30" s="14"/>
      <c r="T30" s="14"/>
      <c r="U30" s="2"/>
      <c r="BZ30" s="150"/>
      <c r="CA30" s="150"/>
      <c r="CB30" s="150"/>
      <c r="CC30" s="150"/>
      <c r="CD30" s="150"/>
      <c r="CE30" s="150"/>
      <c r="CF30" s="150"/>
      <c r="CG30" s="150"/>
      <c r="CH30" s="150"/>
      <c r="CI30" s="150"/>
      <c r="CJ30" s="150"/>
      <c r="CK30" s="150"/>
      <c r="CL30" s="150"/>
      <c r="CM30" s="150"/>
      <c r="CN30" s="150"/>
      <c r="CO30" s="150"/>
      <c r="CP30" s="150"/>
      <c r="CQ30" s="150"/>
      <c r="CR30" s="150"/>
      <c r="CS30" s="150"/>
      <c r="CT30" s="150"/>
    </row>
    <row r="31" spans="1:98" ht="15" customHeight="1" x14ac:dyDescent="0.25">
      <c r="A31" s="387" t="s">
        <v>3</v>
      </c>
      <c r="B31" s="384" t="s">
        <v>73</v>
      </c>
      <c r="C31" s="404"/>
      <c r="D31" s="404"/>
      <c r="E31" s="404"/>
      <c r="F31" s="408"/>
      <c r="G31" s="411" t="s">
        <v>74</v>
      </c>
      <c r="H31" s="404"/>
      <c r="I31" s="404"/>
      <c r="J31" s="404"/>
      <c r="K31" s="385"/>
      <c r="L31" s="14"/>
      <c r="M31" s="14"/>
      <c r="N31" s="14"/>
      <c r="O31" s="14"/>
      <c r="P31" s="14"/>
      <c r="Q31" s="14"/>
      <c r="R31" s="14"/>
      <c r="S31" s="14"/>
      <c r="T31" s="14"/>
      <c r="U31" s="2"/>
      <c r="BZ31" s="150"/>
      <c r="CA31" s="150"/>
      <c r="CB31" s="150"/>
      <c r="CC31" s="150"/>
      <c r="CD31" s="150"/>
      <c r="CE31" s="150"/>
      <c r="CF31" s="150"/>
      <c r="CG31" s="150"/>
      <c r="CH31" s="150"/>
      <c r="CI31" s="150"/>
      <c r="CJ31" s="150"/>
      <c r="CK31" s="150"/>
      <c r="CL31" s="150"/>
      <c r="CM31" s="150"/>
      <c r="CN31" s="150"/>
      <c r="CO31" s="150"/>
      <c r="CP31" s="150"/>
      <c r="CQ31" s="150"/>
      <c r="CR31" s="150"/>
      <c r="CS31" s="150"/>
      <c r="CT31" s="150"/>
    </row>
    <row r="32" spans="1:98" ht="15" customHeight="1" x14ac:dyDescent="0.25">
      <c r="A32" s="388"/>
      <c r="B32" s="384" t="s">
        <v>75</v>
      </c>
      <c r="C32" s="404"/>
      <c r="D32" s="385"/>
      <c r="E32" s="409" t="s">
        <v>76</v>
      </c>
      <c r="F32" s="410"/>
      <c r="G32" s="411" t="s">
        <v>75</v>
      </c>
      <c r="H32" s="404"/>
      <c r="I32" s="385"/>
      <c r="J32" s="384" t="s">
        <v>77</v>
      </c>
      <c r="K32" s="385"/>
      <c r="L32" s="14"/>
      <c r="M32" s="14"/>
      <c r="N32" s="14"/>
      <c r="O32" s="14"/>
      <c r="P32" s="14"/>
      <c r="Q32" s="14"/>
      <c r="R32" s="14"/>
      <c r="S32" s="14"/>
      <c r="T32" s="14"/>
      <c r="U32" s="2"/>
      <c r="BZ32" s="150"/>
      <c r="CA32" s="150"/>
      <c r="CB32" s="150"/>
      <c r="CC32" s="150"/>
      <c r="CD32" s="150"/>
      <c r="CE32" s="150"/>
      <c r="CF32" s="150"/>
      <c r="CG32" s="150"/>
      <c r="CH32" s="150"/>
      <c r="CI32" s="150"/>
      <c r="CJ32" s="150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</row>
    <row r="33" spans="1:98" x14ac:dyDescent="0.25">
      <c r="A33" s="389"/>
      <c r="B33" s="6" t="s">
        <v>4</v>
      </c>
      <c r="C33" s="79" t="s">
        <v>5</v>
      </c>
      <c r="D33" s="7" t="s">
        <v>78</v>
      </c>
      <c r="E33" s="67" t="s">
        <v>6</v>
      </c>
      <c r="F33" s="71" t="s">
        <v>7</v>
      </c>
      <c r="G33" s="81" t="s">
        <v>4</v>
      </c>
      <c r="H33" s="79" t="s">
        <v>5</v>
      </c>
      <c r="I33" s="7" t="s">
        <v>78</v>
      </c>
      <c r="J33" s="67" t="s">
        <v>6</v>
      </c>
      <c r="K33" s="69" t="s">
        <v>7</v>
      </c>
      <c r="L33" s="14"/>
      <c r="M33" s="14"/>
      <c r="N33" s="14"/>
      <c r="O33" s="14"/>
      <c r="P33" s="14"/>
      <c r="Q33" s="14"/>
      <c r="R33" s="14"/>
      <c r="S33" s="14"/>
      <c r="T33" s="14"/>
      <c r="U33" s="2"/>
      <c r="BZ33" s="150"/>
      <c r="CA33" s="150"/>
      <c r="CB33" s="150"/>
      <c r="CC33" s="150"/>
      <c r="CD33" s="150"/>
      <c r="CE33" s="150"/>
      <c r="CF33" s="150"/>
      <c r="CG33" s="150"/>
      <c r="CH33" s="150"/>
      <c r="CI33" s="150"/>
      <c r="CJ33" s="150"/>
      <c r="CK33" s="150"/>
      <c r="CL33" s="150"/>
      <c r="CM33" s="150"/>
      <c r="CN33" s="150"/>
      <c r="CO33" s="150"/>
      <c r="CP33" s="150"/>
      <c r="CQ33" s="150"/>
      <c r="CR33" s="150"/>
      <c r="CS33" s="150"/>
      <c r="CT33" s="150"/>
    </row>
    <row r="34" spans="1:98" ht="24" customHeight="1" x14ac:dyDescent="0.25">
      <c r="A34" s="9" t="s">
        <v>8</v>
      </c>
      <c r="B34" s="10"/>
      <c r="C34" s="31"/>
      <c r="D34" s="17"/>
      <c r="E34" s="87"/>
      <c r="F34" s="101"/>
      <c r="G34" s="86"/>
      <c r="H34" s="31"/>
      <c r="I34" s="17"/>
      <c r="J34" s="87"/>
      <c r="K34" s="88"/>
      <c r="L34" s="102" t="s">
        <v>79</v>
      </c>
      <c r="M34" s="14"/>
      <c r="N34" s="14"/>
      <c r="O34" s="14"/>
      <c r="P34" s="14"/>
      <c r="Q34" s="14"/>
      <c r="R34" s="14"/>
      <c r="S34" s="14"/>
      <c r="T34" s="14"/>
      <c r="U34" s="2"/>
      <c r="BZ34" s="150"/>
      <c r="CA34" s="150" t="str">
        <f t="shared" ref="CA34:CA51" si="6">IF(B34+C34+D34&lt;&gt;E34+F34,"El Total de VDRL,RPR o MHA-TP Procesados deben ser igual a la columna Sexo.","")</f>
        <v/>
      </c>
      <c r="CB34" s="150" t="str">
        <f t="shared" ref="CB34:CB51" si="7">IF(G34+H34+I34&lt;&gt;J34+K34,"El Total de VDRL,RPR o MHA-TP Reactivos deben ser igual a la columna Sexo.","")</f>
        <v/>
      </c>
      <c r="CC34" s="150" t="str">
        <f t="shared" ref="CC34:CC51" si="8">IF(H34&gt;E34+F34,"Reactivos de Seccion A.1,no puede  ser mayor que Procesados","")</f>
        <v/>
      </c>
      <c r="CD34" s="150"/>
      <c r="CE34" s="150"/>
      <c r="CF34" s="150"/>
      <c r="CG34" s="150">
        <f t="shared" ref="CG34:CG51" si="9">IF(B34+C34+D34&lt;&gt;E34+F34,1,0)</f>
        <v>0</v>
      </c>
      <c r="CH34" s="150">
        <f t="shared" ref="CH34:CH51" si="10">IF(G34+H34+I34&lt;&gt;J34+K34,1,0)</f>
        <v>0</v>
      </c>
      <c r="CI34" s="150">
        <f t="shared" ref="CI34:CI51" si="11">IF(H34&gt;E34+F34,1,0)</f>
        <v>0</v>
      </c>
      <c r="CJ34" s="150"/>
      <c r="CK34" s="150"/>
      <c r="CL34" s="150"/>
      <c r="CM34" s="150"/>
      <c r="CN34" s="150"/>
      <c r="CO34" s="150"/>
      <c r="CP34" s="150"/>
      <c r="CQ34" s="150"/>
      <c r="CR34" s="150"/>
      <c r="CS34" s="150"/>
      <c r="CT34" s="150"/>
    </row>
    <row r="35" spans="1:98" ht="24" customHeight="1" x14ac:dyDescent="0.25">
      <c r="A35" s="9" t="s">
        <v>9</v>
      </c>
      <c r="B35" s="10"/>
      <c r="C35" s="31"/>
      <c r="D35" s="17"/>
      <c r="E35" s="90"/>
      <c r="F35" s="101"/>
      <c r="G35" s="86"/>
      <c r="H35" s="31"/>
      <c r="I35" s="17"/>
      <c r="J35" s="90"/>
      <c r="K35" s="11"/>
      <c r="L35" s="102" t="s">
        <v>79</v>
      </c>
      <c r="M35" s="14"/>
      <c r="N35" s="14"/>
      <c r="O35" s="14"/>
      <c r="P35" s="14"/>
      <c r="Q35" s="14"/>
      <c r="R35" s="14"/>
      <c r="S35" s="14"/>
      <c r="T35" s="14"/>
      <c r="U35" s="2"/>
      <c r="BZ35" s="150"/>
      <c r="CA35" s="150" t="str">
        <f t="shared" si="6"/>
        <v/>
      </c>
      <c r="CB35" s="150" t="str">
        <f t="shared" si="7"/>
        <v/>
      </c>
      <c r="CC35" s="150" t="str">
        <f t="shared" si="8"/>
        <v/>
      </c>
      <c r="CD35" s="150"/>
      <c r="CE35" s="150"/>
      <c r="CF35" s="150"/>
      <c r="CG35" s="150">
        <f t="shared" si="9"/>
        <v>0</v>
      </c>
      <c r="CH35" s="150">
        <f t="shared" si="10"/>
        <v>0</v>
      </c>
      <c r="CI35" s="150">
        <f t="shared" si="11"/>
        <v>0</v>
      </c>
      <c r="CJ35" s="150"/>
      <c r="CK35" s="150"/>
      <c r="CL35" s="150"/>
      <c r="CM35" s="150"/>
      <c r="CN35" s="150"/>
      <c r="CO35" s="150"/>
      <c r="CP35" s="150"/>
      <c r="CQ35" s="150"/>
      <c r="CR35" s="150"/>
      <c r="CS35" s="150"/>
      <c r="CT35" s="150"/>
    </row>
    <row r="36" spans="1:98" ht="24" customHeight="1" x14ac:dyDescent="0.25">
      <c r="A36" s="9" t="s">
        <v>10</v>
      </c>
      <c r="B36" s="10"/>
      <c r="C36" s="31"/>
      <c r="D36" s="17"/>
      <c r="E36" s="90"/>
      <c r="F36" s="101"/>
      <c r="G36" s="86"/>
      <c r="H36" s="31"/>
      <c r="I36" s="17"/>
      <c r="J36" s="90"/>
      <c r="K36" s="11"/>
      <c r="L36" s="102" t="s">
        <v>79</v>
      </c>
      <c r="M36" s="14"/>
      <c r="N36" s="14"/>
      <c r="O36" s="14"/>
      <c r="P36" s="14"/>
      <c r="Q36" s="14"/>
      <c r="R36" s="14"/>
      <c r="S36" s="14"/>
      <c r="T36" s="14"/>
      <c r="U36" s="2"/>
      <c r="BZ36" s="150"/>
      <c r="CA36" s="150" t="str">
        <f t="shared" si="6"/>
        <v/>
      </c>
      <c r="CB36" s="150" t="str">
        <f t="shared" si="7"/>
        <v/>
      </c>
      <c r="CC36" s="150" t="str">
        <f t="shared" si="8"/>
        <v/>
      </c>
      <c r="CD36" s="150"/>
      <c r="CE36" s="150"/>
      <c r="CF36" s="150"/>
      <c r="CG36" s="150">
        <f t="shared" si="9"/>
        <v>0</v>
      </c>
      <c r="CH36" s="150">
        <f t="shared" si="10"/>
        <v>0</v>
      </c>
      <c r="CI36" s="150">
        <f t="shared" si="11"/>
        <v>0</v>
      </c>
      <c r="CJ36" s="150"/>
      <c r="CK36" s="150"/>
      <c r="CL36" s="150"/>
      <c r="CM36" s="150"/>
      <c r="CN36" s="150"/>
      <c r="CO36" s="150"/>
      <c r="CP36" s="150"/>
      <c r="CQ36" s="150"/>
      <c r="CR36" s="150"/>
      <c r="CS36" s="150"/>
      <c r="CT36" s="150"/>
    </row>
    <row r="37" spans="1:98" ht="24" customHeight="1" x14ac:dyDescent="0.25">
      <c r="A37" s="9" t="s">
        <v>11</v>
      </c>
      <c r="B37" s="10"/>
      <c r="C37" s="31"/>
      <c r="D37" s="17"/>
      <c r="E37" s="90"/>
      <c r="F37" s="101"/>
      <c r="G37" s="86"/>
      <c r="H37" s="31"/>
      <c r="I37" s="17"/>
      <c r="J37" s="90"/>
      <c r="K37" s="11"/>
      <c r="L37" s="102" t="s">
        <v>79</v>
      </c>
      <c r="M37" s="14"/>
      <c r="N37" s="14"/>
      <c r="O37" s="14"/>
      <c r="P37" s="14"/>
      <c r="Q37" s="14"/>
      <c r="R37" s="14"/>
      <c r="S37" s="14"/>
      <c r="T37" s="14"/>
      <c r="U37" s="2"/>
      <c r="BZ37" s="150"/>
      <c r="CA37" s="150" t="str">
        <f t="shared" si="6"/>
        <v/>
      </c>
      <c r="CB37" s="150" t="str">
        <f t="shared" si="7"/>
        <v/>
      </c>
      <c r="CC37" s="150" t="str">
        <f t="shared" si="8"/>
        <v/>
      </c>
      <c r="CD37" s="150"/>
      <c r="CE37" s="150"/>
      <c r="CF37" s="150"/>
      <c r="CG37" s="150">
        <f t="shared" si="9"/>
        <v>0</v>
      </c>
      <c r="CH37" s="150">
        <f t="shared" si="10"/>
        <v>0</v>
      </c>
      <c r="CI37" s="150">
        <f t="shared" si="11"/>
        <v>0</v>
      </c>
      <c r="CJ37" s="150"/>
      <c r="CK37" s="150"/>
      <c r="CL37" s="150"/>
      <c r="CM37" s="150"/>
      <c r="CN37" s="150"/>
      <c r="CO37" s="150"/>
      <c r="CP37" s="150"/>
      <c r="CQ37" s="150"/>
      <c r="CR37" s="150"/>
      <c r="CS37" s="150"/>
      <c r="CT37" s="150"/>
    </row>
    <row r="38" spans="1:98" ht="24" customHeight="1" x14ac:dyDescent="0.25">
      <c r="A38" s="18" t="s">
        <v>80</v>
      </c>
      <c r="B38" s="10"/>
      <c r="C38" s="31"/>
      <c r="D38" s="17"/>
      <c r="E38" s="90"/>
      <c r="F38" s="101"/>
      <c r="G38" s="86"/>
      <c r="H38" s="31"/>
      <c r="I38" s="17"/>
      <c r="J38" s="90"/>
      <c r="K38" s="22"/>
      <c r="L38" s="102" t="s">
        <v>79</v>
      </c>
      <c r="M38" s="14"/>
      <c r="N38" s="14"/>
      <c r="O38" s="14"/>
      <c r="P38" s="14"/>
      <c r="Q38" s="14"/>
      <c r="R38" s="14"/>
      <c r="S38" s="14"/>
      <c r="T38" s="14"/>
      <c r="U38" s="2"/>
      <c r="BZ38" s="150"/>
      <c r="CA38" s="150" t="str">
        <f t="shared" si="6"/>
        <v/>
      </c>
      <c r="CB38" s="150" t="str">
        <f t="shared" si="7"/>
        <v/>
      </c>
      <c r="CC38" s="150" t="str">
        <f t="shared" si="8"/>
        <v/>
      </c>
      <c r="CD38" s="150"/>
      <c r="CE38" s="150"/>
      <c r="CF38" s="150"/>
      <c r="CG38" s="150">
        <f t="shared" si="9"/>
        <v>0</v>
      </c>
      <c r="CH38" s="150">
        <f t="shared" si="10"/>
        <v>0</v>
      </c>
      <c r="CI38" s="150">
        <f t="shared" si="11"/>
        <v>0</v>
      </c>
      <c r="CJ38" s="150"/>
      <c r="CK38" s="150"/>
      <c r="CL38" s="150"/>
      <c r="CM38" s="150"/>
      <c r="CN38" s="150"/>
      <c r="CO38" s="150"/>
      <c r="CP38" s="150"/>
      <c r="CQ38" s="150"/>
      <c r="CR38" s="150"/>
      <c r="CS38" s="150"/>
      <c r="CT38" s="150"/>
    </row>
    <row r="39" spans="1:98" ht="24" customHeight="1" x14ac:dyDescent="0.25">
      <c r="A39" s="18" t="s">
        <v>81</v>
      </c>
      <c r="B39" s="10"/>
      <c r="C39" s="31"/>
      <c r="D39" s="17"/>
      <c r="E39" s="91"/>
      <c r="F39" s="101"/>
      <c r="G39" s="86"/>
      <c r="H39" s="31"/>
      <c r="I39" s="17"/>
      <c r="J39" s="91"/>
      <c r="K39" s="23"/>
      <c r="L39" s="102" t="s">
        <v>79</v>
      </c>
      <c r="M39" s="14"/>
      <c r="N39" s="14"/>
      <c r="O39" s="14"/>
      <c r="P39" s="14"/>
      <c r="Q39" s="14"/>
      <c r="R39" s="14"/>
      <c r="S39" s="14"/>
      <c r="T39" s="14"/>
      <c r="U39" s="2"/>
      <c r="BZ39" s="150"/>
      <c r="CA39" s="150" t="str">
        <f t="shared" si="6"/>
        <v/>
      </c>
      <c r="CB39" s="150" t="str">
        <f t="shared" si="7"/>
        <v/>
      </c>
      <c r="CC39" s="150" t="str">
        <f t="shared" si="8"/>
        <v/>
      </c>
      <c r="CD39" s="150"/>
      <c r="CE39" s="150"/>
      <c r="CF39" s="150"/>
      <c r="CG39" s="150">
        <f t="shared" si="9"/>
        <v>0</v>
      </c>
      <c r="CH39" s="150">
        <f t="shared" si="10"/>
        <v>0</v>
      </c>
      <c r="CI39" s="150">
        <f t="shared" si="11"/>
        <v>0</v>
      </c>
      <c r="CJ39" s="150"/>
      <c r="CK39" s="150"/>
      <c r="CL39" s="150"/>
      <c r="CM39" s="150"/>
      <c r="CN39" s="150"/>
      <c r="CO39" s="150"/>
      <c r="CP39" s="150"/>
      <c r="CQ39" s="150"/>
      <c r="CR39" s="150"/>
      <c r="CS39" s="150"/>
      <c r="CT39" s="150"/>
    </row>
    <row r="40" spans="1:98" ht="24" customHeight="1" x14ac:dyDescent="0.25">
      <c r="A40" s="20" t="s">
        <v>12</v>
      </c>
      <c r="B40" s="21"/>
      <c r="C40" s="41"/>
      <c r="D40" s="19"/>
      <c r="E40" s="90"/>
      <c r="F40" s="101"/>
      <c r="G40" s="92"/>
      <c r="H40" s="41"/>
      <c r="I40" s="19"/>
      <c r="J40" s="90"/>
      <c r="K40" s="23"/>
      <c r="L40" s="102" t="s">
        <v>79</v>
      </c>
      <c r="M40" s="14"/>
      <c r="N40" s="14"/>
      <c r="O40" s="14"/>
      <c r="P40" s="14"/>
      <c r="Q40" s="14"/>
      <c r="R40" s="14"/>
      <c r="S40" s="14"/>
      <c r="T40" s="14"/>
      <c r="U40" s="2"/>
      <c r="BZ40" s="150"/>
      <c r="CA40" s="150" t="str">
        <f t="shared" si="6"/>
        <v/>
      </c>
      <c r="CB40" s="150" t="str">
        <f t="shared" si="7"/>
        <v/>
      </c>
      <c r="CC40" s="150" t="str">
        <f t="shared" si="8"/>
        <v/>
      </c>
      <c r="CD40" s="150"/>
      <c r="CE40" s="150"/>
      <c r="CF40" s="150"/>
      <c r="CG40" s="150">
        <f t="shared" si="9"/>
        <v>0</v>
      </c>
      <c r="CH40" s="150">
        <f t="shared" si="10"/>
        <v>0</v>
      </c>
      <c r="CI40" s="150">
        <f t="shared" si="11"/>
        <v>0</v>
      </c>
      <c r="CJ40" s="150"/>
      <c r="CK40" s="150"/>
      <c r="CL40" s="150"/>
      <c r="CM40" s="150"/>
      <c r="CN40" s="150"/>
      <c r="CO40" s="150"/>
      <c r="CP40" s="150"/>
      <c r="CQ40" s="150"/>
      <c r="CR40" s="150"/>
      <c r="CS40" s="150"/>
      <c r="CT40" s="150"/>
    </row>
    <row r="41" spans="1:98" ht="24" customHeight="1" x14ac:dyDescent="0.25">
      <c r="A41" s="20" t="s">
        <v>13</v>
      </c>
      <c r="B41" s="21"/>
      <c r="C41" s="41"/>
      <c r="D41" s="19"/>
      <c r="E41" s="90"/>
      <c r="F41" s="101"/>
      <c r="G41" s="92"/>
      <c r="H41" s="41"/>
      <c r="I41" s="19"/>
      <c r="J41" s="90"/>
      <c r="K41" s="22"/>
      <c r="L41" s="102" t="s">
        <v>79</v>
      </c>
      <c r="M41" s="14"/>
      <c r="N41" s="14"/>
      <c r="O41" s="14"/>
      <c r="P41" s="14"/>
      <c r="Q41" s="14"/>
      <c r="R41" s="14"/>
      <c r="S41" s="14"/>
      <c r="T41" s="14"/>
      <c r="U41" s="2"/>
      <c r="BZ41" s="150"/>
      <c r="CA41" s="150" t="str">
        <f t="shared" si="6"/>
        <v/>
      </c>
      <c r="CB41" s="150" t="str">
        <f t="shared" si="7"/>
        <v/>
      </c>
      <c r="CC41" s="150" t="str">
        <f t="shared" si="8"/>
        <v/>
      </c>
      <c r="CD41" s="150"/>
      <c r="CE41" s="150"/>
      <c r="CF41" s="150"/>
      <c r="CG41" s="150">
        <f t="shared" si="9"/>
        <v>0</v>
      </c>
      <c r="CH41" s="150">
        <f t="shared" si="10"/>
        <v>0</v>
      </c>
      <c r="CI41" s="150">
        <f t="shared" si="11"/>
        <v>0</v>
      </c>
      <c r="CJ41" s="150"/>
      <c r="CK41" s="150"/>
      <c r="CL41" s="150"/>
      <c r="CM41" s="150"/>
      <c r="CN41" s="150"/>
      <c r="CO41" s="150"/>
      <c r="CP41" s="150"/>
      <c r="CQ41" s="150"/>
      <c r="CR41" s="150"/>
      <c r="CS41" s="150"/>
      <c r="CT41" s="150"/>
    </row>
    <row r="42" spans="1:98" ht="24" customHeight="1" x14ac:dyDescent="0.25">
      <c r="A42" s="20" t="s">
        <v>82</v>
      </c>
      <c r="B42" s="21"/>
      <c r="C42" s="41"/>
      <c r="D42" s="19"/>
      <c r="E42" s="90"/>
      <c r="F42" s="101"/>
      <c r="G42" s="92"/>
      <c r="H42" s="41"/>
      <c r="I42" s="19"/>
      <c r="J42" s="90"/>
      <c r="K42" s="22"/>
      <c r="L42" s="102" t="s">
        <v>79</v>
      </c>
      <c r="M42" s="14"/>
      <c r="N42" s="14"/>
      <c r="O42" s="14"/>
      <c r="P42" s="14"/>
      <c r="Q42" s="14"/>
      <c r="R42" s="14"/>
      <c r="S42" s="14"/>
      <c r="T42" s="14"/>
      <c r="U42" s="2"/>
      <c r="BZ42" s="150"/>
      <c r="CA42" s="150" t="str">
        <f t="shared" si="6"/>
        <v/>
      </c>
      <c r="CB42" s="150" t="str">
        <f t="shared" si="7"/>
        <v/>
      </c>
      <c r="CC42" s="150" t="str">
        <f t="shared" si="8"/>
        <v/>
      </c>
      <c r="CD42" s="150"/>
      <c r="CE42" s="150"/>
      <c r="CF42" s="150"/>
      <c r="CG42" s="150">
        <f t="shared" si="9"/>
        <v>0</v>
      </c>
      <c r="CH42" s="150">
        <f t="shared" si="10"/>
        <v>0</v>
      </c>
      <c r="CI42" s="150">
        <f t="shared" si="11"/>
        <v>0</v>
      </c>
      <c r="CJ42" s="150"/>
      <c r="CK42" s="150"/>
      <c r="CL42" s="150"/>
      <c r="CM42" s="150"/>
      <c r="CN42" s="150"/>
      <c r="CO42" s="150"/>
      <c r="CP42" s="150"/>
      <c r="CQ42" s="150"/>
      <c r="CR42" s="150"/>
      <c r="CS42" s="150"/>
      <c r="CT42" s="150"/>
    </row>
    <row r="43" spans="1:98" ht="24" customHeight="1" x14ac:dyDescent="0.25">
      <c r="A43" s="18" t="s">
        <v>83</v>
      </c>
      <c r="B43" s="21"/>
      <c r="C43" s="41"/>
      <c r="D43" s="19"/>
      <c r="E43" s="93"/>
      <c r="F43" s="103"/>
      <c r="G43" s="92"/>
      <c r="H43" s="41"/>
      <c r="I43" s="19"/>
      <c r="J43" s="93"/>
      <c r="K43" s="22"/>
      <c r="L43" s="102" t="s">
        <v>79</v>
      </c>
      <c r="M43" s="14"/>
      <c r="N43" s="14"/>
      <c r="O43" s="14"/>
      <c r="P43" s="14"/>
      <c r="Q43" s="14"/>
      <c r="R43" s="14"/>
      <c r="S43" s="14"/>
      <c r="T43" s="14"/>
      <c r="U43" s="2"/>
      <c r="BZ43" s="150"/>
      <c r="CA43" s="150" t="str">
        <f t="shared" si="6"/>
        <v/>
      </c>
      <c r="CB43" s="150" t="str">
        <f t="shared" si="7"/>
        <v/>
      </c>
      <c r="CC43" s="150" t="str">
        <f t="shared" si="8"/>
        <v/>
      </c>
      <c r="CD43" s="150"/>
      <c r="CE43" s="150"/>
      <c r="CF43" s="150"/>
      <c r="CG43" s="150">
        <f t="shared" si="9"/>
        <v>0</v>
      </c>
      <c r="CH43" s="150">
        <f t="shared" si="10"/>
        <v>0</v>
      </c>
      <c r="CI43" s="150">
        <f t="shared" si="11"/>
        <v>0</v>
      </c>
      <c r="CJ43" s="150"/>
      <c r="CK43" s="150"/>
      <c r="CL43" s="150"/>
      <c r="CM43" s="150"/>
      <c r="CN43" s="150"/>
      <c r="CO43" s="150"/>
      <c r="CP43" s="150"/>
      <c r="CQ43" s="150"/>
      <c r="CR43" s="150"/>
      <c r="CS43" s="150"/>
      <c r="CT43" s="150"/>
    </row>
    <row r="44" spans="1:98" ht="24" customHeight="1" x14ac:dyDescent="0.25">
      <c r="A44" s="18" t="s">
        <v>14</v>
      </c>
      <c r="B44" s="21"/>
      <c r="C44" s="41"/>
      <c r="D44" s="19"/>
      <c r="E44" s="93"/>
      <c r="F44" s="103"/>
      <c r="G44" s="92"/>
      <c r="H44" s="41"/>
      <c r="I44" s="19"/>
      <c r="J44" s="93"/>
      <c r="K44" s="22"/>
      <c r="L44" s="102" t="s">
        <v>79</v>
      </c>
      <c r="M44" s="14"/>
      <c r="N44" s="14"/>
      <c r="O44" s="14"/>
      <c r="P44" s="14"/>
      <c r="Q44" s="14"/>
      <c r="R44" s="14"/>
      <c r="S44" s="14"/>
      <c r="T44" s="14"/>
      <c r="U44" s="2"/>
      <c r="BZ44" s="150"/>
      <c r="CA44" s="150" t="str">
        <f t="shared" si="6"/>
        <v/>
      </c>
      <c r="CB44" s="150" t="str">
        <f t="shared" si="7"/>
        <v/>
      </c>
      <c r="CC44" s="150" t="str">
        <f t="shared" si="8"/>
        <v/>
      </c>
      <c r="CD44" s="150"/>
      <c r="CE44" s="150"/>
      <c r="CF44" s="150"/>
      <c r="CG44" s="150">
        <f t="shared" si="9"/>
        <v>0</v>
      </c>
      <c r="CH44" s="150">
        <f t="shared" si="10"/>
        <v>0</v>
      </c>
      <c r="CI44" s="150">
        <f t="shared" si="11"/>
        <v>0</v>
      </c>
      <c r="CJ44" s="150"/>
      <c r="CK44" s="150"/>
      <c r="CL44" s="150"/>
      <c r="CM44" s="150"/>
      <c r="CN44" s="150"/>
      <c r="CO44" s="150"/>
      <c r="CP44" s="150"/>
      <c r="CQ44" s="150"/>
      <c r="CR44" s="150"/>
      <c r="CS44" s="150"/>
      <c r="CT44" s="150"/>
    </row>
    <row r="45" spans="1:98" ht="24" customHeight="1" x14ac:dyDescent="0.25">
      <c r="A45" s="20" t="s">
        <v>15</v>
      </c>
      <c r="B45" s="21"/>
      <c r="C45" s="41"/>
      <c r="D45" s="19"/>
      <c r="E45" s="93"/>
      <c r="F45" s="103"/>
      <c r="G45" s="92"/>
      <c r="H45" s="41"/>
      <c r="I45" s="19"/>
      <c r="J45" s="93"/>
      <c r="K45" s="22"/>
      <c r="L45" s="102" t="s">
        <v>79</v>
      </c>
      <c r="M45" s="14"/>
      <c r="N45" s="14"/>
      <c r="O45" s="14"/>
      <c r="P45" s="14"/>
      <c r="Q45" s="14"/>
      <c r="R45" s="14"/>
      <c r="S45" s="14"/>
      <c r="T45" s="14"/>
      <c r="U45" s="2"/>
      <c r="BZ45" s="150"/>
      <c r="CA45" s="150" t="str">
        <f t="shared" si="6"/>
        <v/>
      </c>
      <c r="CB45" s="150" t="str">
        <f t="shared" si="7"/>
        <v/>
      </c>
      <c r="CC45" s="150" t="str">
        <f t="shared" si="8"/>
        <v/>
      </c>
      <c r="CD45" s="150"/>
      <c r="CE45" s="150"/>
      <c r="CF45" s="150"/>
      <c r="CG45" s="150">
        <f t="shared" si="9"/>
        <v>0</v>
      </c>
      <c r="CH45" s="150">
        <f t="shared" si="10"/>
        <v>0</v>
      </c>
      <c r="CI45" s="150">
        <f t="shared" si="11"/>
        <v>0</v>
      </c>
      <c r="CJ45" s="150"/>
      <c r="CK45" s="150"/>
      <c r="CL45" s="150"/>
      <c r="CM45" s="150"/>
      <c r="CN45" s="150"/>
      <c r="CO45" s="150"/>
      <c r="CP45" s="150"/>
      <c r="CQ45" s="150"/>
      <c r="CR45" s="150"/>
      <c r="CS45" s="150"/>
      <c r="CT45" s="150"/>
    </row>
    <row r="46" spans="1:98" ht="24" customHeight="1" x14ac:dyDescent="0.25">
      <c r="A46" s="20" t="s">
        <v>16</v>
      </c>
      <c r="B46" s="21"/>
      <c r="C46" s="41"/>
      <c r="D46" s="19"/>
      <c r="E46" s="93"/>
      <c r="F46" s="103"/>
      <c r="G46" s="92"/>
      <c r="H46" s="41"/>
      <c r="I46" s="19"/>
      <c r="J46" s="93"/>
      <c r="K46" s="22"/>
      <c r="L46" s="102" t="s">
        <v>79</v>
      </c>
      <c r="M46" s="14"/>
      <c r="N46" s="14"/>
      <c r="O46" s="14"/>
      <c r="P46" s="14"/>
      <c r="Q46" s="14"/>
      <c r="R46" s="14"/>
      <c r="S46" s="14"/>
      <c r="T46" s="14"/>
      <c r="U46" s="2"/>
      <c r="BZ46" s="150"/>
      <c r="CA46" s="150" t="str">
        <f t="shared" si="6"/>
        <v/>
      </c>
      <c r="CB46" s="150" t="str">
        <f t="shared" si="7"/>
        <v/>
      </c>
      <c r="CC46" s="150" t="str">
        <f t="shared" si="8"/>
        <v/>
      </c>
      <c r="CD46" s="150"/>
      <c r="CE46" s="150"/>
      <c r="CF46" s="150"/>
      <c r="CG46" s="150">
        <f t="shared" si="9"/>
        <v>0</v>
      </c>
      <c r="CH46" s="150">
        <f t="shared" si="10"/>
        <v>0</v>
      </c>
      <c r="CI46" s="150">
        <f t="shared" si="11"/>
        <v>0</v>
      </c>
      <c r="CJ46" s="150"/>
      <c r="CK46" s="150"/>
      <c r="CL46" s="150"/>
      <c r="CM46" s="150"/>
      <c r="CN46" s="150"/>
      <c r="CO46" s="150"/>
      <c r="CP46" s="150"/>
      <c r="CQ46" s="150"/>
      <c r="CR46" s="150"/>
      <c r="CS46" s="150"/>
      <c r="CT46" s="150"/>
    </row>
    <row r="47" spans="1:98" ht="24" customHeight="1" x14ac:dyDescent="0.25">
      <c r="A47" s="20" t="s">
        <v>17</v>
      </c>
      <c r="B47" s="21"/>
      <c r="C47" s="41"/>
      <c r="D47" s="19"/>
      <c r="E47" s="93"/>
      <c r="F47" s="103"/>
      <c r="G47" s="92"/>
      <c r="H47" s="41"/>
      <c r="I47" s="19"/>
      <c r="J47" s="93"/>
      <c r="K47" s="22"/>
      <c r="L47" s="102" t="s">
        <v>79</v>
      </c>
      <c r="M47" s="14"/>
      <c r="N47" s="14"/>
      <c r="O47" s="14"/>
      <c r="P47" s="14"/>
      <c r="Q47" s="14"/>
      <c r="R47" s="14"/>
      <c r="S47" s="14"/>
      <c r="T47" s="14"/>
      <c r="U47" s="2"/>
      <c r="BZ47" s="150"/>
      <c r="CA47" s="150" t="str">
        <f t="shared" si="6"/>
        <v/>
      </c>
      <c r="CB47" s="150" t="str">
        <f t="shared" si="7"/>
        <v/>
      </c>
      <c r="CC47" s="150" t="str">
        <f t="shared" si="8"/>
        <v/>
      </c>
      <c r="CD47" s="150"/>
      <c r="CE47" s="150"/>
      <c r="CF47" s="150"/>
      <c r="CG47" s="150">
        <f t="shared" si="9"/>
        <v>0</v>
      </c>
      <c r="CH47" s="150">
        <f t="shared" si="10"/>
        <v>0</v>
      </c>
      <c r="CI47" s="150">
        <f t="shared" si="11"/>
        <v>0</v>
      </c>
      <c r="CJ47" s="150"/>
      <c r="CK47" s="150"/>
      <c r="CL47" s="150"/>
      <c r="CM47" s="150"/>
      <c r="CN47" s="150"/>
      <c r="CO47" s="150"/>
      <c r="CP47" s="150"/>
      <c r="CQ47" s="150"/>
      <c r="CR47" s="150"/>
      <c r="CS47" s="150"/>
      <c r="CT47" s="150"/>
    </row>
    <row r="48" spans="1:98" ht="24" customHeight="1" x14ac:dyDescent="0.25">
      <c r="A48" s="20" t="s">
        <v>18</v>
      </c>
      <c r="B48" s="21"/>
      <c r="C48" s="41"/>
      <c r="D48" s="19"/>
      <c r="E48" s="93"/>
      <c r="F48" s="103"/>
      <c r="G48" s="92"/>
      <c r="H48" s="41"/>
      <c r="I48" s="19"/>
      <c r="J48" s="93"/>
      <c r="K48" s="22"/>
      <c r="L48" s="102" t="s">
        <v>79</v>
      </c>
      <c r="M48" s="14"/>
      <c r="N48" s="14"/>
      <c r="O48" s="14"/>
      <c r="P48" s="14"/>
      <c r="Q48" s="14"/>
      <c r="R48" s="14"/>
      <c r="S48" s="14"/>
      <c r="T48" s="14"/>
      <c r="U48" s="2"/>
      <c r="BZ48" s="150"/>
      <c r="CA48" s="150" t="str">
        <f t="shared" si="6"/>
        <v/>
      </c>
      <c r="CB48" s="150" t="str">
        <f t="shared" si="7"/>
        <v/>
      </c>
      <c r="CC48" s="150" t="str">
        <f t="shared" si="8"/>
        <v/>
      </c>
      <c r="CD48" s="150"/>
      <c r="CE48" s="150"/>
      <c r="CF48" s="150"/>
      <c r="CG48" s="150">
        <f t="shared" si="9"/>
        <v>0</v>
      </c>
      <c r="CH48" s="150">
        <f t="shared" si="10"/>
        <v>0</v>
      </c>
      <c r="CI48" s="150">
        <f t="shared" si="11"/>
        <v>0</v>
      </c>
      <c r="CJ48" s="150"/>
      <c r="CK48" s="150"/>
      <c r="CL48" s="150"/>
      <c r="CM48" s="150"/>
      <c r="CN48" s="150"/>
      <c r="CO48" s="150"/>
      <c r="CP48" s="150"/>
      <c r="CQ48" s="150"/>
      <c r="CR48" s="150"/>
      <c r="CS48" s="150"/>
      <c r="CT48" s="150"/>
    </row>
    <row r="49" spans="1:98" ht="24" customHeight="1" x14ac:dyDescent="0.25">
      <c r="A49" s="20" t="s">
        <v>84</v>
      </c>
      <c r="B49" s="21"/>
      <c r="C49" s="41"/>
      <c r="D49" s="19"/>
      <c r="E49" s="93"/>
      <c r="F49" s="103"/>
      <c r="G49" s="92"/>
      <c r="H49" s="41"/>
      <c r="I49" s="19"/>
      <c r="J49" s="93"/>
      <c r="K49" s="22"/>
      <c r="L49" s="102" t="s">
        <v>79</v>
      </c>
      <c r="M49" s="14"/>
      <c r="N49" s="14"/>
      <c r="O49" s="14"/>
      <c r="P49" s="14"/>
      <c r="Q49" s="14"/>
      <c r="R49" s="14"/>
      <c r="S49" s="14"/>
      <c r="T49" s="14"/>
      <c r="U49" s="2"/>
      <c r="BZ49" s="150"/>
      <c r="CA49" s="150" t="str">
        <f t="shared" si="6"/>
        <v/>
      </c>
      <c r="CB49" s="150" t="str">
        <f t="shared" si="7"/>
        <v/>
      </c>
      <c r="CC49" s="150" t="str">
        <f t="shared" si="8"/>
        <v/>
      </c>
      <c r="CD49" s="150"/>
      <c r="CE49" s="150"/>
      <c r="CF49" s="150"/>
      <c r="CG49" s="150">
        <f t="shared" si="9"/>
        <v>0</v>
      </c>
      <c r="CH49" s="150">
        <f t="shared" si="10"/>
        <v>0</v>
      </c>
      <c r="CI49" s="150">
        <f t="shared" si="11"/>
        <v>0</v>
      </c>
      <c r="CJ49" s="150"/>
      <c r="CK49" s="150"/>
      <c r="CL49" s="150"/>
      <c r="CM49" s="150"/>
      <c r="CN49" s="150"/>
      <c r="CO49" s="150"/>
      <c r="CP49" s="150"/>
      <c r="CQ49" s="150"/>
      <c r="CR49" s="150"/>
      <c r="CS49" s="150"/>
      <c r="CT49" s="150"/>
    </row>
    <row r="50" spans="1:98" ht="24" customHeight="1" x14ac:dyDescent="0.25">
      <c r="A50" s="95" t="s">
        <v>19</v>
      </c>
      <c r="B50" s="21"/>
      <c r="C50" s="43"/>
      <c r="D50" s="44"/>
      <c r="E50" s="96"/>
      <c r="F50" s="103"/>
      <c r="G50" s="21"/>
      <c r="H50" s="43"/>
      <c r="I50" s="44"/>
      <c r="J50" s="96"/>
      <c r="K50" s="23"/>
      <c r="L50" s="102" t="s">
        <v>79</v>
      </c>
      <c r="M50" s="14"/>
      <c r="N50" s="14"/>
      <c r="O50" s="14"/>
      <c r="P50" s="14"/>
      <c r="Q50" s="14"/>
      <c r="R50" s="14"/>
      <c r="S50" s="14"/>
      <c r="T50" s="14"/>
      <c r="U50" s="2"/>
      <c r="BZ50" s="150"/>
      <c r="CA50" s="150" t="str">
        <f t="shared" si="6"/>
        <v/>
      </c>
      <c r="CB50" s="150" t="str">
        <f t="shared" si="7"/>
        <v/>
      </c>
      <c r="CC50" s="150" t="str">
        <f t="shared" si="8"/>
        <v/>
      </c>
      <c r="CD50" s="150"/>
      <c r="CE50" s="150"/>
      <c r="CF50" s="150"/>
      <c r="CG50" s="150">
        <f t="shared" si="9"/>
        <v>0</v>
      </c>
      <c r="CH50" s="150">
        <f t="shared" si="10"/>
        <v>0</v>
      </c>
      <c r="CI50" s="150">
        <f t="shared" si="11"/>
        <v>0</v>
      </c>
      <c r="CJ50" s="150"/>
      <c r="CK50" s="150"/>
      <c r="CL50" s="150"/>
      <c r="CM50" s="150"/>
      <c r="CN50" s="150"/>
      <c r="CO50" s="150"/>
      <c r="CP50" s="150"/>
      <c r="CQ50" s="150"/>
      <c r="CR50" s="150"/>
      <c r="CS50" s="150"/>
      <c r="CT50" s="150"/>
    </row>
    <row r="51" spans="1:98" ht="24" customHeight="1" x14ac:dyDescent="0.25">
      <c r="A51" s="104" t="s">
        <v>86</v>
      </c>
      <c r="B51" s="24"/>
      <c r="C51" s="48"/>
      <c r="D51" s="26"/>
      <c r="E51" s="97"/>
      <c r="F51" s="105"/>
      <c r="G51" s="24"/>
      <c r="H51" s="48"/>
      <c r="I51" s="26"/>
      <c r="J51" s="97"/>
      <c r="K51" s="25"/>
      <c r="L51" s="102" t="s">
        <v>79</v>
      </c>
      <c r="M51" s="14"/>
      <c r="N51" s="14"/>
      <c r="O51" s="14"/>
      <c r="P51" s="14"/>
      <c r="Q51" s="14"/>
      <c r="R51" s="14"/>
      <c r="S51" s="14"/>
      <c r="T51" s="14"/>
      <c r="U51" s="2"/>
      <c r="BZ51" s="150"/>
      <c r="CA51" s="150" t="str">
        <f t="shared" si="6"/>
        <v/>
      </c>
      <c r="CB51" s="150" t="str">
        <f t="shared" si="7"/>
        <v/>
      </c>
      <c r="CC51" s="150" t="str">
        <f t="shared" si="8"/>
        <v/>
      </c>
      <c r="CD51" s="150"/>
      <c r="CE51" s="150"/>
      <c r="CF51" s="150"/>
      <c r="CG51" s="150">
        <f t="shared" si="9"/>
        <v>0</v>
      </c>
      <c r="CH51" s="150">
        <f t="shared" si="10"/>
        <v>0</v>
      </c>
      <c r="CI51" s="150">
        <f t="shared" si="11"/>
        <v>0</v>
      </c>
      <c r="CJ51" s="150"/>
      <c r="CK51" s="150"/>
      <c r="CL51" s="150"/>
      <c r="CM51" s="150"/>
      <c r="CN51" s="150"/>
      <c r="CO51" s="150"/>
      <c r="CP51" s="150"/>
      <c r="CQ51" s="150"/>
      <c r="CR51" s="150"/>
      <c r="CS51" s="150"/>
      <c r="CT51" s="150"/>
    </row>
    <row r="52" spans="1:98" x14ac:dyDescent="0.25">
      <c r="A52" s="412" t="s">
        <v>20</v>
      </c>
      <c r="B52" s="412"/>
      <c r="C52" s="412"/>
      <c r="D52" s="412"/>
      <c r="E52" s="412"/>
      <c r="F52" s="412"/>
      <c r="G52" s="412"/>
      <c r="H52" s="412"/>
      <c r="I52" s="412"/>
      <c r="J52" s="412"/>
      <c r="K52" s="412"/>
      <c r="L52" s="412"/>
      <c r="M52" s="412"/>
      <c r="N52" s="412"/>
      <c r="O52" s="412"/>
      <c r="P52" s="412"/>
      <c r="Q52" s="413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3"/>
      <c r="AD52" s="15"/>
      <c r="AE52" s="3"/>
      <c r="AF52" s="3"/>
      <c r="AG52" s="2"/>
      <c r="AH52" s="2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</row>
    <row r="53" spans="1:98" x14ac:dyDescent="0.25">
      <c r="A53" s="414" t="s">
        <v>21</v>
      </c>
      <c r="B53" s="371"/>
      <c r="C53" s="367" t="s">
        <v>22</v>
      </c>
      <c r="D53" s="383"/>
      <c r="E53" s="368"/>
      <c r="F53" s="415" t="s">
        <v>23</v>
      </c>
      <c r="G53" s="415"/>
      <c r="H53" s="415"/>
      <c r="I53" s="415" t="s">
        <v>24</v>
      </c>
      <c r="J53" s="415"/>
      <c r="K53" s="415"/>
      <c r="L53" s="415" t="s">
        <v>25</v>
      </c>
      <c r="M53" s="415"/>
      <c r="N53" s="415"/>
      <c r="O53" s="367" t="s">
        <v>26</v>
      </c>
      <c r="P53" s="368"/>
      <c r="Q53" s="106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</row>
    <row r="54" spans="1:98" x14ac:dyDescent="0.25">
      <c r="A54" s="407"/>
      <c r="B54" s="372"/>
      <c r="C54" s="68" t="s">
        <v>27</v>
      </c>
      <c r="D54" s="28" t="s">
        <v>28</v>
      </c>
      <c r="E54" s="69" t="s">
        <v>29</v>
      </c>
      <c r="F54" s="68" t="s">
        <v>27</v>
      </c>
      <c r="G54" s="28" t="s">
        <v>28</v>
      </c>
      <c r="H54" s="69" t="s">
        <v>29</v>
      </c>
      <c r="I54" s="68" t="s">
        <v>27</v>
      </c>
      <c r="J54" s="28" t="s">
        <v>28</v>
      </c>
      <c r="K54" s="69" t="s">
        <v>29</v>
      </c>
      <c r="L54" s="68" t="s">
        <v>27</v>
      </c>
      <c r="M54" s="28" t="s">
        <v>28</v>
      </c>
      <c r="N54" s="69" t="s">
        <v>29</v>
      </c>
      <c r="O54" s="68" t="s">
        <v>27</v>
      </c>
      <c r="P54" s="8" t="s">
        <v>28</v>
      </c>
      <c r="Q54" s="2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</row>
    <row r="55" spans="1:98" x14ac:dyDescent="0.25">
      <c r="A55" s="392" t="s">
        <v>30</v>
      </c>
      <c r="B55" s="393"/>
      <c r="C55" s="107"/>
      <c r="D55" s="108"/>
      <c r="E55" s="109"/>
      <c r="F55" s="107"/>
      <c r="G55" s="108"/>
      <c r="H55" s="109"/>
      <c r="I55" s="107"/>
      <c r="J55" s="108"/>
      <c r="K55" s="109"/>
      <c r="L55" s="107"/>
      <c r="M55" s="108"/>
      <c r="N55" s="109"/>
      <c r="O55" s="107"/>
      <c r="P55" s="110"/>
      <c r="Q55" s="151" t="s">
        <v>106</v>
      </c>
      <c r="R55" s="152"/>
      <c r="S55" s="152"/>
      <c r="T55" s="152"/>
      <c r="U55" s="152"/>
      <c r="V55" s="152"/>
      <c r="W55" s="152"/>
      <c r="X55" s="152"/>
      <c r="Y55" s="152"/>
      <c r="BZ55" s="150"/>
      <c r="CA55" s="150" t="str">
        <f>IF(C55&gt;=D55,""," Los exámenes Reactivos de Hepatitis B NO DEBEN ser mayor a los exámenes Procesados ")</f>
        <v/>
      </c>
      <c r="CB55" s="150" t="str">
        <f>IF(F55&gt;=G55,""," Los exámenes Reactivos de Hepatitis C NO DEBEN ser mayor a los exámenes Procesados ")</f>
        <v/>
      </c>
      <c r="CC55" s="150" t="str">
        <f>IF(I55&gt;=J55,""," Los exámenes Reactivos de CHAGAS NO DEBEN ser mayor a los exámenes Procesados ")</f>
        <v/>
      </c>
      <c r="CD55" s="150" t="str">
        <f>IF(L55&gt;=M55,""," Los exámenes Reactivos de HTLV1 NO DEBEN ser mayor a los exámenes Procesados ")</f>
        <v/>
      </c>
      <c r="CE55" s="150" t="str">
        <f>IF(O55&gt;=P55,""," Los exámenes Reactivos de SIFILIS NO DEBEN ser mayor a los exámenes Procesados ")</f>
        <v/>
      </c>
      <c r="CF55" s="150" t="str">
        <f>IF(D55&gt;=E55,""," Los exámenes Confirmados de Hepatitis B NO DEBEN ser mayor a los exámenes Reactivos ")</f>
        <v/>
      </c>
      <c r="CG55" s="150" t="str">
        <f>IF(G55&gt;=H55,""," Los exámenes Confirmados de Hepatitis C NO DEBEN ser mayor a los exámenes Reactivos ")</f>
        <v/>
      </c>
      <c r="CH55" s="150" t="str">
        <f>IF(J55&gt;=K55,""," Los exámenes Confirmados de CHAGAS NO DEBEN ser mayor a los exámenes Reactivos ")</f>
        <v/>
      </c>
      <c r="CI55" s="150" t="str">
        <f>IF(M55&gt;=N55,""," Los exámenes Confirmados de HTLV1 NO DEBEN ser mayor a los exámenes Reactivos ")</f>
        <v/>
      </c>
      <c r="CJ55" s="150">
        <f t="shared" ref="CJ55:CK59" si="12">IF(C55&gt;=D55,0,1)</f>
        <v>0</v>
      </c>
      <c r="CK55" s="150">
        <f t="shared" si="12"/>
        <v>0</v>
      </c>
      <c r="CL55" s="150">
        <f t="shared" ref="CL55:CM59" si="13">IF(F55&gt;=G55,0,1)</f>
        <v>0</v>
      </c>
      <c r="CM55" s="150">
        <f t="shared" si="13"/>
        <v>0</v>
      </c>
      <c r="CN55" s="150">
        <f t="shared" ref="CN55:CO59" si="14">IF(I55&gt;=J55,0,1)</f>
        <v>0</v>
      </c>
      <c r="CO55" s="150">
        <f t="shared" si="14"/>
        <v>0</v>
      </c>
      <c r="CP55" s="150">
        <f t="shared" ref="CP55:CQ59" si="15">IF(L55&gt;=M55,0,1)</f>
        <v>0</v>
      </c>
      <c r="CQ55" s="150">
        <f t="shared" si="15"/>
        <v>0</v>
      </c>
      <c r="CR55" s="150">
        <f>IF(O55&gt;=E55,0,1)</f>
        <v>0</v>
      </c>
      <c r="CS55" s="150"/>
      <c r="CT55" s="150"/>
    </row>
    <row r="56" spans="1:98" x14ac:dyDescent="0.25">
      <c r="A56" s="394" t="s">
        <v>31</v>
      </c>
      <c r="B56" s="112" t="s">
        <v>88</v>
      </c>
      <c r="C56" s="29"/>
      <c r="D56" s="30"/>
      <c r="E56" s="88"/>
      <c r="F56" s="29"/>
      <c r="G56" s="30"/>
      <c r="H56" s="88"/>
      <c r="I56" s="29"/>
      <c r="J56" s="30"/>
      <c r="K56" s="88"/>
      <c r="L56" s="29"/>
      <c r="M56" s="30"/>
      <c r="N56" s="88"/>
      <c r="O56" s="29"/>
      <c r="P56" s="13"/>
      <c r="Q56" s="151" t="s">
        <v>106</v>
      </c>
      <c r="R56" s="152"/>
      <c r="S56" s="152"/>
      <c r="T56" s="152"/>
      <c r="U56" s="152"/>
      <c r="V56" s="152"/>
      <c r="W56" s="152"/>
      <c r="X56" s="152"/>
      <c r="Y56" s="152"/>
      <c r="BZ56" s="150"/>
      <c r="CA56" s="150" t="str">
        <f>IF(C56&gt;=D56,""," Los exámenes Reactivos de Hepatitis B NO DEBEN ser mayor a los exámenes Procesados ")</f>
        <v/>
      </c>
      <c r="CB56" s="150" t="str">
        <f>IF(F56&gt;=G56,""," Los exámenes Reactivos de Hepatitis C NO DEBEN ser mayor a los exámenes Procesados ")</f>
        <v/>
      </c>
      <c r="CC56" s="150" t="str">
        <f>IF(I56&gt;=J56,""," Los exámenes Reactivos de CHAGAS NO DEBEN ser mayor a los exámenes Procesados ")</f>
        <v/>
      </c>
      <c r="CD56" s="150" t="str">
        <f>IF(L56&gt;=M56,""," Los exámenes Reactivos de HTLV1 NO DEBEN ser mayor a los exámenes Procesados ")</f>
        <v/>
      </c>
      <c r="CE56" s="150" t="str">
        <f>IF(O56&gt;=P56,""," Los exámenes Reactivos de SÍFILIS NO DEBEN ser mayor a los exámenes Procesados ")</f>
        <v/>
      </c>
      <c r="CF56" s="150" t="str">
        <f>IF(D56&gt;=E56,""," Los exámenes Confirmados de Hepatitis B NO DEBEN ser mayor a los exámenes Reactivos")</f>
        <v/>
      </c>
      <c r="CG56" s="150" t="str">
        <f>IF(G56&gt;=H56,""," Los exámenes Confirmados de Hepatitis C NO DEBEN ser mayor a los exámenes Reactivos ")</f>
        <v/>
      </c>
      <c r="CH56" s="150" t="str">
        <f>IF(J56&gt;=K56,""," Los exámenes Confirmados de CHAGAS NO DEBEN ser mayor a los exámenes Reactivos ")</f>
        <v/>
      </c>
      <c r="CI56" s="150" t="str">
        <f>IF(M56&gt;=N56,""," Los exámenes Confirmados de HTLV1 NO DEBEN ser mayor a los exámenes Reactivos ")</f>
        <v/>
      </c>
      <c r="CJ56" s="150">
        <f t="shared" si="12"/>
        <v>0</v>
      </c>
      <c r="CK56" s="150">
        <f t="shared" si="12"/>
        <v>0</v>
      </c>
      <c r="CL56" s="150">
        <f t="shared" si="13"/>
        <v>0</v>
      </c>
      <c r="CM56" s="150">
        <f t="shared" si="13"/>
        <v>0</v>
      </c>
      <c r="CN56" s="150">
        <f t="shared" si="14"/>
        <v>0</v>
      </c>
      <c r="CO56" s="150">
        <f t="shared" si="14"/>
        <v>0</v>
      </c>
      <c r="CP56" s="150">
        <f t="shared" si="15"/>
        <v>0</v>
      </c>
      <c r="CQ56" s="150">
        <f t="shared" si="15"/>
        <v>0</v>
      </c>
      <c r="CR56" s="150">
        <f>IF(O56&gt;=P56,0,1)</f>
        <v>0</v>
      </c>
      <c r="CS56" s="150"/>
      <c r="CT56" s="150"/>
    </row>
    <row r="57" spans="1:98" ht="21" x14ac:dyDescent="0.25">
      <c r="A57" s="395"/>
      <c r="B57" s="114" t="s">
        <v>89</v>
      </c>
      <c r="C57" s="10"/>
      <c r="D57" s="31"/>
      <c r="E57" s="11"/>
      <c r="F57" s="10"/>
      <c r="G57" s="31"/>
      <c r="H57" s="11"/>
      <c r="I57" s="10"/>
      <c r="J57" s="31"/>
      <c r="K57" s="11"/>
      <c r="L57" s="10"/>
      <c r="M57" s="31"/>
      <c r="N57" s="11"/>
      <c r="O57" s="10"/>
      <c r="P57" s="17"/>
      <c r="Q57" s="151" t="s">
        <v>106</v>
      </c>
      <c r="R57" s="152"/>
      <c r="S57" s="152"/>
      <c r="T57" s="152"/>
      <c r="U57" s="152"/>
      <c r="V57" s="152"/>
      <c r="W57" s="152"/>
      <c r="X57" s="152"/>
      <c r="Y57" s="152"/>
      <c r="BZ57" s="150"/>
      <c r="CA57" s="150" t="str">
        <f>IF(C57&gt;=D57,""," Los exámenes Reactivos de Hepatitis B NO DEBEN ser mayor a los exámenes Procesados ")</f>
        <v/>
      </c>
      <c r="CB57" s="150" t="str">
        <f>IF(F57&gt;=G57,""," Los exámenes Reactivos de Hepatitis C NO DEBEN ser mayor a los exámenes Procesados ")</f>
        <v/>
      </c>
      <c r="CC57" s="150" t="str">
        <f>IF(I57&gt;=J57,""," Los exámenes Reactivos de CHAGAS NO DEBEN ser mayor a los exámenes Procesados ")</f>
        <v/>
      </c>
      <c r="CD57" s="150" t="str">
        <f>IF(L57&gt;=M57,""," Los exámenes Reactivos de HTLV1 NO DEBEN ser mayor a los exámenes Procesados ")</f>
        <v/>
      </c>
      <c r="CE57" s="150" t="str">
        <f>IF(O57&gt;=P57,""," Los exámenes Reactivos de SÍFILIS NO DEBEN ser mayor a los exámenes Procesados ")</f>
        <v/>
      </c>
      <c r="CF57" s="150" t="str">
        <f>IF(D57&gt;=E57,""," Los exámenes Confirmados de Hepatitis B NO DEBEN ser mayor a los exámenes Reactivos ")</f>
        <v/>
      </c>
      <c r="CG57" s="150" t="str">
        <f>IF(G57&gt;=H57,""," Los exámenes Confirmados de Hepatitis C NO DEBEN ser mayor a los exámenes Reactivos ")</f>
        <v/>
      </c>
      <c r="CH57" s="150" t="str">
        <f>IF(J57&gt;=K57,""," Los exámenes Confirmados de CHAGAS NO DEBEN ser mayor a los exámenes Reactivos ")</f>
        <v/>
      </c>
      <c r="CI57" s="150" t="str">
        <f>IF(M57&gt;=N57,""," Los exámenes Confirmados de HTLV1 NO DEBEN ser mayor a los exámenes Reactivos ")</f>
        <v/>
      </c>
      <c r="CJ57" s="150">
        <f t="shared" si="12"/>
        <v>0</v>
      </c>
      <c r="CK57" s="150">
        <f t="shared" si="12"/>
        <v>0</v>
      </c>
      <c r="CL57" s="150">
        <f t="shared" si="13"/>
        <v>0</v>
      </c>
      <c r="CM57" s="150">
        <f t="shared" si="13"/>
        <v>0</v>
      </c>
      <c r="CN57" s="150">
        <f t="shared" si="14"/>
        <v>0</v>
      </c>
      <c r="CO57" s="150">
        <f t="shared" si="14"/>
        <v>0</v>
      </c>
      <c r="CP57" s="150">
        <f t="shared" si="15"/>
        <v>0</v>
      </c>
      <c r="CQ57" s="150">
        <f t="shared" si="15"/>
        <v>0</v>
      </c>
      <c r="CR57" s="150">
        <f>IF(O57&gt;=P57,0,1)</f>
        <v>0</v>
      </c>
      <c r="CS57" s="150"/>
      <c r="CT57" s="150"/>
    </row>
    <row r="58" spans="1:98" ht="21" x14ac:dyDescent="0.25">
      <c r="A58" s="396"/>
      <c r="B58" s="115" t="s">
        <v>90</v>
      </c>
      <c r="C58" s="32"/>
      <c r="D58" s="33"/>
      <c r="E58" s="34"/>
      <c r="F58" s="32"/>
      <c r="G58" s="33"/>
      <c r="H58" s="34"/>
      <c r="I58" s="32"/>
      <c r="J58" s="33"/>
      <c r="K58" s="34"/>
      <c r="L58" s="32"/>
      <c r="M58" s="33"/>
      <c r="N58" s="34"/>
      <c r="O58" s="32"/>
      <c r="P58" s="116"/>
      <c r="Q58" s="151" t="s">
        <v>106</v>
      </c>
      <c r="R58" s="152"/>
      <c r="S58" s="152"/>
      <c r="T58" s="152"/>
      <c r="U58" s="152"/>
      <c r="V58" s="152"/>
      <c r="W58" s="152"/>
      <c r="X58" s="152"/>
      <c r="Y58" s="152"/>
      <c r="BZ58" s="150"/>
      <c r="CA58" s="150" t="str">
        <f>IF(C58&gt;=D58,""," Los exámenes Reactivos de Hepatitis B NO DEBEN ser mayor a los exámenes Procesados ")</f>
        <v/>
      </c>
      <c r="CB58" s="150" t="str">
        <f>IF(F58&gt;=G58,""," Los exámenes Reactivos de Hepatitis C NO DEBEN ser mayor a los exámenes Procesados ")</f>
        <v/>
      </c>
      <c r="CC58" s="150" t="str">
        <f>IF(I58&gt;=J58,""," Los exámenes Reactivos de CHAGAS NO DEBEN ser mayor a los exámenes Procesados ")</f>
        <v/>
      </c>
      <c r="CD58" s="150" t="str">
        <f>IF(L58&gt;=M58,""," Los exámenes Reactivos de HTLV1 NO DEBEN ser mayor a los exámenes Procesados ")</f>
        <v/>
      </c>
      <c r="CE58" s="150" t="str">
        <f>IF(O58&gt;=P58,""," Los exámenes Reactivos de SÍFILIS NO DEBEN ser mayor a los exámenes Procesados ")</f>
        <v/>
      </c>
      <c r="CF58" s="150" t="str">
        <f>IF(D58&gt;=E58,""," Los exámenes Confirmados de Hepatitis B NO DEBEN ser mayor a los exámenes Reactivos ")</f>
        <v/>
      </c>
      <c r="CG58" s="150" t="str">
        <f>IF(G58&gt;=H58,""," Los exámenes Confirmados de Hepatitis C NO DEBEN ser mayor a los exámenes Reactivos ")</f>
        <v/>
      </c>
      <c r="CH58" s="150" t="str">
        <f>IF(J58&gt;=K58,""," Los exámenes Confirmados de CHAGAS NO DEBEN ser mayor a los exámenes Reactivos ")</f>
        <v/>
      </c>
      <c r="CI58" s="150" t="str">
        <f>IF(M58&gt;=N58,""," Los exámenes Confirmados de HTLV1 NO DEBEN ser mayor a los exámenes Reactivos ")</f>
        <v/>
      </c>
      <c r="CJ58" s="150">
        <f t="shared" si="12"/>
        <v>0</v>
      </c>
      <c r="CK58" s="150">
        <f t="shared" si="12"/>
        <v>0</v>
      </c>
      <c r="CL58" s="150">
        <f t="shared" si="13"/>
        <v>0</v>
      </c>
      <c r="CM58" s="150">
        <f t="shared" si="13"/>
        <v>0</v>
      </c>
      <c r="CN58" s="150">
        <f t="shared" si="14"/>
        <v>0</v>
      </c>
      <c r="CO58" s="150">
        <f t="shared" si="14"/>
        <v>0</v>
      </c>
      <c r="CP58" s="150">
        <f t="shared" si="15"/>
        <v>0</v>
      </c>
      <c r="CQ58" s="150">
        <f t="shared" si="15"/>
        <v>0</v>
      </c>
      <c r="CR58" s="150">
        <f>IF(O58&gt;=P58,0,1)</f>
        <v>0</v>
      </c>
      <c r="CS58" s="150"/>
      <c r="CT58" s="150"/>
    </row>
    <row r="59" spans="1:98" x14ac:dyDescent="0.25">
      <c r="A59" s="397" t="s">
        <v>84</v>
      </c>
      <c r="B59" s="398"/>
      <c r="C59" s="32"/>
      <c r="D59" s="33"/>
      <c r="E59" s="34"/>
      <c r="F59" s="32"/>
      <c r="G59" s="33"/>
      <c r="H59" s="34"/>
      <c r="I59" s="32"/>
      <c r="J59" s="33"/>
      <c r="K59" s="34"/>
      <c r="L59" s="32"/>
      <c r="M59" s="33"/>
      <c r="N59" s="34"/>
      <c r="O59" s="32"/>
      <c r="P59" s="116"/>
      <c r="Q59" s="151" t="s">
        <v>107</v>
      </c>
      <c r="R59" s="152"/>
      <c r="S59" s="152"/>
      <c r="T59" s="152"/>
      <c r="U59" s="152"/>
      <c r="V59" s="152"/>
      <c r="W59" s="152"/>
      <c r="X59" s="152"/>
      <c r="Y59" s="152"/>
      <c r="BZ59" s="150"/>
      <c r="CA59" s="150" t="str">
        <f>IF(C59&gt;=D59,""," Los exámenes Reactivos de Hepatitis B NO DEBEN ser mayor a los exámenes Procesados ")</f>
        <v/>
      </c>
      <c r="CB59" s="150" t="str">
        <f>IF(F59&gt;=G59,""," Los exámenes Reactivos de Hepatitis C NO DEBEN ser mayor a los exámenes Procesados ")</f>
        <v/>
      </c>
      <c r="CC59" s="150" t="str">
        <f>IF(I59&gt;=J59,""," Los exámenes Reactivos de CHAGAS NO DEBEN ser mayor a los exámenes Procesados ")</f>
        <v/>
      </c>
      <c r="CD59" s="150" t="str">
        <f>IF(L59&gt;=M59,""," Los exámenes Reactivos de HTLV1 NO DEBEN ser mayor a los exámenes Procesados ")</f>
        <v/>
      </c>
      <c r="CE59" s="150" t="str">
        <f>IF(O59&gt;=P59,""," Los exámenes Reactivos de SÍFILIS NO DEBEN ser mayor a los exámenes Procesados ")</f>
        <v/>
      </c>
      <c r="CF59" s="150" t="str">
        <f>IF(D59&gt;=E59,""," Los exámenes Confirmados de Hepatitis B NO DEBEN ser mayor a los exámenes Reactivos ")</f>
        <v/>
      </c>
      <c r="CG59" s="150" t="str">
        <f>IF(G59&gt;=H59,""," Los exámenes Confirmados de Hepatitis C NO DEBEN ser mayor a los exámenes Reactivos ")</f>
        <v/>
      </c>
      <c r="CH59" s="150" t="str">
        <f>IF(J59&gt;=K59,""," Los exámenes Confirmados de CHAGAS NO DEBEN ser mayor a los exámenes Reactivos ")</f>
        <v/>
      </c>
      <c r="CI59" s="150" t="str">
        <f>IF(M59&gt;=N59,""," Los exámenes Confirmados de HTLV1 NO DEBEN ser mayor a los exámenes Reactivos ")</f>
        <v/>
      </c>
      <c r="CJ59" s="150">
        <f t="shared" si="12"/>
        <v>0</v>
      </c>
      <c r="CK59" s="150">
        <f t="shared" si="12"/>
        <v>0</v>
      </c>
      <c r="CL59" s="150">
        <f t="shared" si="13"/>
        <v>0</v>
      </c>
      <c r="CM59" s="150">
        <f t="shared" si="13"/>
        <v>0</v>
      </c>
      <c r="CN59" s="150">
        <f t="shared" si="14"/>
        <v>0</v>
      </c>
      <c r="CO59" s="150">
        <f t="shared" si="14"/>
        <v>0</v>
      </c>
      <c r="CP59" s="150">
        <f t="shared" si="15"/>
        <v>0</v>
      </c>
      <c r="CQ59" s="150">
        <f t="shared" si="15"/>
        <v>0</v>
      </c>
      <c r="CR59" s="150">
        <f>IF(O59&gt;=P59,0,1)</f>
        <v>0</v>
      </c>
      <c r="CS59" s="150"/>
      <c r="CT59" s="150"/>
    </row>
    <row r="60" spans="1:98" x14ac:dyDescent="0.25">
      <c r="A60" s="413" t="s">
        <v>32</v>
      </c>
      <c r="B60" s="413"/>
      <c r="C60" s="413"/>
      <c r="D60" s="413"/>
      <c r="E60" s="413"/>
      <c r="F60" s="413"/>
      <c r="G60" s="413"/>
      <c r="H60" s="413"/>
      <c r="I60" s="413"/>
      <c r="J60" s="413"/>
      <c r="K60" s="413"/>
      <c r="L60" s="413"/>
      <c r="M60" s="413"/>
      <c r="N60" s="413"/>
      <c r="O60" s="413"/>
      <c r="P60" s="413"/>
      <c r="Q60" s="413"/>
      <c r="R60" s="413"/>
      <c r="BZ60" s="150"/>
      <c r="CA60" s="150"/>
      <c r="CB60" s="150"/>
      <c r="CC60" s="150"/>
      <c r="CD60" s="150"/>
      <c r="CE60" s="150"/>
      <c r="CF60" s="150"/>
      <c r="CG60" s="150"/>
      <c r="CH60" s="150"/>
      <c r="CI60" s="150"/>
      <c r="CJ60" s="150"/>
      <c r="CK60" s="150"/>
      <c r="CL60" s="150"/>
      <c r="CM60" s="150"/>
      <c r="CN60" s="150"/>
      <c r="CO60" s="150"/>
      <c r="CP60" s="150"/>
      <c r="CQ60" s="150"/>
      <c r="CR60" s="150"/>
      <c r="CS60" s="150"/>
      <c r="CT60" s="150"/>
    </row>
    <row r="61" spans="1:98" x14ac:dyDescent="0.25">
      <c r="A61" s="414" t="s">
        <v>21</v>
      </c>
      <c r="B61" s="371"/>
      <c r="C61" s="367" t="s">
        <v>22</v>
      </c>
      <c r="D61" s="383"/>
      <c r="E61" s="368"/>
      <c r="F61" s="415" t="s">
        <v>23</v>
      </c>
      <c r="G61" s="415"/>
      <c r="H61" s="415"/>
      <c r="I61" s="415" t="s">
        <v>24</v>
      </c>
      <c r="J61" s="415"/>
      <c r="K61" s="415"/>
      <c r="L61" s="415" t="s">
        <v>25</v>
      </c>
      <c r="M61" s="415"/>
      <c r="N61" s="415"/>
      <c r="O61" s="367" t="s">
        <v>26</v>
      </c>
      <c r="P61" s="368"/>
      <c r="Q61" s="36"/>
      <c r="BZ61" s="150"/>
      <c r="CA61" s="150"/>
      <c r="CB61" s="150"/>
      <c r="CC61" s="150"/>
      <c r="CD61" s="150"/>
      <c r="CE61" s="150"/>
      <c r="CF61" s="150"/>
      <c r="CG61" s="150"/>
      <c r="CH61" s="150"/>
      <c r="CI61" s="150"/>
      <c r="CJ61" s="150"/>
      <c r="CK61" s="150"/>
      <c r="CL61" s="150"/>
      <c r="CM61" s="150"/>
      <c r="CN61" s="150"/>
      <c r="CO61" s="150"/>
      <c r="CP61" s="150"/>
      <c r="CQ61" s="150"/>
      <c r="CR61" s="150"/>
      <c r="CS61" s="150"/>
      <c r="CT61" s="150"/>
    </row>
    <row r="62" spans="1:98" x14ac:dyDescent="0.25">
      <c r="A62" s="407"/>
      <c r="B62" s="372"/>
      <c r="C62" s="68" t="s">
        <v>27</v>
      </c>
      <c r="D62" s="28" t="s">
        <v>28</v>
      </c>
      <c r="E62" s="69" t="s">
        <v>29</v>
      </c>
      <c r="F62" s="68" t="s">
        <v>27</v>
      </c>
      <c r="G62" s="28" t="s">
        <v>28</v>
      </c>
      <c r="H62" s="69" t="s">
        <v>29</v>
      </c>
      <c r="I62" s="68" t="s">
        <v>27</v>
      </c>
      <c r="J62" s="28" t="s">
        <v>28</v>
      </c>
      <c r="K62" s="69" t="s">
        <v>29</v>
      </c>
      <c r="L62" s="68" t="s">
        <v>27</v>
      </c>
      <c r="M62" s="28" t="s">
        <v>28</v>
      </c>
      <c r="N62" s="69" t="s">
        <v>29</v>
      </c>
      <c r="O62" s="68" t="s">
        <v>27</v>
      </c>
      <c r="P62" s="8" t="s">
        <v>28</v>
      </c>
      <c r="Q62" s="36"/>
      <c r="BZ62" s="150"/>
      <c r="CA62" s="150"/>
      <c r="CB62" s="150"/>
      <c r="CC62" s="150"/>
      <c r="CD62" s="150"/>
      <c r="CE62" s="150"/>
      <c r="CF62" s="150"/>
      <c r="CG62" s="150"/>
      <c r="CH62" s="150"/>
      <c r="CI62" s="150"/>
      <c r="CJ62" s="150"/>
      <c r="CK62" s="150"/>
      <c r="CL62" s="150"/>
      <c r="CM62" s="150"/>
      <c r="CN62" s="150"/>
      <c r="CO62" s="150"/>
      <c r="CP62" s="150"/>
      <c r="CQ62" s="150"/>
      <c r="CR62" s="150"/>
      <c r="CS62" s="150"/>
      <c r="CT62" s="150"/>
    </row>
    <row r="63" spans="1:98" x14ac:dyDescent="0.25">
      <c r="A63" s="392" t="s">
        <v>30</v>
      </c>
      <c r="B63" s="393"/>
      <c r="C63" s="107"/>
      <c r="D63" s="108"/>
      <c r="E63" s="109"/>
      <c r="F63" s="107"/>
      <c r="G63" s="108"/>
      <c r="H63" s="109"/>
      <c r="I63" s="107"/>
      <c r="J63" s="108"/>
      <c r="K63" s="109"/>
      <c r="L63" s="107"/>
      <c r="M63" s="108"/>
      <c r="N63" s="109"/>
      <c r="O63" s="107"/>
      <c r="P63" s="110"/>
      <c r="Q63" s="151" t="s">
        <v>107</v>
      </c>
      <c r="R63" s="152"/>
      <c r="S63" s="152"/>
      <c r="T63" s="152"/>
      <c r="U63" s="152"/>
      <c r="V63" s="152"/>
      <c r="W63" s="152"/>
      <c r="X63" s="152"/>
      <c r="Y63" s="152"/>
      <c r="BZ63" s="150"/>
      <c r="CA63" s="150" t="str">
        <f>IF(C63&gt;=D63,""," Los exámenes Reactivos de Hepatitis B NO DEBEN ser mayor a los exámenes Procesados ")</f>
        <v/>
      </c>
      <c r="CB63" s="150" t="str">
        <f>IF(F63&gt;=G63,""," Los exámenes Reactivos de Hepatitis C NO DEBEN ser mayor a los exámenes Procesados ")</f>
        <v/>
      </c>
      <c r="CC63" s="150" t="str">
        <f>IF(I63&gt;=J63,""," Los exámenes Reactivos de CHAGAS NO DEBEN ser mayor a los exámenes Procesados ")</f>
        <v/>
      </c>
      <c r="CD63" s="150" t="str">
        <f>IF(L63&gt;=M63,""," Los exámenes Reactivos de HTLV1 NO DEBEN ser mayor a los exámenes Procesados ")</f>
        <v/>
      </c>
      <c r="CE63" s="150" t="str">
        <f>IF(O63&gt;=P63,""," Los exámenes Reactivos de SÍFILIS NO DEBEN ser mayor a los exámenes Procesados ")</f>
        <v/>
      </c>
      <c r="CF63" s="150" t="str">
        <f>IF(D63&gt;=E63,""," Los exámenes Confirmados de Hepatitis B NO DEBEN ser mayor a los exámenes Reactivos ")</f>
        <v/>
      </c>
      <c r="CG63" s="150" t="str">
        <f>IF(G63&gt;=H63,""," Los exámenes Confirmados de Hepatitis C NO DEBEN ser mayor a los exámenes Reactivos ")</f>
        <v/>
      </c>
      <c r="CH63" s="150" t="str">
        <f>IF(J63&gt;=K63,""," Los exámenes Confirmados de CHAGAS NO DEBEN ser mayor a los exámenes Reactivos ")</f>
        <v/>
      </c>
      <c r="CI63" s="150" t="str">
        <f>IF(M63&gt;=N63,""," Los exámenes Confirmados de HTLV1 NO DEBEN ser mayor a los exámenes Reactivos ")</f>
        <v/>
      </c>
      <c r="CJ63" s="150">
        <f>IF(C63&gt;=D63,0,1)</f>
        <v>0</v>
      </c>
      <c r="CK63" s="150">
        <f>IF(D63&gt;=E63,0,1)</f>
        <v>0</v>
      </c>
      <c r="CL63" s="150">
        <f>IF(F63&gt;=G63,0,1)</f>
        <v>0</v>
      </c>
      <c r="CM63" s="150">
        <f>IF(G63&gt;=H63,0,1)</f>
        <v>0</v>
      </c>
      <c r="CN63" s="150">
        <f>IF(I63&gt;=J63,0,1)</f>
        <v>0</v>
      </c>
      <c r="CO63" s="150">
        <f>IF(J63&gt;=K63,0,1)</f>
        <v>0</v>
      </c>
      <c r="CP63" s="150">
        <f>IF(L63&gt;=M63,0,1)</f>
        <v>0</v>
      </c>
      <c r="CQ63" s="150">
        <f>IF(M63&gt;=N63,0,1)</f>
        <v>0</v>
      </c>
      <c r="CR63" s="150">
        <f>IF(O63&gt;=P63,0,1)</f>
        <v>0</v>
      </c>
      <c r="CS63" s="150"/>
      <c r="CT63" s="150"/>
    </row>
    <row r="64" spans="1:98" x14ac:dyDescent="0.25">
      <c r="A64" s="394" t="s">
        <v>31</v>
      </c>
      <c r="B64" s="112" t="s">
        <v>88</v>
      </c>
      <c r="C64" s="29"/>
      <c r="D64" s="30"/>
      <c r="E64" s="88"/>
      <c r="F64" s="29"/>
      <c r="G64" s="30"/>
      <c r="H64" s="88"/>
      <c r="I64" s="29"/>
      <c r="J64" s="30"/>
      <c r="K64" s="88"/>
      <c r="L64" s="29"/>
      <c r="M64" s="30"/>
      <c r="N64" s="88"/>
      <c r="O64" s="29"/>
      <c r="P64" s="13"/>
      <c r="Q64" s="151" t="s">
        <v>107</v>
      </c>
      <c r="R64" s="152"/>
      <c r="S64" s="152"/>
      <c r="T64" s="152"/>
      <c r="U64" s="152"/>
      <c r="V64" s="152"/>
      <c r="W64" s="152"/>
      <c r="X64" s="152"/>
      <c r="Y64" s="152"/>
      <c r="BZ64" s="150"/>
      <c r="CA64" s="150" t="str">
        <f>IF(C64&gt;=D64,""," Los exámenes Reactivos de Hepatitis B NO DEBEN ser mayor a los exámenes Procesados ")</f>
        <v/>
      </c>
      <c r="CB64" s="150" t="str">
        <f>IF(F64&gt;=G64,""," Los exámenes Reactivos de Hepatitis C NO DEBEN ser mayor a los exámenes Procesados ")</f>
        <v/>
      </c>
      <c r="CC64" s="150" t="str">
        <f>IF(I64&gt;=J64,""," Los exámenes Reactivos de CHAGAS NO DEBEN ser mayor a los exámenes Procesados ")</f>
        <v/>
      </c>
      <c r="CD64" s="150" t="str">
        <f>IF(L64&gt;=M64,""," Los exámenes Reactivos de HTLV1 NO DEBEN ser mayor a los exámenes Procesados ")</f>
        <v/>
      </c>
      <c r="CE64" s="150" t="str">
        <f>IF(O64&gt;=P64,""," Los exámenes Reactivos de SÍFILIS NO DEBEN ser mayor a los exámenes Procesados ")</f>
        <v/>
      </c>
      <c r="CF64" s="150" t="str">
        <f>IF(D64&gt;=E64,""," Los exámenes Confirmados de Hepatitis B NO DEBEN ser mayor a los exámenes Reactivos ")</f>
        <v/>
      </c>
      <c r="CG64" s="150" t="str">
        <f>IF(G64&gt;=H64,""," Los exámenes Confirmados de Hepatitis C NO DEBEN ser mayor a los exámenes Reactivos ")</f>
        <v/>
      </c>
      <c r="CH64" s="150" t="str">
        <f>IF(J64&gt;=K64,""," Los exámenes Confirmados de CHAGAS NO DEBEN ser mayor a los exámenes Reactivos ")</f>
        <v/>
      </c>
      <c r="CI64" s="150" t="str">
        <f>IF(M64&gt;=N64,""," Los exámenes Confirmados de HTLV1 NO DEBEN ser mayor a los exámenes Reactivos ")</f>
        <v/>
      </c>
      <c r="CJ64" s="150">
        <f>IF(C63&gt;=D64,0,1)</f>
        <v>0</v>
      </c>
      <c r="CK64" s="150">
        <f>IF(D63&gt;=E64,0,1)</f>
        <v>0</v>
      </c>
      <c r="CL64" s="150">
        <f>IF(F63&gt;=G64,0,1)</f>
        <v>0</v>
      </c>
      <c r="CM64" s="150">
        <f>IF(G63&gt;=H64,0,1)</f>
        <v>0</v>
      </c>
      <c r="CN64" s="150">
        <f>IF(I63&gt;=J64,0,1)</f>
        <v>0</v>
      </c>
      <c r="CO64" s="150">
        <f>IF(J63&gt;=K64,0,1)</f>
        <v>0</v>
      </c>
      <c r="CP64" s="150">
        <f>IF(L63&gt;=M64,0,1)</f>
        <v>0</v>
      </c>
      <c r="CQ64" s="150">
        <f>IF(M63&gt;=N64,0,1)</f>
        <v>0</v>
      </c>
      <c r="CR64" s="150">
        <f>IF(O63&gt;=P64,0,1)</f>
        <v>0</v>
      </c>
      <c r="CS64" s="150"/>
      <c r="CT64" s="150"/>
    </row>
    <row r="65" spans="1:98" ht="21" x14ac:dyDescent="0.25">
      <c r="A65" s="395"/>
      <c r="B65" s="117" t="s">
        <v>89</v>
      </c>
      <c r="C65" s="10"/>
      <c r="D65" s="31"/>
      <c r="E65" s="11"/>
      <c r="F65" s="10"/>
      <c r="G65" s="31"/>
      <c r="H65" s="11"/>
      <c r="I65" s="10"/>
      <c r="J65" s="31"/>
      <c r="K65" s="11"/>
      <c r="L65" s="10"/>
      <c r="M65" s="31"/>
      <c r="N65" s="11"/>
      <c r="O65" s="10"/>
      <c r="P65" s="17"/>
      <c r="Q65" s="151" t="s">
        <v>107</v>
      </c>
      <c r="R65" s="152"/>
      <c r="S65" s="152"/>
      <c r="T65" s="152"/>
      <c r="U65" s="152"/>
      <c r="V65" s="152"/>
      <c r="W65" s="152"/>
      <c r="X65" s="152"/>
      <c r="Y65" s="152"/>
      <c r="BZ65" s="150"/>
      <c r="CA65" s="150" t="str">
        <f>IF(C65&gt;=D65,""," Los exámenes Reactivos de Hepatitis B NO DEBEN ser mayor a los exámenes Procesados ")</f>
        <v/>
      </c>
      <c r="CB65" s="150" t="str">
        <f>IF(F65&gt;=G65,""," Los exámenes Reactivos de Hepatitis C NO DEBEN ser mayor a los exámenes Procesados ")</f>
        <v/>
      </c>
      <c r="CC65" s="150" t="str">
        <f>IF(I65&gt;=J65,""," Los exámenes Reactivos de CHAGAS NO DEBEN ser mayor a los exámenes Procesados ")</f>
        <v/>
      </c>
      <c r="CD65" s="150" t="str">
        <f>IF(L65&gt;=M65,""," Los exámenes Reactivos de HTLV1 NO DEBEN ser mayor a los exámenes Procesados ")</f>
        <v/>
      </c>
      <c r="CE65" s="150" t="str">
        <f>IF(O65&gt;=P65,""," Los exámenes Reactivos de SÍFILIS NO DEBEN ser mayor a los exámenes Procesados ")</f>
        <v/>
      </c>
      <c r="CF65" s="150" t="str">
        <f>IF(D65&gt;=E65,""," Los exámenes Confirmados de Hepatitis B NO DEBEN ser mayor a los exámenes Reactivos ")</f>
        <v/>
      </c>
      <c r="CG65" s="150" t="str">
        <f>IF(G65&gt;=H65,""," Los exámenes Confirmados de Hepatitis C NO DEBEN ser mayor a los exámenes Reactivos ")</f>
        <v/>
      </c>
      <c r="CH65" s="150" t="str">
        <f>IF(J65&gt;=K65,""," Los exámenes Confirmados de CHAGAS NO DEBEN ser mayor a los exámenes Reactivos ")</f>
        <v/>
      </c>
      <c r="CI65" s="150" t="str">
        <f>IF(M65&gt;=N65,""," Los exámenes Confirmados de HTLV1 NO DEBEN ser mayor a los exámenes Reactivos ")</f>
        <v/>
      </c>
      <c r="CJ65" s="150">
        <f t="shared" ref="CJ65:CK67" si="16">IF(C65&gt;=D65,0,1)</f>
        <v>0</v>
      </c>
      <c r="CK65" s="150">
        <f t="shared" si="16"/>
        <v>0</v>
      </c>
      <c r="CL65" s="150">
        <f t="shared" ref="CL65:CM67" si="17">IF(F65&gt;=G65,0,1)</f>
        <v>0</v>
      </c>
      <c r="CM65" s="150">
        <f t="shared" si="17"/>
        <v>0</v>
      </c>
      <c r="CN65" s="150">
        <f t="shared" ref="CN65:CO67" si="18">IF(I65&gt;=J65,0,1)</f>
        <v>0</v>
      </c>
      <c r="CO65" s="150">
        <f t="shared" si="18"/>
        <v>0</v>
      </c>
      <c r="CP65" s="150">
        <f t="shared" ref="CP65:CQ67" si="19">IF(L65&gt;=M65,0,1)</f>
        <v>0</v>
      </c>
      <c r="CQ65" s="150">
        <f t="shared" si="19"/>
        <v>0</v>
      </c>
      <c r="CR65" s="150">
        <f>IF(O65&gt;=P65,0,1)</f>
        <v>0</v>
      </c>
      <c r="CS65" s="150"/>
      <c r="CT65" s="150"/>
    </row>
    <row r="66" spans="1:98" ht="21" x14ac:dyDescent="0.25">
      <c r="A66" s="396"/>
      <c r="B66" s="118" t="s">
        <v>90</v>
      </c>
      <c r="C66" s="32"/>
      <c r="D66" s="33"/>
      <c r="E66" s="34"/>
      <c r="F66" s="32"/>
      <c r="G66" s="33"/>
      <c r="H66" s="34"/>
      <c r="I66" s="32"/>
      <c r="J66" s="33"/>
      <c r="K66" s="34"/>
      <c r="L66" s="32"/>
      <c r="M66" s="33"/>
      <c r="N66" s="34"/>
      <c r="O66" s="32"/>
      <c r="P66" s="116"/>
      <c r="Q66" s="151" t="s">
        <v>107</v>
      </c>
      <c r="R66" s="152"/>
      <c r="S66" s="152"/>
      <c r="T66" s="152"/>
      <c r="U66" s="152"/>
      <c r="V66" s="152"/>
      <c r="W66" s="152"/>
      <c r="X66" s="152"/>
      <c r="Y66" s="152"/>
      <c r="BZ66" s="150"/>
      <c r="CA66" s="150" t="str">
        <f>IF(C66&gt;=D66,""," Los exámenes Reactivos de Hepatitis B NO DEBEN ser mayor a los exámenes Procesados ")</f>
        <v/>
      </c>
      <c r="CB66" s="150" t="str">
        <f>IF(F66&gt;=G66,""," Los exámenes Reactivos de Hepatitis C NO DEBEN ser mayor a los exámenes Procesados ")</f>
        <v/>
      </c>
      <c r="CC66" s="150" t="str">
        <f>IF(I66&gt;=J66,""," Los exámenes Reactivos de CHAGAS NO DEBEN ser mayor a los exámenes Procesados ")</f>
        <v/>
      </c>
      <c r="CD66" s="150" t="str">
        <f>IF(L66&gt;=M66,""," Los exámenes Reactivos de HTLV1 NO DEBEN ser mayor a los exámenes Procesados ")</f>
        <v/>
      </c>
      <c r="CE66" s="150" t="str">
        <f>IF(O66&gt;=P66,""," Los exámenes Reactivos de SÍFILIS NO DEBEN ser mayor a los exámenes Procesados ")</f>
        <v/>
      </c>
      <c r="CF66" s="150" t="str">
        <f>IF(D66&gt;=E66,""," Los exámenes Confirmados de Hepatitis B NO DEBEN ser mayor a los exámenes Reactivos ")</f>
        <v/>
      </c>
      <c r="CG66" s="150" t="str">
        <f>IF(G66&gt;=H66,""," Los exámenes Confirmados de Hepatitis C NO DEBEN ser mayor a los exámenes Reactivos ")</f>
        <v/>
      </c>
      <c r="CH66" s="150" t="str">
        <f>IF(J66&gt;=K66,""," Los exámenes Confirmados de CHAGAS NO DEBEN ser mayor a los exámenes Reactivos ")</f>
        <v/>
      </c>
      <c r="CI66" s="150" t="str">
        <f>IF(M66&gt;=N66,""," Los exámenes Confirmados de HTLV1 NO DEBEN ser mayor a los exámenes Reactivos")</f>
        <v/>
      </c>
      <c r="CJ66" s="150">
        <f t="shared" si="16"/>
        <v>0</v>
      </c>
      <c r="CK66" s="150">
        <f t="shared" si="16"/>
        <v>0</v>
      </c>
      <c r="CL66" s="150">
        <f t="shared" si="17"/>
        <v>0</v>
      </c>
      <c r="CM66" s="150">
        <f t="shared" si="17"/>
        <v>0</v>
      </c>
      <c r="CN66" s="150">
        <f t="shared" si="18"/>
        <v>0</v>
      </c>
      <c r="CO66" s="150">
        <f t="shared" si="18"/>
        <v>0</v>
      </c>
      <c r="CP66" s="150">
        <f t="shared" si="19"/>
        <v>0</v>
      </c>
      <c r="CQ66" s="150">
        <f t="shared" si="19"/>
        <v>0</v>
      </c>
      <c r="CR66" s="150">
        <f>IF(O66&gt;=P66,0,1)</f>
        <v>0</v>
      </c>
      <c r="CS66" s="150"/>
      <c r="CT66" s="150"/>
    </row>
    <row r="67" spans="1:98" x14ac:dyDescent="0.25">
      <c r="A67" s="397" t="s">
        <v>91</v>
      </c>
      <c r="B67" s="398"/>
      <c r="C67" s="32"/>
      <c r="D67" s="33"/>
      <c r="E67" s="34"/>
      <c r="F67" s="32"/>
      <c r="G67" s="33"/>
      <c r="H67" s="34"/>
      <c r="I67" s="32"/>
      <c r="J67" s="33"/>
      <c r="K67" s="34"/>
      <c r="L67" s="32"/>
      <c r="M67" s="33"/>
      <c r="N67" s="34"/>
      <c r="O67" s="32"/>
      <c r="P67" s="116"/>
      <c r="Q67" s="151" t="s">
        <v>107</v>
      </c>
      <c r="R67" s="152"/>
      <c r="S67" s="152"/>
      <c r="T67" s="152"/>
      <c r="U67" s="152"/>
      <c r="V67" s="152"/>
      <c r="W67" s="152"/>
      <c r="X67" s="152"/>
      <c r="Y67" s="152"/>
      <c r="BZ67" s="150"/>
      <c r="CA67" s="150" t="str">
        <f>IF(C67&gt;=D67,""," Los exámenes Reactivos de Hepatitis B NO DEBEN ser mayor a los exámenes Procesados ")</f>
        <v/>
      </c>
      <c r="CB67" s="150" t="str">
        <f>IF(F67&gt;=G67,""," Los exámenes Reactivos de Hepatitis C NO DEBEN ser mayor a los exámenes Procesados ")</f>
        <v/>
      </c>
      <c r="CC67" s="150" t="str">
        <f>IF(I67&gt;=J67,""," Los exámenes Reactivos de CHAGAS NO DEBEN ser mayor a los exámenes Procesados ")</f>
        <v/>
      </c>
      <c r="CD67" s="150" t="str">
        <f>IF(L67&gt;=M67,""," Los exámenes Reactivos de HTLV1 NO DEBEN ser mayor a los exámenes Procesados ")</f>
        <v/>
      </c>
      <c r="CE67" s="150" t="str">
        <f>IF(O67&gt;=P67,""," Los exámenes Reactivos de SÍFILIS NO DEBEN ser mayor a los exámenes Procesados ")</f>
        <v/>
      </c>
      <c r="CF67" s="150" t="str">
        <f>IF(D67&gt;=E67,""," Los exámenes Confirmados de Hepatitis B NO DEBEN ser mayor a los exámenes Reactivos ")</f>
        <v/>
      </c>
      <c r="CG67" s="150" t="str">
        <f>IF(G67&gt;=H67,""," Los exámenes Confirmados de Hepatitis C NO DEBEN ser mayor a los exámenes Reactivos ")</f>
        <v/>
      </c>
      <c r="CH67" s="150" t="str">
        <f>IF(J67&gt;=K67,""," Los exámenes Confirmados de CHAGAS NO DEBEN ser mayor a los exámenes Reactivos ")</f>
        <v/>
      </c>
      <c r="CI67" s="150" t="str">
        <f>IF(M67&gt;=N67,""," Los exámenes Confirmados de HTLV1 NO DEBEN ser mayor a los exámenes Reactivos ")</f>
        <v/>
      </c>
      <c r="CJ67" s="150">
        <f t="shared" si="16"/>
        <v>0</v>
      </c>
      <c r="CK67" s="150">
        <f t="shared" si="16"/>
        <v>0</v>
      </c>
      <c r="CL67" s="150">
        <f t="shared" si="17"/>
        <v>0</v>
      </c>
      <c r="CM67" s="150">
        <f t="shared" si="17"/>
        <v>0</v>
      </c>
      <c r="CN67" s="150">
        <f t="shared" si="18"/>
        <v>0</v>
      </c>
      <c r="CO67" s="150">
        <f t="shared" si="18"/>
        <v>0</v>
      </c>
      <c r="CP67" s="150">
        <f t="shared" si="19"/>
        <v>0</v>
      </c>
      <c r="CQ67" s="150">
        <f t="shared" si="19"/>
        <v>0</v>
      </c>
      <c r="CR67" s="150">
        <f>IF(O67&gt;=E67,0,1)</f>
        <v>0</v>
      </c>
      <c r="CS67" s="150"/>
      <c r="CT67" s="150"/>
    </row>
    <row r="68" spans="1:98" x14ac:dyDescent="0.25">
      <c r="A68" s="37" t="s">
        <v>33</v>
      </c>
      <c r="B68" s="37"/>
      <c r="C68" s="35"/>
      <c r="D68" s="35"/>
      <c r="E68" s="37"/>
      <c r="F68" s="2"/>
      <c r="G68" s="2"/>
      <c r="H68" s="2"/>
      <c r="I68" s="2"/>
      <c r="J68" s="2"/>
      <c r="K68" s="2"/>
      <c r="L68" s="2"/>
      <c r="M68" s="2"/>
      <c r="N68" s="2"/>
      <c r="O68" s="5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BZ68" s="150"/>
      <c r="CA68" s="150"/>
      <c r="CB68" s="150"/>
      <c r="CC68" s="150"/>
      <c r="CD68" s="150"/>
      <c r="CE68" s="150"/>
      <c r="CF68" s="150"/>
      <c r="CG68" s="150"/>
      <c r="CH68" s="150"/>
      <c r="CI68" s="150"/>
      <c r="CJ68" s="150"/>
      <c r="CK68" s="150"/>
      <c r="CL68" s="150"/>
      <c r="CM68" s="150"/>
      <c r="CN68" s="150"/>
      <c r="CO68" s="150"/>
      <c r="CP68" s="150"/>
      <c r="CQ68" s="150"/>
      <c r="CR68" s="150"/>
      <c r="CS68" s="150"/>
      <c r="CT68" s="150"/>
    </row>
    <row r="69" spans="1:98" ht="26.25" customHeight="1" x14ac:dyDescent="0.25">
      <c r="A69" s="399" t="s">
        <v>21</v>
      </c>
      <c r="B69" s="371"/>
      <c r="C69" s="402" t="s">
        <v>34</v>
      </c>
      <c r="D69" s="380"/>
      <c r="E69" s="367" t="s">
        <v>92</v>
      </c>
      <c r="F69" s="383"/>
      <c r="G69" s="383"/>
      <c r="H69" s="383"/>
      <c r="I69" s="383"/>
      <c r="J69" s="383"/>
      <c r="K69" s="383"/>
      <c r="L69" s="383"/>
      <c r="M69" s="383"/>
      <c r="N69" s="383"/>
      <c r="O69" s="383"/>
      <c r="P69" s="383"/>
      <c r="Q69" s="383"/>
      <c r="R69" s="383"/>
      <c r="S69" s="383"/>
      <c r="T69" s="383"/>
      <c r="U69" s="383"/>
      <c r="V69" s="383"/>
      <c r="W69" s="383"/>
      <c r="X69" s="383"/>
      <c r="Y69" s="383"/>
      <c r="Z69" s="383"/>
      <c r="AA69" s="383"/>
      <c r="AB69" s="383"/>
      <c r="AC69" s="383"/>
      <c r="AD69" s="383"/>
      <c r="AE69" s="383"/>
      <c r="AF69" s="383"/>
      <c r="AG69" s="383"/>
      <c r="AH69" s="383"/>
      <c r="AI69" s="383"/>
      <c r="AJ69" s="383"/>
      <c r="AK69" s="383"/>
      <c r="AL69" s="368"/>
      <c r="AM69" s="404" t="s">
        <v>93</v>
      </c>
      <c r="AN69" s="385"/>
      <c r="AO69" s="371" t="s">
        <v>94</v>
      </c>
      <c r="AP69" s="387" t="s">
        <v>95</v>
      </c>
      <c r="AQ69" s="387" t="s">
        <v>96</v>
      </c>
      <c r="BZ69" s="150"/>
      <c r="CA69" s="150"/>
      <c r="CB69" s="150"/>
      <c r="CC69" s="150"/>
      <c r="CD69" s="150"/>
      <c r="CE69" s="150"/>
      <c r="CF69" s="150"/>
      <c r="CG69" s="150"/>
      <c r="CH69" s="150"/>
      <c r="CI69" s="150"/>
      <c r="CJ69" s="150"/>
      <c r="CK69" s="150"/>
      <c r="CL69" s="150"/>
      <c r="CM69" s="150"/>
      <c r="CN69" s="150"/>
      <c r="CO69" s="150"/>
      <c r="CP69" s="150"/>
      <c r="CQ69" s="150"/>
      <c r="CR69" s="150"/>
      <c r="CS69" s="150"/>
      <c r="CT69" s="150"/>
    </row>
    <row r="70" spans="1:98" x14ac:dyDescent="0.25">
      <c r="A70" s="400"/>
      <c r="B70" s="386"/>
      <c r="C70" s="403"/>
      <c r="D70" s="382"/>
      <c r="E70" s="367" t="s">
        <v>35</v>
      </c>
      <c r="F70" s="368"/>
      <c r="G70" s="367" t="s">
        <v>36</v>
      </c>
      <c r="H70" s="368"/>
      <c r="I70" s="367" t="s">
        <v>37</v>
      </c>
      <c r="J70" s="368"/>
      <c r="K70" s="367" t="s">
        <v>38</v>
      </c>
      <c r="L70" s="368"/>
      <c r="M70" s="367" t="s">
        <v>39</v>
      </c>
      <c r="N70" s="368"/>
      <c r="O70" s="367" t="s">
        <v>40</v>
      </c>
      <c r="P70" s="368"/>
      <c r="Q70" s="367" t="s">
        <v>41</v>
      </c>
      <c r="R70" s="368"/>
      <c r="S70" s="367" t="s">
        <v>42</v>
      </c>
      <c r="T70" s="368"/>
      <c r="U70" s="367" t="s">
        <v>43</v>
      </c>
      <c r="V70" s="368"/>
      <c r="W70" s="367" t="s">
        <v>44</v>
      </c>
      <c r="X70" s="368"/>
      <c r="Y70" s="367" t="s">
        <v>45</v>
      </c>
      <c r="Z70" s="368"/>
      <c r="AA70" s="367" t="s">
        <v>46</v>
      </c>
      <c r="AB70" s="368"/>
      <c r="AC70" s="367" t="s">
        <v>47</v>
      </c>
      <c r="AD70" s="368"/>
      <c r="AE70" s="367" t="s">
        <v>48</v>
      </c>
      <c r="AF70" s="368"/>
      <c r="AG70" s="367" t="s">
        <v>49</v>
      </c>
      <c r="AH70" s="368"/>
      <c r="AI70" s="367" t="s">
        <v>50</v>
      </c>
      <c r="AJ70" s="368"/>
      <c r="AK70" s="367" t="s">
        <v>51</v>
      </c>
      <c r="AL70" s="368"/>
      <c r="AM70" s="369" t="s">
        <v>6</v>
      </c>
      <c r="AN70" s="390" t="s">
        <v>7</v>
      </c>
      <c r="AO70" s="386"/>
      <c r="AP70" s="388"/>
      <c r="AQ70" s="388"/>
      <c r="BZ70" s="150"/>
      <c r="CA70" s="150"/>
      <c r="CB70" s="150"/>
      <c r="CC70" s="150"/>
      <c r="CD70" s="150"/>
      <c r="CE70" s="150"/>
      <c r="CF70" s="150"/>
      <c r="CG70" s="150"/>
      <c r="CH70" s="150"/>
      <c r="CI70" s="150"/>
      <c r="CJ70" s="150"/>
      <c r="CK70" s="150"/>
      <c r="CL70" s="150"/>
      <c r="CM70" s="150"/>
      <c r="CN70" s="150"/>
      <c r="CO70" s="150"/>
      <c r="CP70" s="150"/>
      <c r="CQ70" s="150"/>
      <c r="CR70" s="150"/>
      <c r="CS70" s="150"/>
      <c r="CT70" s="150"/>
    </row>
    <row r="71" spans="1:98" x14ac:dyDescent="0.25">
      <c r="A71" s="401"/>
      <c r="B71" s="372"/>
      <c r="C71" s="69" t="s">
        <v>27</v>
      </c>
      <c r="D71" s="69" t="s">
        <v>28</v>
      </c>
      <c r="E71" s="68" t="s">
        <v>27</v>
      </c>
      <c r="F71" s="28" t="s">
        <v>28</v>
      </c>
      <c r="G71" s="68" t="s">
        <v>27</v>
      </c>
      <c r="H71" s="28" t="s">
        <v>28</v>
      </c>
      <c r="I71" s="68" t="s">
        <v>27</v>
      </c>
      <c r="J71" s="28" t="s">
        <v>28</v>
      </c>
      <c r="K71" s="68" t="s">
        <v>27</v>
      </c>
      <c r="L71" s="28" t="s">
        <v>28</v>
      </c>
      <c r="M71" s="68" t="s">
        <v>27</v>
      </c>
      <c r="N71" s="28" t="s">
        <v>28</v>
      </c>
      <c r="O71" s="68" t="s">
        <v>27</v>
      </c>
      <c r="P71" s="28" t="s">
        <v>28</v>
      </c>
      <c r="Q71" s="68" t="s">
        <v>27</v>
      </c>
      <c r="R71" s="28" t="s">
        <v>28</v>
      </c>
      <c r="S71" s="68" t="s">
        <v>27</v>
      </c>
      <c r="T71" s="28" t="s">
        <v>28</v>
      </c>
      <c r="U71" s="68" t="s">
        <v>27</v>
      </c>
      <c r="V71" s="28" t="s">
        <v>28</v>
      </c>
      <c r="W71" s="68" t="s">
        <v>27</v>
      </c>
      <c r="X71" s="28" t="s">
        <v>28</v>
      </c>
      <c r="Y71" s="68" t="s">
        <v>27</v>
      </c>
      <c r="Z71" s="28" t="s">
        <v>28</v>
      </c>
      <c r="AA71" s="68" t="s">
        <v>27</v>
      </c>
      <c r="AB71" s="28" t="s">
        <v>28</v>
      </c>
      <c r="AC71" s="68" t="s">
        <v>27</v>
      </c>
      <c r="AD71" s="28" t="s">
        <v>28</v>
      </c>
      <c r="AE71" s="68" t="s">
        <v>27</v>
      </c>
      <c r="AF71" s="28" t="s">
        <v>28</v>
      </c>
      <c r="AG71" s="68" t="s">
        <v>27</v>
      </c>
      <c r="AH71" s="28" t="s">
        <v>28</v>
      </c>
      <c r="AI71" s="68" t="s">
        <v>27</v>
      </c>
      <c r="AJ71" s="28" t="s">
        <v>28</v>
      </c>
      <c r="AK71" s="68" t="s">
        <v>27</v>
      </c>
      <c r="AL71" s="8" t="s">
        <v>28</v>
      </c>
      <c r="AM71" s="370"/>
      <c r="AN71" s="391"/>
      <c r="AO71" s="372"/>
      <c r="AP71" s="389"/>
      <c r="AQ71" s="389"/>
      <c r="BZ71" s="150"/>
      <c r="CA71" s="150"/>
      <c r="CB71" s="150"/>
      <c r="CC71" s="150"/>
      <c r="CD71" s="150"/>
      <c r="CE71" s="150"/>
      <c r="CF71" s="150"/>
      <c r="CG71" s="150"/>
      <c r="CH71" s="150"/>
      <c r="CI71" s="150"/>
      <c r="CJ71" s="150"/>
      <c r="CK71" s="150"/>
      <c r="CL71" s="150"/>
      <c r="CM71" s="150"/>
      <c r="CN71" s="150"/>
      <c r="CO71" s="150"/>
      <c r="CP71" s="150"/>
      <c r="CQ71" s="150"/>
      <c r="CR71" s="150"/>
      <c r="CS71" s="150"/>
      <c r="CT71" s="150"/>
    </row>
    <row r="72" spans="1:98" x14ac:dyDescent="0.25">
      <c r="A72" s="365" t="s">
        <v>52</v>
      </c>
      <c r="B72" s="366"/>
      <c r="C72" s="155">
        <f t="shared" ref="C72:C83" si="20">SUM(E72+G72+I72+K72+M72+O72+Q72+S72+U72+W72+Y72+AA72+AC72+AE72+AG72+AI72+AK72)</f>
        <v>180</v>
      </c>
      <c r="D72" s="156">
        <f t="shared" ref="D72:D83" si="21">SUM(F72+H72+J72+L72+N72+P72+R72+T72+V72+X72+Z72+AB72+AD72+AF72+AH72+AJ72+AL72)</f>
        <v>1</v>
      </c>
      <c r="E72" s="38"/>
      <c r="F72" s="39"/>
      <c r="G72" s="38"/>
      <c r="H72" s="39"/>
      <c r="I72" s="29">
        <v>1</v>
      </c>
      <c r="J72" s="30"/>
      <c r="K72" s="29">
        <v>32</v>
      </c>
      <c r="L72" s="30"/>
      <c r="M72" s="29">
        <v>47</v>
      </c>
      <c r="N72" s="30"/>
      <c r="O72" s="29">
        <v>41</v>
      </c>
      <c r="P72" s="30"/>
      <c r="Q72" s="29">
        <v>28</v>
      </c>
      <c r="R72" s="30"/>
      <c r="S72" s="29">
        <v>22</v>
      </c>
      <c r="T72" s="30">
        <v>1</v>
      </c>
      <c r="U72" s="29">
        <v>9</v>
      </c>
      <c r="V72" s="30"/>
      <c r="W72" s="29"/>
      <c r="X72" s="30"/>
      <c r="Y72" s="29"/>
      <c r="Z72" s="30"/>
      <c r="AA72" s="29"/>
      <c r="AB72" s="30"/>
      <c r="AC72" s="29"/>
      <c r="AD72" s="30"/>
      <c r="AE72" s="29"/>
      <c r="AF72" s="30"/>
      <c r="AG72" s="29"/>
      <c r="AH72" s="30"/>
      <c r="AI72" s="29"/>
      <c r="AJ72" s="30"/>
      <c r="AK72" s="38"/>
      <c r="AL72" s="121"/>
      <c r="AM72" s="121"/>
      <c r="AN72" s="22">
        <v>180</v>
      </c>
      <c r="AO72" s="22">
        <v>0</v>
      </c>
      <c r="AP72" s="19">
        <v>0</v>
      </c>
      <c r="AQ72" s="19">
        <v>0</v>
      </c>
      <c r="AR72" s="122" t="s">
        <v>97</v>
      </c>
      <c r="BZ72" s="150"/>
      <c r="CA72" s="150" t="str">
        <f>IF(C72&lt;&gt;AN72," Total de exámenes procesados DEBEN ser igual al Total por sexo.-","")</f>
        <v/>
      </c>
      <c r="CB72" s="150" t="str">
        <f t="shared" ref="CB72:CB94" si="22">IF(F72&lt;=E72,""," Los exámenes Reactivos de 0 a 4 años NO DEBEN ser mayor a los Exámenes Procesados de la misma edad.-")</f>
        <v/>
      </c>
      <c r="CC72" s="150" t="str">
        <f t="shared" ref="CC72:CC94" si="23">IF(H72&lt;=G72,""," Los exámenes Reactivos de 5 a 9 años NO DEBEN ser mayor a los Exámenes Procesados de la misma edad.-")</f>
        <v/>
      </c>
      <c r="CD72" s="150" t="str">
        <f t="shared" ref="CD72:CD94" si="24">IF(J72&lt;=I72,""," Los exámenes Reactivos de 10 a 14 años NO DEBEN ser mayor a los Exámenes Procesados de la misma edad.-")</f>
        <v/>
      </c>
      <c r="CE72" s="150" t="str">
        <f t="shared" ref="CE72:CE94" si="25">IF(L72&lt;=K72,""," Los exámenes Reactivos de 15 a 19 años NO DEBEN ser mayor a los Exámenes Procesados de la misma edad.-")</f>
        <v/>
      </c>
      <c r="CF72" s="150" t="str">
        <f t="shared" ref="CF72:CF94" si="26">IF(N72&lt;=M72,""," Los exámenes Reactivos de 20 a 24 años NO DEBEN ser mayor a los Exámenes Procesados de la misma edad.-")</f>
        <v/>
      </c>
      <c r="CG72" s="150" t="str">
        <f t="shared" ref="CG72:CG94" si="27">IF(P72&lt;=O72,""," Los exámenes Reactivos de 25 a 29 años NO DEBEN ser mayor a los Exámenes Procesados de la misma edad.-")</f>
        <v/>
      </c>
      <c r="CH72" s="150" t="str">
        <f t="shared" ref="CH72:CH94" si="28">IF(R72&lt;=Q72,""," Los exámenes Reactivos de 30 a 34 años NO DEBEN ser mayor a los Exámenes Procesados de la misma edad.-")</f>
        <v/>
      </c>
      <c r="CI72" s="150" t="str">
        <f t="shared" ref="CI72:CI94" si="29">IF(T72&lt;=S72,""," Los exámenes Reactivos de 35 a 39 años NO DEBEN ser mayor a los Exámenes Procesados de la misma edad.-")</f>
        <v/>
      </c>
      <c r="CJ72" s="150" t="str">
        <f t="shared" ref="CJ72:CJ94" si="30">IF(V72&lt;=U72,""," Los exámenes Reactivos de 40 a 44 años NO DEBEN ser mayor a los Exámenes Procesados de la misma edad.-")</f>
        <v/>
      </c>
      <c r="CK72" s="150" t="str">
        <f t="shared" ref="CK72:CK94" si="31">IF(X72&lt;=W72,""," Los exámenes Reactivos de 45 a 49 años NO DEBEN ser mayor a los Exámenes Procesados de la misma edad.-")</f>
        <v/>
      </c>
      <c r="CL72" s="150" t="str">
        <f t="shared" ref="CL72:CL94" si="32">IF(Z72&lt;=Y72,""," Los exámenes Reactivos de 50 a 54 años NO DEBEN ser mayor a los Exámenes Procesados de la misma edad.-")</f>
        <v/>
      </c>
      <c r="CM72" s="150" t="str">
        <f t="shared" ref="CM72:CM94" si="33">IF(AB72&lt;=AA72,""," Los exámenes Reactivos de 55 a 59 años NO DEBEN ser mayor a los Exámenes Procesados de la misma edad.-")</f>
        <v/>
      </c>
      <c r="CN72" s="150" t="str">
        <f t="shared" ref="CN72:CN94" si="34">IF(AD72&lt;=AC72,""," Los exámenes Reactivos de 60 a 64 años NO DEBEN ser mayor a los Exámenes Procesados de la misma edad.-")</f>
        <v/>
      </c>
      <c r="CO72" s="150" t="str">
        <f t="shared" ref="CO72:CO94" si="35">IF(AF72&lt;=AE72,""," Los exámenes Reactivos de 65 a 69 años NO DEBEN ser mayor a los Exámenes Procesados de la misma edad.-")</f>
        <v/>
      </c>
      <c r="CP72" s="150" t="str">
        <f t="shared" ref="CP72:CP94" si="36">IF(AH72&lt;=AG72,""," Los exámenes Reactivos de 70 a 74 años NO DEBEN ser mayor a los Exámenes Procesados de la misma edad.-")</f>
        <v/>
      </c>
      <c r="CQ72" s="150" t="str">
        <f t="shared" ref="CQ72:CQ81" si="37">IF(AJ72&lt;=AI72,""," Los exámenes Reactivos de 75 a 79 años NO DEBEN ser mayor a los Exámenes Procesados de la misma edad.-")</f>
        <v/>
      </c>
      <c r="CR72" s="150" t="str">
        <f t="shared" ref="CR72:CR94" si="38">IF(AL72&lt;=AK72,""," Los exámenes Reactivos de 80 y mas años NO DEBEN ser mayor a los Exámenes Procesados de la misma edad.-")</f>
        <v/>
      </c>
      <c r="CS72" s="150" t="str">
        <f t="shared" ref="CS72:CS80" si="39">IF(AL72&lt;=AK72,""," Los exámenes Reactivos de 80 y mas años NO DEBEN ser mayor a los Exámenes Procesados de la misma edad.-")</f>
        <v/>
      </c>
      <c r="CT72" s="150" t="str">
        <f t="shared" ref="CT72:CT80" si="40">IF(AL72&lt;=AK72,""," Los exámenes Reactivos de 80 y mas años NO DEBEN ser mayor a los Exámenes Procesados de la misma edad.-")</f>
        <v/>
      </c>
    </row>
    <row r="73" spans="1:98" x14ac:dyDescent="0.25">
      <c r="A73" s="353" t="s">
        <v>53</v>
      </c>
      <c r="B73" s="354"/>
      <c r="C73" s="157">
        <f t="shared" si="20"/>
        <v>61</v>
      </c>
      <c r="D73" s="158">
        <f t="shared" si="21"/>
        <v>1</v>
      </c>
      <c r="E73" s="16"/>
      <c r="F73" s="40"/>
      <c r="G73" s="16"/>
      <c r="H73" s="40"/>
      <c r="I73" s="10"/>
      <c r="J73" s="31"/>
      <c r="K73" s="10">
        <v>2</v>
      </c>
      <c r="L73" s="31"/>
      <c r="M73" s="10">
        <v>15</v>
      </c>
      <c r="N73" s="31"/>
      <c r="O73" s="10">
        <v>16</v>
      </c>
      <c r="P73" s="31">
        <v>1</v>
      </c>
      <c r="Q73" s="10">
        <v>17</v>
      </c>
      <c r="R73" s="31"/>
      <c r="S73" s="10">
        <v>7</v>
      </c>
      <c r="T73" s="31"/>
      <c r="U73" s="10">
        <v>4</v>
      </c>
      <c r="V73" s="31"/>
      <c r="W73" s="10"/>
      <c r="X73" s="31"/>
      <c r="Y73" s="10"/>
      <c r="Z73" s="31"/>
      <c r="AA73" s="10"/>
      <c r="AB73" s="31"/>
      <c r="AC73" s="10"/>
      <c r="AD73" s="31"/>
      <c r="AE73" s="10"/>
      <c r="AF73" s="31"/>
      <c r="AG73" s="10"/>
      <c r="AH73" s="31"/>
      <c r="AI73" s="10"/>
      <c r="AJ73" s="31"/>
      <c r="AK73" s="16"/>
      <c r="AL73" s="125"/>
      <c r="AM73" s="125"/>
      <c r="AN73" s="22">
        <v>61</v>
      </c>
      <c r="AO73" s="22">
        <v>0</v>
      </c>
      <c r="AP73" s="19">
        <v>0</v>
      </c>
      <c r="AQ73" s="19">
        <v>0</v>
      </c>
      <c r="AR73" s="122" t="s">
        <v>97</v>
      </c>
      <c r="BZ73" s="150"/>
      <c r="CA73" s="150" t="str">
        <f>IF(C73&lt;&gt;AN73," Total de exámenes procesados DEBEN ser igual al Total por sexo.-","")</f>
        <v/>
      </c>
      <c r="CB73" s="150" t="str">
        <f t="shared" si="22"/>
        <v/>
      </c>
      <c r="CC73" s="150" t="str">
        <f t="shared" si="23"/>
        <v/>
      </c>
      <c r="CD73" s="150" t="str">
        <f t="shared" si="24"/>
        <v/>
      </c>
      <c r="CE73" s="150" t="str">
        <f t="shared" si="25"/>
        <v/>
      </c>
      <c r="CF73" s="150" t="str">
        <f t="shared" si="26"/>
        <v/>
      </c>
      <c r="CG73" s="150" t="str">
        <f t="shared" si="27"/>
        <v/>
      </c>
      <c r="CH73" s="150" t="str">
        <f t="shared" si="28"/>
        <v/>
      </c>
      <c r="CI73" s="150" t="str">
        <f t="shared" si="29"/>
        <v/>
      </c>
      <c r="CJ73" s="150" t="str">
        <f t="shared" si="30"/>
        <v/>
      </c>
      <c r="CK73" s="150" t="str">
        <f t="shared" si="31"/>
        <v/>
      </c>
      <c r="CL73" s="150" t="str">
        <f t="shared" si="32"/>
        <v/>
      </c>
      <c r="CM73" s="150" t="str">
        <f t="shared" si="33"/>
        <v/>
      </c>
      <c r="CN73" s="150" t="str">
        <f t="shared" si="34"/>
        <v/>
      </c>
      <c r="CO73" s="150" t="str">
        <f t="shared" si="35"/>
        <v/>
      </c>
      <c r="CP73" s="150" t="str">
        <f t="shared" si="36"/>
        <v/>
      </c>
      <c r="CQ73" s="150" t="str">
        <f t="shared" si="37"/>
        <v/>
      </c>
      <c r="CR73" s="150" t="str">
        <f t="shared" si="38"/>
        <v/>
      </c>
      <c r="CS73" s="150" t="str">
        <f t="shared" si="39"/>
        <v/>
      </c>
      <c r="CT73" s="150" t="str">
        <f t="shared" si="40"/>
        <v/>
      </c>
    </row>
    <row r="74" spans="1:98" x14ac:dyDescent="0.25">
      <c r="A74" s="353" t="s">
        <v>54</v>
      </c>
      <c r="B74" s="354"/>
      <c r="C74" s="157">
        <f t="shared" si="20"/>
        <v>0</v>
      </c>
      <c r="D74" s="158">
        <f t="shared" si="21"/>
        <v>0</v>
      </c>
      <c r="E74" s="16"/>
      <c r="F74" s="40"/>
      <c r="G74" s="16"/>
      <c r="H74" s="40"/>
      <c r="I74" s="10"/>
      <c r="J74" s="31"/>
      <c r="K74" s="21"/>
      <c r="L74" s="41"/>
      <c r="M74" s="21"/>
      <c r="N74" s="41"/>
      <c r="O74" s="21"/>
      <c r="P74" s="41"/>
      <c r="Q74" s="21"/>
      <c r="R74" s="41"/>
      <c r="S74" s="21"/>
      <c r="T74" s="41"/>
      <c r="U74" s="21"/>
      <c r="V74" s="41"/>
      <c r="W74" s="21"/>
      <c r="X74" s="41"/>
      <c r="Y74" s="21"/>
      <c r="Z74" s="41"/>
      <c r="AA74" s="21"/>
      <c r="AB74" s="41"/>
      <c r="AC74" s="21"/>
      <c r="AD74" s="41"/>
      <c r="AE74" s="21"/>
      <c r="AF74" s="41"/>
      <c r="AG74" s="21"/>
      <c r="AH74" s="41"/>
      <c r="AI74" s="21"/>
      <c r="AJ74" s="41"/>
      <c r="AK74" s="16"/>
      <c r="AL74" s="125"/>
      <c r="AM74" s="125"/>
      <c r="AN74" s="22"/>
      <c r="AO74" s="22"/>
      <c r="AP74" s="19"/>
      <c r="AQ74" s="19"/>
      <c r="AR74" s="122" t="s">
        <v>97</v>
      </c>
      <c r="BZ74" s="150"/>
      <c r="CA74" s="150" t="str">
        <f>IF(C74&lt;&gt;AN74," Total de exámenes procesados DEBEN ser igual al Total por sexo.-","")</f>
        <v/>
      </c>
      <c r="CB74" s="150" t="str">
        <f t="shared" si="22"/>
        <v/>
      </c>
      <c r="CC74" s="150" t="str">
        <f t="shared" si="23"/>
        <v/>
      </c>
      <c r="CD74" s="150" t="str">
        <f t="shared" si="24"/>
        <v/>
      </c>
      <c r="CE74" s="150" t="str">
        <f t="shared" si="25"/>
        <v/>
      </c>
      <c r="CF74" s="150" t="str">
        <f t="shared" si="26"/>
        <v/>
      </c>
      <c r="CG74" s="150" t="str">
        <f t="shared" si="27"/>
        <v/>
      </c>
      <c r="CH74" s="150" t="str">
        <f t="shared" si="28"/>
        <v/>
      </c>
      <c r="CI74" s="150" t="str">
        <f t="shared" si="29"/>
        <v/>
      </c>
      <c r="CJ74" s="150" t="str">
        <f t="shared" si="30"/>
        <v/>
      </c>
      <c r="CK74" s="150" t="str">
        <f t="shared" si="31"/>
        <v/>
      </c>
      <c r="CL74" s="150" t="str">
        <f t="shared" si="32"/>
        <v/>
      </c>
      <c r="CM74" s="150" t="str">
        <f t="shared" si="33"/>
        <v/>
      </c>
      <c r="CN74" s="150" t="str">
        <f t="shared" si="34"/>
        <v/>
      </c>
      <c r="CO74" s="150" t="str">
        <f t="shared" si="35"/>
        <v/>
      </c>
      <c r="CP74" s="150" t="str">
        <f t="shared" si="36"/>
        <v/>
      </c>
      <c r="CQ74" s="150" t="str">
        <f t="shared" si="37"/>
        <v/>
      </c>
      <c r="CR74" s="150" t="str">
        <f t="shared" si="38"/>
        <v/>
      </c>
      <c r="CS74" s="150" t="str">
        <f t="shared" si="39"/>
        <v/>
      </c>
      <c r="CT74" s="150" t="str">
        <f t="shared" si="40"/>
        <v/>
      </c>
    </row>
    <row r="75" spans="1:98" x14ac:dyDescent="0.25">
      <c r="A75" s="353" t="s">
        <v>14</v>
      </c>
      <c r="B75" s="354"/>
      <c r="C75" s="157">
        <f t="shared" si="20"/>
        <v>3</v>
      </c>
      <c r="D75" s="159">
        <f t="shared" si="21"/>
        <v>0</v>
      </c>
      <c r="E75" s="16"/>
      <c r="F75" s="40"/>
      <c r="G75" s="16"/>
      <c r="H75" s="40"/>
      <c r="I75" s="16"/>
      <c r="J75" s="40"/>
      <c r="K75" s="21"/>
      <c r="L75" s="41"/>
      <c r="M75" s="21">
        <v>1</v>
      </c>
      <c r="N75" s="41"/>
      <c r="O75" s="21">
        <v>1</v>
      </c>
      <c r="P75" s="41"/>
      <c r="Q75" s="21">
        <v>1</v>
      </c>
      <c r="R75" s="41"/>
      <c r="S75" s="21"/>
      <c r="T75" s="41"/>
      <c r="U75" s="21"/>
      <c r="V75" s="41"/>
      <c r="W75" s="21"/>
      <c r="X75" s="41"/>
      <c r="Y75" s="21"/>
      <c r="Z75" s="41"/>
      <c r="AA75" s="21"/>
      <c r="AB75" s="41"/>
      <c r="AC75" s="21"/>
      <c r="AD75" s="41"/>
      <c r="AE75" s="21"/>
      <c r="AF75" s="41"/>
      <c r="AG75" s="21"/>
      <c r="AH75" s="41"/>
      <c r="AI75" s="21"/>
      <c r="AJ75" s="41"/>
      <c r="AK75" s="21"/>
      <c r="AL75" s="19"/>
      <c r="AM75" s="22"/>
      <c r="AN75" s="22">
        <v>3</v>
      </c>
      <c r="AO75" s="22">
        <v>0</v>
      </c>
      <c r="AP75" s="19">
        <v>0</v>
      </c>
      <c r="AQ75" s="19">
        <v>0</v>
      </c>
      <c r="AR75" s="122" t="s">
        <v>97</v>
      </c>
      <c r="BZ75" s="150"/>
      <c r="CA75" s="150" t="str">
        <f t="shared" ref="CA75:CA94" si="41">IF(C75&lt;&gt;SUM(AM75:AN75)," Total de exámenes procesados DEBEN ser igual al Total por sexo.-","")</f>
        <v/>
      </c>
      <c r="CB75" s="150" t="str">
        <f t="shared" si="22"/>
        <v/>
      </c>
      <c r="CC75" s="150" t="str">
        <f t="shared" si="23"/>
        <v/>
      </c>
      <c r="CD75" s="150" t="str">
        <f t="shared" si="24"/>
        <v/>
      </c>
      <c r="CE75" s="150" t="str">
        <f t="shared" si="25"/>
        <v/>
      </c>
      <c r="CF75" s="150" t="str">
        <f t="shared" si="26"/>
        <v/>
      </c>
      <c r="CG75" s="150" t="str">
        <f t="shared" si="27"/>
        <v/>
      </c>
      <c r="CH75" s="150" t="str">
        <f t="shared" si="28"/>
        <v/>
      </c>
      <c r="CI75" s="150" t="str">
        <f t="shared" si="29"/>
        <v/>
      </c>
      <c r="CJ75" s="150" t="str">
        <f t="shared" si="30"/>
        <v/>
      </c>
      <c r="CK75" s="150" t="str">
        <f t="shared" si="31"/>
        <v/>
      </c>
      <c r="CL75" s="150" t="str">
        <f t="shared" si="32"/>
        <v/>
      </c>
      <c r="CM75" s="150" t="str">
        <f t="shared" si="33"/>
        <v/>
      </c>
      <c r="CN75" s="150" t="str">
        <f t="shared" si="34"/>
        <v/>
      </c>
      <c r="CO75" s="150" t="str">
        <f t="shared" si="35"/>
        <v/>
      </c>
      <c r="CP75" s="150" t="str">
        <f t="shared" si="36"/>
        <v/>
      </c>
      <c r="CQ75" s="150" t="str">
        <f t="shared" si="37"/>
        <v/>
      </c>
      <c r="CR75" s="150" t="str">
        <f t="shared" si="38"/>
        <v/>
      </c>
      <c r="CS75" s="150" t="str">
        <f t="shared" si="39"/>
        <v/>
      </c>
      <c r="CT75" s="150" t="str">
        <f t="shared" si="40"/>
        <v/>
      </c>
    </row>
    <row r="76" spans="1:98" x14ac:dyDescent="0.25">
      <c r="A76" s="353" t="s">
        <v>19</v>
      </c>
      <c r="B76" s="354"/>
      <c r="C76" s="160">
        <f t="shared" si="20"/>
        <v>0</v>
      </c>
      <c r="D76" s="159">
        <f t="shared" si="21"/>
        <v>0</v>
      </c>
      <c r="E76" s="21"/>
      <c r="F76" s="41"/>
      <c r="G76" s="21"/>
      <c r="H76" s="41"/>
      <c r="I76" s="21"/>
      <c r="J76" s="41"/>
      <c r="K76" s="21"/>
      <c r="L76" s="41"/>
      <c r="M76" s="21"/>
      <c r="N76" s="41"/>
      <c r="O76" s="21"/>
      <c r="P76" s="41"/>
      <c r="Q76" s="21"/>
      <c r="R76" s="41"/>
      <c r="S76" s="21"/>
      <c r="T76" s="41"/>
      <c r="U76" s="21"/>
      <c r="V76" s="41"/>
      <c r="W76" s="21"/>
      <c r="X76" s="41"/>
      <c r="Y76" s="21"/>
      <c r="Z76" s="41"/>
      <c r="AA76" s="21"/>
      <c r="AB76" s="41"/>
      <c r="AC76" s="21"/>
      <c r="AD76" s="41"/>
      <c r="AE76" s="21"/>
      <c r="AF76" s="41"/>
      <c r="AG76" s="21"/>
      <c r="AH76" s="41"/>
      <c r="AI76" s="21"/>
      <c r="AJ76" s="41"/>
      <c r="AK76" s="21"/>
      <c r="AL76" s="19"/>
      <c r="AM76" s="22"/>
      <c r="AN76" s="22"/>
      <c r="AO76" s="22"/>
      <c r="AP76" s="19"/>
      <c r="AQ76" s="19"/>
      <c r="AR76" s="122" t="s">
        <v>97</v>
      </c>
      <c r="BZ76" s="150"/>
      <c r="CA76" s="150" t="str">
        <f t="shared" si="41"/>
        <v/>
      </c>
      <c r="CB76" s="150" t="str">
        <f t="shared" si="22"/>
        <v/>
      </c>
      <c r="CC76" s="150" t="str">
        <f t="shared" si="23"/>
        <v/>
      </c>
      <c r="CD76" s="150" t="str">
        <f t="shared" si="24"/>
        <v/>
      </c>
      <c r="CE76" s="150" t="str">
        <f t="shared" si="25"/>
        <v/>
      </c>
      <c r="CF76" s="150" t="str">
        <f t="shared" si="26"/>
        <v/>
      </c>
      <c r="CG76" s="150" t="str">
        <f t="shared" si="27"/>
        <v/>
      </c>
      <c r="CH76" s="150" t="str">
        <f t="shared" si="28"/>
        <v/>
      </c>
      <c r="CI76" s="150" t="str">
        <f t="shared" si="29"/>
        <v/>
      </c>
      <c r="CJ76" s="150" t="str">
        <f t="shared" si="30"/>
        <v/>
      </c>
      <c r="CK76" s="150" t="str">
        <f t="shared" si="31"/>
        <v/>
      </c>
      <c r="CL76" s="150" t="str">
        <f t="shared" si="32"/>
        <v/>
      </c>
      <c r="CM76" s="150" t="str">
        <f t="shared" si="33"/>
        <v/>
      </c>
      <c r="CN76" s="150" t="str">
        <f t="shared" si="34"/>
        <v/>
      </c>
      <c r="CO76" s="150" t="str">
        <f t="shared" si="35"/>
        <v/>
      </c>
      <c r="CP76" s="150" t="str">
        <f t="shared" si="36"/>
        <v/>
      </c>
      <c r="CQ76" s="150" t="str">
        <f t="shared" si="37"/>
        <v/>
      </c>
      <c r="CR76" s="150" t="str">
        <f t="shared" si="38"/>
        <v/>
      </c>
      <c r="CS76" s="150" t="str">
        <f t="shared" si="39"/>
        <v/>
      </c>
      <c r="CT76" s="150" t="str">
        <f t="shared" si="40"/>
        <v/>
      </c>
    </row>
    <row r="77" spans="1:98" x14ac:dyDescent="0.25">
      <c r="A77" s="353" t="s">
        <v>55</v>
      </c>
      <c r="B77" s="354"/>
      <c r="C77" s="157">
        <f t="shared" si="20"/>
        <v>6</v>
      </c>
      <c r="D77" s="158">
        <f t="shared" si="21"/>
        <v>0</v>
      </c>
      <c r="E77" s="16"/>
      <c r="F77" s="40"/>
      <c r="G77" s="16"/>
      <c r="H77" s="40"/>
      <c r="I77" s="21">
        <v>1</v>
      </c>
      <c r="J77" s="41"/>
      <c r="K77" s="21"/>
      <c r="L77" s="41"/>
      <c r="M77" s="21">
        <v>1</v>
      </c>
      <c r="N77" s="41"/>
      <c r="O77" s="21"/>
      <c r="P77" s="41"/>
      <c r="Q77" s="21"/>
      <c r="R77" s="41"/>
      <c r="S77" s="21">
        <v>2</v>
      </c>
      <c r="T77" s="41"/>
      <c r="U77" s="21"/>
      <c r="V77" s="41"/>
      <c r="W77" s="21">
        <v>2</v>
      </c>
      <c r="X77" s="41"/>
      <c r="Y77" s="21"/>
      <c r="Z77" s="41"/>
      <c r="AA77" s="21"/>
      <c r="AB77" s="41"/>
      <c r="AC77" s="21"/>
      <c r="AD77" s="41"/>
      <c r="AE77" s="21"/>
      <c r="AF77" s="41"/>
      <c r="AG77" s="21"/>
      <c r="AH77" s="41"/>
      <c r="AI77" s="21"/>
      <c r="AJ77" s="41"/>
      <c r="AK77" s="21"/>
      <c r="AL77" s="19"/>
      <c r="AM77" s="22">
        <v>1</v>
      </c>
      <c r="AN77" s="22">
        <v>5</v>
      </c>
      <c r="AO77" s="22">
        <v>0</v>
      </c>
      <c r="AP77" s="19">
        <v>0</v>
      </c>
      <c r="AQ77" s="19">
        <v>0</v>
      </c>
      <c r="AR77" s="122" t="s">
        <v>97</v>
      </c>
      <c r="BZ77" s="150"/>
      <c r="CA77" s="150" t="str">
        <f t="shared" si="41"/>
        <v/>
      </c>
      <c r="CB77" s="150" t="str">
        <f t="shared" si="22"/>
        <v/>
      </c>
      <c r="CC77" s="150" t="str">
        <f t="shared" si="23"/>
        <v/>
      </c>
      <c r="CD77" s="150" t="str">
        <f t="shared" si="24"/>
        <v/>
      </c>
      <c r="CE77" s="150" t="str">
        <f t="shared" si="25"/>
        <v/>
      </c>
      <c r="CF77" s="150" t="str">
        <f t="shared" si="26"/>
        <v/>
      </c>
      <c r="CG77" s="150" t="str">
        <f t="shared" si="27"/>
        <v/>
      </c>
      <c r="CH77" s="150" t="str">
        <f t="shared" si="28"/>
        <v/>
      </c>
      <c r="CI77" s="150" t="str">
        <f t="shared" si="29"/>
        <v/>
      </c>
      <c r="CJ77" s="150" t="str">
        <f t="shared" si="30"/>
        <v/>
      </c>
      <c r="CK77" s="150" t="str">
        <f t="shared" si="31"/>
        <v/>
      </c>
      <c r="CL77" s="150" t="str">
        <f t="shared" si="32"/>
        <v/>
      </c>
      <c r="CM77" s="150" t="str">
        <f t="shared" si="33"/>
        <v/>
      </c>
      <c r="CN77" s="150" t="str">
        <f t="shared" si="34"/>
        <v/>
      </c>
      <c r="CO77" s="150" t="str">
        <f t="shared" si="35"/>
        <v/>
      </c>
      <c r="CP77" s="150" t="str">
        <f t="shared" si="36"/>
        <v/>
      </c>
      <c r="CQ77" s="150" t="str">
        <f t="shared" si="37"/>
        <v/>
      </c>
      <c r="CR77" s="150" t="str">
        <f t="shared" si="38"/>
        <v/>
      </c>
      <c r="CS77" s="150" t="str">
        <f t="shared" si="39"/>
        <v/>
      </c>
      <c r="CT77" s="150" t="str">
        <f t="shared" si="40"/>
        <v/>
      </c>
    </row>
    <row r="78" spans="1:98" ht="27.75" customHeight="1" x14ac:dyDescent="0.25">
      <c r="A78" s="358" t="s">
        <v>56</v>
      </c>
      <c r="B78" s="359"/>
      <c r="C78" s="157">
        <f t="shared" si="20"/>
        <v>13</v>
      </c>
      <c r="D78" s="158">
        <f t="shared" si="21"/>
        <v>0</v>
      </c>
      <c r="E78" s="16"/>
      <c r="F78" s="40"/>
      <c r="G78" s="16"/>
      <c r="H78" s="40"/>
      <c r="I78" s="21"/>
      <c r="J78" s="41"/>
      <c r="K78" s="21">
        <v>1</v>
      </c>
      <c r="L78" s="41"/>
      <c r="M78" s="21">
        <v>1</v>
      </c>
      <c r="N78" s="41"/>
      <c r="O78" s="21">
        <v>3</v>
      </c>
      <c r="P78" s="41"/>
      <c r="Q78" s="21">
        <v>4</v>
      </c>
      <c r="R78" s="41"/>
      <c r="S78" s="21">
        <v>2</v>
      </c>
      <c r="T78" s="41"/>
      <c r="U78" s="21"/>
      <c r="V78" s="41"/>
      <c r="W78" s="21">
        <v>1</v>
      </c>
      <c r="X78" s="41"/>
      <c r="Y78" s="21"/>
      <c r="Z78" s="41"/>
      <c r="AA78" s="21"/>
      <c r="AB78" s="41"/>
      <c r="AC78" s="21"/>
      <c r="AD78" s="41"/>
      <c r="AE78" s="21">
        <v>1</v>
      </c>
      <c r="AF78" s="41"/>
      <c r="AG78" s="21"/>
      <c r="AH78" s="41"/>
      <c r="AI78" s="21"/>
      <c r="AJ78" s="41"/>
      <c r="AK78" s="21"/>
      <c r="AL78" s="19"/>
      <c r="AM78" s="22"/>
      <c r="AN78" s="22">
        <v>13</v>
      </c>
      <c r="AO78" s="22">
        <v>0</v>
      </c>
      <c r="AP78" s="19">
        <v>0</v>
      </c>
      <c r="AQ78" s="19">
        <v>0</v>
      </c>
      <c r="AR78" s="122" t="s">
        <v>98</v>
      </c>
      <c r="BZ78" s="150"/>
      <c r="CA78" s="150" t="str">
        <f t="shared" si="41"/>
        <v/>
      </c>
      <c r="CB78" s="150" t="str">
        <f t="shared" si="22"/>
        <v/>
      </c>
      <c r="CC78" s="150" t="str">
        <f t="shared" si="23"/>
        <v/>
      </c>
      <c r="CD78" s="150" t="str">
        <f t="shared" si="24"/>
        <v/>
      </c>
      <c r="CE78" s="150" t="str">
        <f t="shared" si="25"/>
        <v/>
      </c>
      <c r="CF78" s="150" t="str">
        <f t="shared" si="26"/>
        <v/>
      </c>
      <c r="CG78" s="150" t="str">
        <f t="shared" si="27"/>
        <v/>
      </c>
      <c r="CH78" s="150" t="str">
        <f t="shared" si="28"/>
        <v/>
      </c>
      <c r="CI78" s="150" t="str">
        <f t="shared" si="29"/>
        <v/>
      </c>
      <c r="CJ78" s="150" t="str">
        <f t="shared" si="30"/>
        <v/>
      </c>
      <c r="CK78" s="150" t="str">
        <f t="shared" si="31"/>
        <v/>
      </c>
      <c r="CL78" s="150" t="str">
        <f t="shared" si="32"/>
        <v/>
      </c>
      <c r="CM78" s="150" t="str">
        <f t="shared" si="33"/>
        <v/>
      </c>
      <c r="CN78" s="150" t="str">
        <f t="shared" si="34"/>
        <v/>
      </c>
      <c r="CO78" s="150" t="str">
        <f t="shared" si="35"/>
        <v/>
      </c>
      <c r="CP78" s="150" t="str">
        <f t="shared" si="36"/>
        <v/>
      </c>
      <c r="CQ78" s="150" t="str">
        <f t="shared" si="37"/>
        <v/>
      </c>
      <c r="CR78" s="150" t="str">
        <f t="shared" si="38"/>
        <v/>
      </c>
      <c r="CS78" s="150" t="str">
        <f t="shared" si="39"/>
        <v/>
      </c>
      <c r="CT78" s="150" t="str">
        <f t="shared" si="40"/>
        <v/>
      </c>
    </row>
    <row r="79" spans="1:98" x14ac:dyDescent="0.25">
      <c r="A79" s="353" t="s">
        <v>17</v>
      </c>
      <c r="B79" s="354"/>
      <c r="C79" s="160">
        <f t="shared" si="20"/>
        <v>0</v>
      </c>
      <c r="D79" s="159">
        <f t="shared" si="21"/>
        <v>0</v>
      </c>
      <c r="E79" s="21"/>
      <c r="F79" s="41"/>
      <c r="G79" s="21"/>
      <c r="H79" s="41"/>
      <c r="I79" s="21"/>
      <c r="J79" s="41"/>
      <c r="K79" s="21"/>
      <c r="L79" s="41"/>
      <c r="M79" s="21"/>
      <c r="N79" s="41"/>
      <c r="O79" s="21"/>
      <c r="P79" s="41"/>
      <c r="Q79" s="21"/>
      <c r="R79" s="41"/>
      <c r="S79" s="21"/>
      <c r="T79" s="41"/>
      <c r="U79" s="21"/>
      <c r="V79" s="41"/>
      <c r="W79" s="21"/>
      <c r="X79" s="41"/>
      <c r="Y79" s="21"/>
      <c r="Z79" s="41"/>
      <c r="AA79" s="21"/>
      <c r="AB79" s="41"/>
      <c r="AC79" s="21"/>
      <c r="AD79" s="41"/>
      <c r="AE79" s="21"/>
      <c r="AF79" s="41"/>
      <c r="AG79" s="21"/>
      <c r="AH79" s="41"/>
      <c r="AI79" s="21"/>
      <c r="AJ79" s="41"/>
      <c r="AK79" s="21"/>
      <c r="AL79" s="19"/>
      <c r="AM79" s="22"/>
      <c r="AN79" s="22"/>
      <c r="AO79" s="22"/>
      <c r="AP79" s="19"/>
      <c r="AQ79" s="19"/>
      <c r="AR79" s="122" t="s">
        <v>97</v>
      </c>
      <c r="BZ79" s="150"/>
      <c r="CA79" s="150" t="str">
        <f t="shared" si="41"/>
        <v/>
      </c>
      <c r="CB79" s="150" t="str">
        <f t="shared" si="22"/>
        <v/>
      </c>
      <c r="CC79" s="150" t="str">
        <f t="shared" si="23"/>
        <v/>
      </c>
      <c r="CD79" s="150" t="str">
        <f t="shared" si="24"/>
        <v/>
      </c>
      <c r="CE79" s="150" t="str">
        <f t="shared" si="25"/>
        <v/>
      </c>
      <c r="CF79" s="150" t="str">
        <f t="shared" si="26"/>
        <v/>
      </c>
      <c r="CG79" s="150" t="str">
        <f t="shared" si="27"/>
        <v/>
      </c>
      <c r="CH79" s="150" t="str">
        <f t="shared" si="28"/>
        <v/>
      </c>
      <c r="CI79" s="150" t="str">
        <f t="shared" si="29"/>
        <v/>
      </c>
      <c r="CJ79" s="150" t="str">
        <f t="shared" si="30"/>
        <v/>
      </c>
      <c r="CK79" s="150" t="str">
        <f t="shared" si="31"/>
        <v/>
      </c>
      <c r="CL79" s="150" t="str">
        <f t="shared" si="32"/>
        <v/>
      </c>
      <c r="CM79" s="150" t="str">
        <f t="shared" si="33"/>
        <v/>
      </c>
      <c r="CN79" s="150" t="str">
        <f t="shared" si="34"/>
        <v/>
      </c>
      <c r="CO79" s="150" t="str">
        <f t="shared" si="35"/>
        <v/>
      </c>
      <c r="CP79" s="150" t="str">
        <f t="shared" si="36"/>
        <v/>
      </c>
      <c r="CQ79" s="150" t="str">
        <f t="shared" si="37"/>
        <v/>
      </c>
      <c r="CR79" s="150" t="str">
        <f t="shared" si="38"/>
        <v/>
      </c>
      <c r="CS79" s="150" t="str">
        <f t="shared" si="39"/>
        <v/>
      </c>
      <c r="CT79" s="150" t="str">
        <f t="shared" si="40"/>
        <v/>
      </c>
    </row>
    <row r="80" spans="1:98" x14ac:dyDescent="0.25">
      <c r="A80" s="360" t="s">
        <v>57</v>
      </c>
      <c r="B80" s="361"/>
      <c r="C80" s="161">
        <f t="shared" si="20"/>
        <v>5</v>
      </c>
      <c r="D80" s="162">
        <f t="shared" si="21"/>
        <v>0</v>
      </c>
      <c r="E80" s="52"/>
      <c r="F80" s="53"/>
      <c r="G80" s="52"/>
      <c r="H80" s="53"/>
      <c r="I80" s="52"/>
      <c r="J80" s="53"/>
      <c r="K80" s="42">
        <v>1</v>
      </c>
      <c r="L80" s="43"/>
      <c r="M80" s="42">
        <v>1</v>
      </c>
      <c r="N80" s="43"/>
      <c r="O80" s="42"/>
      <c r="P80" s="43"/>
      <c r="Q80" s="42"/>
      <c r="R80" s="43"/>
      <c r="S80" s="42"/>
      <c r="T80" s="43"/>
      <c r="U80" s="42">
        <v>1</v>
      </c>
      <c r="V80" s="43"/>
      <c r="W80" s="42">
        <v>1</v>
      </c>
      <c r="X80" s="43"/>
      <c r="Y80" s="42"/>
      <c r="Z80" s="43"/>
      <c r="AA80" s="42"/>
      <c r="AB80" s="43"/>
      <c r="AC80" s="42"/>
      <c r="AD80" s="43"/>
      <c r="AE80" s="42"/>
      <c r="AF80" s="43"/>
      <c r="AG80" s="42"/>
      <c r="AH80" s="43"/>
      <c r="AI80" s="42">
        <v>1</v>
      </c>
      <c r="AJ80" s="43"/>
      <c r="AK80" s="42"/>
      <c r="AL80" s="44"/>
      <c r="AM80" s="23">
        <v>3</v>
      </c>
      <c r="AN80" s="23">
        <v>2</v>
      </c>
      <c r="AO80" s="23">
        <v>0</v>
      </c>
      <c r="AP80" s="44">
        <v>0</v>
      </c>
      <c r="AQ80" s="44">
        <v>0</v>
      </c>
      <c r="AR80" s="122" t="s">
        <v>97</v>
      </c>
      <c r="BZ80" s="150"/>
      <c r="CA80" s="150" t="str">
        <f t="shared" si="41"/>
        <v/>
      </c>
      <c r="CB80" s="150" t="str">
        <f t="shared" si="22"/>
        <v/>
      </c>
      <c r="CC80" s="150" t="str">
        <f t="shared" si="23"/>
        <v/>
      </c>
      <c r="CD80" s="150" t="str">
        <f t="shared" si="24"/>
        <v/>
      </c>
      <c r="CE80" s="150" t="str">
        <f t="shared" si="25"/>
        <v/>
      </c>
      <c r="CF80" s="150" t="str">
        <f t="shared" si="26"/>
        <v/>
      </c>
      <c r="CG80" s="150" t="str">
        <f t="shared" si="27"/>
        <v/>
      </c>
      <c r="CH80" s="150" t="str">
        <f t="shared" si="28"/>
        <v/>
      </c>
      <c r="CI80" s="150" t="str">
        <f t="shared" si="29"/>
        <v/>
      </c>
      <c r="CJ80" s="150" t="str">
        <f t="shared" si="30"/>
        <v/>
      </c>
      <c r="CK80" s="150" t="str">
        <f t="shared" si="31"/>
        <v/>
      </c>
      <c r="CL80" s="150" t="str">
        <f t="shared" si="32"/>
        <v/>
      </c>
      <c r="CM80" s="150" t="str">
        <f t="shared" si="33"/>
        <v/>
      </c>
      <c r="CN80" s="150" t="str">
        <f t="shared" si="34"/>
        <v/>
      </c>
      <c r="CO80" s="150" t="str">
        <f t="shared" si="35"/>
        <v/>
      </c>
      <c r="CP80" s="150" t="str">
        <f t="shared" si="36"/>
        <v/>
      </c>
      <c r="CQ80" s="150" t="str">
        <f t="shared" si="37"/>
        <v/>
      </c>
      <c r="CR80" s="150" t="str">
        <f t="shared" si="38"/>
        <v/>
      </c>
      <c r="CS80" s="150" t="str">
        <f t="shared" si="39"/>
        <v/>
      </c>
      <c r="CT80" s="150" t="str">
        <f t="shared" si="40"/>
        <v/>
      </c>
    </row>
    <row r="81" spans="1:98" x14ac:dyDescent="0.25">
      <c r="A81" s="416" t="s">
        <v>18</v>
      </c>
      <c r="B81" s="130" t="s">
        <v>88</v>
      </c>
      <c r="C81" s="155">
        <f t="shared" si="20"/>
        <v>0</v>
      </c>
      <c r="D81" s="156">
        <f t="shared" si="21"/>
        <v>0</v>
      </c>
      <c r="E81" s="12"/>
      <c r="F81" s="131"/>
      <c r="G81" s="12"/>
      <c r="H81" s="131"/>
      <c r="I81" s="12"/>
      <c r="J81" s="131"/>
      <c r="K81" s="29"/>
      <c r="L81" s="30"/>
      <c r="M81" s="29"/>
      <c r="N81" s="30"/>
      <c r="O81" s="29"/>
      <c r="P81" s="30"/>
      <c r="Q81" s="29"/>
      <c r="R81" s="30"/>
      <c r="S81" s="29"/>
      <c r="T81" s="30"/>
      <c r="U81" s="29"/>
      <c r="V81" s="30"/>
      <c r="W81" s="29"/>
      <c r="X81" s="30"/>
      <c r="Y81" s="29"/>
      <c r="Z81" s="30"/>
      <c r="AA81" s="29"/>
      <c r="AB81" s="30"/>
      <c r="AC81" s="29"/>
      <c r="AD81" s="30"/>
      <c r="AE81" s="29"/>
      <c r="AF81" s="30"/>
      <c r="AG81" s="29"/>
      <c r="AH81" s="30"/>
      <c r="AI81" s="29"/>
      <c r="AJ81" s="30"/>
      <c r="AK81" s="29"/>
      <c r="AL81" s="13"/>
      <c r="AM81" s="88"/>
      <c r="AN81" s="88"/>
      <c r="AO81" s="88"/>
      <c r="AP81" s="13"/>
      <c r="AQ81" s="13"/>
      <c r="AR81" s="122" t="s">
        <v>97</v>
      </c>
      <c r="BZ81" s="150"/>
      <c r="CA81" s="150" t="str">
        <f t="shared" si="41"/>
        <v/>
      </c>
      <c r="CB81" s="150" t="str">
        <f t="shared" si="22"/>
        <v/>
      </c>
      <c r="CC81" s="150" t="str">
        <f t="shared" si="23"/>
        <v/>
      </c>
      <c r="CD81" s="150" t="str">
        <f t="shared" si="24"/>
        <v/>
      </c>
      <c r="CE81" s="150" t="str">
        <f t="shared" si="25"/>
        <v/>
      </c>
      <c r="CF81" s="150" t="str">
        <f t="shared" si="26"/>
        <v/>
      </c>
      <c r="CG81" s="150" t="str">
        <f t="shared" si="27"/>
        <v/>
      </c>
      <c r="CH81" s="150" t="str">
        <f t="shared" si="28"/>
        <v/>
      </c>
      <c r="CI81" s="150" t="str">
        <f t="shared" si="29"/>
        <v/>
      </c>
      <c r="CJ81" s="150" t="str">
        <f t="shared" si="30"/>
        <v/>
      </c>
      <c r="CK81" s="150" t="str">
        <f t="shared" si="31"/>
        <v/>
      </c>
      <c r="CL81" s="150" t="str">
        <f t="shared" si="32"/>
        <v/>
      </c>
      <c r="CM81" s="150" t="str">
        <f t="shared" si="33"/>
        <v/>
      </c>
      <c r="CN81" s="150" t="str">
        <f t="shared" si="34"/>
        <v/>
      </c>
      <c r="CO81" s="150" t="str">
        <f t="shared" si="35"/>
        <v/>
      </c>
      <c r="CP81" s="150" t="str">
        <f t="shared" si="36"/>
        <v/>
      </c>
      <c r="CQ81" s="150" t="str">
        <f t="shared" si="37"/>
        <v/>
      </c>
      <c r="CR81" s="150" t="str">
        <f t="shared" si="38"/>
        <v/>
      </c>
      <c r="CS81" s="150" t="str">
        <f>IF(AL81&lt;=AK81,""," Los exámenes Reactivos de 81 y mas años NO DEBEN ser mayor a los Exámenes Procesados de la misma edad.-")</f>
        <v/>
      </c>
      <c r="CT81" s="150" t="str">
        <f>IF(AL81&lt;=AK81,""," Los exámenes Reactivos de 81 y mas años NO DEBEN ser mayor a los Exámenes Procesados de la misma edad.-")</f>
        <v/>
      </c>
    </row>
    <row r="82" spans="1:98" ht="21" x14ac:dyDescent="0.25">
      <c r="A82" s="417"/>
      <c r="B82" s="132" t="s">
        <v>89</v>
      </c>
      <c r="C82" s="157">
        <f t="shared" si="20"/>
        <v>0</v>
      </c>
      <c r="D82" s="158">
        <f t="shared" si="21"/>
        <v>0</v>
      </c>
      <c r="E82" s="16"/>
      <c r="F82" s="40"/>
      <c r="G82" s="16"/>
      <c r="H82" s="40"/>
      <c r="I82" s="16"/>
      <c r="J82" s="40"/>
      <c r="K82" s="21"/>
      <c r="L82" s="41"/>
      <c r="M82" s="21"/>
      <c r="N82" s="41"/>
      <c r="O82" s="21"/>
      <c r="P82" s="41"/>
      <c r="Q82" s="21"/>
      <c r="R82" s="41"/>
      <c r="S82" s="21"/>
      <c r="T82" s="41"/>
      <c r="U82" s="21"/>
      <c r="V82" s="41"/>
      <c r="W82" s="21"/>
      <c r="X82" s="41"/>
      <c r="Y82" s="21"/>
      <c r="Z82" s="41"/>
      <c r="AA82" s="21"/>
      <c r="AB82" s="41"/>
      <c r="AC82" s="21"/>
      <c r="AD82" s="41"/>
      <c r="AE82" s="21"/>
      <c r="AF82" s="41"/>
      <c r="AG82" s="21"/>
      <c r="AH82" s="41"/>
      <c r="AI82" s="21"/>
      <c r="AJ82" s="41"/>
      <c r="AK82" s="21"/>
      <c r="AL82" s="19"/>
      <c r="AM82" s="22"/>
      <c r="AN82" s="22"/>
      <c r="AO82" s="22"/>
      <c r="AP82" s="19"/>
      <c r="AQ82" s="19"/>
      <c r="AR82" s="122" t="s">
        <v>97</v>
      </c>
      <c r="BZ82" s="150"/>
      <c r="CA82" s="150" t="str">
        <f t="shared" si="41"/>
        <v/>
      </c>
      <c r="CB82" s="150" t="str">
        <f t="shared" si="22"/>
        <v/>
      </c>
      <c r="CC82" s="150" t="str">
        <f t="shared" si="23"/>
        <v/>
      </c>
      <c r="CD82" s="150" t="str">
        <f t="shared" si="24"/>
        <v/>
      </c>
      <c r="CE82" s="150" t="str">
        <f t="shared" si="25"/>
        <v/>
      </c>
      <c r="CF82" s="150" t="str">
        <f t="shared" si="26"/>
        <v/>
      </c>
      <c r="CG82" s="150" t="str">
        <f t="shared" si="27"/>
        <v/>
      </c>
      <c r="CH82" s="150" t="str">
        <f t="shared" si="28"/>
        <v/>
      </c>
      <c r="CI82" s="150" t="str">
        <f t="shared" si="29"/>
        <v/>
      </c>
      <c r="CJ82" s="150" t="str">
        <f t="shared" si="30"/>
        <v/>
      </c>
      <c r="CK82" s="150" t="str">
        <f t="shared" si="31"/>
        <v/>
      </c>
      <c r="CL82" s="150" t="str">
        <f t="shared" si="32"/>
        <v/>
      </c>
      <c r="CM82" s="150" t="str">
        <f t="shared" si="33"/>
        <v/>
      </c>
      <c r="CN82" s="150" t="str">
        <f t="shared" si="34"/>
        <v/>
      </c>
      <c r="CO82" s="150" t="str">
        <f t="shared" si="35"/>
        <v/>
      </c>
      <c r="CP82" s="150" t="str">
        <f t="shared" si="36"/>
        <v/>
      </c>
      <c r="CQ82" s="150" t="str">
        <f>IF(AJ82&lt;=AI82,""," Los exámenes Reactivos de 75 a 89 años NO DEBEN ser mayor a los Exámenes Procesados de la misma edad.-")</f>
        <v/>
      </c>
      <c r="CR82" s="150" t="str">
        <f t="shared" si="38"/>
        <v/>
      </c>
      <c r="CS82" s="150" t="str">
        <f>IF(AL82&lt;=AK82,""," Los exámenes Reactivos de 80 y mas años NO DEBEN ser mayor a los Exámenes Procesados de la misma edad.-")</f>
        <v/>
      </c>
      <c r="CT82" s="150" t="str">
        <f>IF(AL82&lt;=AK82,""," Los exámenes Reactivos de 80 y mas años NO DEBEN ser mayor a los Exámenes Procesados de la misma edad.-")</f>
        <v/>
      </c>
    </row>
    <row r="83" spans="1:98" ht="21" x14ac:dyDescent="0.25">
      <c r="A83" s="418"/>
      <c r="B83" s="118" t="s">
        <v>90</v>
      </c>
      <c r="C83" s="163">
        <f t="shared" si="20"/>
        <v>0</v>
      </c>
      <c r="D83" s="164">
        <f t="shared" si="21"/>
        <v>0</v>
      </c>
      <c r="E83" s="24"/>
      <c r="F83" s="48"/>
      <c r="G83" s="24"/>
      <c r="H83" s="48"/>
      <c r="I83" s="24"/>
      <c r="J83" s="48"/>
      <c r="K83" s="24"/>
      <c r="L83" s="48"/>
      <c r="M83" s="24"/>
      <c r="N83" s="48"/>
      <c r="O83" s="24"/>
      <c r="P83" s="48"/>
      <c r="Q83" s="24"/>
      <c r="R83" s="48"/>
      <c r="S83" s="24"/>
      <c r="T83" s="48"/>
      <c r="U83" s="24"/>
      <c r="V83" s="48"/>
      <c r="W83" s="24"/>
      <c r="X83" s="48"/>
      <c r="Y83" s="24"/>
      <c r="Z83" s="48"/>
      <c r="AA83" s="24"/>
      <c r="AB83" s="48"/>
      <c r="AC83" s="24"/>
      <c r="AD83" s="48"/>
      <c r="AE83" s="24"/>
      <c r="AF83" s="48"/>
      <c r="AG83" s="24"/>
      <c r="AH83" s="48"/>
      <c r="AI83" s="24"/>
      <c r="AJ83" s="48"/>
      <c r="AK83" s="24"/>
      <c r="AL83" s="26"/>
      <c r="AM83" s="25"/>
      <c r="AN83" s="25"/>
      <c r="AO83" s="25"/>
      <c r="AP83" s="26"/>
      <c r="AQ83" s="26"/>
      <c r="AR83" s="122" t="s">
        <v>97</v>
      </c>
      <c r="BZ83" s="150"/>
      <c r="CA83" s="150" t="str">
        <f t="shared" si="41"/>
        <v/>
      </c>
      <c r="CB83" s="150" t="str">
        <f t="shared" si="22"/>
        <v/>
      </c>
      <c r="CC83" s="150" t="str">
        <f t="shared" si="23"/>
        <v/>
      </c>
      <c r="CD83" s="150" t="str">
        <f t="shared" si="24"/>
        <v/>
      </c>
      <c r="CE83" s="150" t="str">
        <f t="shared" si="25"/>
        <v/>
      </c>
      <c r="CF83" s="150" t="str">
        <f t="shared" si="26"/>
        <v/>
      </c>
      <c r="CG83" s="150" t="str">
        <f t="shared" si="27"/>
        <v/>
      </c>
      <c r="CH83" s="150" t="str">
        <f t="shared" si="28"/>
        <v/>
      </c>
      <c r="CI83" s="150" t="str">
        <f t="shared" si="29"/>
        <v/>
      </c>
      <c r="CJ83" s="150" t="str">
        <f t="shared" si="30"/>
        <v/>
      </c>
      <c r="CK83" s="150" t="str">
        <f t="shared" si="31"/>
        <v/>
      </c>
      <c r="CL83" s="150" t="str">
        <f t="shared" si="32"/>
        <v/>
      </c>
      <c r="CM83" s="150" t="str">
        <f t="shared" si="33"/>
        <v/>
      </c>
      <c r="CN83" s="150" t="str">
        <f t="shared" si="34"/>
        <v/>
      </c>
      <c r="CO83" s="150" t="str">
        <f t="shared" si="35"/>
        <v/>
      </c>
      <c r="CP83" s="150" t="str">
        <f t="shared" si="36"/>
        <v/>
      </c>
      <c r="CQ83" s="150" t="str">
        <f t="shared" ref="CQ83:CQ94" si="42">IF(AJ83&lt;=AI83,""," Los exámenes Reactivos de 75 a 79 años NO DEBEN ser mayor a los Exámenes Procesados de la misma edad.-")</f>
        <v/>
      </c>
      <c r="CR83" s="150" t="str">
        <f t="shared" si="38"/>
        <v/>
      </c>
      <c r="CS83" s="150" t="str">
        <f>IF(AL83&lt;=AK83,""," Los exámenes Reactivos de 83 y mas años NO DEBEN ser mayor a los Exámenes Procesados de la misma edad.-")</f>
        <v/>
      </c>
      <c r="CT83" s="150" t="str">
        <f>IF(AL83&lt;=AK83,""," Los exámenes Reactivos de 83 y mas años NO DEBEN ser mayor a los Exámenes Procesados de la misma edad.-")</f>
        <v/>
      </c>
    </row>
    <row r="84" spans="1:98" x14ac:dyDescent="0.25">
      <c r="A84" s="365" t="s">
        <v>84</v>
      </c>
      <c r="B84" s="366"/>
      <c r="C84" s="157">
        <f t="shared" ref="C84:C94" si="43">SUM(E84+G84+I84+K84+M84+O84+Q84+S84+U84+W84+Y84+AA84+AC84+AE84+AG84+AI84+AK84)</f>
        <v>0</v>
      </c>
      <c r="D84" s="158">
        <f t="shared" ref="D84:D94" si="44">SUM(F84+H84+J84+L84+N84+P84+R84+T84+V84+X84+Z84+AB84+AD84+AF84+AH84+AJ84+AL84)</f>
        <v>0</v>
      </c>
      <c r="E84" s="10"/>
      <c r="F84" s="31"/>
      <c r="G84" s="135"/>
      <c r="H84" s="136"/>
      <c r="I84" s="135"/>
      <c r="J84" s="136"/>
      <c r="K84" s="135"/>
      <c r="L84" s="136"/>
      <c r="M84" s="135"/>
      <c r="N84" s="136"/>
      <c r="O84" s="135"/>
      <c r="P84" s="136"/>
      <c r="Q84" s="135"/>
      <c r="R84" s="136"/>
      <c r="S84" s="135"/>
      <c r="T84" s="136"/>
      <c r="U84" s="135"/>
      <c r="V84" s="136"/>
      <c r="W84" s="135"/>
      <c r="X84" s="136"/>
      <c r="Y84" s="135"/>
      <c r="Z84" s="136"/>
      <c r="AA84" s="135"/>
      <c r="AB84" s="136"/>
      <c r="AC84" s="135"/>
      <c r="AD84" s="136"/>
      <c r="AE84" s="135"/>
      <c r="AF84" s="136"/>
      <c r="AG84" s="135"/>
      <c r="AH84" s="136"/>
      <c r="AI84" s="135"/>
      <c r="AJ84" s="136"/>
      <c r="AK84" s="135"/>
      <c r="AL84" s="137"/>
      <c r="AM84" s="11"/>
      <c r="AN84" s="11"/>
      <c r="AO84" s="11"/>
      <c r="AP84" s="17"/>
      <c r="AQ84" s="17"/>
      <c r="AR84" s="122" t="s">
        <v>97</v>
      </c>
      <c r="BZ84" s="150"/>
      <c r="CA84" s="150" t="str">
        <f t="shared" si="41"/>
        <v/>
      </c>
      <c r="CB84" s="150" t="str">
        <f t="shared" si="22"/>
        <v/>
      </c>
      <c r="CC84" s="150" t="str">
        <f t="shared" si="23"/>
        <v/>
      </c>
      <c r="CD84" s="150" t="str">
        <f t="shared" si="24"/>
        <v/>
      </c>
      <c r="CE84" s="150" t="str">
        <f t="shared" si="25"/>
        <v/>
      </c>
      <c r="CF84" s="150" t="str">
        <f t="shared" si="26"/>
        <v/>
      </c>
      <c r="CG84" s="150" t="str">
        <f t="shared" si="27"/>
        <v/>
      </c>
      <c r="CH84" s="150" t="str">
        <f t="shared" si="28"/>
        <v/>
      </c>
      <c r="CI84" s="150" t="str">
        <f t="shared" si="29"/>
        <v/>
      </c>
      <c r="CJ84" s="150" t="str">
        <f t="shared" si="30"/>
        <v/>
      </c>
      <c r="CK84" s="150" t="str">
        <f t="shared" si="31"/>
        <v/>
      </c>
      <c r="CL84" s="150" t="str">
        <f t="shared" si="32"/>
        <v/>
      </c>
      <c r="CM84" s="150" t="str">
        <f t="shared" si="33"/>
        <v/>
      </c>
      <c r="CN84" s="150" t="str">
        <f t="shared" si="34"/>
        <v/>
      </c>
      <c r="CO84" s="150" t="str">
        <f t="shared" si="35"/>
        <v/>
      </c>
      <c r="CP84" s="150" t="str">
        <f t="shared" si="36"/>
        <v/>
      </c>
      <c r="CQ84" s="150" t="str">
        <f t="shared" si="42"/>
        <v/>
      </c>
      <c r="CR84" s="150" t="str">
        <f t="shared" si="38"/>
        <v/>
      </c>
      <c r="CS84" s="150" t="str">
        <f>IF(AL84&lt;=AK84,""," Los exámenes Reactivos de 84 y mas años NO DEBEN ser mayor a los Exámenes Procesados de la misma edad.-")</f>
        <v/>
      </c>
      <c r="CT84" s="150" t="str">
        <f>IF(AL84&lt;=AK84,""," Los exámenes Reactivos de 84 y mas años NO DEBEN ser mayor a los Exámenes Procesados de la misma edad.-")</f>
        <v/>
      </c>
    </row>
    <row r="85" spans="1:98" x14ac:dyDescent="0.25">
      <c r="A85" s="353" t="s">
        <v>58</v>
      </c>
      <c r="B85" s="354"/>
      <c r="C85" s="160">
        <f t="shared" si="43"/>
        <v>0</v>
      </c>
      <c r="D85" s="159">
        <f t="shared" si="44"/>
        <v>0</v>
      </c>
      <c r="E85" s="21"/>
      <c r="F85" s="41"/>
      <c r="G85" s="21"/>
      <c r="H85" s="41"/>
      <c r="I85" s="21"/>
      <c r="J85" s="41"/>
      <c r="K85" s="42"/>
      <c r="L85" s="43"/>
      <c r="M85" s="42"/>
      <c r="N85" s="43"/>
      <c r="O85" s="42"/>
      <c r="P85" s="43"/>
      <c r="Q85" s="42"/>
      <c r="R85" s="43"/>
      <c r="S85" s="42"/>
      <c r="T85" s="43"/>
      <c r="U85" s="42"/>
      <c r="V85" s="43"/>
      <c r="W85" s="42"/>
      <c r="X85" s="43"/>
      <c r="Y85" s="42"/>
      <c r="Z85" s="43"/>
      <c r="AA85" s="42"/>
      <c r="AB85" s="43"/>
      <c r="AC85" s="42"/>
      <c r="AD85" s="43"/>
      <c r="AE85" s="42"/>
      <c r="AF85" s="43"/>
      <c r="AG85" s="42"/>
      <c r="AH85" s="43"/>
      <c r="AI85" s="42"/>
      <c r="AJ85" s="43"/>
      <c r="AK85" s="42"/>
      <c r="AL85" s="44"/>
      <c r="AM85" s="23"/>
      <c r="AN85" s="23"/>
      <c r="AO85" s="23"/>
      <c r="AP85" s="44"/>
      <c r="AQ85" s="44"/>
      <c r="AR85" s="122" t="s">
        <v>97</v>
      </c>
      <c r="BZ85" s="150"/>
      <c r="CA85" s="150" t="str">
        <f t="shared" si="41"/>
        <v/>
      </c>
      <c r="CB85" s="150" t="str">
        <f t="shared" si="22"/>
        <v/>
      </c>
      <c r="CC85" s="150" t="str">
        <f t="shared" si="23"/>
        <v/>
      </c>
      <c r="CD85" s="150" t="str">
        <f t="shared" si="24"/>
        <v/>
      </c>
      <c r="CE85" s="150" t="str">
        <f t="shared" si="25"/>
        <v/>
      </c>
      <c r="CF85" s="150" t="str">
        <f t="shared" si="26"/>
        <v/>
      </c>
      <c r="CG85" s="150" t="str">
        <f t="shared" si="27"/>
        <v/>
      </c>
      <c r="CH85" s="150" t="str">
        <f t="shared" si="28"/>
        <v/>
      </c>
      <c r="CI85" s="150" t="str">
        <f t="shared" si="29"/>
        <v/>
      </c>
      <c r="CJ85" s="150" t="str">
        <f t="shared" si="30"/>
        <v/>
      </c>
      <c r="CK85" s="150" t="str">
        <f t="shared" si="31"/>
        <v/>
      </c>
      <c r="CL85" s="150" t="str">
        <f t="shared" si="32"/>
        <v/>
      </c>
      <c r="CM85" s="150" t="str">
        <f t="shared" si="33"/>
        <v/>
      </c>
      <c r="CN85" s="150" t="str">
        <f t="shared" si="34"/>
        <v/>
      </c>
      <c r="CO85" s="150" t="str">
        <f t="shared" si="35"/>
        <v/>
      </c>
      <c r="CP85" s="150" t="str">
        <f t="shared" si="36"/>
        <v/>
      </c>
      <c r="CQ85" s="150" t="str">
        <f t="shared" si="42"/>
        <v/>
      </c>
      <c r="CR85" s="150" t="str">
        <f t="shared" si="38"/>
        <v/>
      </c>
      <c r="CS85" s="150" t="str">
        <f>IF(AL85&lt;=AK85,""," Los exámenes Reactivos de 85 y mas años NO DEBEN ser mayor a los Exámenes Procesados de la misma edad.-")</f>
        <v/>
      </c>
      <c r="CT85" s="150" t="str">
        <f>IF(AL85&lt;=AK85,""," Los exámenes Reactivos de 85 y mas años NO DEBEN ser mayor a los Exámenes Procesados de la misma edad.-")</f>
        <v/>
      </c>
    </row>
    <row r="86" spans="1:98" x14ac:dyDescent="0.25">
      <c r="A86" s="353" t="s">
        <v>86</v>
      </c>
      <c r="B86" s="354"/>
      <c r="C86" s="160">
        <f t="shared" si="43"/>
        <v>1</v>
      </c>
      <c r="D86" s="159">
        <f t="shared" si="44"/>
        <v>0</v>
      </c>
      <c r="E86" s="21"/>
      <c r="F86" s="41"/>
      <c r="G86" s="21"/>
      <c r="H86" s="41"/>
      <c r="I86" s="21">
        <v>1</v>
      </c>
      <c r="J86" s="41"/>
      <c r="K86" s="42"/>
      <c r="L86" s="43"/>
      <c r="M86" s="42"/>
      <c r="N86" s="43"/>
      <c r="O86" s="42"/>
      <c r="P86" s="43"/>
      <c r="Q86" s="42"/>
      <c r="R86" s="43"/>
      <c r="S86" s="42"/>
      <c r="T86" s="43"/>
      <c r="U86" s="42"/>
      <c r="V86" s="43"/>
      <c r="W86" s="42"/>
      <c r="X86" s="43"/>
      <c r="Y86" s="42"/>
      <c r="Z86" s="43"/>
      <c r="AA86" s="42"/>
      <c r="AB86" s="43"/>
      <c r="AC86" s="42"/>
      <c r="AD86" s="43"/>
      <c r="AE86" s="42"/>
      <c r="AF86" s="43"/>
      <c r="AG86" s="42"/>
      <c r="AH86" s="43"/>
      <c r="AI86" s="42"/>
      <c r="AJ86" s="43"/>
      <c r="AK86" s="42"/>
      <c r="AL86" s="44"/>
      <c r="AM86" s="23"/>
      <c r="AN86" s="23">
        <v>1</v>
      </c>
      <c r="AO86" s="23">
        <v>0</v>
      </c>
      <c r="AP86" s="44">
        <v>0</v>
      </c>
      <c r="AQ86" s="44">
        <v>0</v>
      </c>
      <c r="AR86" s="122" t="s">
        <v>97</v>
      </c>
      <c r="BZ86" s="150"/>
      <c r="CA86" s="150" t="str">
        <f t="shared" si="41"/>
        <v/>
      </c>
      <c r="CB86" s="150" t="str">
        <f t="shared" si="22"/>
        <v/>
      </c>
      <c r="CC86" s="150" t="str">
        <f t="shared" si="23"/>
        <v/>
      </c>
      <c r="CD86" s="150" t="str">
        <f t="shared" si="24"/>
        <v/>
      </c>
      <c r="CE86" s="150" t="str">
        <f t="shared" si="25"/>
        <v/>
      </c>
      <c r="CF86" s="150" t="str">
        <f t="shared" si="26"/>
        <v/>
      </c>
      <c r="CG86" s="150" t="str">
        <f t="shared" si="27"/>
        <v/>
      </c>
      <c r="CH86" s="150" t="str">
        <f t="shared" si="28"/>
        <v/>
      </c>
      <c r="CI86" s="150" t="str">
        <f t="shared" si="29"/>
        <v/>
      </c>
      <c r="CJ86" s="150" t="str">
        <f t="shared" si="30"/>
        <v/>
      </c>
      <c r="CK86" s="150" t="str">
        <f t="shared" si="31"/>
        <v/>
      </c>
      <c r="CL86" s="150" t="str">
        <f t="shared" si="32"/>
        <v/>
      </c>
      <c r="CM86" s="150" t="str">
        <f t="shared" si="33"/>
        <v/>
      </c>
      <c r="CN86" s="150" t="str">
        <f t="shared" si="34"/>
        <v/>
      </c>
      <c r="CO86" s="150" t="str">
        <f t="shared" si="35"/>
        <v/>
      </c>
      <c r="CP86" s="150" t="str">
        <f t="shared" si="36"/>
        <v/>
      </c>
      <c r="CQ86" s="150" t="str">
        <f t="shared" si="42"/>
        <v/>
      </c>
      <c r="CR86" s="150" t="str">
        <f t="shared" si="38"/>
        <v/>
      </c>
      <c r="CS86" s="150" t="str">
        <f>IF(AL86&lt;=AK86,""," Los exámenes Reactivos de 86 y mas años NO DEBEN ser mayor a los Exámenes Procesados de la misma edad.-")</f>
        <v/>
      </c>
      <c r="CT86" s="150" t="str">
        <f>IF(AL86&lt;=AK86,""," Los exámenes Reactivos de 86 y mas años NO DEBEN ser mayor a los Exámenes Procesados de la misma edad.-")</f>
        <v/>
      </c>
    </row>
    <row r="87" spans="1:98" x14ac:dyDescent="0.25">
      <c r="A87" s="353" t="s">
        <v>99</v>
      </c>
      <c r="B87" s="354"/>
      <c r="C87" s="165">
        <f t="shared" si="43"/>
        <v>0</v>
      </c>
      <c r="D87" s="166">
        <f t="shared" si="44"/>
        <v>0</v>
      </c>
      <c r="E87" s="21"/>
      <c r="F87" s="41"/>
      <c r="G87" s="21"/>
      <c r="H87" s="41"/>
      <c r="I87" s="21"/>
      <c r="J87" s="41"/>
      <c r="K87" s="42"/>
      <c r="L87" s="43"/>
      <c r="M87" s="42"/>
      <c r="N87" s="43"/>
      <c r="O87" s="42"/>
      <c r="P87" s="43"/>
      <c r="Q87" s="42"/>
      <c r="R87" s="43"/>
      <c r="S87" s="42"/>
      <c r="T87" s="43"/>
      <c r="U87" s="42"/>
      <c r="V87" s="43"/>
      <c r="W87" s="42"/>
      <c r="X87" s="43"/>
      <c r="Y87" s="42"/>
      <c r="Z87" s="43"/>
      <c r="AA87" s="42"/>
      <c r="AB87" s="43"/>
      <c r="AC87" s="42"/>
      <c r="AD87" s="43"/>
      <c r="AE87" s="42"/>
      <c r="AF87" s="43"/>
      <c r="AG87" s="42"/>
      <c r="AH87" s="43"/>
      <c r="AI87" s="42"/>
      <c r="AJ87" s="43"/>
      <c r="AK87" s="42"/>
      <c r="AL87" s="44"/>
      <c r="AM87" s="23"/>
      <c r="AN87" s="23"/>
      <c r="AO87" s="23"/>
      <c r="AP87" s="44"/>
      <c r="AQ87" s="44"/>
      <c r="AR87" s="122" t="s">
        <v>97</v>
      </c>
      <c r="BZ87" s="150"/>
      <c r="CA87" s="150" t="str">
        <f t="shared" si="41"/>
        <v/>
      </c>
      <c r="CB87" s="150" t="str">
        <f t="shared" si="22"/>
        <v/>
      </c>
      <c r="CC87" s="150" t="str">
        <f t="shared" si="23"/>
        <v/>
      </c>
      <c r="CD87" s="150" t="str">
        <f t="shared" si="24"/>
        <v/>
      </c>
      <c r="CE87" s="150" t="str">
        <f t="shared" si="25"/>
        <v/>
      </c>
      <c r="CF87" s="150" t="str">
        <f t="shared" si="26"/>
        <v/>
      </c>
      <c r="CG87" s="150" t="str">
        <f t="shared" si="27"/>
        <v/>
      </c>
      <c r="CH87" s="150" t="str">
        <f t="shared" si="28"/>
        <v/>
      </c>
      <c r="CI87" s="150" t="str">
        <f t="shared" si="29"/>
        <v/>
      </c>
      <c r="CJ87" s="150" t="str">
        <f t="shared" si="30"/>
        <v/>
      </c>
      <c r="CK87" s="150" t="str">
        <f t="shared" si="31"/>
        <v/>
      </c>
      <c r="CL87" s="150" t="str">
        <f t="shared" si="32"/>
        <v/>
      </c>
      <c r="CM87" s="150" t="str">
        <f t="shared" si="33"/>
        <v/>
      </c>
      <c r="CN87" s="150" t="str">
        <f t="shared" si="34"/>
        <v/>
      </c>
      <c r="CO87" s="150" t="str">
        <f t="shared" si="35"/>
        <v/>
      </c>
      <c r="CP87" s="150" t="str">
        <f t="shared" si="36"/>
        <v/>
      </c>
      <c r="CQ87" s="150" t="str">
        <f t="shared" si="42"/>
        <v/>
      </c>
      <c r="CR87" s="150" t="str">
        <f t="shared" si="38"/>
        <v/>
      </c>
      <c r="CS87" s="150" t="str">
        <f>IF(AL87&lt;=AK87,""," Los exámenes Reactivos de 87 y mas años NO DEBEN ser mayor a los Exámenes Procesados de la misma edad.-")</f>
        <v/>
      </c>
      <c r="CT87" s="150" t="str">
        <f>IF(AL87&lt;=AK87,""," Los exámenes Reactivos de 87 y mas años NO DEBEN ser mayor a los Exámenes Procesados de la misma edad.-")</f>
        <v/>
      </c>
    </row>
    <row r="88" spans="1:98" x14ac:dyDescent="0.25">
      <c r="A88" s="353" t="s">
        <v>100</v>
      </c>
      <c r="B88" s="354"/>
      <c r="C88" s="165">
        <f t="shared" si="43"/>
        <v>0</v>
      </c>
      <c r="D88" s="166">
        <f t="shared" si="44"/>
        <v>0</v>
      </c>
      <c r="E88" s="21"/>
      <c r="F88" s="41"/>
      <c r="G88" s="21"/>
      <c r="H88" s="41"/>
      <c r="I88" s="21"/>
      <c r="J88" s="41"/>
      <c r="K88" s="42"/>
      <c r="L88" s="43"/>
      <c r="M88" s="42"/>
      <c r="N88" s="43"/>
      <c r="O88" s="42"/>
      <c r="P88" s="43"/>
      <c r="Q88" s="42"/>
      <c r="R88" s="43"/>
      <c r="S88" s="42"/>
      <c r="T88" s="43"/>
      <c r="U88" s="42"/>
      <c r="V88" s="43"/>
      <c r="W88" s="42"/>
      <c r="X88" s="43"/>
      <c r="Y88" s="42"/>
      <c r="Z88" s="43"/>
      <c r="AA88" s="42"/>
      <c r="AB88" s="43"/>
      <c r="AC88" s="42"/>
      <c r="AD88" s="43"/>
      <c r="AE88" s="42"/>
      <c r="AF88" s="43"/>
      <c r="AG88" s="42"/>
      <c r="AH88" s="43"/>
      <c r="AI88" s="42"/>
      <c r="AJ88" s="43"/>
      <c r="AK88" s="42"/>
      <c r="AL88" s="44"/>
      <c r="AM88" s="23"/>
      <c r="AN88" s="23"/>
      <c r="AO88" s="23"/>
      <c r="AP88" s="44"/>
      <c r="AQ88" s="44"/>
      <c r="AR88" s="122" t="s">
        <v>97</v>
      </c>
      <c r="BZ88" s="150"/>
      <c r="CA88" s="150" t="str">
        <f t="shared" si="41"/>
        <v/>
      </c>
      <c r="CB88" s="150" t="str">
        <f t="shared" si="22"/>
        <v/>
      </c>
      <c r="CC88" s="150" t="str">
        <f t="shared" si="23"/>
        <v/>
      </c>
      <c r="CD88" s="150" t="str">
        <f t="shared" si="24"/>
        <v/>
      </c>
      <c r="CE88" s="150" t="str">
        <f t="shared" si="25"/>
        <v/>
      </c>
      <c r="CF88" s="150" t="str">
        <f t="shared" si="26"/>
        <v/>
      </c>
      <c r="CG88" s="150" t="str">
        <f t="shared" si="27"/>
        <v/>
      </c>
      <c r="CH88" s="150" t="str">
        <f t="shared" si="28"/>
        <v/>
      </c>
      <c r="CI88" s="150" t="str">
        <f t="shared" si="29"/>
        <v/>
      </c>
      <c r="CJ88" s="150" t="str">
        <f t="shared" si="30"/>
        <v/>
      </c>
      <c r="CK88" s="150" t="str">
        <f t="shared" si="31"/>
        <v/>
      </c>
      <c r="CL88" s="150" t="str">
        <f t="shared" si="32"/>
        <v/>
      </c>
      <c r="CM88" s="150" t="str">
        <f t="shared" si="33"/>
        <v/>
      </c>
      <c r="CN88" s="150" t="str">
        <f t="shared" si="34"/>
        <v/>
      </c>
      <c r="CO88" s="150" t="str">
        <f t="shared" si="35"/>
        <v/>
      </c>
      <c r="CP88" s="150" t="str">
        <f t="shared" si="36"/>
        <v/>
      </c>
      <c r="CQ88" s="150" t="str">
        <f t="shared" si="42"/>
        <v/>
      </c>
      <c r="CR88" s="150" t="str">
        <f t="shared" si="38"/>
        <v/>
      </c>
      <c r="CS88" s="150" t="str">
        <f>IF(AL88&lt;=AK88,""," Los exámenes Reactivos de 88 y mas años NO DEBEN ser mayor a los Exámenes Procesados de la misma edad.-")</f>
        <v/>
      </c>
      <c r="CT88" s="150" t="str">
        <f>IF(AL88&lt;=AK88,""," Los exámenes Reactivos de 88 y mas años NO DEBEN ser mayor a los Exámenes Procesados de la misma edad.-")</f>
        <v/>
      </c>
    </row>
    <row r="89" spans="1:98" x14ac:dyDescent="0.25">
      <c r="A89" s="65" t="s">
        <v>101</v>
      </c>
      <c r="B89" s="66"/>
      <c r="C89" s="165">
        <f t="shared" si="43"/>
        <v>3</v>
      </c>
      <c r="D89" s="166">
        <f t="shared" si="44"/>
        <v>0</v>
      </c>
      <c r="E89" s="21"/>
      <c r="F89" s="41"/>
      <c r="G89" s="21"/>
      <c r="H89" s="41"/>
      <c r="I89" s="21"/>
      <c r="J89" s="41"/>
      <c r="K89" s="42"/>
      <c r="L89" s="43"/>
      <c r="M89" s="42"/>
      <c r="N89" s="43"/>
      <c r="O89" s="42">
        <v>1</v>
      </c>
      <c r="P89" s="43"/>
      <c r="Q89" s="42"/>
      <c r="R89" s="43"/>
      <c r="S89" s="42">
        <v>1</v>
      </c>
      <c r="T89" s="43"/>
      <c r="U89" s="42">
        <v>1</v>
      </c>
      <c r="V89" s="43"/>
      <c r="W89" s="42"/>
      <c r="X89" s="43"/>
      <c r="Y89" s="42"/>
      <c r="Z89" s="43"/>
      <c r="AA89" s="42"/>
      <c r="AB89" s="43"/>
      <c r="AC89" s="42"/>
      <c r="AD89" s="43"/>
      <c r="AE89" s="42"/>
      <c r="AF89" s="43"/>
      <c r="AG89" s="42"/>
      <c r="AH89" s="43"/>
      <c r="AI89" s="42"/>
      <c r="AJ89" s="43"/>
      <c r="AK89" s="42"/>
      <c r="AL89" s="44"/>
      <c r="AM89" s="23"/>
      <c r="AN89" s="23">
        <v>3</v>
      </c>
      <c r="AO89" s="23">
        <v>0</v>
      </c>
      <c r="AP89" s="44">
        <v>0</v>
      </c>
      <c r="AQ89" s="44">
        <v>0</v>
      </c>
      <c r="AR89" s="122" t="s">
        <v>97</v>
      </c>
      <c r="BZ89" s="150"/>
      <c r="CA89" s="150" t="str">
        <f t="shared" si="41"/>
        <v/>
      </c>
      <c r="CB89" s="150" t="str">
        <f t="shared" si="22"/>
        <v/>
      </c>
      <c r="CC89" s="150" t="str">
        <f t="shared" si="23"/>
        <v/>
      </c>
      <c r="CD89" s="150" t="str">
        <f t="shared" si="24"/>
        <v/>
      </c>
      <c r="CE89" s="150" t="str">
        <f t="shared" si="25"/>
        <v/>
      </c>
      <c r="CF89" s="150" t="str">
        <f t="shared" si="26"/>
        <v/>
      </c>
      <c r="CG89" s="150" t="str">
        <f t="shared" si="27"/>
        <v/>
      </c>
      <c r="CH89" s="150" t="str">
        <f t="shared" si="28"/>
        <v/>
      </c>
      <c r="CI89" s="150" t="str">
        <f t="shared" si="29"/>
        <v/>
      </c>
      <c r="CJ89" s="150" t="str">
        <f t="shared" si="30"/>
        <v/>
      </c>
      <c r="CK89" s="150" t="str">
        <f t="shared" si="31"/>
        <v/>
      </c>
      <c r="CL89" s="150" t="str">
        <f t="shared" si="32"/>
        <v/>
      </c>
      <c r="CM89" s="150" t="str">
        <f t="shared" si="33"/>
        <v/>
      </c>
      <c r="CN89" s="150" t="str">
        <f t="shared" si="34"/>
        <v/>
      </c>
      <c r="CO89" s="150" t="str">
        <f t="shared" si="35"/>
        <v/>
      </c>
      <c r="CP89" s="150" t="str">
        <f t="shared" si="36"/>
        <v/>
      </c>
      <c r="CQ89" s="150" t="str">
        <f t="shared" si="42"/>
        <v/>
      </c>
      <c r="CR89" s="150" t="str">
        <f t="shared" si="38"/>
        <v/>
      </c>
      <c r="CS89" s="150" t="str">
        <f>IF(AL89&lt;=AK89,""," Los exámenes Reactivos de 89 y mas años NO DEBEN ser mayor a los Exámenes Procesados de la misma edad.-")</f>
        <v/>
      </c>
      <c r="CT89" s="150" t="str">
        <f>IF(AL89&lt;=AK89,""," Los exámenes Reactivos de 89 y mas años NO DEBEN ser mayor a los Exámenes Procesados de la misma edad.-")</f>
        <v/>
      </c>
    </row>
    <row r="90" spans="1:98" x14ac:dyDescent="0.25">
      <c r="A90" s="353" t="s">
        <v>102</v>
      </c>
      <c r="B90" s="354"/>
      <c r="C90" s="165">
        <f t="shared" si="43"/>
        <v>0</v>
      </c>
      <c r="D90" s="166">
        <f t="shared" si="44"/>
        <v>0</v>
      </c>
      <c r="E90" s="16"/>
      <c r="F90" s="40"/>
      <c r="G90" s="16"/>
      <c r="H90" s="40"/>
      <c r="I90" s="16"/>
      <c r="J90" s="40"/>
      <c r="K90" s="42"/>
      <c r="L90" s="43"/>
      <c r="M90" s="42"/>
      <c r="N90" s="43"/>
      <c r="O90" s="42"/>
      <c r="P90" s="43"/>
      <c r="Q90" s="42"/>
      <c r="R90" s="43"/>
      <c r="S90" s="42"/>
      <c r="T90" s="43"/>
      <c r="U90" s="42"/>
      <c r="V90" s="43"/>
      <c r="W90" s="42"/>
      <c r="X90" s="43"/>
      <c r="Y90" s="42"/>
      <c r="Z90" s="43"/>
      <c r="AA90" s="42"/>
      <c r="AB90" s="43"/>
      <c r="AC90" s="42"/>
      <c r="AD90" s="43"/>
      <c r="AE90" s="42"/>
      <c r="AF90" s="43"/>
      <c r="AG90" s="42"/>
      <c r="AH90" s="43"/>
      <c r="AI90" s="42"/>
      <c r="AJ90" s="43"/>
      <c r="AK90" s="42"/>
      <c r="AL90" s="44"/>
      <c r="AM90" s="23"/>
      <c r="AN90" s="23"/>
      <c r="AO90" s="23"/>
      <c r="AP90" s="44"/>
      <c r="AQ90" s="44"/>
      <c r="AR90" s="122" t="s">
        <v>97</v>
      </c>
      <c r="BZ90" s="150"/>
      <c r="CA90" s="150" t="str">
        <f t="shared" si="41"/>
        <v/>
      </c>
      <c r="CB90" s="150" t="str">
        <f t="shared" si="22"/>
        <v/>
      </c>
      <c r="CC90" s="150" t="str">
        <f t="shared" si="23"/>
        <v/>
      </c>
      <c r="CD90" s="150" t="str">
        <f t="shared" si="24"/>
        <v/>
      </c>
      <c r="CE90" s="150" t="str">
        <f t="shared" si="25"/>
        <v/>
      </c>
      <c r="CF90" s="150" t="str">
        <f t="shared" si="26"/>
        <v/>
      </c>
      <c r="CG90" s="150" t="str">
        <f t="shared" si="27"/>
        <v/>
      </c>
      <c r="CH90" s="150" t="str">
        <f t="shared" si="28"/>
        <v/>
      </c>
      <c r="CI90" s="150" t="str">
        <f t="shared" si="29"/>
        <v/>
      </c>
      <c r="CJ90" s="150" t="str">
        <f t="shared" si="30"/>
        <v/>
      </c>
      <c r="CK90" s="150" t="str">
        <f t="shared" si="31"/>
        <v/>
      </c>
      <c r="CL90" s="150" t="str">
        <f t="shared" si="32"/>
        <v/>
      </c>
      <c r="CM90" s="150" t="str">
        <f t="shared" si="33"/>
        <v/>
      </c>
      <c r="CN90" s="150" t="str">
        <f t="shared" si="34"/>
        <v/>
      </c>
      <c r="CO90" s="150" t="str">
        <f t="shared" si="35"/>
        <v/>
      </c>
      <c r="CP90" s="150" t="str">
        <f t="shared" si="36"/>
        <v/>
      </c>
      <c r="CQ90" s="150" t="str">
        <f t="shared" si="42"/>
        <v/>
      </c>
      <c r="CR90" s="150" t="str">
        <f t="shared" si="38"/>
        <v/>
      </c>
      <c r="CS90" s="150" t="str">
        <f>IF(AL90&lt;=AK90,""," Los exámenes Reactivos de 90 y mas años NO DEBEN ser mayor a los Exámenes Procesados de la misma edad.-")</f>
        <v/>
      </c>
      <c r="CT90" s="150" t="str">
        <f>IF(AL90&lt;=AK90,""," Los exámenes Reactivos de 90 y mas años NO DEBEN ser mayor a los Exámenes Procesados de la misma edad.-")</f>
        <v/>
      </c>
    </row>
    <row r="91" spans="1:98" x14ac:dyDescent="0.25">
      <c r="A91" s="353" t="s">
        <v>103</v>
      </c>
      <c r="B91" s="354"/>
      <c r="C91" s="165">
        <f t="shared" si="43"/>
        <v>0</v>
      </c>
      <c r="D91" s="166">
        <f t="shared" si="44"/>
        <v>0</v>
      </c>
      <c r="E91" s="42"/>
      <c r="F91" s="43"/>
      <c r="G91" s="42"/>
      <c r="H91" s="43"/>
      <c r="I91" s="42"/>
      <c r="J91" s="43"/>
      <c r="K91" s="42"/>
      <c r="L91" s="43"/>
      <c r="M91" s="42"/>
      <c r="N91" s="43"/>
      <c r="O91" s="42"/>
      <c r="P91" s="43"/>
      <c r="Q91" s="42"/>
      <c r="R91" s="43"/>
      <c r="S91" s="42"/>
      <c r="T91" s="43"/>
      <c r="U91" s="42"/>
      <c r="V91" s="43"/>
      <c r="W91" s="42"/>
      <c r="X91" s="43"/>
      <c r="Y91" s="42"/>
      <c r="Z91" s="43"/>
      <c r="AA91" s="42"/>
      <c r="AB91" s="43"/>
      <c r="AC91" s="42"/>
      <c r="AD91" s="43"/>
      <c r="AE91" s="42"/>
      <c r="AF91" s="43"/>
      <c r="AG91" s="42"/>
      <c r="AH91" s="43"/>
      <c r="AI91" s="42"/>
      <c r="AJ91" s="43"/>
      <c r="AK91" s="42"/>
      <c r="AL91" s="44"/>
      <c r="AM91" s="23"/>
      <c r="AN91" s="23"/>
      <c r="AO91" s="23"/>
      <c r="AP91" s="44"/>
      <c r="AQ91" s="44"/>
      <c r="AR91" s="122" t="s">
        <v>97</v>
      </c>
      <c r="BZ91" s="150"/>
      <c r="CA91" s="150" t="str">
        <f t="shared" si="41"/>
        <v/>
      </c>
      <c r="CB91" s="150" t="str">
        <f t="shared" si="22"/>
        <v/>
      </c>
      <c r="CC91" s="150" t="str">
        <f t="shared" si="23"/>
        <v/>
      </c>
      <c r="CD91" s="150" t="str">
        <f t="shared" si="24"/>
        <v/>
      </c>
      <c r="CE91" s="150" t="str">
        <f t="shared" si="25"/>
        <v/>
      </c>
      <c r="CF91" s="150" t="str">
        <f t="shared" si="26"/>
        <v/>
      </c>
      <c r="CG91" s="150" t="str">
        <f t="shared" si="27"/>
        <v/>
      </c>
      <c r="CH91" s="150" t="str">
        <f t="shared" si="28"/>
        <v/>
      </c>
      <c r="CI91" s="150" t="str">
        <f t="shared" si="29"/>
        <v/>
      </c>
      <c r="CJ91" s="150" t="str">
        <f t="shared" si="30"/>
        <v/>
      </c>
      <c r="CK91" s="150" t="str">
        <f t="shared" si="31"/>
        <v/>
      </c>
      <c r="CL91" s="150" t="str">
        <f t="shared" si="32"/>
        <v/>
      </c>
      <c r="CM91" s="150" t="str">
        <f t="shared" si="33"/>
        <v/>
      </c>
      <c r="CN91" s="150" t="str">
        <f t="shared" si="34"/>
        <v/>
      </c>
      <c r="CO91" s="150" t="str">
        <f t="shared" si="35"/>
        <v/>
      </c>
      <c r="CP91" s="150" t="str">
        <f t="shared" si="36"/>
        <v/>
      </c>
      <c r="CQ91" s="150" t="str">
        <f t="shared" si="42"/>
        <v/>
      </c>
      <c r="CR91" s="150" t="str">
        <f t="shared" si="38"/>
        <v/>
      </c>
      <c r="CS91" s="150" t="str">
        <f>IF(AL91&lt;=AK91,""," Los exámenes Reactivos de 91 y mas años NO DEBEN ser mayor a los Exámenes Procesados de la misma edad.-")</f>
        <v/>
      </c>
      <c r="CT91" s="150" t="str">
        <f>IF(AL91&lt;=AK91,""," Los exámenes Reactivos de 91 y mas años NO DEBEN ser mayor a los Exámenes Procesados de la misma edad.-")</f>
        <v/>
      </c>
    </row>
    <row r="92" spans="1:98" x14ac:dyDescent="0.25">
      <c r="A92" s="353" t="s">
        <v>104</v>
      </c>
      <c r="B92" s="354"/>
      <c r="C92" s="165">
        <f t="shared" si="43"/>
        <v>0</v>
      </c>
      <c r="D92" s="166">
        <f t="shared" si="44"/>
        <v>0</v>
      </c>
      <c r="E92" s="42"/>
      <c r="F92" s="43"/>
      <c r="G92" s="42"/>
      <c r="H92" s="43"/>
      <c r="I92" s="42"/>
      <c r="J92" s="43"/>
      <c r="K92" s="42"/>
      <c r="L92" s="43"/>
      <c r="M92" s="42"/>
      <c r="N92" s="43"/>
      <c r="O92" s="42"/>
      <c r="P92" s="43"/>
      <c r="Q92" s="42"/>
      <c r="R92" s="43"/>
      <c r="S92" s="42"/>
      <c r="T92" s="43"/>
      <c r="U92" s="42"/>
      <c r="V92" s="43"/>
      <c r="W92" s="42"/>
      <c r="X92" s="43"/>
      <c r="Y92" s="42"/>
      <c r="Z92" s="43"/>
      <c r="AA92" s="42"/>
      <c r="AB92" s="43"/>
      <c r="AC92" s="42"/>
      <c r="AD92" s="43"/>
      <c r="AE92" s="42"/>
      <c r="AF92" s="43"/>
      <c r="AG92" s="42"/>
      <c r="AH92" s="43"/>
      <c r="AI92" s="42"/>
      <c r="AJ92" s="43"/>
      <c r="AK92" s="42"/>
      <c r="AL92" s="44"/>
      <c r="AM92" s="23"/>
      <c r="AN92" s="23"/>
      <c r="AO92" s="23"/>
      <c r="AP92" s="44"/>
      <c r="AQ92" s="44"/>
      <c r="AR92" s="122" t="s">
        <v>97</v>
      </c>
      <c r="BZ92" s="150"/>
      <c r="CA92" s="150" t="str">
        <f t="shared" si="41"/>
        <v/>
      </c>
      <c r="CB92" s="150" t="str">
        <f t="shared" si="22"/>
        <v/>
      </c>
      <c r="CC92" s="150" t="str">
        <f t="shared" si="23"/>
        <v/>
      </c>
      <c r="CD92" s="150" t="str">
        <f t="shared" si="24"/>
        <v/>
      </c>
      <c r="CE92" s="150" t="str">
        <f t="shared" si="25"/>
        <v/>
      </c>
      <c r="CF92" s="150" t="str">
        <f t="shared" si="26"/>
        <v/>
      </c>
      <c r="CG92" s="150" t="str">
        <f t="shared" si="27"/>
        <v/>
      </c>
      <c r="CH92" s="150" t="str">
        <f t="shared" si="28"/>
        <v/>
      </c>
      <c r="CI92" s="150" t="str">
        <f t="shared" si="29"/>
        <v/>
      </c>
      <c r="CJ92" s="150" t="str">
        <f t="shared" si="30"/>
        <v/>
      </c>
      <c r="CK92" s="150" t="str">
        <f t="shared" si="31"/>
        <v/>
      </c>
      <c r="CL92" s="150" t="str">
        <f t="shared" si="32"/>
        <v/>
      </c>
      <c r="CM92" s="150" t="str">
        <f t="shared" si="33"/>
        <v/>
      </c>
      <c r="CN92" s="150" t="str">
        <f t="shared" si="34"/>
        <v/>
      </c>
      <c r="CO92" s="150" t="str">
        <f t="shared" si="35"/>
        <v/>
      </c>
      <c r="CP92" s="150" t="str">
        <f t="shared" si="36"/>
        <v/>
      </c>
      <c r="CQ92" s="150" t="str">
        <f t="shared" si="42"/>
        <v/>
      </c>
      <c r="CR92" s="150" t="str">
        <f t="shared" si="38"/>
        <v/>
      </c>
      <c r="CS92" s="150" t="str">
        <f>IF(AL92&lt;=AK92,""," Los exámenes Reactivos de 92 y mas años NO DEBEN ser mayor a los Exámenes Procesados de la misma edad.-")</f>
        <v/>
      </c>
      <c r="CT92" s="150" t="str">
        <f>IF(AL92&lt;=AK92,""," Los exámenes Reactivos de 92 y mas años NO DEBEN ser mayor a los Exámenes Procesados de la misma edad.-")</f>
        <v/>
      </c>
    </row>
    <row r="93" spans="1:98" x14ac:dyDescent="0.25">
      <c r="A93" s="353" t="s">
        <v>60</v>
      </c>
      <c r="B93" s="354"/>
      <c r="C93" s="165">
        <f t="shared" si="43"/>
        <v>19</v>
      </c>
      <c r="D93" s="166">
        <f t="shared" si="44"/>
        <v>2</v>
      </c>
      <c r="E93" s="42"/>
      <c r="F93" s="43"/>
      <c r="G93" s="42"/>
      <c r="H93" s="43"/>
      <c r="I93" s="42"/>
      <c r="J93" s="43"/>
      <c r="K93" s="42">
        <v>2</v>
      </c>
      <c r="L93" s="43">
        <v>1</v>
      </c>
      <c r="M93" s="42">
        <v>3</v>
      </c>
      <c r="N93" s="43"/>
      <c r="O93" s="42"/>
      <c r="P93" s="43"/>
      <c r="Q93" s="42">
        <v>3</v>
      </c>
      <c r="R93" s="43"/>
      <c r="S93" s="42">
        <v>2</v>
      </c>
      <c r="T93" s="43"/>
      <c r="U93" s="42">
        <v>1</v>
      </c>
      <c r="V93" s="43"/>
      <c r="W93" s="42"/>
      <c r="X93" s="43"/>
      <c r="Y93" s="42">
        <v>1</v>
      </c>
      <c r="Z93" s="43"/>
      <c r="AA93" s="42"/>
      <c r="AB93" s="43"/>
      <c r="AC93" s="42">
        <v>4</v>
      </c>
      <c r="AD93" s="43">
        <v>1</v>
      </c>
      <c r="AE93" s="42">
        <v>1</v>
      </c>
      <c r="AF93" s="43"/>
      <c r="AG93" s="42">
        <v>1</v>
      </c>
      <c r="AH93" s="43"/>
      <c r="AI93" s="42">
        <v>1</v>
      </c>
      <c r="AJ93" s="43"/>
      <c r="AK93" s="42"/>
      <c r="AL93" s="44"/>
      <c r="AM93" s="23">
        <v>16</v>
      </c>
      <c r="AN93" s="23">
        <v>3</v>
      </c>
      <c r="AO93" s="23">
        <v>0</v>
      </c>
      <c r="AP93" s="44">
        <v>0</v>
      </c>
      <c r="AQ93" s="44">
        <v>0</v>
      </c>
      <c r="AR93" s="122" t="s">
        <v>97</v>
      </c>
      <c r="BZ93" s="150"/>
      <c r="CA93" s="150" t="str">
        <f t="shared" si="41"/>
        <v/>
      </c>
      <c r="CB93" s="150" t="str">
        <f t="shared" si="22"/>
        <v/>
      </c>
      <c r="CC93" s="150" t="str">
        <f t="shared" si="23"/>
        <v/>
      </c>
      <c r="CD93" s="150" t="str">
        <f t="shared" si="24"/>
        <v/>
      </c>
      <c r="CE93" s="150" t="str">
        <f t="shared" si="25"/>
        <v/>
      </c>
      <c r="CF93" s="150" t="str">
        <f t="shared" si="26"/>
        <v/>
      </c>
      <c r="CG93" s="150" t="str">
        <f t="shared" si="27"/>
        <v/>
      </c>
      <c r="CH93" s="150" t="str">
        <f t="shared" si="28"/>
        <v/>
      </c>
      <c r="CI93" s="150" t="str">
        <f t="shared" si="29"/>
        <v/>
      </c>
      <c r="CJ93" s="150" t="str">
        <f t="shared" si="30"/>
        <v/>
      </c>
      <c r="CK93" s="150" t="str">
        <f t="shared" si="31"/>
        <v/>
      </c>
      <c r="CL93" s="150" t="str">
        <f t="shared" si="32"/>
        <v/>
      </c>
      <c r="CM93" s="150" t="str">
        <f t="shared" si="33"/>
        <v/>
      </c>
      <c r="CN93" s="150" t="str">
        <f t="shared" si="34"/>
        <v/>
      </c>
      <c r="CO93" s="150" t="str">
        <f t="shared" si="35"/>
        <v/>
      </c>
      <c r="CP93" s="150" t="str">
        <f t="shared" si="36"/>
        <v/>
      </c>
      <c r="CQ93" s="150" t="str">
        <f t="shared" si="42"/>
        <v/>
      </c>
      <c r="CR93" s="150" t="str">
        <f t="shared" si="38"/>
        <v/>
      </c>
      <c r="CS93" s="150" t="str">
        <f>IF(AL93&lt;=AK93,""," Los exámenes Reactivos de 93 y mas años NO DEBEN ser mayor a los Exámenes Procesados de la misma edad.-")</f>
        <v/>
      </c>
      <c r="CT93" s="150" t="str">
        <f>IF(AL93&lt;=AK93,""," Los exámenes Reactivos de 93 y mas años NO DEBEN ser mayor a los Exámenes Procesados de la misma edad.-")</f>
        <v/>
      </c>
    </row>
    <row r="94" spans="1:98" x14ac:dyDescent="0.25">
      <c r="A94" s="355" t="s">
        <v>61</v>
      </c>
      <c r="B94" s="356"/>
      <c r="C94" s="163">
        <f t="shared" si="43"/>
        <v>18</v>
      </c>
      <c r="D94" s="164">
        <f t="shared" si="44"/>
        <v>0</v>
      </c>
      <c r="E94" s="46"/>
      <c r="F94" s="47"/>
      <c r="G94" s="46"/>
      <c r="H94" s="47"/>
      <c r="I94" s="24"/>
      <c r="J94" s="48"/>
      <c r="K94" s="24">
        <v>2</v>
      </c>
      <c r="L94" s="48"/>
      <c r="M94" s="24">
        <v>4</v>
      </c>
      <c r="N94" s="48"/>
      <c r="O94" s="24">
        <v>4</v>
      </c>
      <c r="P94" s="48"/>
      <c r="Q94" s="24">
        <v>1</v>
      </c>
      <c r="R94" s="48"/>
      <c r="S94" s="24">
        <v>2</v>
      </c>
      <c r="T94" s="48"/>
      <c r="U94" s="24">
        <v>1</v>
      </c>
      <c r="V94" s="48"/>
      <c r="W94" s="24">
        <v>3</v>
      </c>
      <c r="X94" s="48"/>
      <c r="Y94" s="24"/>
      <c r="Z94" s="48"/>
      <c r="AA94" s="24"/>
      <c r="AB94" s="48"/>
      <c r="AC94" s="24">
        <v>1</v>
      </c>
      <c r="AD94" s="48"/>
      <c r="AE94" s="24"/>
      <c r="AF94" s="48"/>
      <c r="AG94" s="24"/>
      <c r="AH94" s="48"/>
      <c r="AI94" s="24"/>
      <c r="AJ94" s="48"/>
      <c r="AK94" s="24"/>
      <c r="AL94" s="26"/>
      <c r="AM94" s="25">
        <v>7</v>
      </c>
      <c r="AN94" s="25">
        <v>11</v>
      </c>
      <c r="AO94" s="25">
        <v>0</v>
      </c>
      <c r="AP94" s="26">
        <v>0</v>
      </c>
      <c r="AQ94" s="26">
        <v>0</v>
      </c>
      <c r="AR94" s="122" t="s">
        <v>97</v>
      </c>
      <c r="BZ94" s="150"/>
      <c r="CA94" s="150" t="str">
        <f t="shared" si="41"/>
        <v/>
      </c>
      <c r="CB94" s="150" t="str">
        <f t="shared" si="22"/>
        <v/>
      </c>
      <c r="CC94" s="150" t="str">
        <f t="shared" si="23"/>
        <v/>
      </c>
      <c r="CD94" s="150" t="str">
        <f t="shared" si="24"/>
        <v/>
      </c>
      <c r="CE94" s="150" t="str">
        <f t="shared" si="25"/>
        <v/>
      </c>
      <c r="CF94" s="150" t="str">
        <f t="shared" si="26"/>
        <v/>
      </c>
      <c r="CG94" s="150" t="str">
        <f t="shared" si="27"/>
        <v/>
      </c>
      <c r="CH94" s="150" t="str">
        <f t="shared" si="28"/>
        <v/>
      </c>
      <c r="CI94" s="150" t="str">
        <f t="shared" si="29"/>
        <v/>
      </c>
      <c r="CJ94" s="150" t="str">
        <f t="shared" si="30"/>
        <v/>
      </c>
      <c r="CK94" s="150" t="str">
        <f t="shared" si="31"/>
        <v/>
      </c>
      <c r="CL94" s="150" t="str">
        <f t="shared" si="32"/>
        <v/>
      </c>
      <c r="CM94" s="150" t="str">
        <f t="shared" si="33"/>
        <v/>
      </c>
      <c r="CN94" s="150" t="str">
        <f t="shared" si="34"/>
        <v/>
      </c>
      <c r="CO94" s="150" t="str">
        <f t="shared" si="35"/>
        <v/>
      </c>
      <c r="CP94" s="150" t="str">
        <f t="shared" si="36"/>
        <v/>
      </c>
      <c r="CQ94" s="150" t="str">
        <f t="shared" si="42"/>
        <v/>
      </c>
      <c r="CR94" s="150" t="str">
        <f t="shared" si="38"/>
        <v/>
      </c>
      <c r="CS94" s="150" t="str">
        <f>IF(AL94&lt;=AK94,""," Los exámenes Reactivos de 94 y mas años NO DEBEN ser mayor a los Exámenes Procesados de la misma edad.-")</f>
        <v/>
      </c>
      <c r="CT94" s="150" t="str">
        <f>IF(AL94&lt;=AK94,""," Los exámenes Reactivos de 94 y mas años NO DEBEN ser mayor a los Exámenes Procesados de la misma edad.-")</f>
        <v/>
      </c>
    </row>
    <row r="95" spans="1:98" x14ac:dyDescent="0.25">
      <c r="A95" s="35" t="s">
        <v>62</v>
      </c>
      <c r="B95" s="50"/>
      <c r="C95" s="51"/>
      <c r="D95" s="51"/>
      <c r="E95" s="51"/>
      <c r="F95" s="27"/>
      <c r="G95" s="27"/>
      <c r="H95" s="27"/>
      <c r="I95" s="2"/>
      <c r="J95" s="2"/>
      <c r="K95" s="2"/>
      <c r="L95" s="2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5"/>
      <c r="AM95" s="3"/>
      <c r="AN95" s="45"/>
      <c r="AO95" s="140"/>
      <c r="AP95" s="49"/>
      <c r="AQ95" s="49"/>
      <c r="BZ95" s="150"/>
      <c r="CA95" s="150"/>
      <c r="CB95" s="150"/>
      <c r="CC95" s="150"/>
      <c r="CD95" s="150"/>
      <c r="CE95" s="150"/>
      <c r="CF95" s="150"/>
      <c r="CG95" s="150"/>
      <c r="CH95" s="150"/>
      <c r="CI95" s="150"/>
      <c r="CJ95" s="150"/>
      <c r="CK95" s="150"/>
      <c r="CL95" s="150"/>
      <c r="CM95" s="150"/>
      <c r="CN95" s="150"/>
      <c r="CO95" s="150"/>
      <c r="CP95" s="150"/>
      <c r="CQ95" s="150"/>
      <c r="CR95" s="150"/>
      <c r="CS95" s="150"/>
      <c r="CT95" s="150"/>
    </row>
    <row r="96" spans="1:98" ht="24.75" customHeight="1" x14ac:dyDescent="0.25">
      <c r="A96" s="373" t="s">
        <v>21</v>
      </c>
      <c r="B96" s="374"/>
      <c r="C96" s="379" t="s">
        <v>34</v>
      </c>
      <c r="D96" s="380"/>
      <c r="E96" s="367" t="s">
        <v>92</v>
      </c>
      <c r="F96" s="383"/>
      <c r="G96" s="383"/>
      <c r="H96" s="383"/>
      <c r="I96" s="383"/>
      <c r="J96" s="383"/>
      <c r="K96" s="383"/>
      <c r="L96" s="383"/>
      <c r="M96" s="383"/>
      <c r="N96" s="383"/>
      <c r="O96" s="383"/>
      <c r="P96" s="383"/>
      <c r="Q96" s="383"/>
      <c r="R96" s="383"/>
      <c r="S96" s="383"/>
      <c r="T96" s="383"/>
      <c r="U96" s="383"/>
      <c r="V96" s="383"/>
      <c r="W96" s="383"/>
      <c r="X96" s="383"/>
      <c r="Y96" s="383"/>
      <c r="Z96" s="383"/>
      <c r="AA96" s="383"/>
      <c r="AB96" s="383"/>
      <c r="AC96" s="383"/>
      <c r="AD96" s="383"/>
      <c r="AE96" s="383"/>
      <c r="AF96" s="383"/>
      <c r="AG96" s="383"/>
      <c r="AH96" s="383"/>
      <c r="AI96" s="383"/>
      <c r="AJ96" s="383"/>
      <c r="AK96" s="383"/>
      <c r="AL96" s="383"/>
      <c r="AM96" s="384" t="s">
        <v>93</v>
      </c>
      <c r="AN96" s="385"/>
      <c r="AO96" s="371" t="s">
        <v>94</v>
      </c>
      <c r="AP96" s="387" t="s">
        <v>95</v>
      </c>
      <c r="AQ96" s="387" t="s">
        <v>96</v>
      </c>
      <c r="BZ96" s="150"/>
      <c r="CA96" s="150"/>
      <c r="CB96" s="150"/>
      <c r="CC96" s="150"/>
      <c r="CD96" s="150"/>
      <c r="CE96" s="150"/>
      <c r="CF96" s="150"/>
      <c r="CG96" s="150"/>
      <c r="CH96" s="150"/>
      <c r="CI96" s="150"/>
      <c r="CJ96" s="150"/>
      <c r="CK96" s="150"/>
      <c r="CL96" s="150"/>
      <c r="CM96" s="150"/>
      <c r="CN96" s="150"/>
      <c r="CO96" s="150"/>
      <c r="CP96" s="150"/>
      <c r="CQ96" s="150"/>
      <c r="CR96" s="150"/>
      <c r="CS96" s="150"/>
      <c r="CT96" s="150"/>
    </row>
    <row r="97" spans="1:98" x14ac:dyDescent="0.25">
      <c r="A97" s="375"/>
      <c r="B97" s="376"/>
      <c r="C97" s="381"/>
      <c r="D97" s="382"/>
      <c r="E97" s="367" t="s">
        <v>35</v>
      </c>
      <c r="F97" s="368"/>
      <c r="G97" s="367" t="s">
        <v>36</v>
      </c>
      <c r="H97" s="368"/>
      <c r="I97" s="367" t="s">
        <v>37</v>
      </c>
      <c r="J97" s="368"/>
      <c r="K97" s="367" t="s">
        <v>38</v>
      </c>
      <c r="L97" s="368"/>
      <c r="M97" s="367" t="s">
        <v>39</v>
      </c>
      <c r="N97" s="368"/>
      <c r="O97" s="367" t="s">
        <v>40</v>
      </c>
      <c r="P97" s="368"/>
      <c r="Q97" s="367" t="s">
        <v>41</v>
      </c>
      <c r="R97" s="368"/>
      <c r="S97" s="367" t="s">
        <v>42</v>
      </c>
      <c r="T97" s="368"/>
      <c r="U97" s="367" t="s">
        <v>43</v>
      </c>
      <c r="V97" s="368"/>
      <c r="W97" s="367" t="s">
        <v>44</v>
      </c>
      <c r="X97" s="368"/>
      <c r="Y97" s="367" t="s">
        <v>45</v>
      </c>
      <c r="Z97" s="368"/>
      <c r="AA97" s="367" t="s">
        <v>46</v>
      </c>
      <c r="AB97" s="368"/>
      <c r="AC97" s="367" t="s">
        <v>47</v>
      </c>
      <c r="AD97" s="368"/>
      <c r="AE97" s="367" t="s">
        <v>48</v>
      </c>
      <c r="AF97" s="368"/>
      <c r="AG97" s="367" t="s">
        <v>49</v>
      </c>
      <c r="AH97" s="368"/>
      <c r="AI97" s="367" t="s">
        <v>50</v>
      </c>
      <c r="AJ97" s="368"/>
      <c r="AK97" s="367" t="s">
        <v>51</v>
      </c>
      <c r="AL97" s="368"/>
      <c r="AM97" s="369" t="s">
        <v>6</v>
      </c>
      <c r="AN97" s="371" t="s">
        <v>7</v>
      </c>
      <c r="AO97" s="386"/>
      <c r="AP97" s="388"/>
      <c r="AQ97" s="388"/>
      <c r="BZ97" s="150"/>
      <c r="CA97" s="150"/>
      <c r="CB97" s="150"/>
      <c r="CC97" s="150"/>
      <c r="CD97" s="150"/>
      <c r="CE97" s="150"/>
      <c r="CF97" s="150"/>
      <c r="CG97" s="150"/>
      <c r="CH97" s="150"/>
      <c r="CI97" s="150"/>
      <c r="CJ97" s="150"/>
      <c r="CK97" s="150"/>
      <c r="CL97" s="150"/>
      <c r="CM97" s="150"/>
      <c r="CN97" s="150"/>
      <c r="CO97" s="150"/>
      <c r="CP97" s="150"/>
      <c r="CQ97" s="150"/>
      <c r="CR97" s="150"/>
      <c r="CS97" s="150"/>
      <c r="CT97" s="150"/>
    </row>
    <row r="98" spans="1:98" x14ac:dyDescent="0.25">
      <c r="A98" s="377"/>
      <c r="B98" s="378"/>
      <c r="C98" s="67" t="s">
        <v>27</v>
      </c>
      <c r="D98" s="141" t="s">
        <v>28</v>
      </c>
      <c r="E98" s="68" t="s">
        <v>27</v>
      </c>
      <c r="F98" s="28" t="s">
        <v>28</v>
      </c>
      <c r="G98" s="68" t="s">
        <v>27</v>
      </c>
      <c r="H98" s="28" t="s">
        <v>28</v>
      </c>
      <c r="I98" s="68" t="s">
        <v>27</v>
      </c>
      <c r="J98" s="28" t="s">
        <v>28</v>
      </c>
      <c r="K98" s="68" t="s">
        <v>27</v>
      </c>
      <c r="L98" s="28" t="s">
        <v>28</v>
      </c>
      <c r="M98" s="68" t="s">
        <v>27</v>
      </c>
      <c r="N98" s="28" t="s">
        <v>28</v>
      </c>
      <c r="O98" s="68" t="s">
        <v>27</v>
      </c>
      <c r="P98" s="28" t="s">
        <v>28</v>
      </c>
      <c r="Q98" s="68" t="s">
        <v>27</v>
      </c>
      <c r="R98" s="28" t="s">
        <v>28</v>
      </c>
      <c r="S98" s="68" t="s">
        <v>27</v>
      </c>
      <c r="T98" s="28" t="s">
        <v>28</v>
      </c>
      <c r="U98" s="68" t="s">
        <v>27</v>
      </c>
      <c r="V98" s="28" t="s">
        <v>28</v>
      </c>
      <c r="W98" s="68" t="s">
        <v>27</v>
      </c>
      <c r="X98" s="28" t="s">
        <v>28</v>
      </c>
      <c r="Y98" s="68" t="s">
        <v>27</v>
      </c>
      <c r="Z98" s="28" t="s">
        <v>28</v>
      </c>
      <c r="AA98" s="68" t="s">
        <v>27</v>
      </c>
      <c r="AB98" s="28" t="s">
        <v>28</v>
      </c>
      <c r="AC98" s="68" t="s">
        <v>27</v>
      </c>
      <c r="AD98" s="28" t="s">
        <v>28</v>
      </c>
      <c r="AE98" s="68" t="s">
        <v>27</v>
      </c>
      <c r="AF98" s="28" t="s">
        <v>28</v>
      </c>
      <c r="AG98" s="68" t="s">
        <v>27</v>
      </c>
      <c r="AH98" s="28" t="s">
        <v>28</v>
      </c>
      <c r="AI98" s="68" t="s">
        <v>27</v>
      </c>
      <c r="AJ98" s="28" t="s">
        <v>28</v>
      </c>
      <c r="AK98" s="68" t="s">
        <v>27</v>
      </c>
      <c r="AL98" s="8" t="s">
        <v>28</v>
      </c>
      <c r="AM98" s="370"/>
      <c r="AN98" s="372"/>
      <c r="AO98" s="372"/>
      <c r="AP98" s="389"/>
      <c r="AQ98" s="389"/>
      <c r="BZ98" s="150"/>
      <c r="CA98" s="150"/>
      <c r="CB98" s="150"/>
      <c r="CC98" s="150"/>
      <c r="CD98" s="150"/>
      <c r="CE98" s="150"/>
      <c r="CF98" s="150"/>
      <c r="CG98" s="150"/>
      <c r="CH98" s="150"/>
      <c r="CI98" s="150"/>
      <c r="CJ98" s="150"/>
      <c r="CK98" s="150"/>
      <c r="CL98" s="150"/>
      <c r="CM98" s="150"/>
      <c r="CN98" s="150"/>
      <c r="CO98" s="150"/>
      <c r="CP98" s="150"/>
      <c r="CQ98" s="150"/>
      <c r="CR98" s="150"/>
      <c r="CS98" s="150"/>
      <c r="CT98" s="150"/>
    </row>
    <row r="99" spans="1:98" x14ac:dyDescent="0.25">
      <c r="A99" s="353" t="s">
        <v>52</v>
      </c>
      <c r="B99" s="354"/>
      <c r="C99" s="155">
        <f t="shared" ref="C99:C110" si="45">SUM(E99+G99+I99+K99+M99+O99+Q99+S99+U99+W99+Y99+AA99+AC99+AE99+AG99+AI99+AK99)</f>
        <v>0</v>
      </c>
      <c r="D99" s="156">
        <f t="shared" ref="D99:D110" si="46">SUM(F99+H99+J99+L99+N99+P99+R99+T99+V99+X99+Z99+AB99+AD99+AF99+AH99+AJ99+AL99)</f>
        <v>0</v>
      </c>
      <c r="E99" s="38"/>
      <c r="F99" s="39"/>
      <c r="G99" s="38"/>
      <c r="H99" s="39"/>
      <c r="I99" s="29"/>
      <c r="J99" s="30"/>
      <c r="K99" s="29"/>
      <c r="L99" s="30"/>
      <c r="M99" s="29"/>
      <c r="N99" s="30"/>
      <c r="O99" s="29"/>
      <c r="P99" s="30"/>
      <c r="Q99" s="29"/>
      <c r="R99" s="30"/>
      <c r="S99" s="29"/>
      <c r="T99" s="30"/>
      <c r="U99" s="29"/>
      <c r="V99" s="30"/>
      <c r="W99" s="29"/>
      <c r="X99" s="30"/>
      <c r="Y99" s="29"/>
      <c r="Z99" s="30"/>
      <c r="AA99" s="29"/>
      <c r="AB99" s="30"/>
      <c r="AC99" s="29"/>
      <c r="AD99" s="30"/>
      <c r="AE99" s="29"/>
      <c r="AF99" s="30"/>
      <c r="AG99" s="29"/>
      <c r="AH99" s="30"/>
      <c r="AI99" s="29"/>
      <c r="AJ99" s="30"/>
      <c r="AK99" s="38"/>
      <c r="AL99" s="121"/>
      <c r="AM99" s="38"/>
      <c r="AN99" s="22"/>
      <c r="AO99" s="22"/>
      <c r="AP99" s="19"/>
      <c r="AQ99" s="19"/>
      <c r="AR99" s="122" t="s">
        <v>97</v>
      </c>
      <c r="BZ99" s="150"/>
      <c r="CA99" s="150" t="str">
        <f>IF(C99&lt;&gt;AN99," Total de exámenes Procesados NO es igual a total por sexo.-","")</f>
        <v/>
      </c>
      <c r="CB99" s="150" t="str">
        <f t="shared" ref="CB99:CB121" si="47">IF(F99&lt;=E99,""," Los exámenes Reactivos de 0 a 4 años NO DEBEN ser mayor a los Exámenes Procesados de la misma edad.-")</f>
        <v/>
      </c>
      <c r="CC99" s="150" t="str">
        <f t="shared" ref="CC99:CC121" si="48">IF(H99&lt;=G99,""," Los exámenes Reactivos de 5 a 9 años NO DEBEN ser mayor a los Exámenes Procesados de la misma edad.-")</f>
        <v/>
      </c>
      <c r="CD99" s="150" t="str">
        <f t="shared" ref="CD99:CD121" si="49">IF(J99&lt;=I99,""," Los exámenes Reactivos de 10 a 14 años NO DEBEN ser mayor a los Exámenes Procesados de la misma edad.-")</f>
        <v/>
      </c>
      <c r="CE99" s="150" t="str">
        <f t="shared" ref="CE99:CE121" si="50">IF(L99&lt;=K99,""," Los exámenes Reactivos de 15 a 19 años NO DEBEN ser mayor a los Exámenes Procesados de la misma edad.-")</f>
        <v/>
      </c>
      <c r="CF99" s="150" t="str">
        <f t="shared" ref="CF99:CF121" si="51">IF(N99&lt;=M99,""," Los exámenes Reactivos de 20 a 24 años NO DEBEN ser mayor a los Exámenes Procesados de la misma edad.-")</f>
        <v/>
      </c>
      <c r="CG99" s="150" t="str">
        <f t="shared" ref="CG99:CG121" si="52">IF(P99&lt;=O99,""," Los exámenes Reactivos de 25 a 29 años NO DEBEN ser mayor a los Exámenes Procesados de la misma edad.-")</f>
        <v/>
      </c>
      <c r="CH99" s="150" t="str">
        <f t="shared" ref="CH99:CH121" si="53">IF(R99&lt;=Q99,""," Los exámenes Reactivos de 30 a 34 años NO DEBEN ser mayor a los Exámenes Procesados de la misma edad.-")</f>
        <v/>
      </c>
      <c r="CI99" s="150" t="str">
        <f t="shared" ref="CI99:CI121" si="54">IF(T99&lt;=S99,""," Los exámenes Reactivos de 35 a 39 años NO DEBEN ser mayor a los Exámenes Procesados de la misma edad.-")</f>
        <v/>
      </c>
      <c r="CJ99" s="150" t="str">
        <f t="shared" ref="CJ99:CJ121" si="55">IF(V99&lt;=U99,""," Los exámenes Reactivos de 40 a 44 años NO DEBEN ser mayor a los Exámenes Procesados de la misma edad.-")</f>
        <v/>
      </c>
      <c r="CK99" s="150" t="str">
        <f t="shared" ref="CK99:CK121" si="56">IF(X99&lt;=W99,""," Los exámenes Reactivos de 45 a 49 años NO DEBEN ser mayor a los Exámenes Procesados de la misma edad.-")</f>
        <v/>
      </c>
      <c r="CL99" s="150" t="str">
        <f t="shared" ref="CL99:CL121" si="57">IF(Z99&lt;=Y99,""," Los exámenes Reactivos de 50 a 54 años NO DEBEN ser mayor a los Exámenes Procesados de la misma edad.-")</f>
        <v/>
      </c>
      <c r="CM99" s="150" t="str">
        <f t="shared" ref="CM99:CM121" si="58">IF(AB99&lt;=AA99,""," Los exámenes Reactivos de 55 a 59 años NO DEBEN ser mayor a los Exámenes Procesados de la misma edad.-")</f>
        <v/>
      </c>
      <c r="CN99" s="150" t="str">
        <f t="shared" ref="CN99:CN121" si="59">IF(AD99&lt;=AC99,""," Los exámenes Reactivos de 60 a 64 años NO DEBEN ser mayor a los Exámenes Procesados de la misma edad.-")</f>
        <v/>
      </c>
      <c r="CO99" s="150" t="str">
        <f t="shared" ref="CO99:CO121" si="60">IF(AF99&lt;=AE99,""," Los exámenes Reactivos de 65 a 69 años NO DEBEN ser mayor a los Exámenes Procesados de la misma edad.-")</f>
        <v/>
      </c>
      <c r="CP99" s="150" t="str">
        <f t="shared" ref="CP99:CP121" si="61">IF(AH99&lt;=AG99,""," Los exámenes Reactivos de 70 a 74 años NO DEBEN ser mayor a los Exámenes Procesados de la misma edad.-")</f>
        <v/>
      </c>
      <c r="CQ99" s="150" t="str">
        <f t="shared" ref="CQ99:CQ121" si="62">IF(AJ99&lt;=AI99,""," Los exámenes Reactivos de 75 a 79 años NO DEBEN ser mayor a los Exámenes Procesados de la misma edad.-")</f>
        <v/>
      </c>
      <c r="CR99" s="150" t="str">
        <f t="shared" ref="CR99:CR121" si="63">IF(AL99&lt;=AK99,""," Los exámenes Reactivos de 80 y mas años NO DEBEN ser mayor a los Exámenes Procesados de la misma edad.-")</f>
        <v/>
      </c>
      <c r="CS99" s="150"/>
      <c r="CT99" s="150"/>
    </row>
    <row r="100" spans="1:98" x14ac:dyDescent="0.25">
      <c r="A100" s="353" t="s">
        <v>53</v>
      </c>
      <c r="B100" s="354"/>
      <c r="C100" s="157">
        <f t="shared" si="45"/>
        <v>0</v>
      </c>
      <c r="D100" s="158">
        <f t="shared" si="46"/>
        <v>0</v>
      </c>
      <c r="E100" s="16"/>
      <c r="F100" s="40"/>
      <c r="G100" s="16"/>
      <c r="H100" s="40"/>
      <c r="I100" s="10"/>
      <c r="J100" s="31"/>
      <c r="K100" s="10"/>
      <c r="L100" s="31"/>
      <c r="M100" s="10"/>
      <c r="N100" s="31"/>
      <c r="O100" s="10"/>
      <c r="P100" s="31"/>
      <c r="Q100" s="10"/>
      <c r="R100" s="31"/>
      <c r="S100" s="10"/>
      <c r="T100" s="31"/>
      <c r="U100" s="10"/>
      <c r="V100" s="31"/>
      <c r="W100" s="10"/>
      <c r="X100" s="31"/>
      <c r="Y100" s="10"/>
      <c r="Z100" s="31"/>
      <c r="AA100" s="10"/>
      <c r="AB100" s="31"/>
      <c r="AC100" s="10"/>
      <c r="AD100" s="31"/>
      <c r="AE100" s="10"/>
      <c r="AF100" s="31"/>
      <c r="AG100" s="10"/>
      <c r="AH100" s="31"/>
      <c r="AI100" s="10"/>
      <c r="AJ100" s="31"/>
      <c r="AK100" s="16"/>
      <c r="AL100" s="125"/>
      <c r="AM100" s="16"/>
      <c r="AN100" s="22"/>
      <c r="AO100" s="22"/>
      <c r="AP100" s="19"/>
      <c r="AQ100" s="19"/>
      <c r="AR100" s="122" t="s">
        <v>97</v>
      </c>
      <c r="BZ100" s="150"/>
      <c r="CA100" s="150" t="str">
        <f>IF(C100&lt;&gt;AN100," Total de exámenes Procesados NO es igual a total por sexo.-","")</f>
        <v/>
      </c>
      <c r="CB100" s="150" t="str">
        <f t="shared" si="47"/>
        <v/>
      </c>
      <c r="CC100" s="150" t="str">
        <f t="shared" si="48"/>
        <v/>
      </c>
      <c r="CD100" s="150" t="str">
        <f t="shared" si="49"/>
        <v/>
      </c>
      <c r="CE100" s="150" t="str">
        <f t="shared" si="50"/>
        <v/>
      </c>
      <c r="CF100" s="150" t="str">
        <f t="shared" si="51"/>
        <v/>
      </c>
      <c r="CG100" s="150" t="str">
        <f t="shared" si="52"/>
        <v/>
      </c>
      <c r="CH100" s="150" t="str">
        <f t="shared" si="53"/>
        <v/>
      </c>
      <c r="CI100" s="150" t="str">
        <f t="shared" si="54"/>
        <v/>
      </c>
      <c r="CJ100" s="150" t="str">
        <f t="shared" si="55"/>
        <v/>
      </c>
      <c r="CK100" s="150" t="str">
        <f t="shared" si="56"/>
        <v/>
      </c>
      <c r="CL100" s="150" t="str">
        <f t="shared" si="57"/>
        <v/>
      </c>
      <c r="CM100" s="150" t="str">
        <f t="shared" si="58"/>
        <v/>
      </c>
      <c r="CN100" s="150" t="str">
        <f t="shared" si="59"/>
        <v/>
      </c>
      <c r="CO100" s="150" t="str">
        <f t="shared" si="60"/>
        <v/>
      </c>
      <c r="CP100" s="150" t="str">
        <f t="shared" si="61"/>
        <v/>
      </c>
      <c r="CQ100" s="150" t="str">
        <f t="shared" si="62"/>
        <v/>
      </c>
      <c r="CR100" s="150" t="str">
        <f t="shared" si="63"/>
        <v/>
      </c>
      <c r="CS100" s="150"/>
      <c r="CT100" s="150"/>
    </row>
    <row r="101" spans="1:98" x14ac:dyDescent="0.25">
      <c r="A101" s="353" t="s">
        <v>54</v>
      </c>
      <c r="B101" s="354"/>
      <c r="C101" s="157">
        <f t="shared" si="45"/>
        <v>0</v>
      </c>
      <c r="D101" s="158">
        <f t="shared" si="46"/>
        <v>0</v>
      </c>
      <c r="E101" s="16"/>
      <c r="F101" s="40"/>
      <c r="G101" s="16"/>
      <c r="H101" s="40"/>
      <c r="I101" s="10"/>
      <c r="J101" s="31"/>
      <c r="K101" s="21"/>
      <c r="L101" s="41"/>
      <c r="M101" s="21"/>
      <c r="N101" s="41"/>
      <c r="O101" s="21"/>
      <c r="P101" s="41"/>
      <c r="Q101" s="21"/>
      <c r="R101" s="41"/>
      <c r="S101" s="21"/>
      <c r="T101" s="41"/>
      <c r="U101" s="21"/>
      <c r="V101" s="41"/>
      <c r="W101" s="21"/>
      <c r="X101" s="41"/>
      <c r="Y101" s="21"/>
      <c r="Z101" s="41"/>
      <c r="AA101" s="21"/>
      <c r="AB101" s="41"/>
      <c r="AC101" s="21"/>
      <c r="AD101" s="41"/>
      <c r="AE101" s="21"/>
      <c r="AF101" s="41"/>
      <c r="AG101" s="21"/>
      <c r="AH101" s="41"/>
      <c r="AI101" s="21"/>
      <c r="AJ101" s="41"/>
      <c r="AK101" s="16"/>
      <c r="AL101" s="125"/>
      <c r="AM101" s="142"/>
      <c r="AN101" s="22"/>
      <c r="AO101" s="22"/>
      <c r="AP101" s="19"/>
      <c r="AQ101" s="19"/>
      <c r="AR101" s="122" t="s">
        <v>97</v>
      </c>
      <c r="BZ101" s="150"/>
      <c r="CA101" s="150" t="str">
        <f>IF(C101&lt;&gt;AN101," Total de exámenes Procesados NO es igual a total por sexo.-","")</f>
        <v/>
      </c>
      <c r="CB101" s="150" t="str">
        <f t="shared" si="47"/>
        <v/>
      </c>
      <c r="CC101" s="150" t="str">
        <f t="shared" si="48"/>
        <v/>
      </c>
      <c r="CD101" s="150" t="str">
        <f t="shared" si="49"/>
        <v/>
      </c>
      <c r="CE101" s="150" t="str">
        <f t="shared" si="50"/>
        <v/>
      </c>
      <c r="CF101" s="150" t="str">
        <f t="shared" si="51"/>
        <v/>
      </c>
      <c r="CG101" s="150" t="str">
        <f t="shared" si="52"/>
        <v/>
      </c>
      <c r="CH101" s="150" t="str">
        <f t="shared" si="53"/>
        <v/>
      </c>
      <c r="CI101" s="150" t="str">
        <f t="shared" si="54"/>
        <v/>
      </c>
      <c r="CJ101" s="150" t="str">
        <f t="shared" si="55"/>
        <v/>
      </c>
      <c r="CK101" s="150" t="str">
        <f t="shared" si="56"/>
        <v/>
      </c>
      <c r="CL101" s="150" t="str">
        <f t="shared" si="57"/>
        <v/>
      </c>
      <c r="CM101" s="150" t="str">
        <f t="shared" si="58"/>
        <v/>
      </c>
      <c r="CN101" s="150" t="str">
        <f t="shared" si="59"/>
        <v/>
      </c>
      <c r="CO101" s="150" t="str">
        <f t="shared" si="60"/>
        <v/>
      </c>
      <c r="CP101" s="150" t="str">
        <f t="shared" si="61"/>
        <v/>
      </c>
      <c r="CQ101" s="150" t="str">
        <f t="shared" si="62"/>
        <v/>
      </c>
      <c r="CR101" s="150" t="str">
        <f t="shared" si="63"/>
        <v/>
      </c>
      <c r="CS101" s="150"/>
      <c r="CT101" s="150"/>
    </row>
    <row r="102" spans="1:98" x14ac:dyDescent="0.25">
      <c r="A102" s="353" t="s">
        <v>14</v>
      </c>
      <c r="B102" s="354"/>
      <c r="C102" s="157">
        <f t="shared" si="45"/>
        <v>0</v>
      </c>
      <c r="D102" s="159">
        <f t="shared" si="46"/>
        <v>0</v>
      </c>
      <c r="E102" s="16"/>
      <c r="F102" s="40"/>
      <c r="G102" s="16"/>
      <c r="H102" s="40"/>
      <c r="I102" s="16"/>
      <c r="J102" s="40"/>
      <c r="K102" s="21"/>
      <c r="L102" s="41"/>
      <c r="M102" s="21"/>
      <c r="N102" s="41"/>
      <c r="O102" s="21"/>
      <c r="P102" s="41"/>
      <c r="Q102" s="21"/>
      <c r="R102" s="41"/>
      <c r="S102" s="21"/>
      <c r="T102" s="41"/>
      <c r="U102" s="21"/>
      <c r="V102" s="41"/>
      <c r="W102" s="21"/>
      <c r="X102" s="41"/>
      <c r="Y102" s="21"/>
      <c r="Z102" s="41"/>
      <c r="AA102" s="21"/>
      <c r="AB102" s="41"/>
      <c r="AC102" s="21"/>
      <c r="AD102" s="41"/>
      <c r="AE102" s="21"/>
      <c r="AF102" s="41"/>
      <c r="AG102" s="21"/>
      <c r="AH102" s="41"/>
      <c r="AI102" s="21"/>
      <c r="AJ102" s="41"/>
      <c r="AK102" s="21"/>
      <c r="AL102" s="19"/>
      <c r="AM102" s="92"/>
      <c r="AN102" s="22"/>
      <c r="AO102" s="22"/>
      <c r="AP102" s="19"/>
      <c r="AQ102" s="19"/>
      <c r="AR102" s="122" t="s">
        <v>97</v>
      </c>
      <c r="BZ102" s="150"/>
      <c r="CA102" s="150" t="str">
        <f t="shared" ref="CA102:CA121" si="64">IF(C102&lt;&gt;SUM(AM102:AN102)," Total de exámenes Procesados NO es igual a total por sexo.-","")</f>
        <v/>
      </c>
      <c r="CB102" s="150" t="str">
        <f t="shared" si="47"/>
        <v/>
      </c>
      <c r="CC102" s="150" t="str">
        <f t="shared" si="48"/>
        <v/>
      </c>
      <c r="CD102" s="150" t="str">
        <f t="shared" si="49"/>
        <v/>
      </c>
      <c r="CE102" s="150" t="str">
        <f t="shared" si="50"/>
        <v/>
      </c>
      <c r="CF102" s="150" t="str">
        <f t="shared" si="51"/>
        <v/>
      </c>
      <c r="CG102" s="150" t="str">
        <f t="shared" si="52"/>
        <v/>
      </c>
      <c r="CH102" s="150" t="str">
        <f t="shared" si="53"/>
        <v/>
      </c>
      <c r="CI102" s="150" t="str">
        <f t="shared" si="54"/>
        <v/>
      </c>
      <c r="CJ102" s="150" t="str">
        <f t="shared" si="55"/>
        <v/>
      </c>
      <c r="CK102" s="150" t="str">
        <f t="shared" si="56"/>
        <v/>
      </c>
      <c r="CL102" s="150" t="str">
        <f t="shared" si="57"/>
        <v/>
      </c>
      <c r="CM102" s="150" t="str">
        <f t="shared" si="58"/>
        <v/>
      </c>
      <c r="CN102" s="150" t="str">
        <f t="shared" si="59"/>
        <v/>
      </c>
      <c r="CO102" s="150" t="str">
        <f t="shared" si="60"/>
        <v/>
      </c>
      <c r="CP102" s="150" t="str">
        <f t="shared" si="61"/>
        <v/>
      </c>
      <c r="CQ102" s="150" t="str">
        <f t="shared" si="62"/>
        <v/>
      </c>
      <c r="CR102" s="150" t="str">
        <f t="shared" si="63"/>
        <v/>
      </c>
      <c r="CS102" s="150"/>
      <c r="CT102" s="150"/>
    </row>
    <row r="103" spans="1:98" x14ac:dyDescent="0.25">
      <c r="A103" s="353" t="s">
        <v>19</v>
      </c>
      <c r="B103" s="354"/>
      <c r="C103" s="160">
        <f t="shared" si="45"/>
        <v>0</v>
      </c>
      <c r="D103" s="159">
        <f t="shared" si="46"/>
        <v>0</v>
      </c>
      <c r="E103" s="21"/>
      <c r="F103" s="41"/>
      <c r="G103" s="21"/>
      <c r="H103" s="41"/>
      <c r="I103" s="21"/>
      <c r="J103" s="41"/>
      <c r="K103" s="21"/>
      <c r="L103" s="41"/>
      <c r="M103" s="21"/>
      <c r="N103" s="41"/>
      <c r="O103" s="21"/>
      <c r="P103" s="41"/>
      <c r="Q103" s="21"/>
      <c r="R103" s="41"/>
      <c r="S103" s="21"/>
      <c r="T103" s="41"/>
      <c r="U103" s="21"/>
      <c r="V103" s="41"/>
      <c r="W103" s="21"/>
      <c r="X103" s="41"/>
      <c r="Y103" s="21"/>
      <c r="Z103" s="41"/>
      <c r="AA103" s="21"/>
      <c r="AB103" s="41"/>
      <c r="AC103" s="21"/>
      <c r="AD103" s="41"/>
      <c r="AE103" s="21"/>
      <c r="AF103" s="41"/>
      <c r="AG103" s="21"/>
      <c r="AH103" s="41"/>
      <c r="AI103" s="21"/>
      <c r="AJ103" s="41"/>
      <c r="AK103" s="21"/>
      <c r="AL103" s="19"/>
      <c r="AM103" s="92"/>
      <c r="AN103" s="22"/>
      <c r="AO103" s="22"/>
      <c r="AP103" s="19"/>
      <c r="AQ103" s="19"/>
      <c r="AR103" s="122" t="s">
        <v>97</v>
      </c>
      <c r="BZ103" s="150"/>
      <c r="CA103" s="150" t="str">
        <f t="shared" si="64"/>
        <v/>
      </c>
      <c r="CB103" s="150" t="str">
        <f t="shared" si="47"/>
        <v/>
      </c>
      <c r="CC103" s="150" t="str">
        <f t="shared" si="48"/>
        <v/>
      </c>
      <c r="CD103" s="150" t="str">
        <f t="shared" si="49"/>
        <v/>
      </c>
      <c r="CE103" s="150" t="str">
        <f t="shared" si="50"/>
        <v/>
      </c>
      <c r="CF103" s="150" t="str">
        <f t="shared" si="51"/>
        <v/>
      </c>
      <c r="CG103" s="150" t="str">
        <f t="shared" si="52"/>
        <v/>
      </c>
      <c r="CH103" s="150" t="str">
        <f t="shared" si="53"/>
        <v/>
      </c>
      <c r="CI103" s="150" t="str">
        <f t="shared" si="54"/>
        <v/>
      </c>
      <c r="CJ103" s="150" t="str">
        <f t="shared" si="55"/>
        <v/>
      </c>
      <c r="CK103" s="150" t="str">
        <f t="shared" si="56"/>
        <v/>
      </c>
      <c r="CL103" s="150" t="str">
        <f t="shared" si="57"/>
        <v/>
      </c>
      <c r="CM103" s="150" t="str">
        <f t="shared" si="58"/>
        <v/>
      </c>
      <c r="CN103" s="150" t="str">
        <f t="shared" si="59"/>
        <v/>
      </c>
      <c r="CO103" s="150" t="str">
        <f t="shared" si="60"/>
        <v/>
      </c>
      <c r="CP103" s="150" t="str">
        <f t="shared" si="61"/>
        <v/>
      </c>
      <c r="CQ103" s="150" t="str">
        <f t="shared" si="62"/>
        <v/>
      </c>
      <c r="CR103" s="150" t="str">
        <f t="shared" si="63"/>
        <v/>
      </c>
      <c r="CS103" s="150"/>
      <c r="CT103" s="150"/>
    </row>
    <row r="104" spans="1:98" x14ac:dyDescent="0.25">
      <c r="A104" s="353" t="s">
        <v>55</v>
      </c>
      <c r="B104" s="354"/>
      <c r="C104" s="157">
        <f t="shared" si="45"/>
        <v>0</v>
      </c>
      <c r="D104" s="158">
        <f t="shared" si="46"/>
        <v>0</v>
      </c>
      <c r="E104" s="16"/>
      <c r="F104" s="40"/>
      <c r="G104" s="16"/>
      <c r="H104" s="40"/>
      <c r="I104" s="21"/>
      <c r="J104" s="41"/>
      <c r="K104" s="21"/>
      <c r="L104" s="41"/>
      <c r="M104" s="21"/>
      <c r="N104" s="41"/>
      <c r="O104" s="21"/>
      <c r="P104" s="41"/>
      <c r="Q104" s="21"/>
      <c r="R104" s="41"/>
      <c r="S104" s="21"/>
      <c r="T104" s="41"/>
      <c r="U104" s="21"/>
      <c r="V104" s="41"/>
      <c r="W104" s="21"/>
      <c r="X104" s="41"/>
      <c r="Y104" s="21"/>
      <c r="Z104" s="41"/>
      <c r="AA104" s="21"/>
      <c r="AB104" s="41"/>
      <c r="AC104" s="21"/>
      <c r="AD104" s="41"/>
      <c r="AE104" s="21"/>
      <c r="AF104" s="41"/>
      <c r="AG104" s="21"/>
      <c r="AH104" s="41"/>
      <c r="AI104" s="21"/>
      <c r="AJ104" s="41"/>
      <c r="AK104" s="21"/>
      <c r="AL104" s="19"/>
      <c r="AM104" s="92"/>
      <c r="AN104" s="22"/>
      <c r="AO104" s="22"/>
      <c r="AP104" s="19"/>
      <c r="AQ104" s="19"/>
      <c r="AR104" s="122" t="s">
        <v>97</v>
      </c>
      <c r="BZ104" s="150"/>
      <c r="CA104" s="150" t="str">
        <f t="shared" si="64"/>
        <v/>
      </c>
      <c r="CB104" s="150" t="str">
        <f t="shared" si="47"/>
        <v/>
      </c>
      <c r="CC104" s="150" t="str">
        <f t="shared" si="48"/>
        <v/>
      </c>
      <c r="CD104" s="150" t="str">
        <f t="shared" si="49"/>
        <v/>
      </c>
      <c r="CE104" s="150" t="str">
        <f t="shared" si="50"/>
        <v/>
      </c>
      <c r="CF104" s="150" t="str">
        <f t="shared" si="51"/>
        <v/>
      </c>
      <c r="CG104" s="150" t="str">
        <f t="shared" si="52"/>
        <v/>
      </c>
      <c r="CH104" s="150" t="str">
        <f t="shared" si="53"/>
        <v/>
      </c>
      <c r="CI104" s="150" t="str">
        <f t="shared" si="54"/>
        <v/>
      </c>
      <c r="CJ104" s="150" t="str">
        <f t="shared" si="55"/>
        <v/>
      </c>
      <c r="CK104" s="150" t="str">
        <f t="shared" si="56"/>
        <v/>
      </c>
      <c r="CL104" s="150" t="str">
        <f t="shared" si="57"/>
        <v/>
      </c>
      <c r="CM104" s="150" t="str">
        <f t="shared" si="58"/>
        <v/>
      </c>
      <c r="CN104" s="150" t="str">
        <f t="shared" si="59"/>
        <v/>
      </c>
      <c r="CO104" s="150" t="str">
        <f t="shared" si="60"/>
        <v/>
      </c>
      <c r="CP104" s="150" t="str">
        <f t="shared" si="61"/>
        <v/>
      </c>
      <c r="CQ104" s="150" t="str">
        <f t="shared" si="62"/>
        <v/>
      </c>
      <c r="CR104" s="150" t="str">
        <f t="shared" si="63"/>
        <v/>
      </c>
      <c r="CS104" s="150"/>
      <c r="CT104" s="150"/>
    </row>
    <row r="105" spans="1:98" ht="26.25" customHeight="1" x14ac:dyDescent="0.25">
      <c r="A105" s="358" t="s">
        <v>56</v>
      </c>
      <c r="B105" s="359"/>
      <c r="C105" s="157">
        <f t="shared" si="45"/>
        <v>0</v>
      </c>
      <c r="D105" s="158">
        <f t="shared" si="46"/>
        <v>0</v>
      </c>
      <c r="E105" s="16"/>
      <c r="F105" s="40"/>
      <c r="G105" s="16"/>
      <c r="H105" s="40"/>
      <c r="I105" s="21"/>
      <c r="J105" s="41"/>
      <c r="K105" s="21"/>
      <c r="L105" s="41"/>
      <c r="M105" s="21"/>
      <c r="N105" s="41"/>
      <c r="O105" s="21"/>
      <c r="P105" s="41"/>
      <c r="Q105" s="21"/>
      <c r="R105" s="41"/>
      <c r="S105" s="21"/>
      <c r="T105" s="41"/>
      <c r="U105" s="21"/>
      <c r="V105" s="41"/>
      <c r="W105" s="21"/>
      <c r="X105" s="41"/>
      <c r="Y105" s="21"/>
      <c r="Z105" s="41"/>
      <c r="AA105" s="21"/>
      <c r="AB105" s="41"/>
      <c r="AC105" s="21"/>
      <c r="AD105" s="41"/>
      <c r="AE105" s="21"/>
      <c r="AF105" s="41"/>
      <c r="AG105" s="21"/>
      <c r="AH105" s="41"/>
      <c r="AI105" s="21"/>
      <c r="AJ105" s="41"/>
      <c r="AK105" s="21"/>
      <c r="AL105" s="19"/>
      <c r="AM105" s="92"/>
      <c r="AN105" s="22"/>
      <c r="AO105" s="22"/>
      <c r="AP105" s="19"/>
      <c r="AQ105" s="19"/>
      <c r="AR105" s="122" t="s">
        <v>97</v>
      </c>
      <c r="BZ105" s="150"/>
      <c r="CA105" s="150" t="str">
        <f t="shared" si="64"/>
        <v/>
      </c>
      <c r="CB105" s="150" t="str">
        <f t="shared" si="47"/>
        <v/>
      </c>
      <c r="CC105" s="150" t="str">
        <f t="shared" si="48"/>
        <v/>
      </c>
      <c r="CD105" s="150" t="str">
        <f t="shared" si="49"/>
        <v/>
      </c>
      <c r="CE105" s="150" t="str">
        <f t="shared" si="50"/>
        <v/>
      </c>
      <c r="CF105" s="150" t="str">
        <f t="shared" si="51"/>
        <v/>
      </c>
      <c r="CG105" s="150" t="str">
        <f t="shared" si="52"/>
        <v/>
      </c>
      <c r="CH105" s="150" t="str">
        <f t="shared" si="53"/>
        <v/>
      </c>
      <c r="CI105" s="150" t="str">
        <f t="shared" si="54"/>
        <v/>
      </c>
      <c r="CJ105" s="150" t="str">
        <f t="shared" si="55"/>
        <v/>
      </c>
      <c r="CK105" s="150" t="str">
        <f t="shared" si="56"/>
        <v/>
      </c>
      <c r="CL105" s="150" t="str">
        <f t="shared" si="57"/>
        <v/>
      </c>
      <c r="CM105" s="150" t="str">
        <f t="shared" si="58"/>
        <v/>
      </c>
      <c r="CN105" s="150" t="str">
        <f t="shared" si="59"/>
        <v/>
      </c>
      <c r="CO105" s="150" t="str">
        <f t="shared" si="60"/>
        <v/>
      </c>
      <c r="CP105" s="150" t="str">
        <f t="shared" si="61"/>
        <v/>
      </c>
      <c r="CQ105" s="150" t="str">
        <f t="shared" si="62"/>
        <v/>
      </c>
      <c r="CR105" s="150" t="str">
        <f t="shared" si="63"/>
        <v/>
      </c>
      <c r="CS105" s="150"/>
      <c r="CT105" s="150"/>
    </row>
    <row r="106" spans="1:98" x14ac:dyDescent="0.25">
      <c r="A106" s="353" t="s">
        <v>17</v>
      </c>
      <c r="B106" s="354"/>
      <c r="C106" s="160">
        <f t="shared" si="45"/>
        <v>0</v>
      </c>
      <c r="D106" s="159">
        <f t="shared" si="46"/>
        <v>0</v>
      </c>
      <c r="E106" s="21"/>
      <c r="F106" s="41"/>
      <c r="G106" s="21"/>
      <c r="H106" s="41"/>
      <c r="I106" s="21"/>
      <c r="J106" s="41"/>
      <c r="K106" s="21"/>
      <c r="L106" s="41"/>
      <c r="M106" s="21"/>
      <c r="N106" s="41"/>
      <c r="O106" s="21"/>
      <c r="P106" s="41"/>
      <c r="Q106" s="21"/>
      <c r="R106" s="41"/>
      <c r="S106" s="21"/>
      <c r="T106" s="41"/>
      <c r="U106" s="21"/>
      <c r="V106" s="41"/>
      <c r="W106" s="21"/>
      <c r="X106" s="41"/>
      <c r="Y106" s="21"/>
      <c r="Z106" s="41"/>
      <c r="AA106" s="21"/>
      <c r="AB106" s="41"/>
      <c r="AC106" s="21"/>
      <c r="AD106" s="41"/>
      <c r="AE106" s="21"/>
      <c r="AF106" s="41"/>
      <c r="AG106" s="21"/>
      <c r="AH106" s="41"/>
      <c r="AI106" s="21"/>
      <c r="AJ106" s="41"/>
      <c r="AK106" s="21"/>
      <c r="AL106" s="19"/>
      <c r="AM106" s="92"/>
      <c r="AN106" s="22"/>
      <c r="AO106" s="22"/>
      <c r="AP106" s="19"/>
      <c r="AQ106" s="19"/>
      <c r="AR106" s="122" t="s">
        <v>97</v>
      </c>
      <c r="BZ106" s="150"/>
      <c r="CA106" s="150" t="str">
        <f t="shared" si="64"/>
        <v/>
      </c>
      <c r="CB106" s="150" t="str">
        <f t="shared" si="47"/>
        <v/>
      </c>
      <c r="CC106" s="150" t="str">
        <f t="shared" si="48"/>
        <v/>
      </c>
      <c r="CD106" s="150" t="str">
        <f t="shared" si="49"/>
        <v/>
      </c>
      <c r="CE106" s="150" t="str">
        <f t="shared" si="50"/>
        <v/>
      </c>
      <c r="CF106" s="150" t="str">
        <f t="shared" si="51"/>
        <v/>
      </c>
      <c r="CG106" s="150" t="str">
        <f t="shared" si="52"/>
        <v/>
      </c>
      <c r="CH106" s="150" t="str">
        <f t="shared" si="53"/>
        <v/>
      </c>
      <c r="CI106" s="150" t="str">
        <f t="shared" si="54"/>
        <v/>
      </c>
      <c r="CJ106" s="150" t="str">
        <f t="shared" si="55"/>
        <v/>
      </c>
      <c r="CK106" s="150" t="str">
        <f t="shared" si="56"/>
        <v/>
      </c>
      <c r="CL106" s="150" t="str">
        <f t="shared" si="57"/>
        <v/>
      </c>
      <c r="CM106" s="150" t="str">
        <f t="shared" si="58"/>
        <v/>
      </c>
      <c r="CN106" s="150" t="str">
        <f t="shared" si="59"/>
        <v/>
      </c>
      <c r="CO106" s="150" t="str">
        <f t="shared" si="60"/>
        <v/>
      </c>
      <c r="CP106" s="150" t="str">
        <f t="shared" si="61"/>
        <v/>
      </c>
      <c r="CQ106" s="150" t="str">
        <f t="shared" si="62"/>
        <v/>
      </c>
      <c r="CR106" s="150" t="str">
        <f t="shared" si="63"/>
        <v/>
      </c>
      <c r="CS106" s="150"/>
      <c r="CT106" s="150"/>
    </row>
    <row r="107" spans="1:98" x14ac:dyDescent="0.25">
      <c r="A107" s="360" t="s">
        <v>57</v>
      </c>
      <c r="B107" s="361"/>
      <c r="C107" s="161">
        <f t="shared" si="45"/>
        <v>0</v>
      </c>
      <c r="D107" s="162">
        <f t="shared" si="46"/>
        <v>0</v>
      </c>
      <c r="E107" s="52"/>
      <c r="F107" s="53"/>
      <c r="G107" s="52"/>
      <c r="H107" s="53"/>
      <c r="I107" s="52"/>
      <c r="J107" s="53"/>
      <c r="K107" s="42"/>
      <c r="L107" s="43"/>
      <c r="M107" s="42"/>
      <c r="N107" s="43"/>
      <c r="O107" s="42"/>
      <c r="P107" s="43"/>
      <c r="Q107" s="42"/>
      <c r="R107" s="43"/>
      <c r="S107" s="42"/>
      <c r="T107" s="43"/>
      <c r="U107" s="42"/>
      <c r="V107" s="43"/>
      <c r="W107" s="42"/>
      <c r="X107" s="43"/>
      <c r="Y107" s="42"/>
      <c r="Z107" s="43"/>
      <c r="AA107" s="42"/>
      <c r="AB107" s="43"/>
      <c r="AC107" s="42"/>
      <c r="AD107" s="43"/>
      <c r="AE107" s="42"/>
      <c r="AF107" s="43"/>
      <c r="AG107" s="42"/>
      <c r="AH107" s="43"/>
      <c r="AI107" s="42"/>
      <c r="AJ107" s="43"/>
      <c r="AK107" s="42"/>
      <c r="AL107" s="44"/>
      <c r="AM107" s="143"/>
      <c r="AN107" s="23"/>
      <c r="AO107" s="23"/>
      <c r="AP107" s="44"/>
      <c r="AQ107" s="44"/>
      <c r="AR107" s="122" t="s">
        <v>97</v>
      </c>
      <c r="BZ107" s="150"/>
      <c r="CA107" s="150" t="str">
        <f t="shared" si="64"/>
        <v/>
      </c>
      <c r="CB107" s="150" t="str">
        <f t="shared" si="47"/>
        <v/>
      </c>
      <c r="CC107" s="150" t="str">
        <f t="shared" si="48"/>
        <v/>
      </c>
      <c r="CD107" s="150" t="str">
        <f t="shared" si="49"/>
        <v/>
      </c>
      <c r="CE107" s="150" t="str">
        <f t="shared" si="50"/>
        <v/>
      </c>
      <c r="CF107" s="150" t="str">
        <f t="shared" si="51"/>
        <v/>
      </c>
      <c r="CG107" s="150" t="str">
        <f t="shared" si="52"/>
        <v/>
      </c>
      <c r="CH107" s="150" t="str">
        <f t="shared" si="53"/>
        <v/>
      </c>
      <c r="CI107" s="150" t="str">
        <f t="shared" si="54"/>
        <v/>
      </c>
      <c r="CJ107" s="150" t="str">
        <f t="shared" si="55"/>
        <v/>
      </c>
      <c r="CK107" s="150" t="str">
        <f t="shared" si="56"/>
        <v/>
      </c>
      <c r="CL107" s="150" t="str">
        <f t="shared" si="57"/>
        <v/>
      </c>
      <c r="CM107" s="150" t="str">
        <f t="shared" si="58"/>
        <v/>
      </c>
      <c r="CN107" s="150" t="str">
        <f t="shared" si="59"/>
        <v/>
      </c>
      <c r="CO107" s="150" t="str">
        <f t="shared" si="60"/>
        <v/>
      </c>
      <c r="CP107" s="150" t="str">
        <f t="shared" si="61"/>
        <v/>
      </c>
      <c r="CQ107" s="150" t="str">
        <f t="shared" si="62"/>
        <v/>
      </c>
      <c r="CR107" s="150" t="str">
        <f t="shared" si="63"/>
        <v/>
      </c>
      <c r="CS107" s="150"/>
      <c r="CT107" s="150"/>
    </row>
    <row r="108" spans="1:98" x14ac:dyDescent="0.25">
      <c r="A108" s="362" t="s">
        <v>18</v>
      </c>
      <c r="B108" s="130" t="s">
        <v>88</v>
      </c>
      <c r="C108" s="155">
        <f t="shared" si="45"/>
        <v>0</v>
      </c>
      <c r="D108" s="156">
        <f t="shared" si="46"/>
        <v>0</v>
      </c>
      <c r="E108" s="12"/>
      <c r="F108" s="131"/>
      <c r="G108" s="12"/>
      <c r="H108" s="131"/>
      <c r="I108" s="12"/>
      <c r="J108" s="131"/>
      <c r="K108" s="29"/>
      <c r="L108" s="30"/>
      <c r="M108" s="29"/>
      <c r="N108" s="30"/>
      <c r="O108" s="29"/>
      <c r="P108" s="30"/>
      <c r="Q108" s="29"/>
      <c r="R108" s="30"/>
      <c r="S108" s="29"/>
      <c r="T108" s="30"/>
      <c r="U108" s="29"/>
      <c r="V108" s="30"/>
      <c r="W108" s="29"/>
      <c r="X108" s="30"/>
      <c r="Y108" s="29"/>
      <c r="Z108" s="30"/>
      <c r="AA108" s="29"/>
      <c r="AB108" s="30"/>
      <c r="AC108" s="29"/>
      <c r="AD108" s="30"/>
      <c r="AE108" s="29"/>
      <c r="AF108" s="30"/>
      <c r="AG108" s="29"/>
      <c r="AH108" s="30"/>
      <c r="AI108" s="29"/>
      <c r="AJ108" s="30"/>
      <c r="AK108" s="29"/>
      <c r="AL108" s="13"/>
      <c r="AM108" s="144"/>
      <c r="AN108" s="88"/>
      <c r="AO108" s="88"/>
      <c r="AP108" s="13"/>
      <c r="AQ108" s="13"/>
      <c r="AR108" s="122" t="s">
        <v>97</v>
      </c>
      <c r="BZ108" s="150"/>
      <c r="CA108" s="150" t="str">
        <f t="shared" si="64"/>
        <v/>
      </c>
      <c r="CB108" s="150" t="str">
        <f t="shared" si="47"/>
        <v/>
      </c>
      <c r="CC108" s="150" t="str">
        <f t="shared" si="48"/>
        <v/>
      </c>
      <c r="CD108" s="150" t="str">
        <f t="shared" si="49"/>
        <v/>
      </c>
      <c r="CE108" s="150" t="str">
        <f t="shared" si="50"/>
        <v/>
      </c>
      <c r="CF108" s="150" t="str">
        <f t="shared" si="51"/>
        <v/>
      </c>
      <c r="CG108" s="150" t="str">
        <f t="shared" si="52"/>
        <v/>
      </c>
      <c r="CH108" s="150" t="str">
        <f t="shared" si="53"/>
        <v/>
      </c>
      <c r="CI108" s="150" t="str">
        <f t="shared" si="54"/>
        <v/>
      </c>
      <c r="CJ108" s="150" t="str">
        <f t="shared" si="55"/>
        <v/>
      </c>
      <c r="CK108" s="150" t="str">
        <f t="shared" si="56"/>
        <v/>
      </c>
      <c r="CL108" s="150" t="str">
        <f t="shared" si="57"/>
        <v/>
      </c>
      <c r="CM108" s="150" t="str">
        <f t="shared" si="58"/>
        <v/>
      </c>
      <c r="CN108" s="150" t="str">
        <f t="shared" si="59"/>
        <v/>
      </c>
      <c r="CO108" s="150" t="str">
        <f t="shared" si="60"/>
        <v/>
      </c>
      <c r="CP108" s="150" t="str">
        <f t="shared" si="61"/>
        <v/>
      </c>
      <c r="CQ108" s="150" t="str">
        <f t="shared" si="62"/>
        <v/>
      </c>
      <c r="CR108" s="150" t="str">
        <f t="shared" si="63"/>
        <v/>
      </c>
      <c r="CS108" s="150"/>
      <c r="CT108" s="150"/>
    </row>
    <row r="109" spans="1:98" ht="21" x14ac:dyDescent="0.25">
      <c r="A109" s="363"/>
      <c r="B109" s="132" t="s">
        <v>89</v>
      </c>
      <c r="C109" s="157">
        <f t="shared" si="45"/>
        <v>0</v>
      </c>
      <c r="D109" s="158">
        <f t="shared" si="46"/>
        <v>0</v>
      </c>
      <c r="E109" s="16"/>
      <c r="F109" s="40"/>
      <c r="G109" s="16"/>
      <c r="H109" s="40"/>
      <c r="I109" s="16"/>
      <c r="J109" s="40"/>
      <c r="K109" s="21"/>
      <c r="L109" s="41"/>
      <c r="M109" s="21"/>
      <c r="N109" s="41"/>
      <c r="O109" s="21"/>
      <c r="P109" s="41"/>
      <c r="Q109" s="21"/>
      <c r="R109" s="41"/>
      <c r="S109" s="21"/>
      <c r="T109" s="41"/>
      <c r="U109" s="21"/>
      <c r="V109" s="41"/>
      <c r="W109" s="21"/>
      <c r="X109" s="41"/>
      <c r="Y109" s="21"/>
      <c r="Z109" s="41"/>
      <c r="AA109" s="21"/>
      <c r="AB109" s="41"/>
      <c r="AC109" s="21"/>
      <c r="AD109" s="41"/>
      <c r="AE109" s="21"/>
      <c r="AF109" s="41"/>
      <c r="AG109" s="21"/>
      <c r="AH109" s="41"/>
      <c r="AI109" s="21"/>
      <c r="AJ109" s="41"/>
      <c r="AK109" s="21"/>
      <c r="AL109" s="19"/>
      <c r="AM109" s="92"/>
      <c r="AN109" s="22"/>
      <c r="AO109" s="22"/>
      <c r="AP109" s="19"/>
      <c r="AQ109" s="19"/>
      <c r="AR109" s="122" t="s">
        <v>97</v>
      </c>
      <c r="BZ109" s="150"/>
      <c r="CA109" s="150" t="str">
        <f t="shared" si="64"/>
        <v/>
      </c>
      <c r="CB109" s="150" t="str">
        <f t="shared" si="47"/>
        <v/>
      </c>
      <c r="CC109" s="150" t="str">
        <f t="shared" si="48"/>
        <v/>
      </c>
      <c r="CD109" s="150" t="str">
        <f t="shared" si="49"/>
        <v/>
      </c>
      <c r="CE109" s="150" t="str">
        <f t="shared" si="50"/>
        <v/>
      </c>
      <c r="CF109" s="150" t="str">
        <f t="shared" si="51"/>
        <v/>
      </c>
      <c r="CG109" s="150" t="str">
        <f t="shared" si="52"/>
        <v/>
      </c>
      <c r="CH109" s="150" t="str">
        <f t="shared" si="53"/>
        <v/>
      </c>
      <c r="CI109" s="150" t="str">
        <f t="shared" si="54"/>
        <v/>
      </c>
      <c r="CJ109" s="150" t="str">
        <f t="shared" si="55"/>
        <v/>
      </c>
      <c r="CK109" s="150" t="str">
        <f t="shared" si="56"/>
        <v/>
      </c>
      <c r="CL109" s="150" t="str">
        <f t="shared" si="57"/>
        <v/>
      </c>
      <c r="CM109" s="150" t="str">
        <f t="shared" si="58"/>
        <v/>
      </c>
      <c r="CN109" s="150" t="str">
        <f t="shared" si="59"/>
        <v/>
      </c>
      <c r="CO109" s="150" t="str">
        <f t="shared" si="60"/>
        <v/>
      </c>
      <c r="CP109" s="150" t="str">
        <f t="shared" si="61"/>
        <v/>
      </c>
      <c r="CQ109" s="150" t="str">
        <f t="shared" si="62"/>
        <v/>
      </c>
      <c r="CR109" s="150" t="str">
        <f t="shared" si="63"/>
        <v/>
      </c>
      <c r="CS109" s="150"/>
      <c r="CT109" s="150"/>
    </row>
    <row r="110" spans="1:98" ht="21" x14ac:dyDescent="0.25">
      <c r="A110" s="364"/>
      <c r="B110" s="118" t="s">
        <v>105</v>
      </c>
      <c r="C110" s="163">
        <f t="shared" si="45"/>
        <v>0</v>
      </c>
      <c r="D110" s="164">
        <f t="shared" si="46"/>
        <v>0</v>
      </c>
      <c r="E110" s="24"/>
      <c r="F110" s="48"/>
      <c r="G110" s="24"/>
      <c r="H110" s="48"/>
      <c r="I110" s="24"/>
      <c r="J110" s="48"/>
      <c r="K110" s="24"/>
      <c r="L110" s="48"/>
      <c r="M110" s="24"/>
      <c r="N110" s="48"/>
      <c r="O110" s="24"/>
      <c r="P110" s="48"/>
      <c r="Q110" s="24"/>
      <c r="R110" s="48"/>
      <c r="S110" s="24"/>
      <c r="T110" s="48"/>
      <c r="U110" s="24"/>
      <c r="V110" s="48"/>
      <c r="W110" s="24"/>
      <c r="X110" s="48"/>
      <c r="Y110" s="24"/>
      <c r="Z110" s="48"/>
      <c r="AA110" s="24"/>
      <c r="AB110" s="48"/>
      <c r="AC110" s="24"/>
      <c r="AD110" s="48"/>
      <c r="AE110" s="24"/>
      <c r="AF110" s="48"/>
      <c r="AG110" s="24"/>
      <c r="AH110" s="48"/>
      <c r="AI110" s="24"/>
      <c r="AJ110" s="48"/>
      <c r="AK110" s="24"/>
      <c r="AL110" s="26"/>
      <c r="AM110" s="145"/>
      <c r="AN110" s="25"/>
      <c r="AO110" s="25"/>
      <c r="AP110" s="26"/>
      <c r="AQ110" s="26"/>
      <c r="AR110" s="122" t="s">
        <v>97</v>
      </c>
      <c r="BZ110" s="150"/>
      <c r="CA110" s="150" t="str">
        <f t="shared" si="64"/>
        <v/>
      </c>
      <c r="CB110" s="150" t="str">
        <f t="shared" si="47"/>
        <v/>
      </c>
      <c r="CC110" s="150" t="str">
        <f t="shared" si="48"/>
        <v/>
      </c>
      <c r="CD110" s="150" t="str">
        <f t="shared" si="49"/>
        <v/>
      </c>
      <c r="CE110" s="150" t="str">
        <f t="shared" si="50"/>
        <v/>
      </c>
      <c r="CF110" s="150" t="str">
        <f t="shared" si="51"/>
        <v/>
      </c>
      <c r="CG110" s="150" t="str">
        <f t="shared" si="52"/>
        <v/>
      </c>
      <c r="CH110" s="150" t="str">
        <f t="shared" si="53"/>
        <v/>
      </c>
      <c r="CI110" s="150" t="str">
        <f t="shared" si="54"/>
        <v/>
      </c>
      <c r="CJ110" s="150" t="str">
        <f t="shared" si="55"/>
        <v/>
      </c>
      <c r="CK110" s="150" t="str">
        <f t="shared" si="56"/>
        <v/>
      </c>
      <c r="CL110" s="150" t="str">
        <f t="shared" si="57"/>
        <v/>
      </c>
      <c r="CM110" s="150" t="str">
        <f t="shared" si="58"/>
        <v/>
      </c>
      <c r="CN110" s="150" t="str">
        <f t="shared" si="59"/>
        <v/>
      </c>
      <c r="CO110" s="150" t="str">
        <f t="shared" si="60"/>
        <v/>
      </c>
      <c r="CP110" s="150" t="str">
        <f t="shared" si="61"/>
        <v/>
      </c>
      <c r="CQ110" s="150" t="str">
        <f t="shared" si="62"/>
        <v/>
      </c>
      <c r="CR110" s="150" t="str">
        <f t="shared" si="63"/>
        <v/>
      </c>
      <c r="CS110" s="150"/>
      <c r="CT110" s="150"/>
    </row>
    <row r="111" spans="1:98" x14ac:dyDescent="0.25">
      <c r="A111" s="365" t="s">
        <v>84</v>
      </c>
      <c r="B111" s="366"/>
      <c r="C111" s="157">
        <f t="shared" ref="C111:D121" si="65">SUM(E111+G111+I111+K111+M111+O111+Q111+S111+U111+W111+Y111+AA111+AC111+AE111+AG111+AI111+AK111)</f>
        <v>0</v>
      </c>
      <c r="D111" s="158">
        <f t="shared" si="65"/>
        <v>0</v>
      </c>
      <c r="E111" s="10"/>
      <c r="F111" s="31"/>
      <c r="G111" s="135"/>
      <c r="H111" s="136"/>
      <c r="I111" s="135"/>
      <c r="J111" s="136"/>
      <c r="K111" s="135"/>
      <c r="L111" s="136"/>
      <c r="M111" s="135"/>
      <c r="N111" s="136"/>
      <c r="O111" s="135"/>
      <c r="P111" s="136"/>
      <c r="Q111" s="135"/>
      <c r="R111" s="136"/>
      <c r="S111" s="135"/>
      <c r="T111" s="136"/>
      <c r="U111" s="135"/>
      <c r="V111" s="136"/>
      <c r="W111" s="135"/>
      <c r="X111" s="136"/>
      <c r="Y111" s="135"/>
      <c r="Z111" s="136"/>
      <c r="AA111" s="135"/>
      <c r="AB111" s="136"/>
      <c r="AC111" s="135"/>
      <c r="AD111" s="136"/>
      <c r="AE111" s="135"/>
      <c r="AF111" s="136"/>
      <c r="AG111" s="135"/>
      <c r="AH111" s="136"/>
      <c r="AI111" s="135"/>
      <c r="AJ111" s="136"/>
      <c r="AK111" s="135"/>
      <c r="AL111" s="137"/>
      <c r="AM111" s="86"/>
      <c r="AN111" s="11"/>
      <c r="AO111" s="11"/>
      <c r="AP111" s="17"/>
      <c r="AQ111" s="17"/>
      <c r="AR111" s="122" t="s">
        <v>97</v>
      </c>
      <c r="BZ111" s="150"/>
      <c r="CA111" s="150" t="str">
        <f t="shared" si="64"/>
        <v/>
      </c>
      <c r="CB111" s="150" t="str">
        <f t="shared" si="47"/>
        <v/>
      </c>
      <c r="CC111" s="150" t="str">
        <f t="shared" si="48"/>
        <v/>
      </c>
      <c r="CD111" s="150" t="str">
        <f t="shared" si="49"/>
        <v/>
      </c>
      <c r="CE111" s="150" t="str">
        <f t="shared" si="50"/>
        <v/>
      </c>
      <c r="CF111" s="150" t="str">
        <f t="shared" si="51"/>
        <v/>
      </c>
      <c r="CG111" s="150" t="str">
        <f t="shared" si="52"/>
        <v/>
      </c>
      <c r="CH111" s="150" t="str">
        <f t="shared" si="53"/>
        <v/>
      </c>
      <c r="CI111" s="150" t="str">
        <f t="shared" si="54"/>
        <v/>
      </c>
      <c r="CJ111" s="150" t="str">
        <f t="shared" si="55"/>
        <v/>
      </c>
      <c r="CK111" s="150" t="str">
        <f t="shared" si="56"/>
        <v/>
      </c>
      <c r="CL111" s="150" t="str">
        <f t="shared" si="57"/>
        <v/>
      </c>
      <c r="CM111" s="150" t="str">
        <f t="shared" si="58"/>
        <v/>
      </c>
      <c r="CN111" s="150" t="str">
        <f t="shared" si="59"/>
        <v/>
      </c>
      <c r="CO111" s="150" t="str">
        <f t="shared" si="60"/>
        <v/>
      </c>
      <c r="CP111" s="150" t="str">
        <f t="shared" si="61"/>
        <v/>
      </c>
      <c r="CQ111" s="150" t="str">
        <f t="shared" si="62"/>
        <v/>
      </c>
      <c r="CR111" s="150" t="str">
        <f t="shared" si="63"/>
        <v/>
      </c>
      <c r="CS111" s="150"/>
      <c r="CT111" s="150"/>
    </row>
    <row r="112" spans="1:98" x14ac:dyDescent="0.25">
      <c r="A112" s="353" t="s">
        <v>58</v>
      </c>
      <c r="B112" s="354"/>
      <c r="C112" s="160">
        <f t="shared" si="65"/>
        <v>0</v>
      </c>
      <c r="D112" s="159">
        <f t="shared" si="65"/>
        <v>0</v>
      </c>
      <c r="E112" s="42"/>
      <c r="F112" s="43"/>
      <c r="G112" s="42"/>
      <c r="H112" s="43"/>
      <c r="I112" s="42"/>
      <c r="J112" s="43"/>
      <c r="K112" s="42"/>
      <c r="L112" s="43"/>
      <c r="M112" s="42"/>
      <c r="N112" s="43"/>
      <c r="O112" s="42"/>
      <c r="P112" s="43"/>
      <c r="Q112" s="42"/>
      <c r="R112" s="43"/>
      <c r="S112" s="42"/>
      <c r="T112" s="43"/>
      <c r="U112" s="42"/>
      <c r="V112" s="43"/>
      <c r="W112" s="42"/>
      <c r="X112" s="43"/>
      <c r="Y112" s="42"/>
      <c r="Z112" s="43"/>
      <c r="AA112" s="42"/>
      <c r="AB112" s="43"/>
      <c r="AC112" s="42"/>
      <c r="AD112" s="43"/>
      <c r="AE112" s="42"/>
      <c r="AF112" s="43"/>
      <c r="AG112" s="42"/>
      <c r="AH112" s="43"/>
      <c r="AI112" s="42"/>
      <c r="AJ112" s="43"/>
      <c r="AK112" s="42"/>
      <c r="AL112" s="44"/>
      <c r="AM112" s="143"/>
      <c r="AN112" s="23"/>
      <c r="AO112" s="23"/>
      <c r="AP112" s="44"/>
      <c r="AQ112" s="44"/>
      <c r="AR112" s="122" t="s">
        <v>97</v>
      </c>
      <c r="BZ112" s="150"/>
      <c r="CA112" s="150" t="str">
        <f t="shared" si="64"/>
        <v/>
      </c>
      <c r="CB112" s="150" t="str">
        <f t="shared" si="47"/>
        <v/>
      </c>
      <c r="CC112" s="150" t="str">
        <f t="shared" si="48"/>
        <v/>
      </c>
      <c r="CD112" s="150" t="str">
        <f t="shared" si="49"/>
        <v/>
      </c>
      <c r="CE112" s="150" t="str">
        <f t="shared" si="50"/>
        <v/>
      </c>
      <c r="CF112" s="150" t="str">
        <f t="shared" si="51"/>
        <v/>
      </c>
      <c r="CG112" s="150" t="str">
        <f t="shared" si="52"/>
        <v/>
      </c>
      <c r="CH112" s="150" t="str">
        <f t="shared" si="53"/>
        <v/>
      </c>
      <c r="CI112" s="150" t="str">
        <f t="shared" si="54"/>
        <v/>
      </c>
      <c r="CJ112" s="150" t="str">
        <f t="shared" si="55"/>
        <v/>
      </c>
      <c r="CK112" s="150" t="str">
        <f t="shared" si="56"/>
        <v/>
      </c>
      <c r="CL112" s="150" t="str">
        <f t="shared" si="57"/>
        <v/>
      </c>
      <c r="CM112" s="150" t="str">
        <f t="shared" si="58"/>
        <v/>
      </c>
      <c r="CN112" s="150" t="str">
        <f t="shared" si="59"/>
        <v/>
      </c>
      <c r="CO112" s="150" t="str">
        <f t="shared" si="60"/>
        <v/>
      </c>
      <c r="CP112" s="150" t="str">
        <f t="shared" si="61"/>
        <v/>
      </c>
      <c r="CQ112" s="150" t="str">
        <f t="shared" si="62"/>
        <v/>
      </c>
      <c r="CR112" s="150" t="str">
        <f t="shared" si="63"/>
        <v/>
      </c>
      <c r="CS112" s="150"/>
      <c r="CT112" s="150"/>
    </row>
    <row r="113" spans="1:98" x14ac:dyDescent="0.25">
      <c r="A113" s="353" t="s">
        <v>86</v>
      </c>
      <c r="B113" s="354"/>
      <c r="C113" s="160">
        <f t="shared" si="65"/>
        <v>0</v>
      </c>
      <c r="D113" s="159">
        <f t="shared" si="65"/>
        <v>0</v>
      </c>
      <c r="E113" s="42"/>
      <c r="F113" s="43"/>
      <c r="G113" s="42"/>
      <c r="H113" s="43"/>
      <c r="I113" s="42"/>
      <c r="J113" s="43"/>
      <c r="K113" s="42"/>
      <c r="L113" s="43"/>
      <c r="M113" s="42"/>
      <c r="N113" s="43"/>
      <c r="O113" s="42"/>
      <c r="P113" s="43"/>
      <c r="Q113" s="42"/>
      <c r="R113" s="43"/>
      <c r="S113" s="42"/>
      <c r="T113" s="43"/>
      <c r="U113" s="42"/>
      <c r="V113" s="43"/>
      <c r="W113" s="42"/>
      <c r="X113" s="43"/>
      <c r="Y113" s="42"/>
      <c r="Z113" s="43"/>
      <c r="AA113" s="42"/>
      <c r="AB113" s="43"/>
      <c r="AC113" s="42"/>
      <c r="AD113" s="43"/>
      <c r="AE113" s="42"/>
      <c r="AF113" s="43"/>
      <c r="AG113" s="42"/>
      <c r="AH113" s="43"/>
      <c r="AI113" s="42"/>
      <c r="AJ113" s="43"/>
      <c r="AK113" s="42"/>
      <c r="AL113" s="44"/>
      <c r="AM113" s="143"/>
      <c r="AN113" s="23"/>
      <c r="AO113" s="23"/>
      <c r="AP113" s="44"/>
      <c r="AQ113" s="44"/>
      <c r="AR113" s="122" t="s">
        <v>97</v>
      </c>
      <c r="BZ113" s="150"/>
      <c r="CA113" s="150" t="str">
        <f t="shared" si="64"/>
        <v/>
      </c>
      <c r="CB113" s="150" t="str">
        <f t="shared" si="47"/>
        <v/>
      </c>
      <c r="CC113" s="150" t="str">
        <f t="shared" si="48"/>
        <v/>
      </c>
      <c r="CD113" s="150" t="str">
        <f t="shared" si="49"/>
        <v/>
      </c>
      <c r="CE113" s="150" t="str">
        <f t="shared" si="50"/>
        <v/>
      </c>
      <c r="CF113" s="150" t="str">
        <f t="shared" si="51"/>
        <v/>
      </c>
      <c r="CG113" s="150" t="str">
        <f t="shared" si="52"/>
        <v/>
      </c>
      <c r="CH113" s="150" t="str">
        <f t="shared" si="53"/>
        <v/>
      </c>
      <c r="CI113" s="150" t="str">
        <f t="shared" si="54"/>
        <v/>
      </c>
      <c r="CJ113" s="150" t="str">
        <f t="shared" si="55"/>
        <v/>
      </c>
      <c r="CK113" s="150" t="str">
        <f t="shared" si="56"/>
        <v/>
      </c>
      <c r="CL113" s="150" t="str">
        <f t="shared" si="57"/>
        <v/>
      </c>
      <c r="CM113" s="150" t="str">
        <f t="shared" si="58"/>
        <v/>
      </c>
      <c r="CN113" s="150" t="str">
        <f t="shared" si="59"/>
        <v/>
      </c>
      <c r="CO113" s="150" t="str">
        <f t="shared" si="60"/>
        <v/>
      </c>
      <c r="CP113" s="150" t="str">
        <f t="shared" si="61"/>
        <v/>
      </c>
      <c r="CQ113" s="150" t="str">
        <f t="shared" si="62"/>
        <v/>
      </c>
      <c r="CR113" s="150" t="str">
        <f t="shared" si="63"/>
        <v/>
      </c>
      <c r="CS113" s="150"/>
      <c r="CT113" s="150"/>
    </row>
    <row r="114" spans="1:98" x14ac:dyDescent="0.25">
      <c r="A114" s="353" t="s">
        <v>99</v>
      </c>
      <c r="B114" s="354"/>
      <c r="C114" s="165">
        <f t="shared" si="65"/>
        <v>0</v>
      </c>
      <c r="D114" s="166">
        <f t="shared" si="65"/>
        <v>0</v>
      </c>
      <c r="E114" s="42"/>
      <c r="F114" s="43"/>
      <c r="G114" s="42"/>
      <c r="H114" s="43"/>
      <c r="I114" s="42"/>
      <c r="J114" s="43"/>
      <c r="K114" s="42"/>
      <c r="L114" s="43"/>
      <c r="M114" s="42"/>
      <c r="N114" s="43"/>
      <c r="O114" s="42"/>
      <c r="P114" s="43"/>
      <c r="Q114" s="42"/>
      <c r="R114" s="43"/>
      <c r="S114" s="42"/>
      <c r="T114" s="43"/>
      <c r="U114" s="42"/>
      <c r="V114" s="43"/>
      <c r="W114" s="42"/>
      <c r="X114" s="43"/>
      <c r="Y114" s="42"/>
      <c r="Z114" s="43"/>
      <c r="AA114" s="42"/>
      <c r="AB114" s="43"/>
      <c r="AC114" s="42"/>
      <c r="AD114" s="43"/>
      <c r="AE114" s="42"/>
      <c r="AF114" s="43"/>
      <c r="AG114" s="42"/>
      <c r="AH114" s="43"/>
      <c r="AI114" s="42"/>
      <c r="AJ114" s="43"/>
      <c r="AK114" s="42"/>
      <c r="AL114" s="44"/>
      <c r="AM114" s="143"/>
      <c r="AN114" s="23"/>
      <c r="AO114" s="23"/>
      <c r="AP114" s="44"/>
      <c r="AQ114" s="44"/>
      <c r="AR114" s="122" t="s">
        <v>97</v>
      </c>
      <c r="BZ114" s="150"/>
      <c r="CA114" s="150" t="str">
        <f t="shared" si="64"/>
        <v/>
      </c>
      <c r="CB114" s="150" t="str">
        <f t="shared" si="47"/>
        <v/>
      </c>
      <c r="CC114" s="150" t="str">
        <f t="shared" si="48"/>
        <v/>
      </c>
      <c r="CD114" s="150" t="str">
        <f t="shared" si="49"/>
        <v/>
      </c>
      <c r="CE114" s="150" t="str">
        <f t="shared" si="50"/>
        <v/>
      </c>
      <c r="CF114" s="150" t="str">
        <f t="shared" si="51"/>
        <v/>
      </c>
      <c r="CG114" s="150" t="str">
        <f t="shared" si="52"/>
        <v/>
      </c>
      <c r="CH114" s="150" t="str">
        <f t="shared" si="53"/>
        <v/>
      </c>
      <c r="CI114" s="150" t="str">
        <f t="shared" si="54"/>
        <v/>
      </c>
      <c r="CJ114" s="150" t="str">
        <f t="shared" si="55"/>
        <v/>
      </c>
      <c r="CK114" s="150" t="str">
        <f t="shared" si="56"/>
        <v/>
      </c>
      <c r="CL114" s="150" t="str">
        <f t="shared" si="57"/>
        <v/>
      </c>
      <c r="CM114" s="150" t="str">
        <f t="shared" si="58"/>
        <v/>
      </c>
      <c r="CN114" s="150" t="str">
        <f t="shared" si="59"/>
        <v/>
      </c>
      <c r="CO114" s="150" t="str">
        <f t="shared" si="60"/>
        <v/>
      </c>
      <c r="CP114" s="150" t="str">
        <f t="shared" si="61"/>
        <v/>
      </c>
      <c r="CQ114" s="150" t="str">
        <f t="shared" si="62"/>
        <v/>
      </c>
      <c r="CR114" s="150" t="str">
        <f t="shared" si="63"/>
        <v/>
      </c>
      <c r="CS114" s="150"/>
      <c r="CT114" s="150"/>
    </row>
    <row r="115" spans="1:98" x14ac:dyDescent="0.25">
      <c r="A115" s="353" t="s">
        <v>100</v>
      </c>
      <c r="B115" s="354"/>
      <c r="C115" s="165">
        <f t="shared" si="65"/>
        <v>0</v>
      </c>
      <c r="D115" s="166">
        <f t="shared" si="65"/>
        <v>0</v>
      </c>
      <c r="E115" s="42"/>
      <c r="F115" s="43"/>
      <c r="G115" s="42"/>
      <c r="H115" s="43"/>
      <c r="I115" s="42"/>
      <c r="J115" s="43"/>
      <c r="K115" s="42"/>
      <c r="L115" s="43"/>
      <c r="M115" s="42"/>
      <c r="N115" s="43"/>
      <c r="O115" s="42"/>
      <c r="P115" s="43"/>
      <c r="Q115" s="42"/>
      <c r="R115" s="43"/>
      <c r="S115" s="42"/>
      <c r="T115" s="43"/>
      <c r="U115" s="42"/>
      <c r="V115" s="43"/>
      <c r="W115" s="42"/>
      <c r="X115" s="43"/>
      <c r="Y115" s="42"/>
      <c r="Z115" s="43"/>
      <c r="AA115" s="42"/>
      <c r="AB115" s="43"/>
      <c r="AC115" s="42"/>
      <c r="AD115" s="43"/>
      <c r="AE115" s="42"/>
      <c r="AF115" s="43"/>
      <c r="AG115" s="42"/>
      <c r="AH115" s="43"/>
      <c r="AI115" s="42"/>
      <c r="AJ115" s="43"/>
      <c r="AK115" s="42"/>
      <c r="AL115" s="44"/>
      <c r="AM115" s="143"/>
      <c r="AN115" s="23"/>
      <c r="AO115" s="23"/>
      <c r="AP115" s="44"/>
      <c r="AQ115" s="44"/>
      <c r="AR115" s="122" t="s">
        <v>97</v>
      </c>
      <c r="BZ115" s="150"/>
      <c r="CA115" s="150" t="str">
        <f t="shared" si="64"/>
        <v/>
      </c>
      <c r="CB115" s="150" t="str">
        <f t="shared" si="47"/>
        <v/>
      </c>
      <c r="CC115" s="150" t="str">
        <f t="shared" si="48"/>
        <v/>
      </c>
      <c r="CD115" s="150" t="str">
        <f t="shared" si="49"/>
        <v/>
      </c>
      <c r="CE115" s="150" t="str">
        <f t="shared" si="50"/>
        <v/>
      </c>
      <c r="CF115" s="150" t="str">
        <f t="shared" si="51"/>
        <v/>
      </c>
      <c r="CG115" s="150" t="str">
        <f t="shared" si="52"/>
        <v/>
      </c>
      <c r="CH115" s="150" t="str">
        <f t="shared" si="53"/>
        <v/>
      </c>
      <c r="CI115" s="150" t="str">
        <f t="shared" si="54"/>
        <v/>
      </c>
      <c r="CJ115" s="150" t="str">
        <f t="shared" si="55"/>
        <v/>
      </c>
      <c r="CK115" s="150" t="str">
        <f t="shared" si="56"/>
        <v/>
      </c>
      <c r="CL115" s="150" t="str">
        <f t="shared" si="57"/>
        <v/>
      </c>
      <c r="CM115" s="150" t="str">
        <f t="shared" si="58"/>
        <v/>
      </c>
      <c r="CN115" s="150" t="str">
        <f t="shared" si="59"/>
        <v/>
      </c>
      <c r="CO115" s="150" t="str">
        <f t="shared" si="60"/>
        <v/>
      </c>
      <c r="CP115" s="150" t="str">
        <f t="shared" si="61"/>
        <v/>
      </c>
      <c r="CQ115" s="150" t="str">
        <f t="shared" si="62"/>
        <v/>
      </c>
      <c r="CR115" s="150" t="str">
        <f t="shared" si="63"/>
        <v/>
      </c>
      <c r="CS115" s="150"/>
      <c r="CT115" s="150"/>
    </row>
    <row r="116" spans="1:98" x14ac:dyDescent="0.25">
      <c r="A116" s="65" t="s">
        <v>101</v>
      </c>
      <c r="B116" s="66"/>
      <c r="C116" s="165">
        <f t="shared" si="65"/>
        <v>0</v>
      </c>
      <c r="D116" s="166">
        <f t="shared" si="65"/>
        <v>0</v>
      </c>
      <c r="E116" s="42"/>
      <c r="F116" s="43"/>
      <c r="G116" s="42"/>
      <c r="H116" s="43"/>
      <c r="I116" s="42"/>
      <c r="J116" s="43"/>
      <c r="K116" s="42"/>
      <c r="L116" s="43"/>
      <c r="M116" s="42"/>
      <c r="N116" s="43"/>
      <c r="O116" s="42"/>
      <c r="P116" s="43"/>
      <c r="Q116" s="42"/>
      <c r="R116" s="43"/>
      <c r="S116" s="42"/>
      <c r="T116" s="43"/>
      <c r="U116" s="42"/>
      <c r="V116" s="43"/>
      <c r="W116" s="42"/>
      <c r="X116" s="43"/>
      <c r="Y116" s="42"/>
      <c r="Z116" s="43"/>
      <c r="AA116" s="42"/>
      <c r="AB116" s="43"/>
      <c r="AC116" s="42"/>
      <c r="AD116" s="43"/>
      <c r="AE116" s="42"/>
      <c r="AF116" s="43"/>
      <c r="AG116" s="42"/>
      <c r="AH116" s="43"/>
      <c r="AI116" s="42"/>
      <c r="AJ116" s="43"/>
      <c r="AK116" s="42"/>
      <c r="AL116" s="44"/>
      <c r="AM116" s="143"/>
      <c r="AN116" s="23"/>
      <c r="AO116" s="23"/>
      <c r="AP116" s="44"/>
      <c r="AQ116" s="44"/>
      <c r="AR116" s="122" t="s">
        <v>97</v>
      </c>
      <c r="BZ116" s="150"/>
      <c r="CA116" s="150" t="str">
        <f t="shared" si="64"/>
        <v/>
      </c>
      <c r="CB116" s="150" t="str">
        <f t="shared" si="47"/>
        <v/>
      </c>
      <c r="CC116" s="150" t="str">
        <f t="shared" si="48"/>
        <v/>
      </c>
      <c r="CD116" s="150" t="str">
        <f t="shared" si="49"/>
        <v/>
      </c>
      <c r="CE116" s="150" t="str">
        <f t="shared" si="50"/>
        <v/>
      </c>
      <c r="CF116" s="150" t="str">
        <f t="shared" si="51"/>
        <v/>
      </c>
      <c r="CG116" s="150" t="str">
        <f t="shared" si="52"/>
        <v/>
      </c>
      <c r="CH116" s="150" t="str">
        <f t="shared" si="53"/>
        <v/>
      </c>
      <c r="CI116" s="150" t="str">
        <f t="shared" si="54"/>
        <v/>
      </c>
      <c r="CJ116" s="150" t="str">
        <f t="shared" si="55"/>
        <v/>
      </c>
      <c r="CK116" s="150" t="str">
        <f t="shared" si="56"/>
        <v/>
      </c>
      <c r="CL116" s="150" t="str">
        <f t="shared" si="57"/>
        <v/>
      </c>
      <c r="CM116" s="150" t="str">
        <f t="shared" si="58"/>
        <v/>
      </c>
      <c r="CN116" s="150" t="str">
        <f t="shared" si="59"/>
        <v/>
      </c>
      <c r="CO116" s="150" t="str">
        <f t="shared" si="60"/>
        <v/>
      </c>
      <c r="CP116" s="150" t="str">
        <f t="shared" si="61"/>
        <v/>
      </c>
      <c r="CQ116" s="150" t="str">
        <f t="shared" si="62"/>
        <v/>
      </c>
      <c r="CR116" s="150" t="str">
        <f t="shared" si="63"/>
        <v/>
      </c>
      <c r="CS116" s="150"/>
      <c r="CT116" s="150"/>
    </row>
    <row r="117" spans="1:98" x14ac:dyDescent="0.25">
      <c r="A117" s="353" t="s">
        <v>102</v>
      </c>
      <c r="B117" s="354"/>
      <c r="C117" s="165">
        <f t="shared" si="65"/>
        <v>0</v>
      </c>
      <c r="D117" s="166">
        <f t="shared" si="65"/>
        <v>0</v>
      </c>
      <c r="E117" s="52"/>
      <c r="F117" s="53"/>
      <c r="G117" s="52"/>
      <c r="H117" s="53"/>
      <c r="I117" s="52"/>
      <c r="J117" s="53"/>
      <c r="K117" s="42"/>
      <c r="L117" s="43"/>
      <c r="M117" s="42"/>
      <c r="N117" s="43"/>
      <c r="O117" s="42"/>
      <c r="P117" s="43"/>
      <c r="Q117" s="42"/>
      <c r="R117" s="43"/>
      <c r="S117" s="42"/>
      <c r="T117" s="43"/>
      <c r="U117" s="42"/>
      <c r="V117" s="43"/>
      <c r="W117" s="42"/>
      <c r="X117" s="43"/>
      <c r="Y117" s="42"/>
      <c r="Z117" s="43"/>
      <c r="AA117" s="42"/>
      <c r="AB117" s="43"/>
      <c r="AC117" s="42"/>
      <c r="AD117" s="43"/>
      <c r="AE117" s="42"/>
      <c r="AF117" s="43"/>
      <c r="AG117" s="42"/>
      <c r="AH117" s="43"/>
      <c r="AI117" s="42"/>
      <c r="AJ117" s="43"/>
      <c r="AK117" s="42"/>
      <c r="AL117" s="44"/>
      <c r="AM117" s="143"/>
      <c r="AN117" s="23"/>
      <c r="AO117" s="23"/>
      <c r="AP117" s="44"/>
      <c r="AQ117" s="44"/>
      <c r="AR117" s="122" t="s">
        <v>97</v>
      </c>
      <c r="BZ117" s="150"/>
      <c r="CA117" s="150" t="str">
        <f t="shared" si="64"/>
        <v/>
      </c>
      <c r="CB117" s="150" t="str">
        <f t="shared" si="47"/>
        <v/>
      </c>
      <c r="CC117" s="150" t="str">
        <f t="shared" si="48"/>
        <v/>
      </c>
      <c r="CD117" s="150" t="str">
        <f t="shared" si="49"/>
        <v/>
      </c>
      <c r="CE117" s="150" t="str">
        <f t="shared" si="50"/>
        <v/>
      </c>
      <c r="CF117" s="150" t="str">
        <f t="shared" si="51"/>
        <v/>
      </c>
      <c r="CG117" s="150" t="str">
        <f t="shared" si="52"/>
        <v/>
      </c>
      <c r="CH117" s="150" t="str">
        <f t="shared" si="53"/>
        <v/>
      </c>
      <c r="CI117" s="150" t="str">
        <f t="shared" si="54"/>
        <v/>
      </c>
      <c r="CJ117" s="150" t="str">
        <f t="shared" si="55"/>
        <v/>
      </c>
      <c r="CK117" s="150" t="str">
        <f t="shared" si="56"/>
        <v/>
      </c>
      <c r="CL117" s="150" t="str">
        <f t="shared" si="57"/>
        <v/>
      </c>
      <c r="CM117" s="150" t="str">
        <f t="shared" si="58"/>
        <v/>
      </c>
      <c r="CN117" s="150" t="str">
        <f t="shared" si="59"/>
        <v/>
      </c>
      <c r="CO117" s="150" t="str">
        <f t="shared" si="60"/>
        <v/>
      </c>
      <c r="CP117" s="150" t="str">
        <f t="shared" si="61"/>
        <v/>
      </c>
      <c r="CQ117" s="150" t="str">
        <f t="shared" si="62"/>
        <v/>
      </c>
      <c r="CR117" s="150" t="str">
        <f t="shared" si="63"/>
        <v/>
      </c>
      <c r="CS117" s="150"/>
      <c r="CT117" s="150"/>
    </row>
    <row r="118" spans="1:98" x14ac:dyDescent="0.25">
      <c r="A118" s="353" t="s">
        <v>103</v>
      </c>
      <c r="B118" s="354"/>
      <c r="C118" s="165">
        <f t="shared" si="65"/>
        <v>0</v>
      </c>
      <c r="D118" s="166">
        <f t="shared" si="65"/>
        <v>0</v>
      </c>
      <c r="E118" s="42"/>
      <c r="F118" s="43"/>
      <c r="G118" s="42"/>
      <c r="H118" s="43"/>
      <c r="I118" s="42"/>
      <c r="J118" s="43"/>
      <c r="K118" s="42"/>
      <c r="L118" s="43"/>
      <c r="M118" s="42"/>
      <c r="N118" s="43"/>
      <c r="O118" s="42"/>
      <c r="P118" s="43"/>
      <c r="Q118" s="42"/>
      <c r="R118" s="43"/>
      <c r="S118" s="42"/>
      <c r="T118" s="43"/>
      <c r="U118" s="42"/>
      <c r="V118" s="43"/>
      <c r="W118" s="42"/>
      <c r="X118" s="43"/>
      <c r="Y118" s="42"/>
      <c r="Z118" s="43"/>
      <c r="AA118" s="42"/>
      <c r="AB118" s="43"/>
      <c r="AC118" s="42"/>
      <c r="AD118" s="43"/>
      <c r="AE118" s="42"/>
      <c r="AF118" s="43"/>
      <c r="AG118" s="42"/>
      <c r="AH118" s="43"/>
      <c r="AI118" s="42"/>
      <c r="AJ118" s="43"/>
      <c r="AK118" s="42"/>
      <c r="AL118" s="44"/>
      <c r="AM118" s="143"/>
      <c r="AN118" s="23"/>
      <c r="AO118" s="23"/>
      <c r="AP118" s="44"/>
      <c r="AQ118" s="44"/>
      <c r="AR118" s="122" t="s">
        <v>97</v>
      </c>
      <c r="BZ118" s="150"/>
      <c r="CA118" s="150" t="str">
        <f t="shared" si="64"/>
        <v/>
      </c>
      <c r="CB118" s="150" t="str">
        <f t="shared" si="47"/>
        <v/>
      </c>
      <c r="CC118" s="150" t="str">
        <f t="shared" si="48"/>
        <v/>
      </c>
      <c r="CD118" s="150" t="str">
        <f t="shared" si="49"/>
        <v/>
      </c>
      <c r="CE118" s="150" t="str">
        <f t="shared" si="50"/>
        <v/>
      </c>
      <c r="CF118" s="150" t="str">
        <f t="shared" si="51"/>
        <v/>
      </c>
      <c r="CG118" s="150" t="str">
        <f t="shared" si="52"/>
        <v/>
      </c>
      <c r="CH118" s="150" t="str">
        <f t="shared" si="53"/>
        <v/>
      </c>
      <c r="CI118" s="150" t="str">
        <f t="shared" si="54"/>
        <v/>
      </c>
      <c r="CJ118" s="150" t="str">
        <f t="shared" si="55"/>
        <v/>
      </c>
      <c r="CK118" s="150" t="str">
        <f t="shared" si="56"/>
        <v/>
      </c>
      <c r="CL118" s="150" t="str">
        <f t="shared" si="57"/>
        <v/>
      </c>
      <c r="CM118" s="150" t="str">
        <f t="shared" si="58"/>
        <v/>
      </c>
      <c r="CN118" s="150" t="str">
        <f t="shared" si="59"/>
        <v/>
      </c>
      <c r="CO118" s="150" t="str">
        <f t="shared" si="60"/>
        <v/>
      </c>
      <c r="CP118" s="150" t="str">
        <f t="shared" si="61"/>
        <v/>
      </c>
      <c r="CQ118" s="150" t="str">
        <f t="shared" si="62"/>
        <v/>
      </c>
      <c r="CR118" s="150" t="str">
        <f t="shared" si="63"/>
        <v/>
      </c>
      <c r="CS118" s="150"/>
      <c r="CT118" s="150"/>
    </row>
    <row r="119" spans="1:98" x14ac:dyDescent="0.25">
      <c r="A119" s="353" t="s">
        <v>104</v>
      </c>
      <c r="B119" s="354"/>
      <c r="C119" s="165">
        <f t="shared" si="65"/>
        <v>0</v>
      </c>
      <c r="D119" s="166">
        <f t="shared" si="65"/>
        <v>0</v>
      </c>
      <c r="E119" s="42"/>
      <c r="F119" s="43"/>
      <c r="G119" s="42"/>
      <c r="H119" s="43"/>
      <c r="I119" s="42"/>
      <c r="J119" s="43"/>
      <c r="K119" s="42"/>
      <c r="L119" s="43"/>
      <c r="M119" s="42"/>
      <c r="N119" s="43"/>
      <c r="O119" s="42"/>
      <c r="P119" s="43"/>
      <c r="Q119" s="42"/>
      <c r="R119" s="43"/>
      <c r="S119" s="42"/>
      <c r="T119" s="43"/>
      <c r="U119" s="42"/>
      <c r="V119" s="43"/>
      <c r="W119" s="42"/>
      <c r="X119" s="43"/>
      <c r="Y119" s="42"/>
      <c r="Z119" s="43"/>
      <c r="AA119" s="42"/>
      <c r="AB119" s="43"/>
      <c r="AC119" s="42"/>
      <c r="AD119" s="43"/>
      <c r="AE119" s="42"/>
      <c r="AF119" s="43"/>
      <c r="AG119" s="42"/>
      <c r="AH119" s="43"/>
      <c r="AI119" s="42"/>
      <c r="AJ119" s="43"/>
      <c r="AK119" s="42"/>
      <c r="AL119" s="44"/>
      <c r="AM119" s="143"/>
      <c r="AN119" s="23"/>
      <c r="AO119" s="23"/>
      <c r="AP119" s="44"/>
      <c r="AQ119" s="44"/>
      <c r="AR119" s="122" t="s">
        <v>97</v>
      </c>
      <c r="BZ119" s="150"/>
      <c r="CA119" s="150" t="str">
        <f t="shared" si="64"/>
        <v/>
      </c>
      <c r="CB119" s="150" t="str">
        <f t="shared" si="47"/>
        <v/>
      </c>
      <c r="CC119" s="150" t="str">
        <f t="shared" si="48"/>
        <v/>
      </c>
      <c r="CD119" s="150" t="str">
        <f t="shared" si="49"/>
        <v/>
      </c>
      <c r="CE119" s="150" t="str">
        <f t="shared" si="50"/>
        <v/>
      </c>
      <c r="CF119" s="150" t="str">
        <f t="shared" si="51"/>
        <v/>
      </c>
      <c r="CG119" s="150" t="str">
        <f t="shared" si="52"/>
        <v/>
      </c>
      <c r="CH119" s="150" t="str">
        <f t="shared" si="53"/>
        <v/>
      </c>
      <c r="CI119" s="150" t="str">
        <f t="shared" si="54"/>
        <v/>
      </c>
      <c r="CJ119" s="150" t="str">
        <f t="shared" si="55"/>
        <v/>
      </c>
      <c r="CK119" s="150" t="str">
        <f t="shared" si="56"/>
        <v/>
      </c>
      <c r="CL119" s="150" t="str">
        <f t="shared" si="57"/>
        <v/>
      </c>
      <c r="CM119" s="150" t="str">
        <f t="shared" si="58"/>
        <v/>
      </c>
      <c r="CN119" s="150" t="str">
        <f t="shared" si="59"/>
        <v/>
      </c>
      <c r="CO119" s="150" t="str">
        <f t="shared" si="60"/>
        <v/>
      </c>
      <c r="CP119" s="150" t="str">
        <f t="shared" si="61"/>
        <v/>
      </c>
      <c r="CQ119" s="150" t="str">
        <f t="shared" si="62"/>
        <v/>
      </c>
      <c r="CR119" s="150" t="str">
        <f t="shared" si="63"/>
        <v/>
      </c>
      <c r="CS119" s="150"/>
      <c r="CT119" s="150"/>
    </row>
    <row r="120" spans="1:98" x14ac:dyDescent="0.25">
      <c r="A120" s="353" t="s">
        <v>60</v>
      </c>
      <c r="B120" s="354"/>
      <c r="C120" s="165">
        <f t="shared" si="65"/>
        <v>0</v>
      </c>
      <c r="D120" s="166">
        <f t="shared" si="65"/>
        <v>0</v>
      </c>
      <c r="E120" s="42"/>
      <c r="F120" s="43"/>
      <c r="G120" s="42"/>
      <c r="H120" s="43"/>
      <c r="I120" s="42"/>
      <c r="J120" s="43"/>
      <c r="K120" s="42"/>
      <c r="L120" s="43"/>
      <c r="M120" s="42"/>
      <c r="N120" s="43"/>
      <c r="O120" s="42"/>
      <c r="P120" s="43"/>
      <c r="Q120" s="42"/>
      <c r="R120" s="43"/>
      <c r="S120" s="42"/>
      <c r="T120" s="43"/>
      <c r="U120" s="42"/>
      <c r="V120" s="43"/>
      <c r="W120" s="42"/>
      <c r="X120" s="43"/>
      <c r="Y120" s="42"/>
      <c r="Z120" s="43"/>
      <c r="AA120" s="42"/>
      <c r="AB120" s="43"/>
      <c r="AC120" s="42"/>
      <c r="AD120" s="43"/>
      <c r="AE120" s="42"/>
      <c r="AF120" s="43"/>
      <c r="AG120" s="42"/>
      <c r="AH120" s="43"/>
      <c r="AI120" s="42"/>
      <c r="AJ120" s="43"/>
      <c r="AK120" s="42"/>
      <c r="AL120" s="44"/>
      <c r="AM120" s="143"/>
      <c r="AN120" s="23"/>
      <c r="AO120" s="23"/>
      <c r="AP120" s="44"/>
      <c r="AQ120" s="44"/>
      <c r="AR120" s="122" t="s">
        <v>97</v>
      </c>
      <c r="BZ120" s="150"/>
      <c r="CA120" s="150" t="str">
        <f t="shared" si="64"/>
        <v/>
      </c>
      <c r="CB120" s="150" t="str">
        <f t="shared" si="47"/>
        <v/>
      </c>
      <c r="CC120" s="150" t="str">
        <f t="shared" si="48"/>
        <v/>
      </c>
      <c r="CD120" s="150" t="str">
        <f t="shared" si="49"/>
        <v/>
      </c>
      <c r="CE120" s="150" t="str">
        <f t="shared" si="50"/>
        <v/>
      </c>
      <c r="CF120" s="150" t="str">
        <f t="shared" si="51"/>
        <v/>
      </c>
      <c r="CG120" s="150" t="str">
        <f t="shared" si="52"/>
        <v/>
      </c>
      <c r="CH120" s="150" t="str">
        <f t="shared" si="53"/>
        <v/>
      </c>
      <c r="CI120" s="150" t="str">
        <f t="shared" si="54"/>
        <v/>
      </c>
      <c r="CJ120" s="150" t="str">
        <f t="shared" si="55"/>
        <v/>
      </c>
      <c r="CK120" s="150" t="str">
        <f t="shared" si="56"/>
        <v/>
      </c>
      <c r="CL120" s="150" t="str">
        <f t="shared" si="57"/>
        <v/>
      </c>
      <c r="CM120" s="150" t="str">
        <f t="shared" si="58"/>
        <v/>
      </c>
      <c r="CN120" s="150" t="str">
        <f t="shared" si="59"/>
        <v/>
      </c>
      <c r="CO120" s="150" t="str">
        <f t="shared" si="60"/>
        <v/>
      </c>
      <c r="CP120" s="150" t="str">
        <f t="shared" si="61"/>
        <v/>
      </c>
      <c r="CQ120" s="150" t="str">
        <f t="shared" si="62"/>
        <v/>
      </c>
      <c r="CR120" s="150" t="str">
        <f t="shared" si="63"/>
        <v/>
      </c>
      <c r="CS120" s="150"/>
      <c r="CT120" s="150"/>
    </row>
    <row r="121" spans="1:98" x14ac:dyDescent="0.25">
      <c r="A121" s="355" t="s">
        <v>61</v>
      </c>
      <c r="B121" s="356"/>
      <c r="C121" s="163">
        <f t="shared" si="65"/>
        <v>0</v>
      </c>
      <c r="D121" s="164">
        <f t="shared" si="65"/>
        <v>0</v>
      </c>
      <c r="E121" s="46"/>
      <c r="F121" s="47"/>
      <c r="G121" s="46"/>
      <c r="H121" s="47"/>
      <c r="I121" s="24"/>
      <c r="J121" s="48"/>
      <c r="K121" s="24"/>
      <c r="L121" s="48"/>
      <c r="M121" s="24"/>
      <c r="N121" s="48"/>
      <c r="O121" s="24"/>
      <c r="P121" s="48"/>
      <c r="Q121" s="24"/>
      <c r="R121" s="48"/>
      <c r="S121" s="24"/>
      <c r="T121" s="48"/>
      <c r="U121" s="24"/>
      <c r="V121" s="48"/>
      <c r="W121" s="24"/>
      <c r="X121" s="48"/>
      <c r="Y121" s="24"/>
      <c r="Z121" s="48"/>
      <c r="AA121" s="24"/>
      <c r="AB121" s="48"/>
      <c r="AC121" s="24"/>
      <c r="AD121" s="48"/>
      <c r="AE121" s="24"/>
      <c r="AF121" s="48"/>
      <c r="AG121" s="24"/>
      <c r="AH121" s="48"/>
      <c r="AI121" s="24"/>
      <c r="AJ121" s="48"/>
      <c r="AK121" s="24"/>
      <c r="AL121" s="26"/>
      <c r="AM121" s="145"/>
      <c r="AN121" s="25"/>
      <c r="AO121" s="25"/>
      <c r="AP121" s="26"/>
      <c r="AQ121" s="26"/>
      <c r="AR121" s="122" t="s">
        <v>97</v>
      </c>
      <c r="BZ121" s="150"/>
      <c r="CA121" s="150" t="str">
        <f t="shared" si="64"/>
        <v/>
      </c>
      <c r="CB121" s="150" t="str">
        <f t="shared" si="47"/>
        <v/>
      </c>
      <c r="CC121" s="150" t="str">
        <f t="shared" si="48"/>
        <v/>
      </c>
      <c r="CD121" s="150" t="str">
        <f t="shared" si="49"/>
        <v/>
      </c>
      <c r="CE121" s="150" t="str">
        <f t="shared" si="50"/>
        <v/>
      </c>
      <c r="CF121" s="150" t="str">
        <f t="shared" si="51"/>
        <v/>
      </c>
      <c r="CG121" s="150" t="str">
        <f t="shared" si="52"/>
        <v/>
      </c>
      <c r="CH121" s="150" t="str">
        <f t="shared" si="53"/>
        <v/>
      </c>
      <c r="CI121" s="150" t="str">
        <f t="shared" si="54"/>
        <v/>
      </c>
      <c r="CJ121" s="150" t="str">
        <f t="shared" si="55"/>
        <v/>
      </c>
      <c r="CK121" s="150" t="str">
        <f t="shared" si="56"/>
        <v/>
      </c>
      <c r="CL121" s="150" t="str">
        <f t="shared" si="57"/>
        <v/>
      </c>
      <c r="CM121" s="150" t="str">
        <f t="shared" si="58"/>
        <v/>
      </c>
      <c r="CN121" s="150" t="str">
        <f t="shared" si="59"/>
        <v/>
      </c>
      <c r="CO121" s="150" t="str">
        <f t="shared" si="60"/>
        <v/>
      </c>
      <c r="CP121" s="150" t="str">
        <f t="shared" si="61"/>
        <v/>
      </c>
      <c r="CQ121" s="150" t="str">
        <f t="shared" si="62"/>
        <v/>
      </c>
      <c r="CR121" s="150" t="str">
        <f t="shared" si="63"/>
        <v/>
      </c>
      <c r="CS121" s="150"/>
      <c r="CT121" s="150"/>
    </row>
    <row r="122" spans="1:98" ht="15" customHeight="1" x14ac:dyDescent="0.25">
      <c r="A122" s="146" t="s">
        <v>63</v>
      </c>
      <c r="B122" s="147"/>
      <c r="C122" s="147"/>
      <c r="D122" s="147"/>
      <c r="E122" s="147"/>
      <c r="F122" s="147"/>
      <c r="G122" s="147"/>
      <c r="BZ122" s="150"/>
      <c r="CA122" s="150"/>
      <c r="CB122" s="150"/>
      <c r="CC122" s="150"/>
      <c r="CD122" s="150"/>
      <c r="CE122" s="150"/>
      <c r="CF122" s="150"/>
      <c r="CG122" s="150"/>
      <c r="CH122" s="150"/>
      <c r="CI122" s="150"/>
      <c r="CJ122" s="150"/>
      <c r="CK122" s="150"/>
      <c r="CL122" s="150"/>
      <c r="CM122" s="150"/>
      <c r="CN122" s="150"/>
      <c r="CO122" s="150"/>
      <c r="CP122" s="150"/>
      <c r="CQ122" s="150"/>
      <c r="CR122" s="150"/>
      <c r="CS122" s="150"/>
      <c r="CT122" s="150"/>
    </row>
    <row r="123" spans="1:98" ht="50.25" customHeight="1" x14ac:dyDescent="0.25">
      <c r="A123" s="55" t="s">
        <v>64</v>
      </c>
      <c r="B123" s="357" t="s">
        <v>65</v>
      </c>
      <c r="C123" s="357"/>
      <c r="D123" s="357" t="s">
        <v>66</v>
      </c>
      <c r="E123" s="357"/>
      <c r="F123" s="357" t="s">
        <v>67</v>
      </c>
      <c r="G123" s="357"/>
      <c r="BZ123" s="150"/>
      <c r="CA123" s="150"/>
      <c r="CB123" s="150"/>
      <c r="CC123" s="150"/>
      <c r="CD123" s="150"/>
      <c r="CE123" s="150"/>
      <c r="CF123" s="150"/>
      <c r="CG123" s="150"/>
      <c r="CH123" s="150"/>
      <c r="CI123" s="150"/>
      <c r="CJ123" s="150"/>
      <c r="CK123" s="150"/>
      <c r="CL123" s="150"/>
      <c r="CM123" s="150"/>
      <c r="CN123" s="150"/>
      <c r="CO123" s="150"/>
      <c r="CP123" s="150"/>
      <c r="CQ123" s="150"/>
      <c r="CR123" s="150"/>
      <c r="CS123" s="150"/>
      <c r="CT123" s="150"/>
    </row>
    <row r="124" spans="1:98" ht="25.5" customHeight="1" x14ac:dyDescent="0.25">
      <c r="A124" s="56" t="s">
        <v>68</v>
      </c>
      <c r="B124" s="349"/>
      <c r="C124" s="350"/>
      <c r="D124" s="350"/>
      <c r="E124" s="350"/>
      <c r="F124" s="350"/>
      <c r="G124" s="422"/>
      <c r="H124" s="77"/>
      <c r="BZ124" s="150"/>
      <c r="CA124" s="150"/>
      <c r="CB124" s="150"/>
      <c r="CC124" s="150"/>
      <c r="CD124" s="150"/>
      <c r="CE124" s="150"/>
      <c r="CF124" s="150"/>
      <c r="CG124" s="150"/>
      <c r="CH124" s="150"/>
      <c r="CI124" s="150"/>
      <c r="CJ124" s="150"/>
      <c r="CK124" s="150"/>
      <c r="CL124" s="150"/>
      <c r="CM124" s="150"/>
      <c r="CN124" s="150"/>
      <c r="CO124" s="150"/>
      <c r="CP124" s="150"/>
      <c r="CQ124" s="150"/>
      <c r="CR124" s="150"/>
      <c r="CS124" s="150"/>
      <c r="CT124" s="150"/>
    </row>
    <row r="125" spans="1:98" ht="25.5" customHeight="1" x14ac:dyDescent="0.25">
      <c r="A125" s="56" t="s">
        <v>69</v>
      </c>
      <c r="B125" s="423"/>
      <c r="C125" s="424"/>
      <c r="D125" s="424"/>
      <c r="E125" s="424"/>
      <c r="F125" s="424"/>
      <c r="G125" s="425"/>
      <c r="H125" s="77"/>
      <c r="BZ125" s="150"/>
      <c r="CA125" s="150"/>
      <c r="CB125" s="150"/>
      <c r="CC125" s="150"/>
      <c r="CD125" s="150"/>
      <c r="CE125" s="150"/>
      <c r="CF125" s="150"/>
      <c r="CG125" s="150"/>
      <c r="CH125" s="150"/>
      <c r="CI125" s="150"/>
      <c r="CJ125" s="150"/>
      <c r="CK125" s="150"/>
      <c r="CL125" s="150"/>
      <c r="CM125" s="150"/>
      <c r="CN125" s="150"/>
      <c r="CO125" s="150"/>
      <c r="CP125" s="150"/>
      <c r="CQ125" s="150"/>
      <c r="CR125" s="150"/>
      <c r="CS125" s="150"/>
      <c r="CT125" s="150"/>
    </row>
    <row r="126" spans="1:98" ht="25.5" customHeight="1" x14ac:dyDescent="0.25">
      <c r="A126" s="56" t="s">
        <v>70</v>
      </c>
      <c r="B126" s="423"/>
      <c r="C126" s="424"/>
      <c r="D126" s="424"/>
      <c r="E126" s="424"/>
      <c r="F126" s="426"/>
      <c r="G126" s="427"/>
      <c r="H126" s="77"/>
    </row>
    <row r="127" spans="1:98" ht="25.5" customHeight="1" x14ac:dyDescent="0.25">
      <c r="A127" s="56" t="s">
        <v>71</v>
      </c>
      <c r="B127" s="419"/>
      <c r="C127" s="420"/>
      <c r="D127" s="420"/>
      <c r="E127" s="420"/>
      <c r="F127" s="420"/>
      <c r="G127" s="421"/>
      <c r="H127" s="77"/>
    </row>
    <row r="195" spans="1:2" hidden="1" x14ac:dyDescent="0.25">
      <c r="A195" s="153">
        <f>SUM(E12:F29,J12:K29,B34:K51,C55:P59,C63:P67,C72:D94,C99:D121,B124:C127)</f>
        <v>1962</v>
      </c>
      <c r="B195" s="154">
        <f>SUM(CF6:CT125)</f>
        <v>0</v>
      </c>
    </row>
  </sheetData>
  <mergeCells count="143"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93:B93"/>
    <mergeCell ref="A94:B94"/>
    <mergeCell ref="A96:B98"/>
    <mergeCell ref="C96:D97"/>
    <mergeCell ref="E96:AL96"/>
    <mergeCell ref="AM96:AN96"/>
    <mergeCell ref="AO96:AO98"/>
    <mergeCell ref="AP96:AP98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M69:AN69"/>
    <mergeCell ref="AO69:AO71"/>
    <mergeCell ref="AP69:AP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E69:AL69"/>
    <mergeCell ref="G32:I32"/>
    <mergeCell ref="J32:K32"/>
    <mergeCell ref="A52:Q52"/>
    <mergeCell ref="A53:B54"/>
    <mergeCell ref="C53:E53"/>
    <mergeCell ref="F53:H53"/>
    <mergeCell ref="I53:K53"/>
    <mergeCell ref="L53:N53"/>
    <mergeCell ref="O53:P53"/>
    <mergeCell ref="A90:B90"/>
    <mergeCell ref="A91:B91"/>
    <mergeCell ref="A92:B92"/>
    <mergeCell ref="A76:B76"/>
    <mergeCell ref="A77:B77"/>
    <mergeCell ref="A78:B78"/>
    <mergeCell ref="A79:B79"/>
    <mergeCell ref="A80:B80"/>
    <mergeCell ref="A81:A83"/>
    <mergeCell ref="A85:B85"/>
    <mergeCell ref="A87:B87"/>
    <mergeCell ref="A88:B88"/>
    <mergeCell ref="L61:N61"/>
    <mergeCell ref="O61:P61"/>
    <mergeCell ref="A72:B72"/>
    <mergeCell ref="A73:B73"/>
    <mergeCell ref="A74:B74"/>
    <mergeCell ref="A75:B75"/>
    <mergeCell ref="A84:B84"/>
    <mergeCell ref="A86:B86"/>
    <mergeCell ref="A67:B67"/>
    <mergeCell ref="A69:B71"/>
    <mergeCell ref="C69:D70"/>
    <mergeCell ref="A6:P6"/>
    <mergeCell ref="J8:P8"/>
    <mergeCell ref="A63:B63"/>
    <mergeCell ref="A64:A66"/>
    <mergeCell ref="A31:A33"/>
    <mergeCell ref="A9:A11"/>
    <mergeCell ref="B9:F9"/>
    <mergeCell ref="G9:K9"/>
    <mergeCell ref="B10:D10"/>
    <mergeCell ref="E10:F10"/>
    <mergeCell ref="G10:I10"/>
    <mergeCell ref="J10:K10"/>
    <mergeCell ref="B31:F31"/>
    <mergeCell ref="G31:K31"/>
    <mergeCell ref="B32:D32"/>
    <mergeCell ref="E32:F32"/>
    <mergeCell ref="A55:B55"/>
    <mergeCell ref="A56:A58"/>
    <mergeCell ref="A59:B59"/>
    <mergeCell ref="A60:R60"/>
    <mergeCell ref="A61:B62"/>
    <mergeCell ref="C61:E61"/>
    <mergeCell ref="F61:H61"/>
    <mergeCell ref="I61:K61"/>
  </mergeCells>
  <dataValidations count="1">
    <dataValidation type="whole" allowBlank="1" showInputMessage="1" showErrorMessage="1" errorTitle="ERROR" error="Por Favor Ingrese solo Números." sqref="Z1:XFD1048576 R1:Y54 A1:Q1048576 R60:Y62 R68:Y1048576">
      <formula1>0</formula1>
      <formula2>10000000000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workbookViewId="0">
      <selection activeCell="A6" sqref="A6:P6"/>
    </sheetView>
  </sheetViews>
  <sheetFormatPr baseColWidth="10" defaultRowHeight="15" x14ac:dyDescent="0.25"/>
  <cols>
    <col min="1" max="1" width="52.5703125" style="173" customWidth="1"/>
    <col min="2" max="2" width="17" style="173" customWidth="1"/>
    <col min="3" max="61" width="11.42578125" style="173"/>
    <col min="62" max="72" width="11.42578125" style="173" customWidth="1"/>
    <col min="73" max="75" width="52.85546875" style="173" customWidth="1"/>
    <col min="76" max="101" width="52.85546875" style="174" customWidth="1"/>
    <col min="102" max="107" width="11.42578125" style="174"/>
    <col min="108" max="16384" width="11.42578125" style="173"/>
  </cols>
  <sheetData>
    <row r="1" spans="1:107" s="168" customFormat="1" ht="14.25" customHeight="1" x14ac:dyDescent="0.25">
      <c r="A1" s="167" t="s">
        <v>0</v>
      </c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</row>
    <row r="2" spans="1:107" s="168" customFormat="1" ht="14.25" customHeight="1" x14ac:dyDescent="0.25">
      <c r="A2" s="167" t="str">
        <f>CONCATENATE("COMUNA: ",[5]NOMBRE!B2," - ","( ",[5]NOMBRE!C2,[5]NOMBRE!D2,[5]NOMBRE!E2,[5]NOMBRE!F2,[5]NOMBRE!G2," )")</f>
        <v>COMUNA: Linares - ( 07401 )</v>
      </c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</row>
    <row r="3" spans="1:107" s="168" customFormat="1" ht="14.25" customHeight="1" x14ac:dyDescent="0.25">
      <c r="A3" s="167" t="str">
        <f>CONCATENATE("ESTABLECIMIENTO/ESTRATEGIA: ",[5]NOMBRE!B3," - ","( ",[5]NOMBRE!C3,[5]NOMBRE!D3,[5]NOMBRE!E3,[5]NOMBRE!F3,[5]NOMBRE!G3,[5]NOMBRE!H3," )")</f>
        <v>ESTABLECIMIENTO/ESTRATEGIA: Hospital Presidente Carlos Ibáñez del Campo - ( 116108 )</v>
      </c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</row>
    <row r="4" spans="1:107" s="168" customFormat="1" ht="14.25" customHeight="1" x14ac:dyDescent="0.25">
      <c r="A4" s="167" t="str">
        <f>CONCATENATE("MES: ",[5]NOMBRE!B6," - ","( ",[5]NOMBRE!C6,[5]NOMBRE!D6," )")</f>
        <v>MES: MAYO - ( 05 )</v>
      </c>
      <c r="BX4" s="169"/>
      <c r="BY4" s="169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69"/>
      <c r="CV4" s="169"/>
      <c r="CW4" s="169"/>
      <c r="CX4" s="169"/>
      <c r="CY4" s="169"/>
      <c r="CZ4" s="169"/>
      <c r="DA4" s="169"/>
      <c r="DB4" s="169"/>
      <c r="DC4" s="169"/>
    </row>
    <row r="5" spans="1:107" s="168" customFormat="1" ht="14.25" customHeight="1" x14ac:dyDescent="0.25">
      <c r="A5" s="167" t="str">
        <f>CONCATENATE("AÑO: ",[5]NOMBRE!B7)</f>
        <v>AÑO: 2017</v>
      </c>
      <c r="BX5" s="169"/>
      <c r="BY5" s="169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69"/>
      <c r="CV5" s="169"/>
      <c r="CW5" s="169"/>
      <c r="CX5" s="169"/>
      <c r="CY5" s="169"/>
      <c r="CZ5" s="169"/>
      <c r="DA5" s="169"/>
      <c r="DB5" s="169"/>
      <c r="DC5" s="169"/>
    </row>
    <row r="6" spans="1:107" ht="15.75" x14ac:dyDescent="0.25">
      <c r="A6" s="430" t="s">
        <v>1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2"/>
      <c r="AG6" s="172"/>
      <c r="AH6" s="172"/>
      <c r="AI6" s="172"/>
      <c r="AJ6" s="172"/>
      <c r="AK6" s="172"/>
      <c r="AL6" s="172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</row>
    <row r="7" spans="1:107" ht="15.75" x14ac:dyDescent="0.25">
      <c r="A7" s="176" t="s">
        <v>72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2"/>
      <c r="AG7" s="172"/>
      <c r="AH7" s="172"/>
      <c r="AI7" s="172"/>
      <c r="AJ7" s="172"/>
      <c r="AK7" s="172"/>
      <c r="AL7" s="172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</row>
    <row r="8" spans="1:107" x14ac:dyDescent="0.25">
      <c r="A8" s="178" t="s">
        <v>2</v>
      </c>
      <c r="B8" s="178"/>
      <c r="C8" s="178"/>
      <c r="D8" s="178"/>
      <c r="E8" s="178"/>
      <c r="F8" s="178"/>
      <c r="G8" s="178"/>
      <c r="H8" s="178"/>
      <c r="I8" s="179"/>
      <c r="J8" s="431"/>
      <c r="K8" s="431"/>
      <c r="L8" s="431"/>
      <c r="M8" s="431"/>
      <c r="N8" s="431"/>
      <c r="O8" s="431"/>
      <c r="P8" s="431"/>
      <c r="Q8" s="180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</row>
    <row r="9" spans="1:107" ht="15" customHeight="1" x14ac:dyDescent="0.25">
      <c r="A9" s="432" t="s">
        <v>3</v>
      </c>
      <c r="B9" s="436" t="s">
        <v>73</v>
      </c>
      <c r="C9" s="437"/>
      <c r="D9" s="437"/>
      <c r="E9" s="437"/>
      <c r="F9" s="438"/>
      <c r="G9" s="437" t="s">
        <v>74</v>
      </c>
      <c r="H9" s="437"/>
      <c r="I9" s="437"/>
      <c r="J9" s="437"/>
      <c r="K9" s="440"/>
      <c r="L9" s="172"/>
      <c r="M9" s="172"/>
      <c r="N9" s="172"/>
      <c r="O9" s="172"/>
      <c r="P9" s="172"/>
      <c r="Q9" s="172"/>
      <c r="R9" s="172"/>
      <c r="S9" s="172"/>
      <c r="T9" s="172"/>
      <c r="U9" s="172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</row>
    <row r="10" spans="1:107" ht="15" customHeight="1" x14ac:dyDescent="0.25">
      <c r="A10" s="433"/>
      <c r="B10" s="436" t="s">
        <v>75</v>
      </c>
      <c r="C10" s="437"/>
      <c r="D10" s="440"/>
      <c r="E10" s="441" t="s">
        <v>76</v>
      </c>
      <c r="F10" s="442"/>
      <c r="G10" s="437" t="s">
        <v>75</v>
      </c>
      <c r="H10" s="437"/>
      <c r="I10" s="440"/>
      <c r="J10" s="436" t="s">
        <v>77</v>
      </c>
      <c r="K10" s="440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</row>
    <row r="11" spans="1:107" x14ac:dyDescent="0.25">
      <c r="A11" s="434"/>
      <c r="B11" s="181" t="s">
        <v>4</v>
      </c>
      <c r="C11" s="182" t="s">
        <v>5</v>
      </c>
      <c r="D11" s="183" t="s">
        <v>78</v>
      </c>
      <c r="E11" s="184" t="s">
        <v>6</v>
      </c>
      <c r="F11" s="185" t="s">
        <v>7</v>
      </c>
      <c r="G11" s="186" t="s">
        <v>4</v>
      </c>
      <c r="H11" s="182" t="s">
        <v>5</v>
      </c>
      <c r="I11" s="187" t="s">
        <v>78</v>
      </c>
      <c r="J11" s="184" t="s">
        <v>6</v>
      </c>
      <c r="K11" s="188" t="s">
        <v>7</v>
      </c>
      <c r="L11" s="189"/>
      <c r="M11" s="172"/>
      <c r="N11" s="172"/>
      <c r="O11" s="172"/>
      <c r="P11" s="172"/>
      <c r="Q11" s="172"/>
      <c r="R11" s="172"/>
      <c r="S11" s="172"/>
      <c r="T11" s="172"/>
      <c r="U11" s="172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</row>
    <row r="12" spans="1:107" ht="20.25" customHeight="1" x14ac:dyDescent="0.25">
      <c r="A12" s="190" t="s">
        <v>8</v>
      </c>
      <c r="B12" s="191">
        <v>177</v>
      </c>
      <c r="C12" s="192"/>
      <c r="D12" s="193"/>
      <c r="E12" s="194"/>
      <c r="F12" s="195">
        <v>177</v>
      </c>
      <c r="G12" s="196"/>
      <c r="H12" s="192"/>
      <c r="I12" s="193"/>
      <c r="J12" s="197"/>
      <c r="K12" s="198"/>
      <c r="L12" s="199" t="s">
        <v>79</v>
      </c>
      <c r="M12" s="200"/>
      <c r="N12" s="200"/>
      <c r="O12" s="200"/>
      <c r="P12" s="200"/>
      <c r="Q12" s="200"/>
      <c r="R12" s="200"/>
      <c r="S12" s="200"/>
      <c r="T12" s="200"/>
      <c r="U12" s="200"/>
      <c r="BZ12" s="175"/>
      <c r="CA12" s="175" t="str">
        <f t="shared" ref="CA12:CA29" si="0">IF(B12+C12+D12&lt;&gt;E12+F12,"El Total de VDRL,RPR o MHA-TP Procesados deben ser igual a la columna Sexo.","")</f>
        <v/>
      </c>
      <c r="CB12" s="175" t="str">
        <f t="shared" ref="CB12:CB29" si="1">IF(G12+H12+I12&lt;&gt;J12+K12,"El Total de VDRL,RPR o MHA-TP Reactivos deben ser igual a la columna Sexo.","")</f>
        <v/>
      </c>
      <c r="CC12" s="175" t="str">
        <f t="shared" ref="CC12:CC29" si="2">IF(H12&gt;E12+F12,"Reactivos de Seccion A.1,no puede  ser mayor que Procesados","")</f>
        <v/>
      </c>
      <c r="CD12" s="175"/>
      <c r="CE12" s="175"/>
      <c r="CF12" s="175"/>
      <c r="CG12" s="175">
        <f t="shared" ref="CG12:CG29" si="3">IF(B12+C12+D12&lt;&gt;E12+F12,1,0)</f>
        <v>0</v>
      </c>
      <c r="CH12" s="175">
        <f t="shared" ref="CH12:CH29" si="4">IF(G12+H12+I12&lt;&gt;J12+K12,1,0)</f>
        <v>0</v>
      </c>
      <c r="CI12" s="175">
        <f t="shared" ref="CI12:CI29" si="5">IF(H12&gt;E12+F12,1,0)</f>
        <v>0</v>
      </c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</row>
    <row r="13" spans="1:107" ht="20.25" customHeight="1" x14ac:dyDescent="0.25">
      <c r="A13" s="190" t="s">
        <v>9</v>
      </c>
      <c r="B13" s="191">
        <v>140</v>
      </c>
      <c r="C13" s="192"/>
      <c r="D13" s="193"/>
      <c r="E13" s="201"/>
      <c r="F13" s="195">
        <v>140</v>
      </c>
      <c r="G13" s="196"/>
      <c r="H13" s="192"/>
      <c r="I13" s="193"/>
      <c r="J13" s="201"/>
      <c r="K13" s="202"/>
      <c r="L13" s="199" t="s">
        <v>79</v>
      </c>
      <c r="M13" s="200"/>
      <c r="N13" s="200"/>
      <c r="O13" s="200"/>
      <c r="P13" s="200"/>
      <c r="Q13" s="200"/>
      <c r="R13" s="200"/>
      <c r="S13" s="200"/>
      <c r="T13" s="200"/>
      <c r="U13" s="200"/>
      <c r="BZ13" s="175"/>
      <c r="CA13" s="175" t="str">
        <f t="shared" si="0"/>
        <v/>
      </c>
      <c r="CB13" s="175" t="str">
        <f t="shared" si="1"/>
        <v/>
      </c>
      <c r="CC13" s="175" t="str">
        <f t="shared" si="2"/>
        <v/>
      </c>
      <c r="CD13" s="175"/>
      <c r="CE13" s="175"/>
      <c r="CF13" s="175"/>
      <c r="CG13" s="175">
        <f t="shared" si="3"/>
        <v>0</v>
      </c>
      <c r="CH13" s="175">
        <f t="shared" si="4"/>
        <v>0</v>
      </c>
      <c r="CI13" s="175">
        <f t="shared" si="5"/>
        <v>0</v>
      </c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</row>
    <row r="14" spans="1:107" ht="20.25" customHeight="1" x14ac:dyDescent="0.25">
      <c r="A14" s="190" t="s">
        <v>10</v>
      </c>
      <c r="B14" s="191">
        <v>112</v>
      </c>
      <c r="C14" s="192"/>
      <c r="D14" s="193"/>
      <c r="E14" s="201"/>
      <c r="F14" s="195">
        <v>112</v>
      </c>
      <c r="G14" s="196"/>
      <c r="H14" s="192"/>
      <c r="I14" s="193"/>
      <c r="J14" s="201"/>
      <c r="K14" s="202"/>
      <c r="L14" s="199" t="s">
        <v>79</v>
      </c>
      <c r="M14" s="200"/>
      <c r="N14" s="200"/>
      <c r="O14" s="200"/>
      <c r="P14" s="200"/>
      <c r="Q14" s="200"/>
      <c r="R14" s="200"/>
      <c r="S14" s="200"/>
      <c r="T14" s="200"/>
      <c r="U14" s="200"/>
      <c r="BZ14" s="175"/>
      <c r="CA14" s="175" t="str">
        <f t="shared" si="0"/>
        <v/>
      </c>
      <c r="CB14" s="175" t="str">
        <f t="shared" si="1"/>
        <v/>
      </c>
      <c r="CC14" s="175" t="str">
        <f t="shared" si="2"/>
        <v/>
      </c>
      <c r="CD14" s="175"/>
      <c r="CE14" s="175"/>
      <c r="CF14" s="175"/>
      <c r="CG14" s="175">
        <f t="shared" si="3"/>
        <v>0</v>
      </c>
      <c r="CH14" s="175">
        <f t="shared" si="4"/>
        <v>0</v>
      </c>
      <c r="CI14" s="175">
        <f t="shared" si="5"/>
        <v>0</v>
      </c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</row>
    <row r="15" spans="1:107" ht="20.25" customHeight="1" x14ac:dyDescent="0.25">
      <c r="A15" s="190" t="s">
        <v>11</v>
      </c>
      <c r="B15" s="191">
        <v>3</v>
      </c>
      <c r="C15" s="192"/>
      <c r="D15" s="193"/>
      <c r="E15" s="201"/>
      <c r="F15" s="195">
        <v>3</v>
      </c>
      <c r="G15" s="196"/>
      <c r="H15" s="192"/>
      <c r="I15" s="193"/>
      <c r="J15" s="201"/>
      <c r="K15" s="202"/>
      <c r="L15" s="199" t="s">
        <v>79</v>
      </c>
      <c r="M15" s="200"/>
      <c r="N15" s="200"/>
      <c r="O15" s="200"/>
      <c r="P15" s="200"/>
      <c r="Q15" s="200"/>
      <c r="R15" s="200"/>
      <c r="S15" s="200"/>
      <c r="T15" s="200"/>
      <c r="U15" s="200"/>
      <c r="BZ15" s="175"/>
      <c r="CA15" s="175" t="str">
        <f t="shared" si="0"/>
        <v/>
      </c>
      <c r="CB15" s="175" t="str">
        <f t="shared" si="1"/>
        <v/>
      </c>
      <c r="CC15" s="175" t="str">
        <f t="shared" si="2"/>
        <v/>
      </c>
      <c r="CD15" s="175"/>
      <c r="CE15" s="175"/>
      <c r="CF15" s="175"/>
      <c r="CG15" s="175">
        <f t="shared" si="3"/>
        <v>0</v>
      </c>
      <c r="CH15" s="175">
        <f t="shared" si="4"/>
        <v>0</v>
      </c>
      <c r="CI15" s="175">
        <f t="shared" si="5"/>
        <v>0</v>
      </c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</row>
    <row r="16" spans="1:107" ht="20.25" customHeight="1" x14ac:dyDescent="0.25">
      <c r="A16" s="203" t="s">
        <v>80</v>
      </c>
      <c r="B16" s="191"/>
      <c r="C16" s="192"/>
      <c r="D16" s="193"/>
      <c r="E16" s="201"/>
      <c r="F16" s="195"/>
      <c r="G16" s="196"/>
      <c r="H16" s="192"/>
      <c r="I16" s="193"/>
      <c r="J16" s="201"/>
      <c r="K16" s="204"/>
      <c r="L16" s="199" t="s">
        <v>79</v>
      </c>
      <c r="M16" s="200"/>
      <c r="N16" s="200"/>
      <c r="O16" s="200"/>
      <c r="P16" s="200"/>
      <c r="Q16" s="200"/>
      <c r="R16" s="200"/>
      <c r="S16" s="200"/>
      <c r="T16" s="200"/>
      <c r="U16" s="200"/>
      <c r="BZ16" s="175"/>
      <c r="CA16" s="175" t="str">
        <f t="shared" si="0"/>
        <v/>
      </c>
      <c r="CB16" s="175" t="str">
        <f t="shared" si="1"/>
        <v/>
      </c>
      <c r="CC16" s="175" t="str">
        <f t="shared" si="2"/>
        <v/>
      </c>
      <c r="CD16" s="175"/>
      <c r="CE16" s="175"/>
      <c r="CF16" s="175"/>
      <c r="CG16" s="175">
        <f t="shared" si="3"/>
        <v>0</v>
      </c>
      <c r="CH16" s="175">
        <f t="shared" si="4"/>
        <v>0</v>
      </c>
      <c r="CI16" s="175">
        <f t="shared" si="5"/>
        <v>0</v>
      </c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</row>
    <row r="17" spans="1:98" ht="20.25" customHeight="1" x14ac:dyDescent="0.25">
      <c r="A17" s="203" t="s">
        <v>81</v>
      </c>
      <c r="B17" s="191"/>
      <c r="C17" s="192"/>
      <c r="D17" s="193"/>
      <c r="E17" s="205"/>
      <c r="F17" s="195"/>
      <c r="G17" s="196"/>
      <c r="H17" s="192"/>
      <c r="I17" s="193"/>
      <c r="J17" s="205"/>
      <c r="K17" s="206"/>
      <c r="L17" s="199" t="s">
        <v>79</v>
      </c>
      <c r="M17" s="200"/>
      <c r="N17" s="200"/>
      <c r="O17" s="200"/>
      <c r="P17" s="200"/>
      <c r="Q17" s="200"/>
      <c r="R17" s="200"/>
      <c r="S17" s="200"/>
      <c r="T17" s="200"/>
      <c r="U17" s="200"/>
      <c r="BZ17" s="175"/>
      <c r="CA17" s="175" t="str">
        <f t="shared" si="0"/>
        <v/>
      </c>
      <c r="CB17" s="175" t="str">
        <f t="shared" si="1"/>
        <v/>
      </c>
      <c r="CC17" s="175" t="str">
        <f t="shared" si="2"/>
        <v/>
      </c>
      <c r="CD17" s="175"/>
      <c r="CE17" s="175"/>
      <c r="CF17" s="175"/>
      <c r="CG17" s="175">
        <f t="shared" si="3"/>
        <v>0</v>
      </c>
      <c r="CH17" s="175">
        <f t="shared" si="4"/>
        <v>0</v>
      </c>
      <c r="CI17" s="175">
        <f t="shared" si="5"/>
        <v>0</v>
      </c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</row>
    <row r="18" spans="1:98" ht="20.25" customHeight="1" x14ac:dyDescent="0.25">
      <c r="A18" s="207" t="s">
        <v>12</v>
      </c>
      <c r="B18" s="208">
        <v>91</v>
      </c>
      <c r="C18" s="209">
        <v>121</v>
      </c>
      <c r="D18" s="210"/>
      <c r="E18" s="201"/>
      <c r="F18" s="195">
        <v>212</v>
      </c>
      <c r="G18" s="211">
        <v>2</v>
      </c>
      <c r="H18" s="209"/>
      <c r="I18" s="210"/>
      <c r="J18" s="201"/>
      <c r="K18" s="206">
        <v>2</v>
      </c>
      <c r="L18" s="199" t="s">
        <v>79</v>
      </c>
      <c r="M18" s="200"/>
      <c r="N18" s="200"/>
      <c r="O18" s="200"/>
      <c r="P18" s="200"/>
      <c r="Q18" s="200"/>
      <c r="R18" s="200"/>
      <c r="S18" s="200"/>
      <c r="T18" s="200"/>
      <c r="U18" s="200"/>
      <c r="BZ18" s="175"/>
      <c r="CA18" s="175" t="str">
        <f t="shared" si="0"/>
        <v/>
      </c>
      <c r="CB18" s="175" t="str">
        <f t="shared" si="1"/>
        <v/>
      </c>
      <c r="CC18" s="175" t="str">
        <f t="shared" si="2"/>
        <v/>
      </c>
      <c r="CD18" s="175"/>
      <c r="CE18" s="175"/>
      <c r="CF18" s="175"/>
      <c r="CG18" s="175">
        <f t="shared" si="3"/>
        <v>0</v>
      </c>
      <c r="CH18" s="175">
        <f t="shared" si="4"/>
        <v>0</v>
      </c>
      <c r="CI18" s="175">
        <f t="shared" si="5"/>
        <v>0</v>
      </c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</row>
    <row r="19" spans="1:98" ht="20.25" customHeight="1" x14ac:dyDescent="0.25">
      <c r="A19" s="207" t="s">
        <v>13</v>
      </c>
      <c r="B19" s="208">
        <v>4</v>
      </c>
      <c r="C19" s="209">
        <v>6</v>
      </c>
      <c r="D19" s="210"/>
      <c r="E19" s="201"/>
      <c r="F19" s="195">
        <v>10</v>
      </c>
      <c r="G19" s="211"/>
      <c r="H19" s="209"/>
      <c r="I19" s="210"/>
      <c r="J19" s="201"/>
      <c r="K19" s="204"/>
      <c r="L19" s="199" t="s">
        <v>79</v>
      </c>
      <c r="M19" s="200"/>
      <c r="N19" s="200"/>
      <c r="O19" s="200"/>
      <c r="P19" s="200"/>
      <c r="Q19" s="200"/>
      <c r="R19" s="200"/>
      <c r="S19" s="200"/>
      <c r="T19" s="200"/>
      <c r="U19" s="200"/>
      <c r="BZ19" s="175"/>
      <c r="CA19" s="175" t="str">
        <f t="shared" si="0"/>
        <v/>
      </c>
      <c r="CB19" s="175" t="str">
        <f t="shared" si="1"/>
        <v/>
      </c>
      <c r="CC19" s="175" t="str">
        <f t="shared" si="2"/>
        <v/>
      </c>
      <c r="CD19" s="175"/>
      <c r="CE19" s="175"/>
      <c r="CF19" s="175"/>
      <c r="CG19" s="175">
        <f t="shared" si="3"/>
        <v>0</v>
      </c>
      <c r="CH19" s="175">
        <f t="shared" si="4"/>
        <v>0</v>
      </c>
      <c r="CI19" s="175">
        <f t="shared" si="5"/>
        <v>0</v>
      </c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</row>
    <row r="20" spans="1:98" ht="20.25" customHeight="1" x14ac:dyDescent="0.25">
      <c r="A20" s="207" t="s">
        <v>82</v>
      </c>
      <c r="B20" s="208">
        <v>401</v>
      </c>
      <c r="C20" s="209"/>
      <c r="D20" s="210"/>
      <c r="E20" s="201"/>
      <c r="F20" s="195">
        <v>401</v>
      </c>
      <c r="G20" s="211">
        <v>1</v>
      </c>
      <c r="H20" s="209"/>
      <c r="I20" s="210"/>
      <c r="J20" s="201"/>
      <c r="K20" s="204">
        <v>1</v>
      </c>
      <c r="L20" s="199" t="s">
        <v>79</v>
      </c>
      <c r="M20" s="200"/>
      <c r="N20" s="200"/>
      <c r="O20" s="200"/>
      <c r="P20" s="200"/>
      <c r="Q20" s="200"/>
      <c r="R20" s="200"/>
      <c r="S20" s="200"/>
      <c r="T20" s="200"/>
      <c r="U20" s="200"/>
      <c r="BZ20" s="175"/>
      <c r="CA20" s="175" t="str">
        <f t="shared" si="0"/>
        <v/>
      </c>
      <c r="CB20" s="175" t="str">
        <f t="shared" si="1"/>
        <v/>
      </c>
      <c r="CC20" s="175" t="str">
        <f t="shared" si="2"/>
        <v/>
      </c>
      <c r="CD20" s="175"/>
      <c r="CE20" s="175"/>
      <c r="CF20" s="175"/>
      <c r="CG20" s="175">
        <f t="shared" si="3"/>
        <v>0</v>
      </c>
      <c r="CH20" s="175">
        <f t="shared" si="4"/>
        <v>0</v>
      </c>
      <c r="CI20" s="175">
        <f t="shared" si="5"/>
        <v>0</v>
      </c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</row>
    <row r="21" spans="1:98" ht="26.25" customHeight="1" x14ac:dyDescent="0.25">
      <c r="A21" s="203" t="s">
        <v>83</v>
      </c>
      <c r="B21" s="208">
        <v>3</v>
      </c>
      <c r="C21" s="209"/>
      <c r="D21" s="210"/>
      <c r="E21" s="212">
        <v>2</v>
      </c>
      <c r="F21" s="213">
        <v>1</v>
      </c>
      <c r="G21" s="211">
        <v>1</v>
      </c>
      <c r="H21" s="209"/>
      <c r="I21" s="210"/>
      <c r="J21" s="212"/>
      <c r="K21" s="204">
        <v>1</v>
      </c>
      <c r="L21" s="199" t="s">
        <v>79</v>
      </c>
      <c r="M21" s="200"/>
      <c r="N21" s="200"/>
      <c r="O21" s="200"/>
      <c r="P21" s="200"/>
      <c r="Q21" s="200"/>
      <c r="R21" s="200"/>
      <c r="S21" s="200"/>
      <c r="T21" s="200"/>
      <c r="U21" s="200"/>
      <c r="BZ21" s="175"/>
      <c r="CA21" s="175" t="str">
        <f t="shared" si="0"/>
        <v/>
      </c>
      <c r="CB21" s="175" t="str">
        <f t="shared" si="1"/>
        <v/>
      </c>
      <c r="CC21" s="175" t="str">
        <f t="shared" si="2"/>
        <v/>
      </c>
      <c r="CD21" s="175"/>
      <c r="CE21" s="175"/>
      <c r="CF21" s="175"/>
      <c r="CG21" s="175">
        <f t="shared" si="3"/>
        <v>0</v>
      </c>
      <c r="CH21" s="175">
        <f t="shared" si="4"/>
        <v>0</v>
      </c>
      <c r="CI21" s="175">
        <f t="shared" si="5"/>
        <v>0</v>
      </c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</row>
    <row r="22" spans="1:98" ht="20.25" customHeight="1" x14ac:dyDescent="0.25">
      <c r="A22" s="203" t="s">
        <v>14</v>
      </c>
      <c r="B22" s="208">
        <v>1</v>
      </c>
      <c r="C22" s="209"/>
      <c r="D22" s="210"/>
      <c r="E22" s="212"/>
      <c r="F22" s="213">
        <v>1</v>
      </c>
      <c r="G22" s="211"/>
      <c r="H22" s="209"/>
      <c r="I22" s="210"/>
      <c r="J22" s="212"/>
      <c r="K22" s="204"/>
      <c r="L22" s="199" t="s">
        <v>79</v>
      </c>
      <c r="M22" s="200"/>
      <c r="N22" s="200"/>
      <c r="O22" s="200"/>
      <c r="P22" s="200"/>
      <c r="Q22" s="200"/>
      <c r="R22" s="200"/>
      <c r="S22" s="200"/>
      <c r="T22" s="200"/>
      <c r="U22" s="200"/>
      <c r="BZ22" s="175"/>
      <c r="CA22" s="175" t="str">
        <f t="shared" si="0"/>
        <v/>
      </c>
      <c r="CB22" s="175" t="str">
        <f t="shared" si="1"/>
        <v/>
      </c>
      <c r="CC22" s="175" t="str">
        <f t="shared" si="2"/>
        <v/>
      </c>
      <c r="CD22" s="175"/>
      <c r="CE22" s="175"/>
      <c r="CF22" s="175"/>
      <c r="CG22" s="175">
        <f t="shared" si="3"/>
        <v>0</v>
      </c>
      <c r="CH22" s="175">
        <f t="shared" si="4"/>
        <v>0</v>
      </c>
      <c r="CI22" s="175">
        <f t="shared" si="5"/>
        <v>0</v>
      </c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</row>
    <row r="23" spans="1:98" ht="20.25" customHeight="1" x14ac:dyDescent="0.25">
      <c r="A23" s="207" t="s">
        <v>15</v>
      </c>
      <c r="B23" s="208">
        <v>739</v>
      </c>
      <c r="C23" s="209"/>
      <c r="D23" s="210"/>
      <c r="E23" s="212"/>
      <c r="F23" s="213">
        <v>739</v>
      </c>
      <c r="G23" s="211">
        <v>1</v>
      </c>
      <c r="H23" s="209"/>
      <c r="I23" s="210"/>
      <c r="J23" s="212"/>
      <c r="K23" s="204">
        <v>1</v>
      </c>
      <c r="L23" s="199" t="s">
        <v>79</v>
      </c>
      <c r="M23" s="200"/>
      <c r="N23" s="200"/>
      <c r="O23" s="200"/>
      <c r="P23" s="200"/>
      <c r="Q23" s="200"/>
      <c r="R23" s="200"/>
      <c r="S23" s="200"/>
      <c r="T23" s="200"/>
      <c r="U23" s="200"/>
      <c r="BZ23" s="175"/>
      <c r="CA23" s="175" t="str">
        <f t="shared" si="0"/>
        <v/>
      </c>
      <c r="CB23" s="175" t="str">
        <f t="shared" si="1"/>
        <v/>
      </c>
      <c r="CC23" s="175" t="str">
        <f t="shared" si="2"/>
        <v/>
      </c>
      <c r="CD23" s="175"/>
      <c r="CE23" s="175"/>
      <c r="CF23" s="175"/>
      <c r="CG23" s="175">
        <f t="shared" si="3"/>
        <v>0</v>
      </c>
      <c r="CH23" s="175">
        <f t="shared" si="4"/>
        <v>0</v>
      </c>
      <c r="CI23" s="175">
        <f t="shared" si="5"/>
        <v>0</v>
      </c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</row>
    <row r="24" spans="1:98" ht="20.25" customHeight="1" x14ac:dyDescent="0.25">
      <c r="A24" s="207" t="s">
        <v>16</v>
      </c>
      <c r="B24" s="208">
        <v>63</v>
      </c>
      <c r="C24" s="209"/>
      <c r="D24" s="210"/>
      <c r="E24" s="212">
        <v>32</v>
      </c>
      <c r="F24" s="213">
        <v>31</v>
      </c>
      <c r="G24" s="211">
        <v>17</v>
      </c>
      <c r="H24" s="209"/>
      <c r="I24" s="210"/>
      <c r="J24" s="212">
        <v>8</v>
      </c>
      <c r="K24" s="204">
        <v>9</v>
      </c>
      <c r="L24" s="199" t="s">
        <v>79</v>
      </c>
      <c r="M24" s="200"/>
      <c r="N24" s="200"/>
      <c r="O24" s="200"/>
      <c r="P24" s="200"/>
      <c r="Q24" s="200"/>
      <c r="R24" s="200"/>
      <c r="S24" s="200"/>
      <c r="T24" s="200"/>
      <c r="U24" s="200"/>
      <c r="BZ24" s="175"/>
      <c r="CA24" s="175" t="str">
        <f t="shared" si="0"/>
        <v/>
      </c>
      <c r="CB24" s="175" t="str">
        <f t="shared" si="1"/>
        <v/>
      </c>
      <c r="CC24" s="175" t="str">
        <f t="shared" si="2"/>
        <v/>
      </c>
      <c r="CD24" s="175"/>
      <c r="CE24" s="175"/>
      <c r="CF24" s="175"/>
      <c r="CG24" s="175">
        <f t="shared" si="3"/>
        <v>0</v>
      </c>
      <c r="CH24" s="175">
        <f t="shared" si="4"/>
        <v>0</v>
      </c>
      <c r="CI24" s="175">
        <f t="shared" si="5"/>
        <v>0</v>
      </c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</row>
    <row r="25" spans="1:98" ht="20.25" customHeight="1" x14ac:dyDescent="0.25">
      <c r="A25" s="207" t="s">
        <v>17</v>
      </c>
      <c r="B25" s="208">
        <v>264</v>
      </c>
      <c r="C25" s="209"/>
      <c r="D25" s="210"/>
      <c r="E25" s="212">
        <v>107</v>
      </c>
      <c r="F25" s="213">
        <v>157</v>
      </c>
      <c r="G25" s="211">
        <v>2</v>
      </c>
      <c r="H25" s="209"/>
      <c r="I25" s="210"/>
      <c r="J25" s="212"/>
      <c r="K25" s="204">
        <v>2</v>
      </c>
      <c r="L25" s="199" t="s">
        <v>79</v>
      </c>
      <c r="M25" s="200"/>
      <c r="N25" s="200"/>
      <c r="O25" s="200"/>
      <c r="P25" s="200"/>
      <c r="Q25" s="200"/>
      <c r="R25" s="200"/>
      <c r="S25" s="200"/>
      <c r="T25" s="200"/>
      <c r="U25" s="200"/>
      <c r="BZ25" s="175"/>
      <c r="CA25" s="175" t="str">
        <f t="shared" si="0"/>
        <v/>
      </c>
      <c r="CB25" s="175" t="str">
        <f t="shared" si="1"/>
        <v/>
      </c>
      <c r="CC25" s="175" t="str">
        <f t="shared" si="2"/>
        <v/>
      </c>
      <c r="CD25" s="175"/>
      <c r="CE25" s="175"/>
      <c r="CF25" s="175"/>
      <c r="CG25" s="175">
        <f t="shared" si="3"/>
        <v>0</v>
      </c>
      <c r="CH25" s="175">
        <f t="shared" si="4"/>
        <v>0</v>
      </c>
      <c r="CI25" s="175">
        <f t="shared" si="5"/>
        <v>0</v>
      </c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</row>
    <row r="26" spans="1:98" ht="20.25" customHeight="1" x14ac:dyDescent="0.25">
      <c r="A26" s="207" t="s">
        <v>18</v>
      </c>
      <c r="B26" s="208"/>
      <c r="C26" s="209"/>
      <c r="D26" s="210"/>
      <c r="E26" s="212"/>
      <c r="F26" s="213"/>
      <c r="G26" s="211"/>
      <c r="H26" s="209"/>
      <c r="I26" s="210"/>
      <c r="J26" s="212"/>
      <c r="K26" s="204"/>
      <c r="L26" s="199" t="s">
        <v>79</v>
      </c>
      <c r="M26" s="200"/>
      <c r="N26" s="200"/>
      <c r="O26" s="200"/>
      <c r="P26" s="200"/>
      <c r="Q26" s="200"/>
      <c r="R26" s="200"/>
      <c r="S26" s="200"/>
      <c r="T26" s="200"/>
      <c r="U26" s="200"/>
      <c r="BZ26" s="175"/>
      <c r="CA26" s="175" t="str">
        <f t="shared" si="0"/>
        <v/>
      </c>
      <c r="CB26" s="175" t="str">
        <f t="shared" si="1"/>
        <v/>
      </c>
      <c r="CC26" s="175" t="str">
        <f t="shared" si="2"/>
        <v/>
      </c>
      <c r="CD26" s="175"/>
      <c r="CE26" s="175"/>
      <c r="CF26" s="175"/>
      <c r="CG26" s="175">
        <f t="shared" si="3"/>
        <v>0</v>
      </c>
      <c r="CH26" s="175">
        <f t="shared" si="4"/>
        <v>0</v>
      </c>
      <c r="CI26" s="175">
        <f t="shared" si="5"/>
        <v>0</v>
      </c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</row>
    <row r="27" spans="1:98" ht="20.25" customHeight="1" x14ac:dyDescent="0.25">
      <c r="A27" s="207" t="s">
        <v>84</v>
      </c>
      <c r="B27" s="208"/>
      <c r="C27" s="209"/>
      <c r="D27" s="210"/>
      <c r="E27" s="212"/>
      <c r="F27" s="213"/>
      <c r="G27" s="211"/>
      <c r="H27" s="209"/>
      <c r="I27" s="210"/>
      <c r="J27" s="212"/>
      <c r="K27" s="204"/>
      <c r="L27" s="199" t="s">
        <v>79</v>
      </c>
      <c r="M27" s="200"/>
      <c r="N27" s="200"/>
      <c r="O27" s="200"/>
      <c r="P27" s="200"/>
      <c r="Q27" s="200"/>
      <c r="R27" s="200"/>
      <c r="S27" s="200"/>
      <c r="T27" s="200"/>
      <c r="U27" s="200"/>
      <c r="BZ27" s="175"/>
      <c r="CA27" s="175" t="str">
        <f t="shared" si="0"/>
        <v/>
      </c>
      <c r="CB27" s="175" t="str">
        <f t="shared" si="1"/>
        <v/>
      </c>
      <c r="CC27" s="175" t="str">
        <f t="shared" si="2"/>
        <v/>
      </c>
      <c r="CD27" s="175"/>
      <c r="CE27" s="175"/>
      <c r="CF27" s="175"/>
      <c r="CG27" s="175">
        <f t="shared" si="3"/>
        <v>0</v>
      </c>
      <c r="CH27" s="175">
        <f t="shared" si="4"/>
        <v>0</v>
      </c>
      <c r="CI27" s="175">
        <f t="shared" si="5"/>
        <v>0</v>
      </c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</row>
    <row r="28" spans="1:98" ht="20.25" customHeight="1" x14ac:dyDescent="0.25">
      <c r="A28" s="214" t="s">
        <v>19</v>
      </c>
      <c r="B28" s="208"/>
      <c r="C28" s="215"/>
      <c r="D28" s="216"/>
      <c r="E28" s="217"/>
      <c r="F28" s="213"/>
      <c r="G28" s="211"/>
      <c r="H28" s="215"/>
      <c r="I28" s="216"/>
      <c r="J28" s="217"/>
      <c r="K28" s="206"/>
      <c r="L28" s="199" t="s">
        <v>79</v>
      </c>
      <c r="M28" s="200"/>
      <c r="N28" s="200"/>
      <c r="O28" s="200"/>
      <c r="P28" s="200"/>
      <c r="Q28" s="200"/>
      <c r="R28" s="200"/>
      <c r="S28" s="200"/>
      <c r="T28" s="200"/>
      <c r="U28" s="200"/>
      <c r="BZ28" s="175"/>
      <c r="CA28" s="175" t="str">
        <f t="shared" si="0"/>
        <v/>
      </c>
      <c r="CB28" s="175" t="str">
        <f t="shared" si="1"/>
        <v/>
      </c>
      <c r="CC28" s="175" t="str">
        <f t="shared" si="2"/>
        <v/>
      </c>
      <c r="CD28" s="175"/>
      <c r="CE28" s="175"/>
      <c r="CF28" s="175"/>
      <c r="CG28" s="175">
        <f t="shared" si="3"/>
        <v>0</v>
      </c>
      <c r="CH28" s="175">
        <f t="shared" si="4"/>
        <v>0</v>
      </c>
      <c r="CI28" s="175">
        <f t="shared" si="5"/>
        <v>0</v>
      </c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</row>
    <row r="29" spans="1:98" ht="20.25" customHeight="1" x14ac:dyDescent="0.25">
      <c r="A29" s="179" t="s">
        <v>59</v>
      </c>
      <c r="B29" s="208"/>
      <c r="C29" s="209"/>
      <c r="D29" s="210"/>
      <c r="E29" s="212"/>
      <c r="F29" s="213"/>
      <c r="G29" s="211"/>
      <c r="H29" s="209"/>
      <c r="I29" s="210"/>
      <c r="J29" s="218"/>
      <c r="K29" s="219"/>
      <c r="L29" s="199" t="s">
        <v>79</v>
      </c>
      <c r="M29" s="200"/>
      <c r="N29" s="200"/>
      <c r="O29" s="200"/>
      <c r="P29" s="200"/>
      <c r="Q29" s="200"/>
      <c r="R29" s="200"/>
      <c r="S29" s="200"/>
      <c r="T29" s="200"/>
      <c r="U29" s="200"/>
      <c r="BZ29" s="175"/>
      <c r="CA29" s="175" t="str">
        <f t="shared" si="0"/>
        <v/>
      </c>
      <c r="CB29" s="175" t="str">
        <f t="shared" si="1"/>
        <v/>
      </c>
      <c r="CC29" s="175" t="str">
        <f t="shared" si="2"/>
        <v/>
      </c>
      <c r="CD29" s="175"/>
      <c r="CE29" s="175"/>
      <c r="CF29" s="175"/>
      <c r="CG29" s="175">
        <f t="shared" si="3"/>
        <v>0</v>
      </c>
      <c r="CH29" s="175">
        <f t="shared" si="4"/>
        <v>0</v>
      </c>
      <c r="CI29" s="175">
        <f t="shared" si="5"/>
        <v>0</v>
      </c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</row>
    <row r="30" spans="1:98" ht="15" customHeight="1" x14ac:dyDescent="0.25">
      <c r="A30" s="220" t="s">
        <v>85</v>
      </c>
      <c r="B30" s="221"/>
      <c r="C30" s="221"/>
      <c r="D30" s="221"/>
      <c r="E30" s="221"/>
      <c r="F30" s="221"/>
      <c r="G30" s="221"/>
      <c r="H30" s="221"/>
      <c r="I30" s="220"/>
      <c r="J30" s="222"/>
      <c r="K30" s="222"/>
      <c r="L30" s="200"/>
      <c r="M30" s="200"/>
      <c r="N30" s="200"/>
      <c r="O30" s="200"/>
      <c r="P30" s="200"/>
      <c r="Q30" s="200"/>
      <c r="R30" s="200"/>
      <c r="S30" s="200"/>
      <c r="T30" s="200"/>
      <c r="U30" s="172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</row>
    <row r="31" spans="1:98" ht="15" customHeight="1" x14ac:dyDescent="0.25">
      <c r="A31" s="432" t="s">
        <v>3</v>
      </c>
      <c r="B31" s="436" t="s">
        <v>73</v>
      </c>
      <c r="C31" s="437"/>
      <c r="D31" s="437"/>
      <c r="E31" s="437"/>
      <c r="F31" s="438"/>
      <c r="G31" s="439" t="s">
        <v>74</v>
      </c>
      <c r="H31" s="437"/>
      <c r="I31" s="437"/>
      <c r="J31" s="437"/>
      <c r="K31" s="440"/>
      <c r="L31" s="200"/>
      <c r="M31" s="200"/>
      <c r="N31" s="200"/>
      <c r="O31" s="200"/>
      <c r="P31" s="200"/>
      <c r="Q31" s="200"/>
      <c r="R31" s="200"/>
      <c r="S31" s="200"/>
      <c r="T31" s="200"/>
      <c r="U31" s="172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</row>
    <row r="32" spans="1:98" ht="15" customHeight="1" x14ac:dyDescent="0.25">
      <c r="A32" s="433"/>
      <c r="B32" s="436" t="s">
        <v>75</v>
      </c>
      <c r="C32" s="437"/>
      <c r="D32" s="440"/>
      <c r="E32" s="441" t="s">
        <v>76</v>
      </c>
      <c r="F32" s="442"/>
      <c r="G32" s="439" t="s">
        <v>75</v>
      </c>
      <c r="H32" s="437"/>
      <c r="I32" s="440"/>
      <c r="J32" s="436" t="s">
        <v>77</v>
      </c>
      <c r="K32" s="440"/>
      <c r="L32" s="200"/>
      <c r="M32" s="200"/>
      <c r="N32" s="200"/>
      <c r="O32" s="200"/>
      <c r="P32" s="200"/>
      <c r="Q32" s="200"/>
      <c r="R32" s="200"/>
      <c r="S32" s="200"/>
      <c r="T32" s="200"/>
      <c r="U32" s="172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</row>
    <row r="33" spans="1:98" x14ac:dyDescent="0.25">
      <c r="A33" s="435"/>
      <c r="B33" s="181" t="s">
        <v>4</v>
      </c>
      <c r="C33" s="182" t="s">
        <v>5</v>
      </c>
      <c r="D33" s="223" t="s">
        <v>78</v>
      </c>
      <c r="E33" s="184" t="s">
        <v>6</v>
      </c>
      <c r="F33" s="224" t="s">
        <v>7</v>
      </c>
      <c r="G33" s="186" t="s">
        <v>4</v>
      </c>
      <c r="H33" s="182" t="s">
        <v>5</v>
      </c>
      <c r="I33" s="223" t="s">
        <v>78</v>
      </c>
      <c r="J33" s="184" t="s">
        <v>6</v>
      </c>
      <c r="K33" s="188" t="s">
        <v>7</v>
      </c>
      <c r="L33" s="200"/>
      <c r="M33" s="200"/>
      <c r="N33" s="200"/>
      <c r="O33" s="200"/>
      <c r="P33" s="200"/>
      <c r="Q33" s="200"/>
      <c r="R33" s="200"/>
      <c r="S33" s="200"/>
      <c r="T33" s="200"/>
      <c r="U33" s="172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</row>
    <row r="34" spans="1:98" ht="24" customHeight="1" x14ac:dyDescent="0.25">
      <c r="A34" s="190" t="s">
        <v>8</v>
      </c>
      <c r="B34" s="191"/>
      <c r="C34" s="192"/>
      <c r="D34" s="193"/>
      <c r="E34" s="197"/>
      <c r="F34" s="225"/>
      <c r="G34" s="196"/>
      <c r="H34" s="192"/>
      <c r="I34" s="193"/>
      <c r="J34" s="197"/>
      <c r="K34" s="198"/>
      <c r="L34" s="226" t="s">
        <v>79</v>
      </c>
      <c r="M34" s="200"/>
      <c r="N34" s="200"/>
      <c r="O34" s="200"/>
      <c r="P34" s="200"/>
      <c r="Q34" s="200"/>
      <c r="R34" s="200"/>
      <c r="S34" s="200"/>
      <c r="T34" s="200"/>
      <c r="U34" s="172"/>
      <c r="BZ34" s="175"/>
      <c r="CA34" s="175" t="str">
        <f t="shared" ref="CA34:CA51" si="6">IF(B34+C34+D34&lt;&gt;E34+F34,"El Total de VDRL,RPR o MHA-TP Procesados deben ser igual a la columna Sexo.","")</f>
        <v/>
      </c>
      <c r="CB34" s="175" t="str">
        <f t="shared" ref="CB34:CB51" si="7">IF(G34+H34+I34&lt;&gt;J34+K34,"El Total de VDRL,RPR o MHA-TP Reactivos deben ser igual a la columna Sexo.","")</f>
        <v/>
      </c>
      <c r="CC34" s="175" t="str">
        <f t="shared" ref="CC34:CC51" si="8">IF(H34&gt;E34+F34,"Reactivos de Seccion A.1,no puede  ser mayor que Procesados","")</f>
        <v/>
      </c>
      <c r="CD34" s="175"/>
      <c r="CE34" s="175"/>
      <c r="CF34" s="175"/>
      <c r="CG34" s="175">
        <f t="shared" ref="CG34:CG51" si="9">IF(B34+C34+D34&lt;&gt;E34+F34,1,0)</f>
        <v>0</v>
      </c>
      <c r="CH34" s="175">
        <f t="shared" ref="CH34:CH51" si="10">IF(G34+H34+I34&lt;&gt;J34+K34,1,0)</f>
        <v>0</v>
      </c>
      <c r="CI34" s="175">
        <f t="shared" ref="CI34:CI51" si="11">IF(H34&gt;E34+F34,1,0)</f>
        <v>0</v>
      </c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</row>
    <row r="35" spans="1:98" ht="24" customHeight="1" x14ac:dyDescent="0.25">
      <c r="A35" s="190" t="s">
        <v>9</v>
      </c>
      <c r="B35" s="191"/>
      <c r="C35" s="192"/>
      <c r="D35" s="193"/>
      <c r="E35" s="201"/>
      <c r="F35" s="225"/>
      <c r="G35" s="196"/>
      <c r="H35" s="192"/>
      <c r="I35" s="193"/>
      <c r="J35" s="201"/>
      <c r="K35" s="202"/>
      <c r="L35" s="226" t="s">
        <v>79</v>
      </c>
      <c r="M35" s="200"/>
      <c r="N35" s="200"/>
      <c r="O35" s="200"/>
      <c r="P35" s="200"/>
      <c r="Q35" s="200"/>
      <c r="R35" s="200"/>
      <c r="S35" s="200"/>
      <c r="T35" s="200"/>
      <c r="U35" s="172"/>
      <c r="BZ35" s="175"/>
      <c r="CA35" s="175" t="str">
        <f t="shared" si="6"/>
        <v/>
      </c>
      <c r="CB35" s="175" t="str">
        <f t="shared" si="7"/>
        <v/>
      </c>
      <c r="CC35" s="175" t="str">
        <f t="shared" si="8"/>
        <v/>
      </c>
      <c r="CD35" s="175"/>
      <c r="CE35" s="175"/>
      <c r="CF35" s="175"/>
      <c r="CG35" s="175">
        <f t="shared" si="9"/>
        <v>0</v>
      </c>
      <c r="CH35" s="175">
        <f t="shared" si="10"/>
        <v>0</v>
      </c>
      <c r="CI35" s="175">
        <f t="shared" si="11"/>
        <v>0</v>
      </c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</row>
    <row r="36" spans="1:98" ht="24" customHeight="1" x14ac:dyDescent="0.25">
      <c r="A36" s="190" t="s">
        <v>10</v>
      </c>
      <c r="B36" s="191"/>
      <c r="C36" s="192"/>
      <c r="D36" s="193"/>
      <c r="E36" s="201"/>
      <c r="F36" s="225"/>
      <c r="G36" s="196"/>
      <c r="H36" s="192"/>
      <c r="I36" s="193"/>
      <c r="J36" s="201"/>
      <c r="K36" s="202"/>
      <c r="L36" s="226" t="s">
        <v>79</v>
      </c>
      <c r="M36" s="200"/>
      <c r="N36" s="200"/>
      <c r="O36" s="200"/>
      <c r="P36" s="200"/>
      <c r="Q36" s="200"/>
      <c r="R36" s="200"/>
      <c r="S36" s="200"/>
      <c r="T36" s="200"/>
      <c r="U36" s="172"/>
      <c r="BZ36" s="175"/>
      <c r="CA36" s="175" t="str">
        <f t="shared" si="6"/>
        <v/>
      </c>
      <c r="CB36" s="175" t="str">
        <f t="shared" si="7"/>
        <v/>
      </c>
      <c r="CC36" s="175" t="str">
        <f t="shared" si="8"/>
        <v/>
      </c>
      <c r="CD36" s="175"/>
      <c r="CE36" s="175"/>
      <c r="CF36" s="175"/>
      <c r="CG36" s="175">
        <f t="shared" si="9"/>
        <v>0</v>
      </c>
      <c r="CH36" s="175">
        <f t="shared" si="10"/>
        <v>0</v>
      </c>
      <c r="CI36" s="175">
        <f t="shared" si="11"/>
        <v>0</v>
      </c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</row>
    <row r="37" spans="1:98" ht="24" customHeight="1" x14ac:dyDescent="0.25">
      <c r="A37" s="190" t="s">
        <v>11</v>
      </c>
      <c r="B37" s="191"/>
      <c r="C37" s="192"/>
      <c r="D37" s="193"/>
      <c r="E37" s="201"/>
      <c r="F37" s="225"/>
      <c r="G37" s="196"/>
      <c r="H37" s="192"/>
      <c r="I37" s="193"/>
      <c r="J37" s="201"/>
      <c r="K37" s="202"/>
      <c r="L37" s="226" t="s">
        <v>79</v>
      </c>
      <c r="M37" s="200"/>
      <c r="N37" s="200"/>
      <c r="O37" s="200"/>
      <c r="P37" s="200"/>
      <c r="Q37" s="200"/>
      <c r="R37" s="200"/>
      <c r="S37" s="200"/>
      <c r="T37" s="200"/>
      <c r="U37" s="172"/>
      <c r="BZ37" s="175"/>
      <c r="CA37" s="175" t="str">
        <f t="shared" si="6"/>
        <v/>
      </c>
      <c r="CB37" s="175" t="str">
        <f t="shared" si="7"/>
        <v/>
      </c>
      <c r="CC37" s="175" t="str">
        <f t="shared" si="8"/>
        <v/>
      </c>
      <c r="CD37" s="175"/>
      <c r="CE37" s="175"/>
      <c r="CF37" s="175"/>
      <c r="CG37" s="175">
        <f t="shared" si="9"/>
        <v>0</v>
      </c>
      <c r="CH37" s="175">
        <f t="shared" si="10"/>
        <v>0</v>
      </c>
      <c r="CI37" s="175">
        <f t="shared" si="11"/>
        <v>0</v>
      </c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</row>
    <row r="38" spans="1:98" ht="24" customHeight="1" x14ac:dyDescent="0.25">
      <c r="A38" s="203" t="s">
        <v>80</v>
      </c>
      <c r="B38" s="191"/>
      <c r="C38" s="192"/>
      <c r="D38" s="193"/>
      <c r="E38" s="201"/>
      <c r="F38" s="225"/>
      <c r="G38" s="196"/>
      <c r="H38" s="192"/>
      <c r="I38" s="193"/>
      <c r="J38" s="201"/>
      <c r="K38" s="204"/>
      <c r="L38" s="226" t="s">
        <v>79</v>
      </c>
      <c r="M38" s="200"/>
      <c r="N38" s="200"/>
      <c r="O38" s="200"/>
      <c r="P38" s="200"/>
      <c r="Q38" s="200"/>
      <c r="R38" s="200"/>
      <c r="S38" s="200"/>
      <c r="T38" s="200"/>
      <c r="U38" s="172"/>
      <c r="BZ38" s="175"/>
      <c r="CA38" s="175" t="str">
        <f t="shared" si="6"/>
        <v/>
      </c>
      <c r="CB38" s="175" t="str">
        <f t="shared" si="7"/>
        <v/>
      </c>
      <c r="CC38" s="175" t="str">
        <f t="shared" si="8"/>
        <v/>
      </c>
      <c r="CD38" s="175"/>
      <c r="CE38" s="175"/>
      <c r="CF38" s="175"/>
      <c r="CG38" s="175">
        <f t="shared" si="9"/>
        <v>0</v>
      </c>
      <c r="CH38" s="175">
        <f t="shared" si="10"/>
        <v>0</v>
      </c>
      <c r="CI38" s="175">
        <f t="shared" si="11"/>
        <v>0</v>
      </c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</row>
    <row r="39" spans="1:98" ht="24" customHeight="1" x14ac:dyDescent="0.25">
      <c r="A39" s="203" t="s">
        <v>81</v>
      </c>
      <c r="B39" s="191"/>
      <c r="C39" s="192"/>
      <c r="D39" s="193"/>
      <c r="E39" s="205"/>
      <c r="F39" s="225"/>
      <c r="G39" s="196"/>
      <c r="H39" s="192"/>
      <c r="I39" s="193"/>
      <c r="J39" s="205"/>
      <c r="K39" s="206"/>
      <c r="L39" s="226" t="s">
        <v>79</v>
      </c>
      <c r="M39" s="200"/>
      <c r="N39" s="200"/>
      <c r="O39" s="200"/>
      <c r="P39" s="200"/>
      <c r="Q39" s="200"/>
      <c r="R39" s="200"/>
      <c r="S39" s="200"/>
      <c r="T39" s="200"/>
      <c r="U39" s="172"/>
      <c r="BZ39" s="175"/>
      <c r="CA39" s="175" t="str">
        <f t="shared" si="6"/>
        <v/>
      </c>
      <c r="CB39" s="175" t="str">
        <f t="shared" si="7"/>
        <v/>
      </c>
      <c r="CC39" s="175" t="str">
        <f t="shared" si="8"/>
        <v/>
      </c>
      <c r="CD39" s="175"/>
      <c r="CE39" s="175"/>
      <c r="CF39" s="175"/>
      <c r="CG39" s="175">
        <f t="shared" si="9"/>
        <v>0</v>
      </c>
      <c r="CH39" s="175">
        <f t="shared" si="10"/>
        <v>0</v>
      </c>
      <c r="CI39" s="175">
        <f t="shared" si="11"/>
        <v>0</v>
      </c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</row>
    <row r="40" spans="1:98" ht="24" customHeight="1" x14ac:dyDescent="0.25">
      <c r="A40" s="207" t="s">
        <v>12</v>
      </c>
      <c r="B40" s="208"/>
      <c r="C40" s="209"/>
      <c r="D40" s="210"/>
      <c r="E40" s="201"/>
      <c r="F40" s="225"/>
      <c r="G40" s="211"/>
      <c r="H40" s="209"/>
      <c r="I40" s="210"/>
      <c r="J40" s="201"/>
      <c r="K40" s="206"/>
      <c r="L40" s="226" t="s">
        <v>79</v>
      </c>
      <c r="M40" s="200"/>
      <c r="N40" s="200"/>
      <c r="O40" s="200"/>
      <c r="P40" s="200"/>
      <c r="Q40" s="200"/>
      <c r="R40" s="200"/>
      <c r="S40" s="200"/>
      <c r="T40" s="200"/>
      <c r="U40" s="172"/>
      <c r="BZ40" s="175"/>
      <c r="CA40" s="175" t="str">
        <f t="shared" si="6"/>
        <v/>
      </c>
      <c r="CB40" s="175" t="str">
        <f t="shared" si="7"/>
        <v/>
      </c>
      <c r="CC40" s="175" t="str">
        <f t="shared" si="8"/>
        <v/>
      </c>
      <c r="CD40" s="175"/>
      <c r="CE40" s="175"/>
      <c r="CF40" s="175"/>
      <c r="CG40" s="175">
        <f t="shared" si="9"/>
        <v>0</v>
      </c>
      <c r="CH40" s="175">
        <f t="shared" si="10"/>
        <v>0</v>
      </c>
      <c r="CI40" s="175">
        <f t="shared" si="11"/>
        <v>0</v>
      </c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</row>
    <row r="41" spans="1:98" ht="24" customHeight="1" x14ac:dyDescent="0.25">
      <c r="A41" s="207" t="s">
        <v>13</v>
      </c>
      <c r="B41" s="208"/>
      <c r="C41" s="209"/>
      <c r="D41" s="210"/>
      <c r="E41" s="201"/>
      <c r="F41" s="225"/>
      <c r="G41" s="211"/>
      <c r="H41" s="209"/>
      <c r="I41" s="210"/>
      <c r="J41" s="201"/>
      <c r="K41" s="204"/>
      <c r="L41" s="226" t="s">
        <v>79</v>
      </c>
      <c r="M41" s="200"/>
      <c r="N41" s="200"/>
      <c r="O41" s="200"/>
      <c r="P41" s="200"/>
      <c r="Q41" s="200"/>
      <c r="R41" s="200"/>
      <c r="S41" s="200"/>
      <c r="T41" s="200"/>
      <c r="U41" s="172"/>
      <c r="BZ41" s="175"/>
      <c r="CA41" s="175" t="str">
        <f t="shared" si="6"/>
        <v/>
      </c>
      <c r="CB41" s="175" t="str">
        <f t="shared" si="7"/>
        <v/>
      </c>
      <c r="CC41" s="175" t="str">
        <f t="shared" si="8"/>
        <v/>
      </c>
      <c r="CD41" s="175"/>
      <c r="CE41" s="175"/>
      <c r="CF41" s="175"/>
      <c r="CG41" s="175">
        <f t="shared" si="9"/>
        <v>0</v>
      </c>
      <c r="CH41" s="175">
        <f t="shared" si="10"/>
        <v>0</v>
      </c>
      <c r="CI41" s="175">
        <f t="shared" si="11"/>
        <v>0</v>
      </c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</row>
    <row r="42" spans="1:98" ht="24" customHeight="1" x14ac:dyDescent="0.25">
      <c r="A42" s="207" t="s">
        <v>82</v>
      </c>
      <c r="B42" s="208"/>
      <c r="C42" s="209"/>
      <c r="D42" s="210"/>
      <c r="E42" s="201"/>
      <c r="F42" s="225"/>
      <c r="G42" s="211"/>
      <c r="H42" s="209"/>
      <c r="I42" s="210"/>
      <c r="J42" s="201"/>
      <c r="K42" s="204"/>
      <c r="L42" s="226" t="s">
        <v>79</v>
      </c>
      <c r="M42" s="200"/>
      <c r="N42" s="200"/>
      <c r="O42" s="200"/>
      <c r="P42" s="200"/>
      <c r="Q42" s="200"/>
      <c r="R42" s="200"/>
      <c r="S42" s="200"/>
      <c r="T42" s="200"/>
      <c r="U42" s="172"/>
      <c r="BZ42" s="175"/>
      <c r="CA42" s="175" t="str">
        <f t="shared" si="6"/>
        <v/>
      </c>
      <c r="CB42" s="175" t="str">
        <f t="shared" si="7"/>
        <v/>
      </c>
      <c r="CC42" s="175" t="str">
        <f t="shared" si="8"/>
        <v/>
      </c>
      <c r="CD42" s="175"/>
      <c r="CE42" s="175"/>
      <c r="CF42" s="175"/>
      <c r="CG42" s="175">
        <f t="shared" si="9"/>
        <v>0</v>
      </c>
      <c r="CH42" s="175">
        <f t="shared" si="10"/>
        <v>0</v>
      </c>
      <c r="CI42" s="175">
        <f t="shared" si="11"/>
        <v>0</v>
      </c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</row>
    <row r="43" spans="1:98" ht="24" customHeight="1" x14ac:dyDescent="0.25">
      <c r="A43" s="203" t="s">
        <v>83</v>
      </c>
      <c r="B43" s="208"/>
      <c r="C43" s="209"/>
      <c r="D43" s="210"/>
      <c r="E43" s="212"/>
      <c r="F43" s="227"/>
      <c r="G43" s="211"/>
      <c r="H43" s="209"/>
      <c r="I43" s="210"/>
      <c r="J43" s="212"/>
      <c r="K43" s="204"/>
      <c r="L43" s="226" t="s">
        <v>79</v>
      </c>
      <c r="M43" s="200"/>
      <c r="N43" s="200"/>
      <c r="O43" s="200"/>
      <c r="P43" s="200"/>
      <c r="Q43" s="200"/>
      <c r="R43" s="200"/>
      <c r="S43" s="200"/>
      <c r="T43" s="200"/>
      <c r="U43" s="172"/>
      <c r="BZ43" s="175"/>
      <c r="CA43" s="175" t="str">
        <f t="shared" si="6"/>
        <v/>
      </c>
      <c r="CB43" s="175" t="str">
        <f t="shared" si="7"/>
        <v/>
      </c>
      <c r="CC43" s="175" t="str">
        <f t="shared" si="8"/>
        <v/>
      </c>
      <c r="CD43" s="175"/>
      <c r="CE43" s="175"/>
      <c r="CF43" s="175"/>
      <c r="CG43" s="175">
        <f t="shared" si="9"/>
        <v>0</v>
      </c>
      <c r="CH43" s="175">
        <f t="shared" si="10"/>
        <v>0</v>
      </c>
      <c r="CI43" s="175">
        <f t="shared" si="11"/>
        <v>0</v>
      </c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</row>
    <row r="44" spans="1:98" ht="24" customHeight="1" x14ac:dyDescent="0.25">
      <c r="A44" s="203" t="s">
        <v>14</v>
      </c>
      <c r="B44" s="208"/>
      <c r="C44" s="209"/>
      <c r="D44" s="210"/>
      <c r="E44" s="212"/>
      <c r="F44" s="227"/>
      <c r="G44" s="211"/>
      <c r="H44" s="209"/>
      <c r="I44" s="210"/>
      <c r="J44" s="212"/>
      <c r="K44" s="204"/>
      <c r="L44" s="226" t="s">
        <v>79</v>
      </c>
      <c r="M44" s="200"/>
      <c r="N44" s="200"/>
      <c r="O44" s="200"/>
      <c r="P44" s="200"/>
      <c r="Q44" s="200"/>
      <c r="R44" s="200"/>
      <c r="S44" s="200"/>
      <c r="T44" s="200"/>
      <c r="U44" s="172"/>
      <c r="BZ44" s="175"/>
      <c r="CA44" s="175" t="str">
        <f t="shared" si="6"/>
        <v/>
      </c>
      <c r="CB44" s="175" t="str">
        <f t="shared" si="7"/>
        <v/>
      </c>
      <c r="CC44" s="175" t="str">
        <f t="shared" si="8"/>
        <v/>
      </c>
      <c r="CD44" s="175"/>
      <c r="CE44" s="175"/>
      <c r="CF44" s="175"/>
      <c r="CG44" s="175">
        <f t="shared" si="9"/>
        <v>0</v>
      </c>
      <c r="CH44" s="175">
        <f t="shared" si="10"/>
        <v>0</v>
      </c>
      <c r="CI44" s="175">
        <f t="shared" si="11"/>
        <v>0</v>
      </c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</row>
    <row r="45" spans="1:98" ht="24" customHeight="1" x14ac:dyDescent="0.25">
      <c r="A45" s="207" t="s">
        <v>15</v>
      </c>
      <c r="B45" s="208"/>
      <c r="C45" s="209"/>
      <c r="D45" s="210"/>
      <c r="E45" s="212"/>
      <c r="F45" s="227"/>
      <c r="G45" s="211"/>
      <c r="H45" s="209"/>
      <c r="I45" s="210"/>
      <c r="J45" s="212"/>
      <c r="K45" s="204"/>
      <c r="L45" s="226" t="s">
        <v>79</v>
      </c>
      <c r="M45" s="200"/>
      <c r="N45" s="200"/>
      <c r="O45" s="200"/>
      <c r="P45" s="200"/>
      <c r="Q45" s="200"/>
      <c r="R45" s="200"/>
      <c r="S45" s="200"/>
      <c r="T45" s="200"/>
      <c r="U45" s="172"/>
      <c r="BZ45" s="175"/>
      <c r="CA45" s="175" t="str">
        <f t="shared" si="6"/>
        <v/>
      </c>
      <c r="CB45" s="175" t="str">
        <f t="shared" si="7"/>
        <v/>
      </c>
      <c r="CC45" s="175" t="str">
        <f t="shared" si="8"/>
        <v/>
      </c>
      <c r="CD45" s="175"/>
      <c r="CE45" s="175"/>
      <c r="CF45" s="175"/>
      <c r="CG45" s="175">
        <f t="shared" si="9"/>
        <v>0</v>
      </c>
      <c r="CH45" s="175">
        <f t="shared" si="10"/>
        <v>0</v>
      </c>
      <c r="CI45" s="175">
        <f t="shared" si="11"/>
        <v>0</v>
      </c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</row>
    <row r="46" spans="1:98" ht="24" customHeight="1" x14ac:dyDescent="0.25">
      <c r="A46" s="207" t="s">
        <v>16</v>
      </c>
      <c r="B46" s="208"/>
      <c r="C46" s="209"/>
      <c r="D46" s="210"/>
      <c r="E46" s="212"/>
      <c r="F46" s="227"/>
      <c r="G46" s="211"/>
      <c r="H46" s="209"/>
      <c r="I46" s="210"/>
      <c r="J46" s="212"/>
      <c r="K46" s="204"/>
      <c r="L46" s="226" t="s">
        <v>79</v>
      </c>
      <c r="M46" s="200"/>
      <c r="N46" s="200"/>
      <c r="O46" s="200"/>
      <c r="P46" s="200"/>
      <c r="Q46" s="200"/>
      <c r="R46" s="200"/>
      <c r="S46" s="200"/>
      <c r="T46" s="200"/>
      <c r="U46" s="172"/>
      <c r="BZ46" s="175"/>
      <c r="CA46" s="175" t="str">
        <f t="shared" si="6"/>
        <v/>
      </c>
      <c r="CB46" s="175" t="str">
        <f t="shared" si="7"/>
        <v/>
      </c>
      <c r="CC46" s="175" t="str">
        <f t="shared" si="8"/>
        <v/>
      </c>
      <c r="CD46" s="175"/>
      <c r="CE46" s="175"/>
      <c r="CF46" s="175"/>
      <c r="CG46" s="175">
        <f t="shared" si="9"/>
        <v>0</v>
      </c>
      <c r="CH46" s="175">
        <f t="shared" si="10"/>
        <v>0</v>
      </c>
      <c r="CI46" s="175">
        <f t="shared" si="11"/>
        <v>0</v>
      </c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</row>
    <row r="47" spans="1:98" ht="24" customHeight="1" x14ac:dyDescent="0.25">
      <c r="A47" s="207" t="s">
        <v>17</v>
      </c>
      <c r="B47" s="208"/>
      <c r="C47" s="209"/>
      <c r="D47" s="210"/>
      <c r="E47" s="212"/>
      <c r="F47" s="227"/>
      <c r="G47" s="211"/>
      <c r="H47" s="209"/>
      <c r="I47" s="210"/>
      <c r="J47" s="212"/>
      <c r="K47" s="204"/>
      <c r="L47" s="226" t="s">
        <v>79</v>
      </c>
      <c r="M47" s="200"/>
      <c r="N47" s="200"/>
      <c r="O47" s="200"/>
      <c r="P47" s="200"/>
      <c r="Q47" s="200"/>
      <c r="R47" s="200"/>
      <c r="S47" s="200"/>
      <c r="T47" s="200"/>
      <c r="U47" s="172"/>
      <c r="BZ47" s="175"/>
      <c r="CA47" s="175" t="str">
        <f t="shared" si="6"/>
        <v/>
      </c>
      <c r="CB47" s="175" t="str">
        <f t="shared" si="7"/>
        <v/>
      </c>
      <c r="CC47" s="175" t="str">
        <f t="shared" si="8"/>
        <v/>
      </c>
      <c r="CD47" s="175"/>
      <c r="CE47" s="175"/>
      <c r="CF47" s="175"/>
      <c r="CG47" s="175">
        <f t="shared" si="9"/>
        <v>0</v>
      </c>
      <c r="CH47" s="175">
        <f t="shared" si="10"/>
        <v>0</v>
      </c>
      <c r="CI47" s="175">
        <f t="shared" si="11"/>
        <v>0</v>
      </c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</row>
    <row r="48" spans="1:98" ht="24" customHeight="1" x14ac:dyDescent="0.25">
      <c r="A48" s="207" t="s">
        <v>18</v>
      </c>
      <c r="B48" s="208"/>
      <c r="C48" s="209"/>
      <c r="D48" s="210"/>
      <c r="E48" s="212"/>
      <c r="F48" s="227"/>
      <c r="G48" s="211"/>
      <c r="H48" s="209"/>
      <c r="I48" s="210"/>
      <c r="J48" s="212"/>
      <c r="K48" s="204"/>
      <c r="L48" s="226" t="s">
        <v>79</v>
      </c>
      <c r="M48" s="200"/>
      <c r="N48" s="200"/>
      <c r="O48" s="200"/>
      <c r="P48" s="200"/>
      <c r="Q48" s="200"/>
      <c r="R48" s="200"/>
      <c r="S48" s="200"/>
      <c r="T48" s="200"/>
      <c r="U48" s="172"/>
      <c r="BZ48" s="175"/>
      <c r="CA48" s="175" t="str">
        <f t="shared" si="6"/>
        <v/>
      </c>
      <c r="CB48" s="175" t="str">
        <f t="shared" si="7"/>
        <v/>
      </c>
      <c r="CC48" s="175" t="str">
        <f t="shared" si="8"/>
        <v/>
      </c>
      <c r="CD48" s="175"/>
      <c r="CE48" s="175"/>
      <c r="CF48" s="175"/>
      <c r="CG48" s="175">
        <f t="shared" si="9"/>
        <v>0</v>
      </c>
      <c r="CH48" s="175">
        <f t="shared" si="10"/>
        <v>0</v>
      </c>
      <c r="CI48" s="175">
        <f t="shared" si="11"/>
        <v>0</v>
      </c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</row>
    <row r="49" spans="1:98" ht="24" customHeight="1" x14ac:dyDescent="0.25">
      <c r="A49" s="207" t="s">
        <v>84</v>
      </c>
      <c r="B49" s="208"/>
      <c r="C49" s="209"/>
      <c r="D49" s="210"/>
      <c r="E49" s="212"/>
      <c r="F49" s="227"/>
      <c r="G49" s="211"/>
      <c r="H49" s="209"/>
      <c r="I49" s="210"/>
      <c r="J49" s="212"/>
      <c r="K49" s="204"/>
      <c r="L49" s="226" t="s">
        <v>79</v>
      </c>
      <c r="M49" s="200"/>
      <c r="N49" s="200"/>
      <c r="O49" s="200"/>
      <c r="P49" s="200"/>
      <c r="Q49" s="200"/>
      <c r="R49" s="200"/>
      <c r="S49" s="200"/>
      <c r="T49" s="200"/>
      <c r="U49" s="172"/>
      <c r="BZ49" s="175"/>
      <c r="CA49" s="175" t="str">
        <f t="shared" si="6"/>
        <v/>
      </c>
      <c r="CB49" s="175" t="str">
        <f t="shared" si="7"/>
        <v/>
      </c>
      <c r="CC49" s="175" t="str">
        <f t="shared" si="8"/>
        <v/>
      </c>
      <c r="CD49" s="175"/>
      <c r="CE49" s="175"/>
      <c r="CF49" s="175"/>
      <c r="CG49" s="175">
        <f t="shared" si="9"/>
        <v>0</v>
      </c>
      <c r="CH49" s="175">
        <f t="shared" si="10"/>
        <v>0</v>
      </c>
      <c r="CI49" s="175">
        <f t="shared" si="11"/>
        <v>0</v>
      </c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</row>
    <row r="50" spans="1:98" ht="24" customHeight="1" x14ac:dyDescent="0.25">
      <c r="A50" s="214" t="s">
        <v>19</v>
      </c>
      <c r="B50" s="208"/>
      <c r="C50" s="215"/>
      <c r="D50" s="216"/>
      <c r="E50" s="217"/>
      <c r="F50" s="227"/>
      <c r="G50" s="208"/>
      <c r="H50" s="215"/>
      <c r="I50" s="216"/>
      <c r="J50" s="217"/>
      <c r="K50" s="206"/>
      <c r="L50" s="226" t="s">
        <v>79</v>
      </c>
      <c r="M50" s="200"/>
      <c r="N50" s="200"/>
      <c r="O50" s="200"/>
      <c r="P50" s="200"/>
      <c r="Q50" s="200"/>
      <c r="R50" s="200"/>
      <c r="S50" s="200"/>
      <c r="T50" s="200"/>
      <c r="U50" s="172"/>
      <c r="BZ50" s="175"/>
      <c r="CA50" s="175" t="str">
        <f t="shared" si="6"/>
        <v/>
      </c>
      <c r="CB50" s="175" t="str">
        <f t="shared" si="7"/>
        <v/>
      </c>
      <c r="CC50" s="175" t="str">
        <f t="shared" si="8"/>
        <v/>
      </c>
      <c r="CD50" s="175"/>
      <c r="CE50" s="175"/>
      <c r="CF50" s="175"/>
      <c r="CG50" s="175">
        <f t="shared" si="9"/>
        <v>0</v>
      </c>
      <c r="CH50" s="175">
        <f t="shared" si="10"/>
        <v>0</v>
      </c>
      <c r="CI50" s="175">
        <f t="shared" si="11"/>
        <v>0</v>
      </c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</row>
    <row r="51" spans="1:98" ht="24" customHeight="1" x14ac:dyDescent="0.25">
      <c r="A51" s="228" t="s">
        <v>86</v>
      </c>
      <c r="B51" s="229"/>
      <c r="C51" s="230"/>
      <c r="D51" s="231"/>
      <c r="E51" s="218"/>
      <c r="F51" s="232"/>
      <c r="G51" s="229"/>
      <c r="H51" s="230"/>
      <c r="I51" s="231"/>
      <c r="J51" s="218"/>
      <c r="K51" s="219"/>
      <c r="L51" s="226" t="s">
        <v>79</v>
      </c>
      <c r="M51" s="200"/>
      <c r="N51" s="200"/>
      <c r="O51" s="200"/>
      <c r="P51" s="200"/>
      <c r="Q51" s="200"/>
      <c r="R51" s="200"/>
      <c r="S51" s="200"/>
      <c r="T51" s="200"/>
      <c r="U51" s="172"/>
      <c r="BZ51" s="175"/>
      <c r="CA51" s="175" t="str">
        <f t="shared" si="6"/>
        <v/>
      </c>
      <c r="CB51" s="175" t="str">
        <f t="shared" si="7"/>
        <v/>
      </c>
      <c r="CC51" s="175" t="str">
        <f t="shared" si="8"/>
        <v/>
      </c>
      <c r="CD51" s="175"/>
      <c r="CE51" s="175"/>
      <c r="CF51" s="175"/>
      <c r="CG51" s="175">
        <f t="shared" si="9"/>
        <v>0</v>
      </c>
      <c r="CH51" s="175">
        <f t="shared" si="10"/>
        <v>0</v>
      </c>
      <c r="CI51" s="175">
        <f t="shared" si="11"/>
        <v>0</v>
      </c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</row>
    <row r="52" spans="1:98" x14ac:dyDescent="0.25">
      <c r="A52" s="443" t="s">
        <v>20</v>
      </c>
      <c r="B52" s="443"/>
      <c r="C52" s="443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3"/>
      <c r="O52" s="443"/>
      <c r="P52" s="443"/>
      <c r="Q52" s="444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233"/>
      <c r="AD52" s="234"/>
      <c r="AE52" s="233"/>
      <c r="AF52" s="233"/>
      <c r="AG52" s="172"/>
      <c r="AH52" s="172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</row>
    <row r="53" spans="1:98" x14ac:dyDescent="0.25">
      <c r="A53" s="445" t="s">
        <v>21</v>
      </c>
      <c r="B53" s="446"/>
      <c r="C53" s="448" t="s">
        <v>22</v>
      </c>
      <c r="D53" s="449"/>
      <c r="E53" s="450"/>
      <c r="F53" s="451" t="s">
        <v>23</v>
      </c>
      <c r="G53" s="451"/>
      <c r="H53" s="451"/>
      <c r="I53" s="451" t="s">
        <v>24</v>
      </c>
      <c r="J53" s="451"/>
      <c r="K53" s="451"/>
      <c r="L53" s="451" t="s">
        <v>25</v>
      </c>
      <c r="M53" s="451"/>
      <c r="N53" s="451"/>
      <c r="O53" s="448" t="s">
        <v>26</v>
      </c>
      <c r="P53" s="450"/>
      <c r="Q53" s="23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</row>
    <row r="54" spans="1:98" x14ac:dyDescent="0.25">
      <c r="A54" s="434"/>
      <c r="B54" s="447"/>
      <c r="C54" s="236" t="s">
        <v>27</v>
      </c>
      <c r="D54" s="237" t="s">
        <v>28</v>
      </c>
      <c r="E54" s="188" t="s">
        <v>29</v>
      </c>
      <c r="F54" s="236" t="s">
        <v>27</v>
      </c>
      <c r="G54" s="237" t="s">
        <v>28</v>
      </c>
      <c r="H54" s="188" t="s">
        <v>29</v>
      </c>
      <c r="I54" s="236" t="s">
        <v>27</v>
      </c>
      <c r="J54" s="237" t="s">
        <v>28</v>
      </c>
      <c r="K54" s="188" t="s">
        <v>29</v>
      </c>
      <c r="L54" s="236" t="s">
        <v>27</v>
      </c>
      <c r="M54" s="237" t="s">
        <v>28</v>
      </c>
      <c r="N54" s="188" t="s">
        <v>29</v>
      </c>
      <c r="O54" s="236" t="s">
        <v>27</v>
      </c>
      <c r="P54" s="238" t="s">
        <v>28</v>
      </c>
      <c r="Q54" s="172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</row>
    <row r="55" spans="1:98" x14ac:dyDescent="0.25">
      <c r="A55" s="456" t="s">
        <v>30</v>
      </c>
      <c r="B55" s="457"/>
      <c r="C55" s="239"/>
      <c r="D55" s="240"/>
      <c r="E55" s="241"/>
      <c r="F55" s="239"/>
      <c r="G55" s="240"/>
      <c r="H55" s="241"/>
      <c r="I55" s="239"/>
      <c r="J55" s="240"/>
      <c r="K55" s="241"/>
      <c r="L55" s="239"/>
      <c r="M55" s="240"/>
      <c r="N55" s="241"/>
      <c r="O55" s="239"/>
      <c r="P55" s="242"/>
      <c r="Q55" s="243" t="s">
        <v>106</v>
      </c>
      <c r="R55" s="244"/>
      <c r="S55" s="244"/>
      <c r="T55" s="244"/>
      <c r="U55" s="244"/>
      <c r="V55" s="244"/>
      <c r="W55" s="244"/>
      <c r="X55" s="244"/>
      <c r="Y55" s="244"/>
      <c r="BZ55" s="175"/>
      <c r="CA55" s="175" t="str">
        <f>IF(C55&gt;=D55,""," Los exámenes Reactivos de Hepatitis B NO DEBEN ser mayor a los exámenes Procesados ")</f>
        <v/>
      </c>
      <c r="CB55" s="175" t="str">
        <f>IF(F55&gt;=G55,""," Los exámenes Reactivos de Hepatitis C NO DEBEN ser mayor a los exámenes Procesados ")</f>
        <v/>
      </c>
      <c r="CC55" s="175" t="str">
        <f>IF(I55&gt;=J55,""," Los exámenes Reactivos de CHAGAS NO DEBEN ser mayor a los exámenes Procesados ")</f>
        <v/>
      </c>
      <c r="CD55" s="175" t="str">
        <f>IF(L55&gt;=M55,""," Los exámenes Reactivos de HTLV1 NO DEBEN ser mayor a los exámenes Procesados ")</f>
        <v/>
      </c>
      <c r="CE55" s="175" t="str">
        <f>IF(O55&gt;=P55,""," Los exámenes Reactivos de SIFILIS NO DEBEN ser mayor a los exámenes Procesados ")</f>
        <v/>
      </c>
      <c r="CF55" s="175" t="str">
        <f>IF(D55&gt;=E55,""," Los exámenes Confirmados de Hepatitis B NO DEBEN ser mayor a los exámenes Reactivos ")</f>
        <v/>
      </c>
      <c r="CG55" s="175" t="str">
        <f>IF(G55&gt;=H55,""," Los exámenes Confirmados de Hepatitis C NO DEBEN ser mayor a los exámenes Reactivos ")</f>
        <v/>
      </c>
      <c r="CH55" s="175" t="str">
        <f>IF(J55&gt;=K55,""," Los exámenes Confirmados de CHAGAS NO DEBEN ser mayor a los exámenes Reactivos ")</f>
        <v/>
      </c>
      <c r="CI55" s="175" t="str">
        <f>IF(M55&gt;=N55,""," Los exámenes Confirmados de HTLV1 NO DEBEN ser mayor a los exámenes Reactivos ")</f>
        <v/>
      </c>
      <c r="CJ55" s="175">
        <f t="shared" ref="CJ55:CK59" si="12">IF(C55&gt;=D55,0,1)</f>
        <v>0</v>
      </c>
      <c r="CK55" s="175">
        <f t="shared" si="12"/>
        <v>0</v>
      </c>
      <c r="CL55" s="175">
        <f t="shared" ref="CL55:CM59" si="13">IF(F55&gt;=G55,0,1)</f>
        <v>0</v>
      </c>
      <c r="CM55" s="175">
        <f t="shared" si="13"/>
        <v>0</v>
      </c>
      <c r="CN55" s="175">
        <f t="shared" ref="CN55:CO59" si="14">IF(I55&gt;=J55,0,1)</f>
        <v>0</v>
      </c>
      <c r="CO55" s="175">
        <f t="shared" si="14"/>
        <v>0</v>
      </c>
      <c r="CP55" s="175">
        <f t="shared" ref="CP55:CQ59" si="15">IF(L55&gt;=M55,0,1)</f>
        <v>0</v>
      </c>
      <c r="CQ55" s="175">
        <f t="shared" si="15"/>
        <v>0</v>
      </c>
      <c r="CR55" s="175">
        <f>IF(O55&gt;=E55,0,1)</f>
        <v>0</v>
      </c>
      <c r="CS55" s="175"/>
      <c r="CT55" s="175"/>
    </row>
    <row r="56" spans="1:98" x14ac:dyDescent="0.25">
      <c r="A56" s="458" t="s">
        <v>31</v>
      </c>
      <c r="B56" s="245" t="s">
        <v>88</v>
      </c>
      <c r="C56" s="246"/>
      <c r="D56" s="247"/>
      <c r="E56" s="198"/>
      <c r="F56" s="246"/>
      <c r="G56" s="247"/>
      <c r="H56" s="198"/>
      <c r="I56" s="246"/>
      <c r="J56" s="247"/>
      <c r="K56" s="198"/>
      <c r="L56" s="246"/>
      <c r="M56" s="247"/>
      <c r="N56" s="198"/>
      <c r="O56" s="246"/>
      <c r="P56" s="248"/>
      <c r="Q56" s="243" t="s">
        <v>106</v>
      </c>
      <c r="R56" s="244"/>
      <c r="S56" s="244"/>
      <c r="T56" s="244"/>
      <c r="U56" s="244"/>
      <c r="V56" s="244"/>
      <c r="W56" s="244"/>
      <c r="X56" s="244"/>
      <c r="Y56" s="244"/>
      <c r="BZ56" s="175"/>
      <c r="CA56" s="175" t="str">
        <f>IF(C56&gt;=D56,""," Los exámenes Reactivos de Hepatitis B NO DEBEN ser mayor a los exámenes Procesados ")</f>
        <v/>
      </c>
      <c r="CB56" s="175" t="str">
        <f>IF(F56&gt;=G56,""," Los exámenes Reactivos de Hepatitis C NO DEBEN ser mayor a los exámenes Procesados ")</f>
        <v/>
      </c>
      <c r="CC56" s="175" t="str">
        <f>IF(I56&gt;=J56,""," Los exámenes Reactivos de CHAGAS NO DEBEN ser mayor a los exámenes Procesados ")</f>
        <v/>
      </c>
      <c r="CD56" s="175" t="str">
        <f>IF(L56&gt;=M56,""," Los exámenes Reactivos de HTLV1 NO DEBEN ser mayor a los exámenes Procesados ")</f>
        <v/>
      </c>
      <c r="CE56" s="175" t="str">
        <f>IF(O56&gt;=P56,""," Los exámenes Reactivos de SÍFILIS NO DEBEN ser mayor a los exámenes Procesados ")</f>
        <v/>
      </c>
      <c r="CF56" s="175" t="str">
        <f>IF(D56&gt;=E56,""," Los exámenes Confirmados de Hepatitis B NO DEBEN ser mayor a los exámenes Reactivos")</f>
        <v/>
      </c>
      <c r="CG56" s="175" t="str">
        <f>IF(G56&gt;=H56,""," Los exámenes Confirmados de Hepatitis C NO DEBEN ser mayor a los exámenes Reactivos ")</f>
        <v/>
      </c>
      <c r="CH56" s="175" t="str">
        <f>IF(J56&gt;=K56,""," Los exámenes Confirmados de CHAGAS NO DEBEN ser mayor a los exámenes Reactivos ")</f>
        <v/>
      </c>
      <c r="CI56" s="175" t="str">
        <f>IF(M56&gt;=N56,""," Los exámenes Confirmados de HTLV1 NO DEBEN ser mayor a los exámenes Reactivos ")</f>
        <v/>
      </c>
      <c r="CJ56" s="175">
        <f t="shared" si="12"/>
        <v>0</v>
      </c>
      <c r="CK56" s="175">
        <f t="shared" si="12"/>
        <v>0</v>
      </c>
      <c r="CL56" s="175">
        <f t="shared" si="13"/>
        <v>0</v>
      </c>
      <c r="CM56" s="175">
        <f t="shared" si="13"/>
        <v>0</v>
      </c>
      <c r="CN56" s="175">
        <f t="shared" si="14"/>
        <v>0</v>
      </c>
      <c r="CO56" s="175">
        <f t="shared" si="14"/>
        <v>0</v>
      </c>
      <c r="CP56" s="175">
        <f t="shared" si="15"/>
        <v>0</v>
      </c>
      <c r="CQ56" s="175">
        <f t="shared" si="15"/>
        <v>0</v>
      </c>
      <c r="CR56" s="175">
        <f>IF(O56&gt;=P56,0,1)</f>
        <v>0</v>
      </c>
      <c r="CS56" s="175"/>
      <c r="CT56" s="175"/>
    </row>
    <row r="57" spans="1:98" ht="21" x14ac:dyDescent="0.25">
      <c r="A57" s="459"/>
      <c r="B57" s="249" t="s">
        <v>89</v>
      </c>
      <c r="C57" s="191"/>
      <c r="D57" s="192"/>
      <c r="E57" s="202"/>
      <c r="F57" s="191"/>
      <c r="G57" s="192"/>
      <c r="H57" s="202"/>
      <c r="I57" s="191"/>
      <c r="J57" s="192"/>
      <c r="K57" s="202"/>
      <c r="L57" s="191"/>
      <c r="M57" s="192"/>
      <c r="N57" s="202"/>
      <c r="O57" s="191"/>
      <c r="P57" s="193"/>
      <c r="Q57" s="243" t="s">
        <v>106</v>
      </c>
      <c r="R57" s="244"/>
      <c r="S57" s="244"/>
      <c r="T57" s="244"/>
      <c r="U57" s="244"/>
      <c r="V57" s="244"/>
      <c r="W57" s="244"/>
      <c r="X57" s="244"/>
      <c r="Y57" s="244"/>
      <c r="BZ57" s="175"/>
      <c r="CA57" s="175" t="str">
        <f>IF(C57&gt;=D57,""," Los exámenes Reactivos de Hepatitis B NO DEBEN ser mayor a los exámenes Procesados ")</f>
        <v/>
      </c>
      <c r="CB57" s="175" t="str">
        <f>IF(F57&gt;=G57,""," Los exámenes Reactivos de Hepatitis C NO DEBEN ser mayor a los exámenes Procesados ")</f>
        <v/>
      </c>
      <c r="CC57" s="175" t="str">
        <f>IF(I57&gt;=J57,""," Los exámenes Reactivos de CHAGAS NO DEBEN ser mayor a los exámenes Procesados ")</f>
        <v/>
      </c>
      <c r="CD57" s="175" t="str">
        <f>IF(L57&gt;=M57,""," Los exámenes Reactivos de HTLV1 NO DEBEN ser mayor a los exámenes Procesados ")</f>
        <v/>
      </c>
      <c r="CE57" s="175" t="str">
        <f>IF(O57&gt;=P57,""," Los exámenes Reactivos de SÍFILIS NO DEBEN ser mayor a los exámenes Procesados ")</f>
        <v/>
      </c>
      <c r="CF57" s="175" t="str">
        <f>IF(D57&gt;=E57,""," Los exámenes Confirmados de Hepatitis B NO DEBEN ser mayor a los exámenes Reactivos ")</f>
        <v/>
      </c>
      <c r="CG57" s="175" t="str">
        <f>IF(G57&gt;=H57,""," Los exámenes Confirmados de Hepatitis C NO DEBEN ser mayor a los exámenes Reactivos ")</f>
        <v/>
      </c>
      <c r="CH57" s="175" t="str">
        <f>IF(J57&gt;=K57,""," Los exámenes Confirmados de CHAGAS NO DEBEN ser mayor a los exámenes Reactivos ")</f>
        <v/>
      </c>
      <c r="CI57" s="175" t="str">
        <f>IF(M57&gt;=N57,""," Los exámenes Confirmados de HTLV1 NO DEBEN ser mayor a los exámenes Reactivos ")</f>
        <v/>
      </c>
      <c r="CJ57" s="175">
        <f t="shared" si="12"/>
        <v>0</v>
      </c>
      <c r="CK57" s="175">
        <f t="shared" si="12"/>
        <v>0</v>
      </c>
      <c r="CL57" s="175">
        <f t="shared" si="13"/>
        <v>0</v>
      </c>
      <c r="CM57" s="175">
        <f t="shared" si="13"/>
        <v>0</v>
      </c>
      <c r="CN57" s="175">
        <f t="shared" si="14"/>
        <v>0</v>
      </c>
      <c r="CO57" s="175">
        <f t="shared" si="14"/>
        <v>0</v>
      </c>
      <c r="CP57" s="175">
        <f t="shared" si="15"/>
        <v>0</v>
      </c>
      <c r="CQ57" s="175">
        <f t="shared" si="15"/>
        <v>0</v>
      </c>
      <c r="CR57" s="175">
        <f>IF(O57&gt;=P57,0,1)</f>
        <v>0</v>
      </c>
      <c r="CS57" s="175"/>
      <c r="CT57" s="175"/>
    </row>
    <row r="58" spans="1:98" ht="21" x14ac:dyDescent="0.25">
      <c r="A58" s="460"/>
      <c r="B58" s="250" t="s">
        <v>90</v>
      </c>
      <c r="C58" s="251"/>
      <c r="D58" s="252"/>
      <c r="E58" s="253"/>
      <c r="F58" s="251"/>
      <c r="G58" s="252"/>
      <c r="H58" s="253"/>
      <c r="I58" s="251"/>
      <c r="J58" s="252"/>
      <c r="K58" s="253"/>
      <c r="L58" s="251"/>
      <c r="M58" s="252"/>
      <c r="N58" s="253"/>
      <c r="O58" s="251"/>
      <c r="P58" s="254"/>
      <c r="Q58" s="243" t="s">
        <v>106</v>
      </c>
      <c r="R58" s="244"/>
      <c r="S58" s="244"/>
      <c r="T58" s="244"/>
      <c r="U58" s="244"/>
      <c r="V58" s="244"/>
      <c r="W58" s="244"/>
      <c r="X58" s="244"/>
      <c r="Y58" s="244"/>
      <c r="BZ58" s="175"/>
      <c r="CA58" s="175" t="str">
        <f>IF(C58&gt;=D58,""," Los exámenes Reactivos de Hepatitis B NO DEBEN ser mayor a los exámenes Procesados ")</f>
        <v/>
      </c>
      <c r="CB58" s="175" t="str">
        <f>IF(F58&gt;=G58,""," Los exámenes Reactivos de Hepatitis C NO DEBEN ser mayor a los exámenes Procesados ")</f>
        <v/>
      </c>
      <c r="CC58" s="175" t="str">
        <f>IF(I58&gt;=J58,""," Los exámenes Reactivos de CHAGAS NO DEBEN ser mayor a los exámenes Procesados ")</f>
        <v/>
      </c>
      <c r="CD58" s="175" t="str">
        <f>IF(L58&gt;=M58,""," Los exámenes Reactivos de HTLV1 NO DEBEN ser mayor a los exámenes Procesados ")</f>
        <v/>
      </c>
      <c r="CE58" s="175" t="str">
        <f>IF(O58&gt;=P58,""," Los exámenes Reactivos de SÍFILIS NO DEBEN ser mayor a los exámenes Procesados ")</f>
        <v/>
      </c>
      <c r="CF58" s="175" t="str">
        <f>IF(D58&gt;=E58,""," Los exámenes Confirmados de Hepatitis B NO DEBEN ser mayor a los exámenes Reactivos ")</f>
        <v/>
      </c>
      <c r="CG58" s="175" t="str">
        <f>IF(G58&gt;=H58,""," Los exámenes Confirmados de Hepatitis C NO DEBEN ser mayor a los exámenes Reactivos ")</f>
        <v/>
      </c>
      <c r="CH58" s="175" t="str">
        <f>IF(J58&gt;=K58,""," Los exámenes Confirmados de CHAGAS NO DEBEN ser mayor a los exámenes Reactivos ")</f>
        <v/>
      </c>
      <c r="CI58" s="175" t="str">
        <f>IF(M58&gt;=N58,""," Los exámenes Confirmados de HTLV1 NO DEBEN ser mayor a los exámenes Reactivos ")</f>
        <v/>
      </c>
      <c r="CJ58" s="175">
        <f t="shared" si="12"/>
        <v>0</v>
      </c>
      <c r="CK58" s="175">
        <f t="shared" si="12"/>
        <v>0</v>
      </c>
      <c r="CL58" s="175">
        <f t="shared" si="13"/>
        <v>0</v>
      </c>
      <c r="CM58" s="175">
        <f t="shared" si="13"/>
        <v>0</v>
      </c>
      <c r="CN58" s="175">
        <f t="shared" si="14"/>
        <v>0</v>
      </c>
      <c r="CO58" s="175">
        <f t="shared" si="14"/>
        <v>0</v>
      </c>
      <c r="CP58" s="175">
        <f t="shared" si="15"/>
        <v>0</v>
      </c>
      <c r="CQ58" s="175">
        <f t="shared" si="15"/>
        <v>0</v>
      </c>
      <c r="CR58" s="175">
        <f>IF(O58&gt;=P58,0,1)</f>
        <v>0</v>
      </c>
      <c r="CS58" s="175"/>
      <c r="CT58" s="175"/>
    </row>
    <row r="59" spans="1:98" x14ac:dyDescent="0.25">
      <c r="A59" s="461" t="s">
        <v>84</v>
      </c>
      <c r="B59" s="462"/>
      <c r="C59" s="251"/>
      <c r="D59" s="252"/>
      <c r="E59" s="253"/>
      <c r="F59" s="251"/>
      <c r="G59" s="252"/>
      <c r="H59" s="253"/>
      <c r="I59" s="251"/>
      <c r="J59" s="252"/>
      <c r="K59" s="253"/>
      <c r="L59" s="251"/>
      <c r="M59" s="252"/>
      <c r="N59" s="253"/>
      <c r="O59" s="251"/>
      <c r="P59" s="254"/>
      <c r="Q59" s="243" t="s">
        <v>107</v>
      </c>
      <c r="R59" s="244"/>
      <c r="S59" s="244"/>
      <c r="T59" s="244"/>
      <c r="U59" s="244"/>
      <c r="V59" s="244"/>
      <c r="W59" s="244"/>
      <c r="X59" s="244"/>
      <c r="Y59" s="244"/>
      <c r="BZ59" s="175"/>
      <c r="CA59" s="175" t="str">
        <f>IF(C59&gt;=D59,""," Los exámenes Reactivos de Hepatitis B NO DEBEN ser mayor a los exámenes Procesados ")</f>
        <v/>
      </c>
      <c r="CB59" s="175" t="str">
        <f>IF(F59&gt;=G59,""," Los exámenes Reactivos de Hepatitis C NO DEBEN ser mayor a los exámenes Procesados ")</f>
        <v/>
      </c>
      <c r="CC59" s="175" t="str">
        <f>IF(I59&gt;=J59,""," Los exámenes Reactivos de CHAGAS NO DEBEN ser mayor a los exámenes Procesados ")</f>
        <v/>
      </c>
      <c r="CD59" s="175" t="str">
        <f>IF(L59&gt;=M59,""," Los exámenes Reactivos de HTLV1 NO DEBEN ser mayor a los exámenes Procesados ")</f>
        <v/>
      </c>
      <c r="CE59" s="175" t="str">
        <f>IF(O59&gt;=P59,""," Los exámenes Reactivos de SÍFILIS NO DEBEN ser mayor a los exámenes Procesados ")</f>
        <v/>
      </c>
      <c r="CF59" s="175" t="str">
        <f>IF(D59&gt;=E59,""," Los exámenes Confirmados de Hepatitis B NO DEBEN ser mayor a los exámenes Reactivos ")</f>
        <v/>
      </c>
      <c r="CG59" s="175" t="str">
        <f>IF(G59&gt;=H59,""," Los exámenes Confirmados de Hepatitis C NO DEBEN ser mayor a los exámenes Reactivos ")</f>
        <v/>
      </c>
      <c r="CH59" s="175" t="str">
        <f>IF(J59&gt;=K59,""," Los exámenes Confirmados de CHAGAS NO DEBEN ser mayor a los exámenes Reactivos ")</f>
        <v/>
      </c>
      <c r="CI59" s="175" t="str">
        <f>IF(M59&gt;=N59,""," Los exámenes Confirmados de HTLV1 NO DEBEN ser mayor a los exámenes Reactivos ")</f>
        <v/>
      </c>
      <c r="CJ59" s="175">
        <f t="shared" si="12"/>
        <v>0</v>
      </c>
      <c r="CK59" s="175">
        <f t="shared" si="12"/>
        <v>0</v>
      </c>
      <c r="CL59" s="175">
        <f t="shared" si="13"/>
        <v>0</v>
      </c>
      <c r="CM59" s="175">
        <f t="shared" si="13"/>
        <v>0</v>
      </c>
      <c r="CN59" s="175">
        <f t="shared" si="14"/>
        <v>0</v>
      </c>
      <c r="CO59" s="175">
        <f t="shared" si="14"/>
        <v>0</v>
      </c>
      <c r="CP59" s="175">
        <f t="shared" si="15"/>
        <v>0</v>
      </c>
      <c r="CQ59" s="175">
        <f t="shared" si="15"/>
        <v>0</v>
      </c>
      <c r="CR59" s="175">
        <f>IF(O59&gt;=P59,0,1)</f>
        <v>0</v>
      </c>
      <c r="CS59" s="175"/>
      <c r="CT59" s="175"/>
    </row>
    <row r="60" spans="1:98" x14ac:dyDescent="0.25">
      <c r="A60" s="444" t="s">
        <v>32</v>
      </c>
      <c r="B60" s="444"/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444"/>
      <c r="O60" s="444"/>
      <c r="P60" s="444"/>
      <c r="Q60" s="444"/>
      <c r="R60" s="444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</row>
    <row r="61" spans="1:98" x14ac:dyDescent="0.25">
      <c r="A61" s="445" t="s">
        <v>21</v>
      </c>
      <c r="B61" s="446"/>
      <c r="C61" s="448" t="s">
        <v>22</v>
      </c>
      <c r="D61" s="449"/>
      <c r="E61" s="450"/>
      <c r="F61" s="451" t="s">
        <v>23</v>
      </c>
      <c r="G61" s="451"/>
      <c r="H61" s="451"/>
      <c r="I61" s="451" t="s">
        <v>24</v>
      </c>
      <c r="J61" s="451"/>
      <c r="K61" s="451"/>
      <c r="L61" s="451" t="s">
        <v>25</v>
      </c>
      <c r="M61" s="451"/>
      <c r="N61" s="451"/>
      <c r="O61" s="448" t="s">
        <v>26</v>
      </c>
      <c r="P61" s="450"/>
      <c r="Q61" s="25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</row>
    <row r="62" spans="1:98" x14ac:dyDescent="0.25">
      <c r="A62" s="434"/>
      <c r="B62" s="447"/>
      <c r="C62" s="236" t="s">
        <v>27</v>
      </c>
      <c r="D62" s="237" t="s">
        <v>28</v>
      </c>
      <c r="E62" s="188" t="s">
        <v>29</v>
      </c>
      <c r="F62" s="236" t="s">
        <v>27</v>
      </c>
      <c r="G62" s="237" t="s">
        <v>28</v>
      </c>
      <c r="H62" s="188" t="s">
        <v>29</v>
      </c>
      <c r="I62" s="236" t="s">
        <v>27</v>
      </c>
      <c r="J62" s="237" t="s">
        <v>28</v>
      </c>
      <c r="K62" s="188" t="s">
        <v>29</v>
      </c>
      <c r="L62" s="236" t="s">
        <v>27</v>
      </c>
      <c r="M62" s="237" t="s">
        <v>28</v>
      </c>
      <c r="N62" s="188" t="s">
        <v>29</v>
      </c>
      <c r="O62" s="236" t="s">
        <v>27</v>
      </c>
      <c r="P62" s="238" t="s">
        <v>28</v>
      </c>
      <c r="Q62" s="25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</row>
    <row r="63" spans="1:98" x14ac:dyDescent="0.25">
      <c r="A63" s="456" t="s">
        <v>30</v>
      </c>
      <c r="B63" s="457"/>
      <c r="C63" s="239"/>
      <c r="D63" s="240"/>
      <c r="E63" s="241"/>
      <c r="F63" s="239"/>
      <c r="G63" s="240"/>
      <c r="H63" s="241"/>
      <c r="I63" s="239"/>
      <c r="J63" s="240"/>
      <c r="K63" s="241"/>
      <c r="L63" s="239"/>
      <c r="M63" s="240"/>
      <c r="N63" s="241"/>
      <c r="O63" s="239"/>
      <c r="P63" s="242"/>
      <c r="Q63" s="243" t="s">
        <v>107</v>
      </c>
      <c r="R63" s="244"/>
      <c r="S63" s="244"/>
      <c r="T63" s="244"/>
      <c r="U63" s="244"/>
      <c r="V63" s="244"/>
      <c r="W63" s="244"/>
      <c r="X63" s="244"/>
      <c r="Y63" s="244"/>
      <c r="BZ63" s="175"/>
      <c r="CA63" s="175" t="str">
        <f>IF(C63&gt;=D63,""," Los exámenes Reactivos de Hepatitis B NO DEBEN ser mayor a los exámenes Procesados ")</f>
        <v/>
      </c>
      <c r="CB63" s="175" t="str">
        <f>IF(F63&gt;=G63,""," Los exámenes Reactivos de Hepatitis C NO DEBEN ser mayor a los exámenes Procesados ")</f>
        <v/>
      </c>
      <c r="CC63" s="175" t="str">
        <f>IF(I63&gt;=J63,""," Los exámenes Reactivos de CHAGAS NO DEBEN ser mayor a los exámenes Procesados ")</f>
        <v/>
      </c>
      <c r="CD63" s="175" t="str">
        <f>IF(L63&gt;=M63,""," Los exámenes Reactivos de HTLV1 NO DEBEN ser mayor a los exámenes Procesados ")</f>
        <v/>
      </c>
      <c r="CE63" s="175" t="str">
        <f>IF(O63&gt;=P63,""," Los exámenes Reactivos de SÍFILIS NO DEBEN ser mayor a los exámenes Procesados ")</f>
        <v/>
      </c>
      <c r="CF63" s="175" t="str">
        <f>IF(D63&gt;=E63,""," Los exámenes Confirmados de Hepatitis B NO DEBEN ser mayor a los exámenes Reactivos ")</f>
        <v/>
      </c>
      <c r="CG63" s="175" t="str">
        <f>IF(G63&gt;=H63,""," Los exámenes Confirmados de Hepatitis C NO DEBEN ser mayor a los exámenes Reactivos ")</f>
        <v/>
      </c>
      <c r="CH63" s="175" t="str">
        <f>IF(J63&gt;=K63,""," Los exámenes Confirmados de CHAGAS NO DEBEN ser mayor a los exámenes Reactivos ")</f>
        <v/>
      </c>
      <c r="CI63" s="175" t="str">
        <f>IF(M63&gt;=N63,""," Los exámenes Confirmados de HTLV1 NO DEBEN ser mayor a los exámenes Reactivos ")</f>
        <v/>
      </c>
      <c r="CJ63" s="175">
        <f>IF(C63&gt;=D63,0,1)</f>
        <v>0</v>
      </c>
      <c r="CK63" s="175">
        <f>IF(D63&gt;=E63,0,1)</f>
        <v>0</v>
      </c>
      <c r="CL63" s="175">
        <f>IF(F63&gt;=G63,0,1)</f>
        <v>0</v>
      </c>
      <c r="CM63" s="175">
        <f>IF(G63&gt;=H63,0,1)</f>
        <v>0</v>
      </c>
      <c r="CN63" s="175">
        <f>IF(I63&gt;=J63,0,1)</f>
        <v>0</v>
      </c>
      <c r="CO63" s="175">
        <f>IF(J63&gt;=K63,0,1)</f>
        <v>0</v>
      </c>
      <c r="CP63" s="175">
        <f>IF(L63&gt;=M63,0,1)</f>
        <v>0</v>
      </c>
      <c r="CQ63" s="175">
        <f>IF(M63&gt;=N63,0,1)</f>
        <v>0</v>
      </c>
      <c r="CR63" s="175">
        <f>IF(O63&gt;=P63,0,1)</f>
        <v>0</v>
      </c>
      <c r="CS63" s="175"/>
      <c r="CT63" s="175"/>
    </row>
    <row r="64" spans="1:98" x14ac:dyDescent="0.25">
      <c r="A64" s="458" t="s">
        <v>31</v>
      </c>
      <c r="B64" s="245" t="s">
        <v>88</v>
      </c>
      <c r="C64" s="246"/>
      <c r="D64" s="247"/>
      <c r="E64" s="198"/>
      <c r="F64" s="246"/>
      <c r="G64" s="247"/>
      <c r="H64" s="198"/>
      <c r="I64" s="246"/>
      <c r="J64" s="247"/>
      <c r="K64" s="198"/>
      <c r="L64" s="246"/>
      <c r="M64" s="247"/>
      <c r="N64" s="198"/>
      <c r="O64" s="246"/>
      <c r="P64" s="248"/>
      <c r="Q64" s="243" t="s">
        <v>107</v>
      </c>
      <c r="R64" s="244"/>
      <c r="S64" s="244"/>
      <c r="T64" s="244"/>
      <c r="U64" s="244"/>
      <c r="V64" s="244"/>
      <c r="W64" s="244"/>
      <c r="X64" s="244"/>
      <c r="Y64" s="244"/>
      <c r="BZ64" s="175"/>
      <c r="CA64" s="175" t="str">
        <f>IF(C64&gt;=D64,""," Los exámenes Reactivos de Hepatitis B NO DEBEN ser mayor a los exámenes Procesados ")</f>
        <v/>
      </c>
      <c r="CB64" s="175" t="str">
        <f>IF(F64&gt;=G64,""," Los exámenes Reactivos de Hepatitis C NO DEBEN ser mayor a los exámenes Procesados ")</f>
        <v/>
      </c>
      <c r="CC64" s="175" t="str">
        <f>IF(I64&gt;=J64,""," Los exámenes Reactivos de CHAGAS NO DEBEN ser mayor a los exámenes Procesados ")</f>
        <v/>
      </c>
      <c r="CD64" s="175" t="str">
        <f>IF(L64&gt;=M64,""," Los exámenes Reactivos de HTLV1 NO DEBEN ser mayor a los exámenes Procesados ")</f>
        <v/>
      </c>
      <c r="CE64" s="175" t="str">
        <f>IF(O64&gt;=P64,""," Los exámenes Reactivos de SÍFILIS NO DEBEN ser mayor a los exámenes Procesados ")</f>
        <v/>
      </c>
      <c r="CF64" s="175" t="str">
        <f>IF(D64&gt;=E64,""," Los exámenes Confirmados de Hepatitis B NO DEBEN ser mayor a los exámenes Reactivos ")</f>
        <v/>
      </c>
      <c r="CG64" s="175" t="str">
        <f>IF(G64&gt;=H64,""," Los exámenes Confirmados de Hepatitis C NO DEBEN ser mayor a los exámenes Reactivos ")</f>
        <v/>
      </c>
      <c r="CH64" s="175" t="str">
        <f>IF(J64&gt;=K64,""," Los exámenes Confirmados de CHAGAS NO DEBEN ser mayor a los exámenes Reactivos ")</f>
        <v/>
      </c>
      <c r="CI64" s="175" t="str">
        <f>IF(M64&gt;=N64,""," Los exámenes Confirmados de HTLV1 NO DEBEN ser mayor a los exámenes Reactivos ")</f>
        <v/>
      </c>
      <c r="CJ64" s="175">
        <f>IF(C63&gt;=D64,0,1)</f>
        <v>0</v>
      </c>
      <c r="CK64" s="175">
        <f>IF(D63&gt;=E64,0,1)</f>
        <v>0</v>
      </c>
      <c r="CL64" s="175">
        <f>IF(F63&gt;=G64,0,1)</f>
        <v>0</v>
      </c>
      <c r="CM64" s="175">
        <f>IF(G63&gt;=H64,0,1)</f>
        <v>0</v>
      </c>
      <c r="CN64" s="175">
        <f>IF(I63&gt;=J64,0,1)</f>
        <v>0</v>
      </c>
      <c r="CO64" s="175">
        <f>IF(J63&gt;=K64,0,1)</f>
        <v>0</v>
      </c>
      <c r="CP64" s="175">
        <f>IF(L63&gt;=M64,0,1)</f>
        <v>0</v>
      </c>
      <c r="CQ64" s="175">
        <f>IF(M63&gt;=N64,0,1)</f>
        <v>0</v>
      </c>
      <c r="CR64" s="175">
        <f>IF(O63&gt;=P64,0,1)</f>
        <v>0</v>
      </c>
      <c r="CS64" s="175"/>
      <c r="CT64" s="175"/>
    </row>
    <row r="65" spans="1:98" ht="21" x14ac:dyDescent="0.25">
      <c r="A65" s="459"/>
      <c r="B65" s="256" t="s">
        <v>89</v>
      </c>
      <c r="C65" s="191"/>
      <c r="D65" s="192"/>
      <c r="E65" s="202"/>
      <c r="F65" s="191"/>
      <c r="G65" s="192"/>
      <c r="H65" s="202"/>
      <c r="I65" s="191"/>
      <c r="J65" s="192"/>
      <c r="K65" s="202"/>
      <c r="L65" s="191"/>
      <c r="M65" s="192"/>
      <c r="N65" s="202"/>
      <c r="O65" s="191"/>
      <c r="P65" s="193"/>
      <c r="Q65" s="243" t="s">
        <v>107</v>
      </c>
      <c r="R65" s="244"/>
      <c r="S65" s="244"/>
      <c r="T65" s="244"/>
      <c r="U65" s="244"/>
      <c r="V65" s="244"/>
      <c r="W65" s="244"/>
      <c r="X65" s="244"/>
      <c r="Y65" s="244"/>
      <c r="BZ65" s="175"/>
      <c r="CA65" s="175" t="str">
        <f>IF(C65&gt;=D65,""," Los exámenes Reactivos de Hepatitis B NO DEBEN ser mayor a los exámenes Procesados ")</f>
        <v/>
      </c>
      <c r="CB65" s="175" t="str">
        <f>IF(F65&gt;=G65,""," Los exámenes Reactivos de Hepatitis C NO DEBEN ser mayor a los exámenes Procesados ")</f>
        <v/>
      </c>
      <c r="CC65" s="175" t="str">
        <f>IF(I65&gt;=J65,""," Los exámenes Reactivos de CHAGAS NO DEBEN ser mayor a los exámenes Procesados ")</f>
        <v/>
      </c>
      <c r="CD65" s="175" t="str">
        <f>IF(L65&gt;=M65,""," Los exámenes Reactivos de HTLV1 NO DEBEN ser mayor a los exámenes Procesados ")</f>
        <v/>
      </c>
      <c r="CE65" s="175" t="str">
        <f>IF(O65&gt;=P65,""," Los exámenes Reactivos de SÍFILIS NO DEBEN ser mayor a los exámenes Procesados ")</f>
        <v/>
      </c>
      <c r="CF65" s="175" t="str">
        <f>IF(D65&gt;=E65,""," Los exámenes Confirmados de Hepatitis B NO DEBEN ser mayor a los exámenes Reactivos ")</f>
        <v/>
      </c>
      <c r="CG65" s="175" t="str">
        <f>IF(G65&gt;=H65,""," Los exámenes Confirmados de Hepatitis C NO DEBEN ser mayor a los exámenes Reactivos ")</f>
        <v/>
      </c>
      <c r="CH65" s="175" t="str">
        <f>IF(J65&gt;=K65,""," Los exámenes Confirmados de CHAGAS NO DEBEN ser mayor a los exámenes Reactivos ")</f>
        <v/>
      </c>
      <c r="CI65" s="175" t="str">
        <f>IF(M65&gt;=N65,""," Los exámenes Confirmados de HTLV1 NO DEBEN ser mayor a los exámenes Reactivos ")</f>
        <v/>
      </c>
      <c r="CJ65" s="175">
        <f t="shared" ref="CJ65:CK67" si="16">IF(C65&gt;=D65,0,1)</f>
        <v>0</v>
      </c>
      <c r="CK65" s="175">
        <f t="shared" si="16"/>
        <v>0</v>
      </c>
      <c r="CL65" s="175">
        <f t="shared" ref="CL65:CM67" si="17">IF(F65&gt;=G65,0,1)</f>
        <v>0</v>
      </c>
      <c r="CM65" s="175">
        <f t="shared" si="17"/>
        <v>0</v>
      </c>
      <c r="CN65" s="175">
        <f t="shared" ref="CN65:CO67" si="18">IF(I65&gt;=J65,0,1)</f>
        <v>0</v>
      </c>
      <c r="CO65" s="175">
        <f t="shared" si="18"/>
        <v>0</v>
      </c>
      <c r="CP65" s="175">
        <f t="shared" ref="CP65:CQ67" si="19">IF(L65&gt;=M65,0,1)</f>
        <v>0</v>
      </c>
      <c r="CQ65" s="175">
        <f t="shared" si="19"/>
        <v>0</v>
      </c>
      <c r="CR65" s="175">
        <f>IF(O65&gt;=P65,0,1)</f>
        <v>0</v>
      </c>
      <c r="CS65" s="175"/>
      <c r="CT65" s="175"/>
    </row>
    <row r="66" spans="1:98" ht="21" x14ac:dyDescent="0.25">
      <c r="A66" s="460"/>
      <c r="B66" s="257" t="s">
        <v>90</v>
      </c>
      <c r="C66" s="251"/>
      <c r="D66" s="252"/>
      <c r="E66" s="253"/>
      <c r="F66" s="251"/>
      <c r="G66" s="252"/>
      <c r="H66" s="253"/>
      <c r="I66" s="251"/>
      <c r="J66" s="252"/>
      <c r="K66" s="253"/>
      <c r="L66" s="251"/>
      <c r="M66" s="252"/>
      <c r="N66" s="253"/>
      <c r="O66" s="251"/>
      <c r="P66" s="254"/>
      <c r="Q66" s="243" t="s">
        <v>107</v>
      </c>
      <c r="R66" s="244"/>
      <c r="S66" s="244"/>
      <c r="T66" s="244"/>
      <c r="U66" s="244"/>
      <c r="V66" s="244"/>
      <c r="W66" s="244"/>
      <c r="X66" s="244"/>
      <c r="Y66" s="244"/>
      <c r="BZ66" s="175"/>
      <c r="CA66" s="175" t="str">
        <f>IF(C66&gt;=D66,""," Los exámenes Reactivos de Hepatitis B NO DEBEN ser mayor a los exámenes Procesados ")</f>
        <v/>
      </c>
      <c r="CB66" s="175" t="str">
        <f>IF(F66&gt;=G66,""," Los exámenes Reactivos de Hepatitis C NO DEBEN ser mayor a los exámenes Procesados ")</f>
        <v/>
      </c>
      <c r="CC66" s="175" t="str">
        <f>IF(I66&gt;=J66,""," Los exámenes Reactivos de CHAGAS NO DEBEN ser mayor a los exámenes Procesados ")</f>
        <v/>
      </c>
      <c r="CD66" s="175" t="str">
        <f>IF(L66&gt;=M66,""," Los exámenes Reactivos de HTLV1 NO DEBEN ser mayor a los exámenes Procesados ")</f>
        <v/>
      </c>
      <c r="CE66" s="175" t="str">
        <f>IF(O66&gt;=P66,""," Los exámenes Reactivos de SÍFILIS NO DEBEN ser mayor a los exámenes Procesados ")</f>
        <v/>
      </c>
      <c r="CF66" s="175" t="str">
        <f>IF(D66&gt;=E66,""," Los exámenes Confirmados de Hepatitis B NO DEBEN ser mayor a los exámenes Reactivos ")</f>
        <v/>
      </c>
      <c r="CG66" s="175" t="str">
        <f>IF(G66&gt;=H66,""," Los exámenes Confirmados de Hepatitis C NO DEBEN ser mayor a los exámenes Reactivos ")</f>
        <v/>
      </c>
      <c r="CH66" s="175" t="str">
        <f>IF(J66&gt;=K66,""," Los exámenes Confirmados de CHAGAS NO DEBEN ser mayor a los exámenes Reactivos ")</f>
        <v/>
      </c>
      <c r="CI66" s="175" t="str">
        <f>IF(M66&gt;=N66,""," Los exámenes Confirmados de HTLV1 NO DEBEN ser mayor a los exámenes Reactivos")</f>
        <v/>
      </c>
      <c r="CJ66" s="175">
        <f t="shared" si="16"/>
        <v>0</v>
      </c>
      <c r="CK66" s="175">
        <f t="shared" si="16"/>
        <v>0</v>
      </c>
      <c r="CL66" s="175">
        <f t="shared" si="17"/>
        <v>0</v>
      </c>
      <c r="CM66" s="175">
        <f t="shared" si="17"/>
        <v>0</v>
      </c>
      <c r="CN66" s="175">
        <f t="shared" si="18"/>
        <v>0</v>
      </c>
      <c r="CO66" s="175">
        <f t="shared" si="18"/>
        <v>0</v>
      </c>
      <c r="CP66" s="175">
        <f t="shared" si="19"/>
        <v>0</v>
      </c>
      <c r="CQ66" s="175">
        <f t="shared" si="19"/>
        <v>0</v>
      </c>
      <c r="CR66" s="175">
        <f>IF(O66&gt;=P66,0,1)</f>
        <v>0</v>
      </c>
      <c r="CS66" s="175"/>
      <c r="CT66" s="175"/>
    </row>
    <row r="67" spans="1:98" x14ac:dyDescent="0.25">
      <c r="A67" s="461" t="s">
        <v>91</v>
      </c>
      <c r="B67" s="462"/>
      <c r="C67" s="251"/>
      <c r="D67" s="252"/>
      <c r="E67" s="253"/>
      <c r="F67" s="251"/>
      <c r="G67" s="252"/>
      <c r="H67" s="253"/>
      <c r="I67" s="251"/>
      <c r="J67" s="252"/>
      <c r="K67" s="253"/>
      <c r="L67" s="251"/>
      <c r="M67" s="252"/>
      <c r="N67" s="253"/>
      <c r="O67" s="251"/>
      <c r="P67" s="254"/>
      <c r="Q67" s="243" t="s">
        <v>107</v>
      </c>
      <c r="R67" s="244"/>
      <c r="S67" s="244"/>
      <c r="T67" s="244"/>
      <c r="U67" s="244"/>
      <c r="V67" s="244"/>
      <c r="W67" s="244"/>
      <c r="X67" s="244"/>
      <c r="Y67" s="244"/>
      <c r="BZ67" s="175"/>
      <c r="CA67" s="175" t="str">
        <f>IF(C67&gt;=D67,""," Los exámenes Reactivos de Hepatitis B NO DEBEN ser mayor a los exámenes Procesados ")</f>
        <v/>
      </c>
      <c r="CB67" s="175" t="str">
        <f>IF(F67&gt;=G67,""," Los exámenes Reactivos de Hepatitis C NO DEBEN ser mayor a los exámenes Procesados ")</f>
        <v/>
      </c>
      <c r="CC67" s="175" t="str">
        <f>IF(I67&gt;=J67,""," Los exámenes Reactivos de CHAGAS NO DEBEN ser mayor a los exámenes Procesados ")</f>
        <v/>
      </c>
      <c r="CD67" s="175" t="str">
        <f>IF(L67&gt;=M67,""," Los exámenes Reactivos de HTLV1 NO DEBEN ser mayor a los exámenes Procesados ")</f>
        <v/>
      </c>
      <c r="CE67" s="175" t="str">
        <f>IF(O67&gt;=P67,""," Los exámenes Reactivos de SÍFILIS NO DEBEN ser mayor a los exámenes Procesados ")</f>
        <v/>
      </c>
      <c r="CF67" s="175" t="str">
        <f>IF(D67&gt;=E67,""," Los exámenes Confirmados de Hepatitis B NO DEBEN ser mayor a los exámenes Reactivos ")</f>
        <v/>
      </c>
      <c r="CG67" s="175" t="str">
        <f>IF(G67&gt;=H67,""," Los exámenes Confirmados de Hepatitis C NO DEBEN ser mayor a los exámenes Reactivos ")</f>
        <v/>
      </c>
      <c r="CH67" s="175" t="str">
        <f>IF(J67&gt;=K67,""," Los exámenes Confirmados de CHAGAS NO DEBEN ser mayor a los exámenes Reactivos ")</f>
        <v/>
      </c>
      <c r="CI67" s="175" t="str">
        <f>IF(M67&gt;=N67,""," Los exámenes Confirmados de HTLV1 NO DEBEN ser mayor a los exámenes Reactivos ")</f>
        <v/>
      </c>
      <c r="CJ67" s="175">
        <f t="shared" si="16"/>
        <v>0</v>
      </c>
      <c r="CK67" s="175">
        <f t="shared" si="16"/>
        <v>0</v>
      </c>
      <c r="CL67" s="175">
        <f t="shared" si="17"/>
        <v>0</v>
      </c>
      <c r="CM67" s="175">
        <f t="shared" si="17"/>
        <v>0</v>
      </c>
      <c r="CN67" s="175">
        <f t="shared" si="18"/>
        <v>0</v>
      </c>
      <c r="CO67" s="175">
        <f t="shared" si="18"/>
        <v>0</v>
      </c>
      <c r="CP67" s="175">
        <f t="shared" si="19"/>
        <v>0</v>
      </c>
      <c r="CQ67" s="175">
        <f t="shared" si="19"/>
        <v>0</v>
      </c>
      <c r="CR67" s="175">
        <f>IF(O67&gt;=E67,0,1)</f>
        <v>0</v>
      </c>
      <c r="CS67" s="175"/>
      <c r="CT67" s="175"/>
    </row>
    <row r="68" spans="1:98" x14ac:dyDescent="0.25">
      <c r="A68" s="258" t="s">
        <v>33</v>
      </c>
      <c r="B68" s="258"/>
      <c r="C68" s="259"/>
      <c r="D68" s="259"/>
      <c r="E68" s="258"/>
      <c r="F68" s="172"/>
      <c r="G68" s="172"/>
      <c r="H68" s="172"/>
      <c r="I68" s="172"/>
      <c r="J68" s="172"/>
      <c r="K68" s="172"/>
      <c r="L68" s="172"/>
      <c r="M68" s="172"/>
      <c r="N68" s="172"/>
      <c r="O68" s="180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</row>
    <row r="69" spans="1:98" ht="26.25" customHeight="1" x14ac:dyDescent="0.25">
      <c r="A69" s="463" t="s">
        <v>21</v>
      </c>
      <c r="B69" s="446"/>
      <c r="C69" s="483" t="s">
        <v>34</v>
      </c>
      <c r="D69" s="480"/>
      <c r="E69" s="448" t="s">
        <v>92</v>
      </c>
      <c r="F69" s="449"/>
      <c r="G69" s="449"/>
      <c r="H69" s="449"/>
      <c r="I69" s="449"/>
      <c r="J69" s="449"/>
      <c r="K69" s="449"/>
      <c r="L69" s="449"/>
      <c r="M69" s="449"/>
      <c r="N69" s="449"/>
      <c r="O69" s="449"/>
      <c r="P69" s="449"/>
      <c r="Q69" s="449"/>
      <c r="R69" s="449"/>
      <c r="S69" s="449"/>
      <c r="T69" s="449"/>
      <c r="U69" s="449"/>
      <c r="V69" s="449"/>
      <c r="W69" s="449"/>
      <c r="X69" s="449"/>
      <c r="Y69" s="449"/>
      <c r="Z69" s="449"/>
      <c r="AA69" s="449"/>
      <c r="AB69" s="449"/>
      <c r="AC69" s="449"/>
      <c r="AD69" s="449"/>
      <c r="AE69" s="449"/>
      <c r="AF69" s="449"/>
      <c r="AG69" s="449"/>
      <c r="AH69" s="449"/>
      <c r="AI69" s="449"/>
      <c r="AJ69" s="449"/>
      <c r="AK69" s="449"/>
      <c r="AL69" s="450"/>
      <c r="AM69" s="437" t="s">
        <v>93</v>
      </c>
      <c r="AN69" s="440"/>
      <c r="AO69" s="446" t="s">
        <v>94</v>
      </c>
      <c r="AP69" s="432" t="s">
        <v>95</v>
      </c>
      <c r="AQ69" s="432" t="s">
        <v>96</v>
      </c>
      <c r="BZ69" s="175"/>
      <c r="CA69" s="175"/>
      <c r="CB69" s="175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</row>
    <row r="70" spans="1:98" x14ac:dyDescent="0.25">
      <c r="A70" s="464"/>
      <c r="B70" s="465"/>
      <c r="C70" s="484"/>
      <c r="D70" s="482"/>
      <c r="E70" s="448" t="s">
        <v>35</v>
      </c>
      <c r="F70" s="450"/>
      <c r="G70" s="448" t="s">
        <v>36</v>
      </c>
      <c r="H70" s="450"/>
      <c r="I70" s="448" t="s">
        <v>37</v>
      </c>
      <c r="J70" s="450"/>
      <c r="K70" s="448" t="s">
        <v>38</v>
      </c>
      <c r="L70" s="450"/>
      <c r="M70" s="448" t="s">
        <v>39</v>
      </c>
      <c r="N70" s="450"/>
      <c r="O70" s="448" t="s">
        <v>40</v>
      </c>
      <c r="P70" s="450"/>
      <c r="Q70" s="448" t="s">
        <v>41</v>
      </c>
      <c r="R70" s="450"/>
      <c r="S70" s="448" t="s">
        <v>42</v>
      </c>
      <c r="T70" s="450"/>
      <c r="U70" s="448" t="s">
        <v>43</v>
      </c>
      <c r="V70" s="450"/>
      <c r="W70" s="448" t="s">
        <v>44</v>
      </c>
      <c r="X70" s="450"/>
      <c r="Y70" s="448" t="s">
        <v>45</v>
      </c>
      <c r="Z70" s="450"/>
      <c r="AA70" s="448" t="s">
        <v>46</v>
      </c>
      <c r="AB70" s="450"/>
      <c r="AC70" s="448" t="s">
        <v>47</v>
      </c>
      <c r="AD70" s="450"/>
      <c r="AE70" s="448" t="s">
        <v>48</v>
      </c>
      <c r="AF70" s="450"/>
      <c r="AG70" s="448" t="s">
        <v>49</v>
      </c>
      <c r="AH70" s="450"/>
      <c r="AI70" s="448" t="s">
        <v>50</v>
      </c>
      <c r="AJ70" s="450"/>
      <c r="AK70" s="448" t="s">
        <v>51</v>
      </c>
      <c r="AL70" s="450"/>
      <c r="AM70" s="467" t="s">
        <v>6</v>
      </c>
      <c r="AN70" s="469" t="s">
        <v>7</v>
      </c>
      <c r="AO70" s="465"/>
      <c r="AP70" s="433"/>
      <c r="AQ70" s="433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</row>
    <row r="71" spans="1:98" x14ac:dyDescent="0.25">
      <c r="A71" s="466"/>
      <c r="B71" s="447"/>
      <c r="C71" s="188" t="s">
        <v>27</v>
      </c>
      <c r="D71" s="188" t="s">
        <v>28</v>
      </c>
      <c r="E71" s="236" t="s">
        <v>27</v>
      </c>
      <c r="F71" s="237" t="s">
        <v>28</v>
      </c>
      <c r="G71" s="236" t="s">
        <v>27</v>
      </c>
      <c r="H71" s="237" t="s">
        <v>28</v>
      </c>
      <c r="I71" s="236" t="s">
        <v>27</v>
      </c>
      <c r="J71" s="237" t="s">
        <v>28</v>
      </c>
      <c r="K71" s="236" t="s">
        <v>27</v>
      </c>
      <c r="L71" s="237" t="s">
        <v>28</v>
      </c>
      <c r="M71" s="236" t="s">
        <v>27</v>
      </c>
      <c r="N71" s="237" t="s">
        <v>28</v>
      </c>
      <c r="O71" s="236" t="s">
        <v>27</v>
      </c>
      <c r="P71" s="237" t="s">
        <v>28</v>
      </c>
      <c r="Q71" s="236" t="s">
        <v>27</v>
      </c>
      <c r="R71" s="237" t="s">
        <v>28</v>
      </c>
      <c r="S71" s="236" t="s">
        <v>27</v>
      </c>
      <c r="T71" s="237" t="s">
        <v>28</v>
      </c>
      <c r="U71" s="236" t="s">
        <v>27</v>
      </c>
      <c r="V71" s="237" t="s">
        <v>28</v>
      </c>
      <c r="W71" s="236" t="s">
        <v>27</v>
      </c>
      <c r="X71" s="237" t="s">
        <v>28</v>
      </c>
      <c r="Y71" s="236" t="s">
        <v>27</v>
      </c>
      <c r="Z71" s="237" t="s">
        <v>28</v>
      </c>
      <c r="AA71" s="236" t="s">
        <v>27</v>
      </c>
      <c r="AB71" s="237" t="s">
        <v>28</v>
      </c>
      <c r="AC71" s="236" t="s">
        <v>27</v>
      </c>
      <c r="AD71" s="237" t="s">
        <v>28</v>
      </c>
      <c r="AE71" s="236" t="s">
        <v>27</v>
      </c>
      <c r="AF71" s="237" t="s">
        <v>28</v>
      </c>
      <c r="AG71" s="236" t="s">
        <v>27</v>
      </c>
      <c r="AH71" s="237" t="s">
        <v>28</v>
      </c>
      <c r="AI71" s="236" t="s">
        <v>27</v>
      </c>
      <c r="AJ71" s="237" t="s">
        <v>28</v>
      </c>
      <c r="AK71" s="236" t="s">
        <v>27</v>
      </c>
      <c r="AL71" s="238" t="s">
        <v>28</v>
      </c>
      <c r="AM71" s="468"/>
      <c r="AN71" s="470"/>
      <c r="AO71" s="447"/>
      <c r="AP71" s="435"/>
      <c r="AQ71" s="435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</row>
    <row r="72" spans="1:98" x14ac:dyDescent="0.25">
      <c r="A72" s="454" t="s">
        <v>52</v>
      </c>
      <c r="B72" s="455"/>
      <c r="C72" s="260">
        <f t="shared" ref="C72:C83" si="20">SUM(E72+G72+I72+K72+M72+O72+Q72+S72+U72+W72+Y72+AA72+AC72+AE72+AG72+AI72+AK72)</f>
        <v>224</v>
      </c>
      <c r="D72" s="261">
        <f t="shared" ref="D72:D83" si="21">SUM(F72+H72+J72+L72+N72+P72+R72+T72+V72+X72+Z72+AB72+AD72+AF72+AH72+AJ72+AL72)</f>
        <v>0</v>
      </c>
      <c r="E72" s="262"/>
      <c r="F72" s="263"/>
      <c r="G72" s="262"/>
      <c r="H72" s="263"/>
      <c r="I72" s="246">
        <v>1</v>
      </c>
      <c r="J72" s="247"/>
      <c r="K72" s="246">
        <v>25</v>
      </c>
      <c r="L72" s="247"/>
      <c r="M72" s="246">
        <v>49</v>
      </c>
      <c r="N72" s="247"/>
      <c r="O72" s="246">
        <v>64</v>
      </c>
      <c r="P72" s="247"/>
      <c r="Q72" s="246">
        <v>45</v>
      </c>
      <c r="R72" s="247"/>
      <c r="S72" s="246">
        <v>23</v>
      </c>
      <c r="T72" s="247"/>
      <c r="U72" s="246">
        <v>13</v>
      </c>
      <c r="V72" s="247"/>
      <c r="W72" s="246">
        <v>2</v>
      </c>
      <c r="X72" s="247"/>
      <c r="Y72" s="246">
        <v>1</v>
      </c>
      <c r="Z72" s="247"/>
      <c r="AA72" s="246">
        <v>1</v>
      </c>
      <c r="AB72" s="247"/>
      <c r="AC72" s="246"/>
      <c r="AD72" s="247"/>
      <c r="AE72" s="246"/>
      <c r="AF72" s="247"/>
      <c r="AG72" s="246"/>
      <c r="AH72" s="247"/>
      <c r="AI72" s="246"/>
      <c r="AJ72" s="247"/>
      <c r="AK72" s="262"/>
      <c r="AL72" s="264"/>
      <c r="AM72" s="264"/>
      <c r="AN72" s="204">
        <v>224</v>
      </c>
      <c r="AO72" s="204">
        <v>0</v>
      </c>
      <c r="AP72" s="210">
        <v>0</v>
      </c>
      <c r="AQ72" s="210">
        <v>0</v>
      </c>
      <c r="AR72" s="265" t="s">
        <v>97</v>
      </c>
      <c r="BZ72" s="175"/>
      <c r="CA72" s="175" t="str">
        <f>IF(C72&lt;&gt;AN72," Total de exámenes procesados DEBEN ser igual al Total por sexo.-","")</f>
        <v/>
      </c>
      <c r="CB72" s="175" t="str">
        <f t="shared" ref="CB72:CB94" si="22">IF(F72&lt;=E72,""," Los exámenes Reactivos de 0 a 4 años NO DEBEN ser mayor a los Exámenes Procesados de la misma edad.-")</f>
        <v/>
      </c>
      <c r="CC72" s="175" t="str">
        <f t="shared" ref="CC72:CC94" si="23">IF(H72&lt;=G72,""," Los exámenes Reactivos de 5 a 9 años NO DEBEN ser mayor a los Exámenes Procesados de la misma edad.-")</f>
        <v/>
      </c>
      <c r="CD72" s="175" t="str">
        <f t="shared" ref="CD72:CD94" si="24">IF(J72&lt;=I72,""," Los exámenes Reactivos de 10 a 14 años NO DEBEN ser mayor a los Exámenes Procesados de la misma edad.-")</f>
        <v/>
      </c>
      <c r="CE72" s="175" t="str">
        <f t="shared" ref="CE72:CE94" si="25">IF(L72&lt;=K72,""," Los exámenes Reactivos de 15 a 19 años NO DEBEN ser mayor a los Exámenes Procesados de la misma edad.-")</f>
        <v/>
      </c>
      <c r="CF72" s="175" t="str">
        <f t="shared" ref="CF72:CF94" si="26">IF(N72&lt;=M72,""," Los exámenes Reactivos de 20 a 24 años NO DEBEN ser mayor a los Exámenes Procesados de la misma edad.-")</f>
        <v/>
      </c>
      <c r="CG72" s="175" t="str">
        <f t="shared" ref="CG72:CG94" si="27">IF(P72&lt;=O72,""," Los exámenes Reactivos de 25 a 29 años NO DEBEN ser mayor a los Exámenes Procesados de la misma edad.-")</f>
        <v/>
      </c>
      <c r="CH72" s="175" t="str">
        <f t="shared" ref="CH72:CH94" si="28">IF(R72&lt;=Q72,""," Los exámenes Reactivos de 30 a 34 años NO DEBEN ser mayor a los Exámenes Procesados de la misma edad.-")</f>
        <v/>
      </c>
      <c r="CI72" s="175" t="str">
        <f t="shared" ref="CI72:CI94" si="29">IF(T72&lt;=S72,""," Los exámenes Reactivos de 35 a 39 años NO DEBEN ser mayor a los Exámenes Procesados de la misma edad.-")</f>
        <v/>
      </c>
      <c r="CJ72" s="175" t="str">
        <f t="shared" ref="CJ72:CJ94" si="30">IF(V72&lt;=U72,""," Los exámenes Reactivos de 40 a 44 años NO DEBEN ser mayor a los Exámenes Procesados de la misma edad.-")</f>
        <v/>
      </c>
      <c r="CK72" s="175" t="str">
        <f t="shared" ref="CK72:CK94" si="31">IF(X72&lt;=W72,""," Los exámenes Reactivos de 45 a 49 años NO DEBEN ser mayor a los Exámenes Procesados de la misma edad.-")</f>
        <v/>
      </c>
      <c r="CL72" s="175" t="str">
        <f t="shared" ref="CL72:CL94" si="32">IF(Z72&lt;=Y72,""," Los exámenes Reactivos de 50 a 54 años NO DEBEN ser mayor a los Exámenes Procesados de la misma edad.-")</f>
        <v/>
      </c>
      <c r="CM72" s="175" t="str">
        <f t="shared" ref="CM72:CM94" si="33">IF(AB72&lt;=AA72,""," Los exámenes Reactivos de 55 a 59 años NO DEBEN ser mayor a los Exámenes Procesados de la misma edad.-")</f>
        <v/>
      </c>
      <c r="CN72" s="175" t="str">
        <f t="shared" ref="CN72:CN94" si="34">IF(AD72&lt;=AC72,""," Los exámenes Reactivos de 60 a 64 años NO DEBEN ser mayor a los Exámenes Procesados de la misma edad.-")</f>
        <v/>
      </c>
      <c r="CO72" s="175" t="str">
        <f t="shared" ref="CO72:CO94" si="35">IF(AF72&lt;=AE72,""," Los exámenes Reactivos de 65 a 69 años NO DEBEN ser mayor a los Exámenes Procesados de la misma edad.-")</f>
        <v/>
      </c>
      <c r="CP72" s="175" t="str">
        <f t="shared" ref="CP72:CP94" si="36">IF(AH72&lt;=AG72,""," Los exámenes Reactivos de 70 a 74 años NO DEBEN ser mayor a los Exámenes Procesados de la misma edad.-")</f>
        <v/>
      </c>
      <c r="CQ72" s="175" t="str">
        <f t="shared" ref="CQ72:CQ81" si="37">IF(AJ72&lt;=AI72,""," Los exámenes Reactivos de 75 a 79 años NO DEBEN ser mayor a los Exámenes Procesados de la misma edad.-")</f>
        <v/>
      </c>
      <c r="CR72" s="175" t="str">
        <f t="shared" ref="CR72:CR94" si="38">IF(AL72&lt;=AK72,""," Los exámenes Reactivos de 80 y mas años NO DEBEN ser mayor a los Exámenes Procesados de la misma edad.-")</f>
        <v/>
      </c>
      <c r="CS72" s="175" t="str">
        <f t="shared" ref="CS72:CS80" si="39">IF(AL72&lt;=AK72,""," Los exámenes Reactivos de 80 y mas años NO DEBEN ser mayor a los Exámenes Procesados de la misma edad.-")</f>
        <v/>
      </c>
      <c r="CT72" s="175" t="str">
        <f t="shared" ref="CT72:CT80" si="40">IF(AL72&lt;=AK72,""," Los exámenes Reactivos de 80 y mas años NO DEBEN ser mayor a los Exámenes Procesados de la misma edad.-")</f>
        <v/>
      </c>
    </row>
    <row r="73" spans="1:98" x14ac:dyDescent="0.25">
      <c r="A73" s="452" t="s">
        <v>53</v>
      </c>
      <c r="B73" s="453"/>
      <c r="C73" s="266">
        <f t="shared" si="20"/>
        <v>76</v>
      </c>
      <c r="D73" s="267">
        <f t="shared" si="21"/>
        <v>0</v>
      </c>
      <c r="E73" s="268"/>
      <c r="F73" s="269"/>
      <c r="G73" s="268"/>
      <c r="H73" s="269"/>
      <c r="I73" s="191"/>
      <c r="J73" s="192"/>
      <c r="K73" s="191">
        <v>5</v>
      </c>
      <c r="L73" s="192"/>
      <c r="M73" s="191">
        <v>19</v>
      </c>
      <c r="N73" s="192"/>
      <c r="O73" s="191">
        <v>23</v>
      </c>
      <c r="P73" s="192"/>
      <c r="Q73" s="191">
        <v>20</v>
      </c>
      <c r="R73" s="192"/>
      <c r="S73" s="191">
        <v>9</v>
      </c>
      <c r="T73" s="192"/>
      <c r="U73" s="191"/>
      <c r="V73" s="192"/>
      <c r="W73" s="191"/>
      <c r="X73" s="192"/>
      <c r="Y73" s="191"/>
      <c r="Z73" s="192"/>
      <c r="AA73" s="191"/>
      <c r="AB73" s="192"/>
      <c r="AC73" s="191"/>
      <c r="AD73" s="192"/>
      <c r="AE73" s="191"/>
      <c r="AF73" s="192"/>
      <c r="AG73" s="191"/>
      <c r="AH73" s="192"/>
      <c r="AI73" s="191"/>
      <c r="AJ73" s="192"/>
      <c r="AK73" s="268"/>
      <c r="AL73" s="270"/>
      <c r="AM73" s="270"/>
      <c r="AN73" s="204">
        <v>76</v>
      </c>
      <c r="AO73" s="204">
        <v>0</v>
      </c>
      <c r="AP73" s="210">
        <v>0</v>
      </c>
      <c r="AQ73" s="210">
        <v>0</v>
      </c>
      <c r="AR73" s="265" t="s">
        <v>97</v>
      </c>
      <c r="BZ73" s="175"/>
      <c r="CA73" s="175" t="str">
        <f>IF(C73&lt;&gt;AN73," Total de exámenes procesados DEBEN ser igual al Total por sexo.-","")</f>
        <v/>
      </c>
      <c r="CB73" s="175" t="str">
        <f t="shared" si="22"/>
        <v/>
      </c>
      <c r="CC73" s="175" t="str">
        <f t="shared" si="23"/>
        <v/>
      </c>
      <c r="CD73" s="175" t="str">
        <f t="shared" si="24"/>
        <v/>
      </c>
      <c r="CE73" s="175" t="str">
        <f t="shared" si="25"/>
        <v/>
      </c>
      <c r="CF73" s="175" t="str">
        <f t="shared" si="26"/>
        <v/>
      </c>
      <c r="CG73" s="175" t="str">
        <f t="shared" si="27"/>
        <v/>
      </c>
      <c r="CH73" s="175" t="str">
        <f t="shared" si="28"/>
        <v/>
      </c>
      <c r="CI73" s="175" t="str">
        <f t="shared" si="29"/>
        <v/>
      </c>
      <c r="CJ73" s="175" t="str">
        <f t="shared" si="30"/>
        <v/>
      </c>
      <c r="CK73" s="175" t="str">
        <f t="shared" si="31"/>
        <v/>
      </c>
      <c r="CL73" s="175" t="str">
        <f t="shared" si="32"/>
        <v/>
      </c>
      <c r="CM73" s="175" t="str">
        <f t="shared" si="33"/>
        <v/>
      </c>
      <c r="CN73" s="175" t="str">
        <f t="shared" si="34"/>
        <v/>
      </c>
      <c r="CO73" s="175" t="str">
        <f t="shared" si="35"/>
        <v/>
      </c>
      <c r="CP73" s="175" t="str">
        <f t="shared" si="36"/>
        <v/>
      </c>
      <c r="CQ73" s="175" t="str">
        <f t="shared" si="37"/>
        <v/>
      </c>
      <c r="CR73" s="175" t="str">
        <f t="shared" si="38"/>
        <v/>
      </c>
      <c r="CS73" s="175" t="str">
        <f t="shared" si="39"/>
        <v/>
      </c>
      <c r="CT73" s="175" t="str">
        <f t="shared" si="40"/>
        <v/>
      </c>
    </row>
    <row r="74" spans="1:98" x14ac:dyDescent="0.25">
      <c r="A74" s="452" t="s">
        <v>54</v>
      </c>
      <c r="B74" s="453"/>
      <c r="C74" s="266">
        <f t="shared" si="20"/>
        <v>0</v>
      </c>
      <c r="D74" s="267">
        <f t="shared" si="21"/>
        <v>0</v>
      </c>
      <c r="E74" s="268"/>
      <c r="F74" s="269"/>
      <c r="G74" s="268"/>
      <c r="H74" s="269"/>
      <c r="I74" s="191"/>
      <c r="J74" s="192"/>
      <c r="K74" s="208"/>
      <c r="L74" s="209"/>
      <c r="M74" s="208"/>
      <c r="N74" s="209"/>
      <c r="O74" s="208"/>
      <c r="P74" s="209"/>
      <c r="Q74" s="208"/>
      <c r="R74" s="209"/>
      <c r="S74" s="208"/>
      <c r="T74" s="209"/>
      <c r="U74" s="208"/>
      <c r="V74" s="209"/>
      <c r="W74" s="208"/>
      <c r="X74" s="209"/>
      <c r="Y74" s="208"/>
      <c r="Z74" s="209"/>
      <c r="AA74" s="208"/>
      <c r="AB74" s="209"/>
      <c r="AC74" s="208"/>
      <c r="AD74" s="209"/>
      <c r="AE74" s="208"/>
      <c r="AF74" s="209"/>
      <c r="AG74" s="208"/>
      <c r="AH74" s="209"/>
      <c r="AI74" s="208"/>
      <c r="AJ74" s="209"/>
      <c r="AK74" s="268"/>
      <c r="AL74" s="270"/>
      <c r="AM74" s="270"/>
      <c r="AN74" s="204"/>
      <c r="AO74" s="204"/>
      <c r="AP74" s="210"/>
      <c r="AQ74" s="210"/>
      <c r="AR74" s="265" t="s">
        <v>97</v>
      </c>
      <c r="BZ74" s="175"/>
      <c r="CA74" s="175" t="str">
        <f>IF(C74&lt;&gt;AN74," Total de exámenes procesados DEBEN ser igual al Total por sexo.-","")</f>
        <v/>
      </c>
      <c r="CB74" s="175" t="str">
        <f t="shared" si="22"/>
        <v/>
      </c>
      <c r="CC74" s="175" t="str">
        <f t="shared" si="23"/>
        <v/>
      </c>
      <c r="CD74" s="175" t="str">
        <f t="shared" si="24"/>
        <v/>
      </c>
      <c r="CE74" s="175" t="str">
        <f t="shared" si="25"/>
        <v/>
      </c>
      <c r="CF74" s="175" t="str">
        <f t="shared" si="26"/>
        <v/>
      </c>
      <c r="CG74" s="175" t="str">
        <f t="shared" si="27"/>
        <v/>
      </c>
      <c r="CH74" s="175" t="str">
        <f t="shared" si="28"/>
        <v/>
      </c>
      <c r="CI74" s="175" t="str">
        <f t="shared" si="29"/>
        <v/>
      </c>
      <c r="CJ74" s="175" t="str">
        <f t="shared" si="30"/>
        <v/>
      </c>
      <c r="CK74" s="175" t="str">
        <f t="shared" si="31"/>
        <v/>
      </c>
      <c r="CL74" s="175" t="str">
        <f t="shared" si="32"/>
        <v/>
      </c>
      <c r="CM74" s="175" t="str">
        <f t="shared" si="33"/>
        <v/>
      </c>
      <c r="CN74" s="175" t="str">
        <f t="shared" si="34"/>
        <v/>
      </c>
      <c r="CO74" s="175" t="str">
        <f t="shared" si="35"/>
        <v/>
      </c>
      <c r="CP74" s="175" t="str">
        <f t="shared" si="36"/>
        <v/>
      </c>
      <c r="CQ74" s="175" t="str">
        <f t="shared" si="37"/>
        <v/>
      </c>
      <c r="CR74" s="175" t="str">
        <f t="shared" si="38"/>
        <v/>
      </c>
      <c r="CS74" s="175" t="str">
        <f t="shared" si="39"/>
        <v/>
      </c>
      <c r="CT74" s="175" t="str">
        <f t="shared" si="40"/>
        <v/>
      </c>
    </row>
    <row r="75" spans="1:98" x14ac:dyDescent="0.25">
      <c r="A75" s="452" t="s">
        <v>14</v>
      </c>
      <c r="B75" s="453"/>
      <c r="C75" s="266">
        <f t="shared" si="20"/>
        <v>1</v>
      </c>
      <c r="D75" s="271">
        <f t="shared" si="21"/>
        <v>0</v>
      </c>
      <c r="E75" s="268"/>
      <c r="F75" s="269"/>
      <c r="G75" s="268"/>
      <c r="H75" s="269"/>
      <c r="I75" s="268"/>
      <c r="J75" s="269"/>
      <c r="K75" s="208"/>
      <c r="L75" s="209"/>
      <c r="M75" s="208"/>
      <c r="N75" s="209"/>
      <c r="O75" s="208"/>
      <c r="P75" s="209"/>
      <c r="Q75" s="208"/>
      <c r="R75" s="209"/>
      <c r="S75" s="208"/>
      <c r="T75" s="209"/>
      <c r="U75" s="208"/>
      <c r="V75" s="209"/>
      <c r="W75" s="208">
        <v>1</v>
      </c>
      <c r="X75" s="209"/>
      <c r="Y75" s="208"/>
      <c r="Z75" s="209"/>
      <c r="AA75" s="208"/>
      <c r="AB75" s="209"/>
      <c r="AC75" s="208"/>
      <c r="AD75" s="209"/>
      <c r="AE75" s="208"/>
      <c r="AF75" s="209"/>
      <c r="AG75" s="208"/>
      <c r="AH75" s="209"/>
      <c r="AI75" s="208"/>
      <c r="AJ75" s="209"/>
      <c r="AK75" s="208"/>
      <c r="AL75" s="210"/>
      <c r="AM75" s="204"/>
      <c r="AN75" s="204">
        <v>1</v>
      </c>
      <c r="AO75" s="204">
        <v>0</v>
      </c>
      <c r="AP75" s="210">
        <v>0</v>
      </c>
      <c r="AQ75" s="210">
        <v>0</v>
      </c>
      <c r="AR75" s="265" t="s">
        <v>97</v>
      </c>
      <c r="BZ75" s="175"/>
      <c r="CA75" s="175" t="str">
        <f t="shared" ref="CA75:CA94" si="41">IF(C75&lt;&gt;SUM(AM75:AN75)," Total de exámenes procesados DEBEN ser igual al Total por sexo.-","")</f>
        <v/>
      </c>
      <c r="CB75" s="175" t="str">
        <f t="shared" si="22"/>
        <v/>
      </c>
      <c r="CC75" s="175" t="str">
        <f t="shared" si="23"/>
        <v/>
      </c>
      <c r="CD75" s="175" t="str">
        <f t="shared" si="24"/>
        <v/>
      </c>
      <c r="CE75" s="175" t="str">
        <f t="shared" si="25"/>
        <v/>
      </c>
      <c r="CF75" s="175" t="str">
        <f t="shared" si="26"/>
        <v/>
      </c>
      <c r="CG75" s="175" t="str">
        <f t="shared" si="27"/>
        <v/>
      </c>
      <c r="CH75" s="175" t="str">
        <f t="shared" si="28"/>
        <v/>
      </c>
      <c r="CI75" s="175" t="str">
        <f t="shared" si="29"/>
        <v/>
      </c>
      <c r="CJ75" s="175" t="str">
        <f t="shared" si="30"/>
        <v/>
      </c>
      <c r="CK75" s="175" t="str">
        <f t="shared" si="31"/>
        <v/>
      </c>
      <c r="CL75" s="175" t="str">
        <f t="shared" si="32"/>
        <v/>
      </c>
      <c r="CM75" s="175" t="str">
        <f t="shared" si="33"/>
        <v/>
      </c>
      <c r="CN75" s="175" t="str">
        <f t="shared" si="34"/>
        <v/>
      </c>
      <c r="CO75" s="175" t="str">
        <f t="shared" si="35"/>
        <v/>
      </c>
      <c r="CP75" s="175" t="str">
        <f t="shared" si="36"/>
        <v/>
      </c>
      <c r="CQ75" s="175" t="str">
        <f t="shared" si="37"/>
        <v/>
      </c>
      <c r="CR75" s="175" t="str">
        <f t="shared" si="38"/>
        <v/>
      </c>
      <c r="CS75" s="175" t="str">
        <f t="shared" si="39"/>
        <v/>
      </c>
      <c r="CT75" s="175" t="str">
        <f t="shared" si="40"/>
        <v/>
      </c>
    </row>
    <row r="76" spans="1:98" x14ac:dyDescent="0.25">
      <c r="A76" s="452" t="s">
        <v>19</v>
      </c>
      <c r="B76" s="453"/>
      <c r="C76" s="214">
        <f t="shared" si="20"/>
        <v>2</v>
      </c>
      <c r="D76" s="271">
        <f t="shared" si="21"/>
        <v>0</v>
      </c>
      <c r="E76" s="208"/>
      <c r="F76" s="209"/>
      <c r="G76" s="208"/>
      <c r="H76" s="209"/>
      <c r="I76" s="208"/>
      <c r="J76" s="209"/>
      <c r="K76" s="208"/>
      <c r="L76" s="209"/>
      <c r="M76" s="208"/>
      <c r="N76" s="209"/>
      <c r="O76" s="208"/>
      <c r="P76" s="209"/>
      <c r="Q76" s="208"/>
      <c r="R76" s="209"/>
      <c r="S76" s="208"/>
      <c r="T76" s="209"/>
      <c r="U76" s="208">
        <v>1</v>
      </c>
      <c r="V76" s="209"/>
      <c r="W76" s="208"/>
      <c r="X76" s="209"/>
      <c r="Y76" s="208"/>
      <c r="Z76" s="209"/>
      <c r="AA76" s="208"/>
      <c r="AB76" s="209"/>
      <c r="AC76" s="208">
        <v>1</v>
      </c>
      <c r="AD76" s="209"/>
      <c r="AE76" s="208"/>
      <c r="AF76" s="209"/>
      <c r="AG76" s="208"/>
      <c r="AH76" s="209"/>
      <c r="AI76" s="208"/>
      <c r="AJ76" s="209"/>
      <c r="AK76" s="208"/>
      <c r="AL76" s="210"/>
      <c r="AM76" s="204">
        <v>2</v>
      </c>
      <c r="AN76" s="204"/>
      <c r="AO76" s="204">
        <v>0</v>
      </c>
      <c r="AP76" s="210">
        <v>0</v>
      </c>
      <c r="AQ76" s="210">
        <v>0</v>
      </c>
      <c r="AR76" s="265" t="s">
        <v>97</v>
      </c>
      <c r="BZ76" s="175"/>
      <c r="CA76" s="175" t="str">
        <f t="shared" si="41"/>
        <v/>
      </c>
      <c r="CB76" s="175" t="str">
        <f t="shared" si="22"/>
        <v/>
      </c>
      <c r="CC76" s="175" t="str">
        <f t="shared" si="23"/>
        <v/>
      </c>
      <c r="CD76" s="175" t="str">
        <f t="shared" si="24"/>
        <v/>
      </c>
      <c r="CE76" s="175" t="str">
        <f t="shared" si="25"/>
        <v/>
      </c>
      <c r="CF76" s="175" t="str">
        <f t="shared" si="26"/>
        <v/>
      </c>
      <c r="CG76" s="175" t="str">
        <f t="shared" si="27"/>
        <v/>
      </c>
      <c r="CH76" s="175" t="str">
        <f t="shared" si="28"/>
        <v/>
      </c>
      <c r="CI76" s="175" t="str">
        <f t="shared" si="29"/>
        <v/>
      </c>
      <c r="CJ76" s="175" t="str">
        <f t="shared" si="30"/>
        <v/>
      </c>
      <c r="CK76" s="175" t="str">
        <f t="shared" si="31"/>
        <v/>
      </c>
      <c r="CL76" s="175" t="str">
        <f t="shared" si="32"/>
        <v/>
      </c>
      <c r="CM76" s="175" t="str">
        <f t="shared" si="33"/>
        <v/>
      </c>
      <c r="CN76" s="175" t="str">
        <f t="shared" si="34"/>
        <v/>
      </c>
      <c r="CO76" s="175" t="str">
        <f t="shared" si="35"/>
        <v/>
      </c>
      <c r="CP76" s="175" t="str">
        <f t="shared" si="36"/>
        <v/>
      </c>
      <c r="CQ76" s="175" t="str">
        <f t="shared" si="37"/>
        <v/>
      </c>
      <c r="CR76" s="175" t="str">
        <f t="shared" si="38"/>
        <v/>
      </c>
      <c r="CS76" s="175" t="str">
        <f t="shared" si="39"/>
        <v/>
      </c>
      <c r="CT76" s="175" t="str">
        <f t="shared" si="40"/>
        <v/>
      </c>
    </row>
    <row r="77" spans="1:98" x14ac:dyDescent="0.25">
      <c r="A77" s="452" t="s">
        <v>55</v>
      </c>
      <c r="B77" s="453"/>
      <c r="C77" s="266">
        <f t="shared" si="20"/>
        <v>33</v>
      </c>
      <c r="D77" s="267">
        <f t="shared" si="21"/>
        <v>1</v>
      </c>
      <c r="E77" s="268"/>
      <c r="F77" s="269"/>
      <c r="G77" s="268"/>
      <c r="H77" s="269"/>
      <c r="I77" s="208"/>
      <c r="J77" s="209"/>
      <c r="K77" s="208">
        <v>2</v>
      </c>
      <c r="L77" s="209"/>
      <c r="M77" s="208">
        <v>4</v>
      </c>
      <c r="N77" s="209">
        <v>1</v>
      </c>
      <c r="O77" s="208">
        <v>11</v>
      </c>
      <c r="P77" s="209"/>
      <c r="Q77" s="208">
        <v>3</v>
      </c>
      <c r="R77" s="209"/>
      <c r="S77" s="208">
        <v>2</v>
      </c>
      <c r="T77" s="209"/>
      <c r="U77" s="208">
        <v>4</v>
      </c>
      <c r="V77" s="209"/>
      <c r="W77" s="208">
        <v>1</v>
      </c>
      <c r="X77" s="209"/>
      <c r="Y77" s="208">
        <v>4</v>
      </c>
      <c r="Z77" s="209"/>
      <c r="AA77" s="208"/>
      <c r="AB77" s="209"/>
      <c r="AC77" s="208">
        <v>1</v>
      </c>
      <c r="AD77" s="209"/>
      <c r="AE77" s="208">
        <v>1</v>
      </c>
      <c r="AF77" s="209"/>
      <c r="AG77" s="208"/>
      <c r="AH77" s="209"/>
      <c r="AI77" s="208"/>
      <c r="AJ77" s="209"/>
      <c r="AK77" s="208"/>
      <c r="AL77" s="210"/>
      <c r="AM77" s="204">
        <v>25</v>
      </c>
      <c r="AN77" s="204">
        <v>8</v>
      </c>
      <c r="AO77" s="204">
        <v>0</v>
      </c>
      <c r="AP77" s="210">
        <v>0</v>
      </c>
      <c r="AQ77" s="210">
        <v>0</v>
      </c>
      <c r="AR77" s="265" t="s">
        <v>97</v>
      </c>
      <c r="BZ77" s="175"/>
      <c r="CA77" s="175" t="str">
        <f t="shared" si="41"/>
        <v/>
      </c>
      <c r="CB77" s="175" t="str">
        <f t="shared" si="22"/>
        <v/>
      </c>
      <c r="CC77" s="175" t="str">
        <f t="shared" si="23"/>
        <v/>
      </c>
      <c r="CD77" s="175" t="str">
        <f t="shared" si="24"/>
        <v/>
      </c>
      <c r="CE77" s="175" t="str">
        <f t="shared" si="25"/>
        <v/>
      </c>
      <c r="CF77" s="175" t="str">
        <f t="shared" si="26"/>
        <v/>
      </c>
      <c r="CG77" s="175" t="str">
        <f t="shared" si="27"/>
        <v/>
      </c>
      <c r="CH77" s="175" t="str">
        <f t="shared" si="28"/>
        <v/>
      </c>
      <c r="CI77" s="175" t="str">
        <f t="shared" si="29"/>
        <v/>
      </c>
      <c r="CJ77" s="175" t="str">
        <f t="shared" si="30"/>
        <v/>
      </c>
      <c r="CK77" s="175" t="str">
        <f t="shared" si="31"/>
        <v/>
      </c>
      <c r="CL77" s="175" t="str">
        <f t="shared" si="32"/>
        <v/>
      </c>
      <c r="CM77" s="175" t="str">
        <f t="shared" si="33"/>
        <v/>
      </c>
      <c r="CN77" s="175" t="str">
        <f t="shared" si="34"/>
        <v/>
      </c>
      <c r="CO77" s="175" t="str">
        <f t="shared" si="35"/>
        <v/>
      </c>
      <c r="CP77" s="175" t="str">
        <f t="shared" si="36"/>
        <v/>
      </c>
      <c r="CQ77" s="175" t="str">
        <f t="shared" si="37"/>
        <v/>
      </c>
      <c r="CR77" s="175" t="str">
        <f t="shared" si="38"/>
        <v/>
      </c>
      <c r="CS77" s="175" t="str">
        <f t="shared" si="39"/>
        <v/>
      </c>
      <c r="CT77" s="175" t="str">
        <f t="shared" si="40"/>
        <v/>
      </c>
    </row>
    <row r="78" spans="1:98" ht="27.75" customHeight="1" x14ac:dyDescent="0.25">
      <c r="A78" s="485" t="s">
        <v>56</v>
      </c>
      <c r="B78" s="486"/>
      <c r="C78" s="266">
        <f t="shared" si="20"/>
        <v>20</v>
      </c>
      <c r="D78" s="267">
        <f t="shared" si="21"/>
        <v>0</v>
      </c>
      <c r="E78" s="268"/>
      <c r="F78" s="269"/>
      <c r="G78" s="268"/>
      <c r="H78" s="269"/>
      <c r="I78" s="208"/>
      <c r="J78" s="209"/>
      <c r="K78" s="208">
        <v>1</v>
      </c>
      <c r="L78" s="209"/>
      <c r="M78" s="208">
        <v>5</v>
      </c>
      <c r="N78" s="209"/>
      <c r="O78" s="208">
        <v>4</v>
      </c>
      <c r="P78" s="209"/>
      <c r="Q78" s="208">
        <v>3</v>
      </c>
      <c r="R78" s="209"/>
      <c r="S78" s="208">
        <v>1</v>
      </c>
      <c r="T78" s="209"/>
      <c r="U78" s="208">
        <v>3</v>
      </c>
      <c r="V78" s="209"/>
      <c r="W78" s="208">
        <v>1</v>
      </c>
      <c r="X78" s="209"/>
      <c r="Y78" s="208">
        <v>2</v>
      </c>
      <c r="Z78" s="209"/>
      <c r="AA78" s="208"/>
      <c r="AB78" s="209"/>
      <c r="AC78" s="208"/>
      <c r="AD78" s="209"/>
      <c r="AE78" s="208"/>
      <c r="AF78" s="209"/>
      <c r="AG78" s="208"/>
      <c r="AH78" s="209"/>
      <c r="AI78" s="208"/>
      <c r="AJ78" s="209"/>
      <c r="AK78" s="208"/>
      <c r="AL78" s="210"/>
      <c r="AM78" s="204"/>
      <c r="AN78" s="204">
        <v>20</v>
      </c>
      <c r="AO78" s="204">
        <v>0</v>
      </c>
      <c r="AP78" s="210">
        <v>0</v>
      </c>
      <c r="AQ78" s="210">
        <v>0</v>
      </c>
      <c r="AR78" s="265" t="s">
        <v>98</v>
      </c>
      <c r="BZ78" s="175"/>
      <c r="CA78" s="175" t="str">
        <f t="shared" si="41"/>
        <v/>
      </c>
      <c r="CB78" s="175" t="str">
        <f t="shared" si="22"/>
        <v/>
      </c>
      <c r="CC78" s="175" t="str">
        <f t="shared" si="23"/>
        <v/>
      </c>
      <c r="CD78" s="175" t="str">
        <f t="shared" si="24"/>
        <v/>
      </c>
      <c r="CE78" s="175" t="str">
        <f t="shared" si="25"/>
        <v/>
      </c>
      <c r="CF78" s="175" t="str">
        <f t="shared" si="26"/>
        <v/>
      </c>
      <c r="CG78" s="175" t="str">
        <f t="shared" si="27"/>
        <v/>
      </c>
      <c r="CH78" s="175" t="str">
        <f t="shared" si="28"/>
        <v/>
      </c>
      <c r="CI78" s="175" t="str">
        <f t="shared" si="29"/>
        <v/>
      </c>
      <c r="CJ78" s="175" t="str">
        <f t="shared" si="30"/>
        <v/>
      </c>
      <c r="CK78" s="175" t="str">
        <f t="shared" si="31"/>
        <v/>
      </c>
      <c r="CL78" s="175" t="str">
        <f t="shared" si="32"/>
        <v/>
      </c>
      <c r="CM78" s="175" t="str">
        <f t="shared" si="33"/>
        <v/>
      </c>
      <c r="CN78" s="175" t="str">
        <f t="shared" si="34"/>
        <v/>
      </c>
      <c r="CO78" s="175" t="str">
        <f t="shared" si="35"/>
        <v/>
      </c>
      <c r="CP78" s="175" t="str">
        <f t="shared" si="36"/>
        <v/>
      </c>
      <c r="CQ78" s="175" t="str">
        <f t="shared" si="37"/>
        <v/>
      </c>
      <c r="CR78" s="175" t="str">
        <f t="shared" si="38"/>
        <v/>
      </c>
      <c r="CS78" s="175" t="str">
        <f t="shared" si="39"/>
        <v/>
      </c>
      <c r="CT78" s="175" t="str">
        <f t="shared" si="40"/>
        <v/>
      </c>
    </row>
    <row r="79" spans="1:98" x14ac:dyDescent="0.25">
      <c r="A79" s="452" t="s">
        <v>17</v>
      </c>
      <c r="B79" s="453"/>
      <c r="C79" s="214">
        <f t="shared" si="20"/>
        <v>3</v>
      </c>
      <c r="D79" s="271">
        <f t="shared" si="21"/>
        <v>0</v>
      </c>
      <c r="E79" s="208"/>
      <c r="F79" s="209"/>
      <c r="G79" s="208"/>
      <c r="H79" s="209"/>
      <c r="I79" s="208"/>
      <c r="J79" s="209"/>
      <c r="K79" s="208"/>
      <c r="L79" s="209"/>
      <c r="M79" s="208">
        <v>1</v>
      </c>
      <c r="N79" s="209"/>
      <c r="O79" s="208"/>
      <c r="P79" s="209"/>
      <c r="Q79" s="208">
        <v>1</v>
      </c>
      <c r="R79" s="209"/>
      <c r="S79" s="208"/>
      <c r="T79" s="209"/>
      <c r="U79" s="208"/>
      <c r="V79" s="209"/>
      <c r="W79" s="208">
        <v>1</v>
      </c>
      <c r="X79" s="209"/>
      <c r="Y79" s="208"/>
      <c r="Z79" s="209"/>
      <c r="AA79" s="208"/>
      <c r="AB79" s="209"/>
      <c r="AC79" s="208"/>
      <c r="AD79" s="209"/>
      <c r="AE79" s="208"/>
      <c r="AF79" s="209"/>
      <c r="AG79" s="208"/>
      <c r="AH79" s="209"/>
      <c r="AI79" s="208"/>
      <c r="AJ79" s="209"/>
      <c r="AK79" s="208"/>
      <c r="AL79" s="210"/>
      <c r="AM79" s="204">
        <v>1</v>
      </c>
      <c r="AN79" s="204">
        <v>2</v>
      </c>
      <c r="AO79" s="204">
        <v>0</v>
      </c>
      <c r="AP79" s="210">
        <v>0</v>
      </c>
      <c r="AQ79" s="210">
        <v>0</v>
      </c>
      <c r="AR79" s="265" t="s">
        <v>97</v>
      </c>
      <c r="BZ79" s="175"/>
      <c r="CA79" s="175" t="str">
        <f t="shared" si="41"/>
        <v/>
      </c>
      <c r="CB79" s="175" t="str">
        <f t="shared" si="22"/>
        <v/>
      </c>
      <c r="CC79" s="175" t="str">
        <f t="shared" si="23"/>
        <v/>
      </c>
      <c r="CD79" s="175" t="str">
        <f t="shared" si="24"/>
        <v/>
      </c>
      <c r="CE79" s="175" t="str">
        <f t="shared" si="25"/>
        <v/>
      </c>
      <c r="CF79" s="175" t="str">
        <f t="shared" si="26"/>
        <v/>
      </c>
      <c r="CG79" s="175" t="str">
        <f t="shared" si="27"/>
        <v/>
      </c>
      <c r="CH79" s="175" t="str">
        <f t="shared" si="28"/>
        <v/>
      </c>
      <c r="CI79" s="175" t="str">
        <f t="shared" si="29"/>
        <v/>
      </c>
      <c r="CJ79" s="175" t="str">
        <f t="shared" si="30"/>
        <v/>
      </c>
      <c r="CK79" s="175" t="str">
        <f t="shared" si="31"/>
        <v/>
      </c>
      <c r="CL79" s="175" t="str">
        <f t="shared" si="32"/>
        <v/>
      </c>
      <c r="CM79" s="175" t="str">
        <f t="shared" si="33"/>
        <v/>
      </c>
      <c r="CN79" s="175" t="str">
        <f t="shared" si="34"/>
        <v/>
      </c>
      <c r="CO79" s="175" t="str">
        <f t="shared" si="35"/>
        <v/>
      </c>
      <c r="CP79" s="175" t="str">
        <f t="shared" si="36"/>
        <v/>
      </c>
      <c r="CQ79" s="175" t="str">
        <f t="shared" si="37"/>
        <v/>
      </c>
      <c r="CR79" s="175" t="str">
        <f t="shared" si="38"/>
        <v/>
      </c>
      <c r="CS79" s="175" t="str">
        <f t="shared" si="39"/>
        <v/>
      </c>
      <c r="CT79" s="175" t="str">
        <f t="shared" si="40"/>
        <v/>
      </c>
    </row>
    <row r="80" spans="1:98" x14ac:dyDescent="0.25">
      <c r="A80" s="487" t="s">
        <v>57</v>
      </c>
      <c r="B80" s="488"/>
      <c r="C80" s="272">
        <f t="shared" si="20"/>
        <v>4</v>
      </c>
      <c r="D80" s="273">
        <f t="shared" si="21"/>
        <v>0</v>
      </c>
      <c r="E80" s="274"/>
      <c r="F80" s="275"/>
      <c r="G80" s="274"/>
      <c r="H80" s="275"/>
      <c r="I80" s="274"/>
      <c r="J80" s="275"/>
      <c r="K80" s="276"/>
      <c r="L80" s="215"/>
      <c r="M80" s="276">
        <v>1</v>
      </c>
      <c r="N80" s="215"/>
      <c r="O80" s="276"/>
      <c r="P80" s="215"/>
      <c r="Q80" s="276">
        <v>1</v>
      </c>
      <c r="R80" s="215"/>
      <c r="S80" s="276">
        <v>1</v>
      </c>
      <c r="T80" s="215"/>
      <c r="U80" s="276"/>
      <c r="V80" s="215"/>
      <c r="W80" s="276"/>
      <c r="X80" s="215"/>
      <c r="Y80" s="276"/>
      <c r="Z80" s="215"/>
      <c r="AA80" s="276"/>
      <c r="AB80" s="215"/>
      <c r="AC80" s="276"/>
      <c r="AD80" s="215"/>
      <c r="AE80" s="276"/>
      <c r="AF80" s="215"/>
      <c r="AG80" s="276"/>
      <c r="AH80" s="215"/>
      <c r="AI80" s="276"/>
      <c r="AJ80" s="215"/>
      <c r="AK80" s="276">
        <v>1</v>
      </c>
      <c r="AL80" s="216"/>
      <c r="AM80" s="206">
        <v>3</v>
      </c>
      <c r="AN80" s="206">
        <v>1</v>
      </c>
      <c r="AO80" s="206">
        <v>0</v>
      </c>
      <c r="AP80" s="216">
        <v>0</v>
      </c>
      <c r="AQ80" s="216">
        <v>0</v>
      </c>
      <c r="AR80" s="265" t="s">
        <v>97</v>
      </c>
      <c r="BZ80" s="175"/>
      <c r="CA80" s="175" t="str">
        <f t="shared" si="41"/>
        <v/>
      </c>
      <c r="CB80" s="175" t="str">
        <f t="shared" si="22"/>
        <v/>
      </c>
      <c r="CC80" s="175" t="str">
        <f t="shared" si="23"/>
        <v/>
      </c>
      <c r="CD80" s="175" t="str">
        <f t="shared" si="24"/>
        <v/>
      </c>
      <c r="CE80" s="175" t="str">
        <f t="shared" si="25"/>
        <v/>
      </c>
      <c r="CF80" s="175" t="str">
        <f t="shared" si="26"/>
        <v/>
      </c>
      <c r="CG80" s="175" t="str">
        <f t="shared" si="27"/>
        <v/>
      </c>
      <c r="CH80" s="175" t="str">
        <f t="shared" si="28"/>
        <v/>
      </c>
      <c r="CI80" s="175" t="str">
        <f t="shared" si="29"/>
        <v/>
      </c>
      <c r="CJ80" s="175" t="str">
        <f t="shared" si="30"/>
        <v/>
      </c>
      <c r="CK80" s="175" t="str">
        <f t="shared" si="31"/>
        <v/>
      </c>
      <c r="CL80" s="175" t="str">
        <f t="shared" si="32"/>
        <v/>
      </c>
      <c r="CM80" s="175" t="str">
        <f t="shared" si="33"/>
        <v/>
      </c>
      <c r="CN80" s="175" t="str">
        <f t="shared" si="34"/>
        <v/>
      </c>
      <c r="CO80" s="175" t="str">
        <f t="shared" si="35"/>
        <v/>
      </c>
      <c r="CP80" s="175" t="str">
        <f t="shared" si="36"/>
        <v/>
      </c>
      <c r="CQ80" s="175" t="str">
        <f t="shared" si="37"/>
        <v/>
      </c>
      <c r="CR80" s="175" t="str">
        <f t="shared" si="38"/>
        <v/>
      </c>
      <c r="CS80" s="175" t="str">
        <f t="shared" si="39"/>
        <v/>
      </c>
      <c r="CT80" s="175" t="str">
        <f t="shared" si="40"/>
        <v/>
      </c>
    </row>
    <row r="81" spans="1:98" x14ac:dyDescent="0.25">
      <c r="A81" s="489" t="s">
        <v>18</v>
      </c>
      <c r="B81" s="277" t="s">
        <v>88</v>
      </c>
      <c r="C81" s="260">
        <f t="shared" si="20"/>
        <v>0</v>
      </c>
      <c r="D81" s="261">
        <f t="shared" si="21"/>
        <v>0</v>
      </c>
      <c r="E81" s="278"/>
      <c r="F81" s="279"/>
      <c r="G81" s="278"/>
      <c r="H81" s="279"/>
      <c r="I81" s="278"/>
      <c r="J81" s="279"/>
      <c r="K81" s="246"/>
      <c r="L81" s="247"/>
      <c r="M81" s="246"/>
      <c r="N81" s="247"/>
      <c r="O81" s="246"/>
      <c r="P81" s="247"/>
      <c r="Q81" s="246"/>
      <c r="R81" s="247"/>
      <c r="S81" s="246"/>
      <c r="T81" s="247"/>
      <c r="U81" s="246"/>
      <c r="V81" s="247"/>
      <c r="W81" s="246"/>
      <c r="X81" s="247"/>
      <c r="Y81" s="246"/>
      <c r="Z81" s="247"/>
      <c r="AA81" s="246"/>
      <c r="AB81" s="247"/>
      <c r="AC81" s="246"/>
      <c r="AD81" s="247"/>
      <c r="AE81" s="246"/>
      <c r="AF81" s="247"/>
      <c r="AG81" s="246"/>
      <c r="AH81" s="247"/>
      <c r="AI81" s="246"/>
      <c r="AJ81" s="247"/>
      <c r="AK81" s="246"/>
      <c r="AL81" s="248"/>
      <c r="AM81" s="198"/>
      <c r="AN81" s="198"/>
      <c r="AO81" s="198"/>
      <c r="AP81" s="248"/>
      <c r="AQ81" s="248"/>
      <c r="AR81" s="265" t="s">
        <v>97</v>
      </c>
      <c r="BZ81" s="175"/>
      <c r="CA81" s="175" t="str">
        <f t="shared" si="41"/>
        <v/>
      </c>
      <c r="CB81" s="175" t="str">
        <f t="shared" si="22"/>
        <v/>
      </c>
      <c r="CC81" s="175" t="str">
        <f t="shared" si="23"/>
        <v/>
      </c>
      <c r="CD81" s="175" t="str">
        <f t="shared" si="24"/>
        <v/>
      </c>
      <c r="CE81" s="175" t="str">
        <f t="shared" si="25"/>
        <v/>
      </c>
      <c r="CF81" s="175" t="str">
        <f t="shared" si="26"/>
        <v/>
      </c>
      <c r="CG81" s="175" t="str">
        <f t="shared" si="27"/>
        <v/>
      </c>
      <c r="CH81" s="175" t="str">
        <f t="shared" si="28"/>
        <v/>
      </c>
      <c r="CI81" s="175" t="str">
        <f t="shared" si="29"/>
        <v/>
      </c>
      <c r="CJ81" s="175" t="str">
        <f t="shared" si="30"/>
        <v/>
      </c>
      <c r="CK81" s="175" t="str">
        <f t="shared" si="31"/>
        <v/>
      </c>
      <c r="CL81" s="175" t="str">
        <f t="shared" si="32"/>
        <v/>
      </c>
      <c r="CM81" s="175" t="str">
        <f t="shared" si="33"/>
        <v/>
      </c>
      <c r="CN81" s="175" t="str">
        <f t="shared" si="34"/>
        <v/>
      </c>
      <c r="CO81" s="175" t="str">
        <f t="shared" si="35"/>
        <v/>
      </c>
      <c r="CP81" s="175" t="str">
        <f t="shared" si="36"/>
        <v/>
      </c>
      <c r="CQ81" s="175" t="str">
        <f t="shared" si="37"/>
        <v/>
      </c>
      <c r="CR81" s="175" t="str">
        <f t="shared" si="38"/>
        <v/>
      </c>
      <c r="CS81" s="175" t="str">
        <f>IF(AL81&lt;=AK81,""," Los exámenes Reactivos de 81 y mas años NO DEBEN ser mayor a los Exámenes Procesados de la misma edad.-")</f>
        <v/>
      </c>
      <c r="CT81" s="175" t="str">
        <f>IF(AL81&lt;=AK81,""," Los exámenes Reactivos de 81 y mas años NO DEBEN ser mayor a los Exámenes Procesados de la misma edad.-")</f>
        <v/>
      </c>
    </row>
    <row r="82" spans="1:98" ht="21" x14ac:dyDescent="0.25">
      <c r="A82" s="490"/>
      <c r="B82" s="280" t="s">
        <v>89</v>
      </c>
      <c r="C82" s="266">
        <f t="shared" si="20"/>
        <v>0</v>
      </c>
      <c r="D82" s="267">
        <f t="shared" si="21"/>
        <v>0</v>
      </c>
      <c r="E82" s="268"/>
      <c r="F82" s="269"/>
      <c r="G82" s="268"/>
      <c r="H82" s="269"/>
      <c r="I82" s="268"/>
      <c r="J82" s="269"/>
      <c r="K82" s="208"/>
      <c r="L82" s="209"/>
      <c r="M82" s="208"/>
      <c r="N82" s="209"/>
      <c r="O82" s="208"/>
      <c r="P82" s="209"/>
      <c r="Q82" s="208"/>
      <c r="R82" s="209"/>
      <c r="S82" s="208"/>
      <c r="T82" s="209"/>
      <c r="U82" s="208"/>
      <c r="V82" s="209"/>
      <c r="W82" s="208"/>
      <c r="X82" s="209"/>
      <c r="Y82" s="208"/>
      <c r="Z82" s="209"/>
      <c r="AA82" s="208"/>
      <c r="AB82" s="209"/>
      <c r="AC82" s="208"/>
      <c r="AD82" s="209"/>
      <c r="AE82" s="208"/>
      <c r="AF82" s="209"/>
      <c r="AG82" s="208"/>
      <c r="AH82" s="209"/>
      <c r="AI82" s="208"/>
      <c r="AJ82" s="209"/>
      <c r="AK82" s="208"/>
      <c r="AL82" s="210"/>
      <c r="AM82" s="204"/>
      <c r="AN82" s="204"/>
      <c r="AO82" s="204"/>
      <c r="AP82" s="210"/>
      <c r="AQ82" s="210"/>
      <c r="AR82" s="265" t="s">
        <v>97</v>
      </c>
      <c r="BZ82" s="175"/>
      <c r="CA82" s="175" t="str">
        <f t="shared" si="41"/>
        <v/>
      </c>
      <c r="CB82" s="175" t="str">
        <f t="shared" si="22"/>
        <v/>
      </c>
      <c r="CC82" s="175" t="str">
        <f t="shared" si="23"/>
        <v/>
      </c>
      <c r="CD82" s="175" t="str">
        <f t="shared" si="24"/>
        <v/>
      </c>
      <c r="CE82" s="175" t="str">
        <f t="shared" si="25"/>
        <v/>
      </c>
      <c r="CF82" s="175" t="str">
        <f t="shared" si="26"/>
        <v/>
      </c>
      <c r="CG82" s="175" t="str">
        <f t="shared" si="27"/>
        <v/>
      </c>
      <c r="CH82" s="175" t="str">
        <f t="shared" si="28"/>
        <v/>
      </c>
      <c r="CI82" s="175" t="str">
        <f t="shared" si="29"/>
        <v/>
      </c>
      <c r="CJ82" s="175" t="str">
        <f t="shared" si="30"/>
        <v/>
      </c>
      <c r="CK82" s="175" t="str">
        <f t="shared" si="31"/>
        <v/>
      </c>
      <c r="CL82" s="175" t="str">
        <f t="shared" si="32"/>
        <v/>
      </c>
      <c r="CM82" s="175" t="str">
        <f t="shared" si="33"/>
        <v/>
      </c>
      <c r="CN82" s="175" t="str">
        <f t="shared" si="34"/>
        <v/>
      </c>
      <c r="CO82" s="175" t="str">
        <f t="shared" si="35"/>
        <v/>
      </c>
      <c r="CP82" s="175" t="str">
        <f t="shared" si="36"/>
        <v/>
      </c>
      <c r="CQ82" s="175" t="str">
        <f>IF(AJ82&lt;=AI82,""," Los exámenes Reactivos de 75 a 89 años NO DEBEN ser mayor a los Exámenes Procesados de la misma edad.-")</f>
        <v/>
      </c>
      <c r="CR82" s="175" t="str">
        <f t="shared" si="38"/>
        <v/>
      </c>
      <c r="CS82" s="175" t="str">
        <f>IF(AL82&lt;=AK82,""," Los exámenes Reactivos de 80 y mas años NO DEBEN ser mayor a los Exámenes Procesados de la misma edad.-")</f>
        <v/>
      </c>
      <c r="CT82" s="175" t="str">
        <f>IF(AL82&lt;=AK82,""," Los exámenes Reactivos de 80 y mas años NO DEBEN ser mayor a los Exámenes Procesados de la misma edad.-")</f>
        <v/>
      </c>
    </row>
    <row r="83" spans="1:98" ht="21" x14ac:dyDescent="0.25">
      <c r="A83" s="491"/>
      <c r="B83" s="257" t="s">
        <v>90</v>
      </c>
      <c r="C83" s="281">
        <f t="shared" si="20"/>
        <v>0</v>
      </c>
      <c r="D83" s="228">
        <f t="shared" si="21"/>
        <v>0</v>
      </c>
      <c r="E83" s="229"/>
      <c r="F83" s="230"/>
      <c r="G83" s="229"/>
      <c r="H83" s="230"/>
      <c r="I83" s="229"/>
      <c r="J83" s="230"/>
      <c r="K83" s="229"/>
      <c r="L83" s="230"/>
      <c r="M83" s="229"/>
      <c r="N83" s="230"/>
      <c r="O83" s="229"/>
      <c r="P83" s="230"/>
      <c r="Q83" s="229"/>
      <c r="R83" s="230"/>
      <c r="S83" s="229"/>
      <c r="T83" s="230"/>
      <c r="U83" s="229"/>
      <c r="V83" s="230"/>
      <c r="W83" s="229"/>
      <c r="X83" s="230"/>
      <c r="Y83" s="229"/>
      <c r="Z83" s="230"/>
      <c r="AA83" s="229"/>
      <c r="AB83" s="230"/>
      <c r="AC83" s="229"/>
      <c r="AD83" s="230"/>
      <c r="AE83" s="229"/>
      <c r="AF83" s="230"/>
      <c r="AG83" s="229"/>
      <c r="AH83" s="230"/>
      <c r="AI83" s="229"/>
      <c r="AJ83" s="230"/>
      <c r="AK83" s="229"/>
      <c r="AL83" s="231"/>
      <c r="AM83" s="219"/>
      <c r="AN83" s="219"/>
      <c r="AO83" s="219"/>
      <c r="AP83" s="231"/>
      <c r="AQ83" s="231"/>
      <c r="AR83" s="265" t="s">
        <v>97</v>
      </c>
      <c r="BZ83" s="175"/>
      <c r="CA83" s="175" t="str">
        <f t="shared" si="41"/>
        <v/>
      </c>
      <c r="CB83" s="175" t="str">
        <f t="shared" si="22"/>
        <v/>
      </c>
      <c r="CC83" s="175" t="str">
        <f t="shared" si="23"/>
        <v/>
      </c>
      <c r="CD83" s="175" t="str">
        <f t="shared" si="24"/>
        <v/>
      </c>
      <c r="CE83" s="175" t="str">
        <f t="shared" si="25"/>
        <v/>
      </c>
      <c r="CF83" s="175" t="str">
        <f t="shared" si="26"/>
        <v/>
      </c>
      <c r="CG83" s="175" t="str">
        <f t="shared" si="27"/>
        <v/>
      </c>
      <c r="CH83" s="175" t="str">
        <f t="shared" si="28"/>
        <v/>
      </c>
      <c r="CI83" s="175" t="str">
        <f t="shared" si="29"/>
        <v/>
      </c>
      <c r="CJ83" s="175" t="str">
        <f t="shared" si="30"/>
        <v/>
      </c>
      <c r="CK83" s="175" t="str">
        <f t="shared" si="31"/>
        <v/>
      </c>
      <c r="CL83" s="175" t="str">
        <f t="shared" si="32"/>
        <v/>
      </c>
      <c r="CM83" s="175" t="str">
        <f t="shared" si="33"/>
        <v/>
      </c>
      <c r="CN83" s="175" t="str">
        <f t="shared" si="34"/>
        <v/>
      </c>
      <c r="CO83" s="175" t="str">
        <f t="shared" si="35"/>
        <v/>
      </c>
      <c r="CP83" s="175" t="str">
        <f t="shared" si="36"/>
        <v/>
      </c>
      <c r="CQ83" s="175" t="str">
        <f t="shared" ref="CQ83:CQ94" si="42">IF(AJ83&lt;=AI83,""," Los exámenes Reactivos de 75 a 79 años NO DEBEN ser mayor a los Exámenes Procesados de la misma edad.-")</f>
        <v/>
      </c>
      <c r="CR83" s="175" t="str">
        <f t="shared" si="38"/>
        <v/>
      </c>
      <c r="CS83" s="175" t="str">
        <f>IF(AL83&lt;=AK83,""," Los exámenes Reactivos de 83 y mas años NO DEBEN ser mayor a los Exámenes Procesados de la misma edad.-")</f>
        <v/>
      </c>
      <c r="CT83" s="175" t="str">
        <f>IF(AL83&lt;=AK83,""," Los exámenes Reactivos de 83 y mas años NO DEBEN ser mayor a los Exámenes Procesados de la misma edad.-")</f>
        <v/>
      </c>
    </row>
    <row r="84" spans="1:98" x14ac:dyDescent="0.25">
      <c r="A84" s="454" t="s">
        <v>84</v>
      </c>
      <c r="B84" s="455"/>
      <c r="C84" s="266">
        <f t="shared" ref="C84:C94" si="43">SUM(E84+G84+I84+K84+M84+O84+Q84+S84+U84+W84+Y84+AA84+AC84+AE84+AG84+AI84+AK84)</f>
        <v>0</v>
      </c>
      <c r="D84" s="267">
        <f t="shared" ref="D84:D94" si="44">SUM(F84+H84+J84+L84+N84+P84+R84+T84+V84+X84+Z84+AB84+AD84+AF84+AH84+AJ84+AL84)</f>
        <v>0</v>
      </c>
      <c r="E84" s="191"/>
      <c r="F84" s="192"/>
      <c r="G84" s="282"/>
      <c r="H84" s="283"/>
      <c r="I84" s="282"/>
      <c r="J84" s="283"/>
      <c r="K84" s="282"/>
      <c r="L84" s="283"/>
      <c r="M84" s="282"/>
      <c r="N84" s="283"/>
      <c r="O84" s="282"/>
      <c r="P84" s="283"/>
      <c r="Q84" s="282"/>
      <c r="R84" s="283"/>
      <c r="S84" s="282"/>
      <c r="T84" s="283"/>
      <c r="U84" s="282"/>
      <c r="V84" s="283"/>
      <c r="W84" s="282"/>
      <c r="X84" s="283"/>
      <c r="Y84" s="282"/>
      <c r="Z84" s="283"/>
      <c r="AA84" s="282"/>
      <c r="AB84" s="283"/>
      <c r="AC84" s="282"/>
      <c r="AD84" s="283"/>
      <c r="AE84" s="282"/>
      <c r="AF84" s="283"/>
      <c r="AG84" s="282"/>
      <c r="AH84" s="283"/>
      <c r="AI84" s="282"/>
      <c r="AJ84" s="283"/>
      <c r="AK84" s="282"/>
      <c r="AL84" s="284"/>
      <c r="AM84" s="202"/>
      <c r="AN84" s="202"/>
      <c r="AO84" s="202"/>
      <c r="AP84" s="193"/>
      <c r="AQ84" s="193"/>
      <c r="AR84" s="265" t="s">
        <v>97</v>
      </c>
      <c r="BZ84" s="175"/>
      <c r="CA84" s="175" t="str">
        <f t="shared" si="41"/>
        <v/>
      </c>
      <c r="CB84" s="175" t="str">
        <f t="shared" si="22"/>
        <v/>
      </c>
      <c r="CC84" s="175" t="str">
        <f t="shared" si="23"/>
        <v/>
      </c>
      <c r="CD84" s="175" t="str">
        <f t="shared" si="24"/>
        <v/>
      </c>
      <c r="CE84" s="175" t="str">
        <f t="shared" si="25"/>
        <v/>
      </c>
      <c r="CF84" s="175" t="str">
        <f t="shared" si="26"/>
        <v/>
      </c>
      <c r="CG84" s="175" t="str">
        <f t="shared" si="27"/>
        <v/>
      </c>
      <c r="CH84" s="175" t="str">
        <f t="shared" si="28"/>
        <v/>
      </c>
      <c r="CI84" s="175" t="str">
        <f t="shared" si="29"/>
        <v/>
      </c>
      <c r="CJ84" s="175" t="str">
        <f t="shared" si="30"/>
        <v/>
      </c>
      <c r="CK84" s="175" t="str">
        <f t="shared" si="31"/>
        <v/>
      </c>
      <c r="CL84" s="175" t="str">
        <f t="shared" si="32"/>
        <v/>
      </c>
      <c r="CM84" s="175" t="str">
        <f t="shared" si="33"/>
        <v/>
      </c>
      <c r="CN84" s="175" t="str">
        <f t="shared" si="34"/>
        <v/>
      </c>
      <c r="CO84" s="175" t="str">
        <f t="shared" si="35"/>
        <v/>
      </c>
      <c r="CP84" s="175" t="str">
        <f t="shared" si="36"/>
        <v/>
      </c>
      <c r="CQ84" s="175" t="str">
        <f t="shared" si="42"/>
        <v/>
      </c>
      <c r="CR84" s="175" t="str">
        <f t="shared" si="38"/>
        <v/>
      </c>
      <c r="CS84" s="175" t="str">
        <f>IF(AL84&lt;=AK84,""," Los exámenes Reactivos de 84 y mas años NO DEBEN ser mayor a los Exámenes Procesados de la misma edad.-")</f>
        <v/>
      </c>
      <c r="CT84" s="175" t="str">
        <f>IF(AL84&lt;=AK84,""," Los exámenes Reactivos de 84 y mas años NO DEBEN ser mayor a los Exámenes Procesados de la misma edad.-")</f>
        <v/>
      </c>
    </row>
    <row r="85" spans="1:98" x14ac:dyDescent="0.25">
      <c r="A85" s="452" t="s">
        <v>58</v>
      </c>
      <c r="B85" s="453"/>
      <c r="C85" s="214">
        <f t="shared" si="43"/>
        <v>1</v>
      </c>
      <c r="D85" s="271">
        <f t="shared" si="44"/>
        <v>0</v>
      </c>
      <c r="E85" s="208"/>
      <c r="F85" s="209"/>
      <c r="G85" s="208"/>
      <c r="H85" s="209"/>
      <c r="I85" s="208"/>
      <c r="J85" s="209"/>
      <c r="K85" s="276"/>
      <c r="L85" s="215"/>
      <c r="M85" s="276"/>
      <c r="N85" s="215"/>
      <c r="O85" s="276">
        <v>1</v>
      </c>
      <c r="P85" s="215"/>
      <c r="Q85" s="276"/>
      <c r="R85" s="215"/>
      <c r="S85" s="276"/>
      <c r="T85" s="215"/>
      <c r="U85" s="276"/>
      <c r="V85" s="215"/>
      <c r="W85" s="276"/>
      <c r="X85" s="215"/>
      <c r="Y85" s="276"/>
      <c r="Z85" s="215"/>
      <c r="AA85" s="276"/>
      <c r="AB85" s="215"/>
      <c r="AC85" s="276"/>
      <c r="AD85" s="215"/>
      <c r="AE85" s="276"/>
      <c r="AF85" s="215"/>
      <c r="AG85" s="276"/>
      <c r="AH85" s="215"/>
      <c r="AI85" s="276"/>
      <c r="AJ85" s="215"/>
      <c r="AK85" s="276"/>
      <c r="AL85" s="216"/>
      <c r="AM85" s="206"/>
      <c r="AN85" s="206">
        <v>1</v>
      </c>
      <c r="AO85" s="206">
        <v>0</v>
      </c>
      <c r="AP85" s="216">
        <v>0</v>
      </c>
      <c r="AQ85" s="216">
        <v>0</v>
      </c>
      <c r="AR85" s="265" t="s">
        <v>97</v>
      </c>
      <c r="BZ85" s="175"/>
      <c r="CA85" s="175" t="str">
        <f t="shared" si="41"/>
        <v/>
      </c>
      <c r="CB85" s="175" t="str">
        <f t="shared" si="22"/>
        <v/>
      </c>
      <c r="CC85" s="175" t="str">
        <f t="shared" si="23"/>
        <v/>
      </c>
      <c r="CD85" s="175" t="str">
        <f t="shared" si="24"/>
        <v/>
      </c>
      <c r="CE85" s="175" t="str">
        <f t="shared" si="25"/>
        <v/>
      </c>
      <c r="CF85" s="175" t="str">
        <f t="shared" si="26"/>
        <v/>
      </c>
      <c r="CG85" s="175" t="str">
        <f t="shared" si="27"/>
        <v/>
      </c>
      <c r="CH85" s="175" t="str">
        <f t="shared" si="28"/>
        <v/>
      </c>
      <c r="CI85" s="175" t="str">
        <f t="shared" si="29"/>
        <v/>
      </c>
      <c r="CJ85" s="175" t="str">
        <f t="shared" si="30"/>
        <v/>
      </c>
      <c r="CK85" s="175" t="str">
        <f t="shared" si="31"/>
        <v/>
      </c>
      <c r="CL85" s="175" t="str">
        <f t="shared" si="32"/>
        <v/>
      </c>
      <c r="CM85" s="175" t="str">
        <f t="shared" si="33"/>
        <v/>
      </c>
      <c r="CN85" s="175" t="str">
        <f t="shared" si="34"/>
        <v/>
      </c>
      <c r="CO85" s="175" t="str">
        <f t="shared" si="35"/>
        <v/>
      </c>
      <c r="CP85" s="175" t="str">
        <f t="shared" si="36"/>
        <v/>
      </c>
      <c r="CQ85" s="175" t="str">
        <f t="shared" si="42"/>
        <v/>
      </c>
      <c r="CR85" s="175" t="str">
        <f t="shared" si="38"/>
        <v/>
      </c>
      <c r="CS85" s="175" t="str">
        <f>IF(AL85&lt;=AK85,""," Los exámenes Reactivos de 85 y mas años NO DEBEN ser mayor a los Exámenes Procesados de la misma edad.-")</f>
        <v/>
      </c>
      <c r="CT85" s="175" t="str">
        <f>IF(AL85&lt;=AK85,""," Los exámenes Reactivos de 85 y mas años NO DEBEN ser mayor a los Exámenes Procesados de la misma edad.-")</f>
        <v/>
      </c>
    </row>
    <row r="86" spans="1:98" x14ac:dyDescent="0.25">
      <c r="A86" s="452" t="s">
        <v>86</v>
      </c>
      <c r="B86" s="453"/>
      <c r="C86" s="214">
        <f t="shared" si="43"/>
        <v>0</v>
      </c>
      <c r="D86" s="271">
        <f t="shared" si="44"/>
        <v>0</v>
      </c>
      <c r="E86" s="208"/>
      <c r="F86" s="209"/>
      <c r="G86" s="208"/>
      <c r="H86" s="209"/>
      <c r="I86" s="208"/>
      <c r="J86" s="209"/>
      <c r="K86" s="276"/>
      <c r="L86" s="215"/>
      <c r="M86" s="276"/>
      <c r="N86" s="215"/>
      <c r="O86" s="276"/>
      <c r="P86" s="215"/>
      <c r="Q86" s="276"/>
      <c r="R86" s="215"/>
      <c r="S86" s="276"/>
      <c r="T86" s="215"/>
      <c r="U86" s="276"/>
      <c r="V86" s="215"/>
      <c r="W86" s="276"/>
      <c r="X86" s="215"/>
      <c r="Y86" s="276"/>
      <c r="Z86" s="215"/>
      <c r="AA86" s="276"/>
      <c r="AB86" s="215"/>
      <c r="AC86" s="276"/>
      <c r="AD86" s="215"/>
      <c r="AE86" s="276"/>
      <c r="AF86" s="215"/>
      <c r="AG86" s="276"/>
      <c r="AH86" s="215"/>
      <c r="AI86" s="276"/>
      <c r="AJ86" s="215"/>
      <c r="AK86" s="276"/>
      <c r="AL86" s="216"/>
      <c r="AM86" s="206"/>
      <c r="AN86" s="206"/>
      <c r="AO86" s="206"/>
      <c r="AP86" s="216"/>
      <c r="AQ86" s="216"/>
      <c r="AR86" s="265" t="s">
        <v>97</v>
      </c>
      <c r="BZ86" s="175"/>
      <c r="CA86" s="175" t="str">
        <f t="shared" si="41"/>
        <v/>
      </c>
      <c r="CB86" s="175" t="str">
        <f t="shared" si="22"/>
        <v/>
      </c>
      <c r="CC86" s="175" t="str">
        <f t="shared" si="23"/>
        <v/>
      </c>
      <c r="CD86" s="175" t="str">
        <f t="shared" si="24"/>
        <v/>
      </c>
      <c r="CE86" s="175" t="str">
        <f t="shared" si="25"/>
        <v/>
      </c>
      <c r="CF86" s="175" t="str">
        <f t="shared" si="26"/>
        <v/>
      </c>
      <c r="CG86" s="175" t="str">
        <f t="shared" si="27"/>
        <v/>
      </c>
      <c r="CH86" s="175" t="str">
        <f t="shared" si="28"/>
        <v/>
      </c>
      <c r="CI86" s="175" t="str">
        <f t="shared" si="29"/>
        <v/>
      </c>
      <c r="CJ86" s="175" t="str">
        <f t="shared" si="30"/>
        <v/>
      </c>
      <c r="CK86" s="175" t="str">
        <f t="shared" si="31"/>
        <v/>
      </c>
      <c r="CL86" s="175" t="str">
        <f t="shared" si="32"/>
        <v/>
      </c>
      <c r="CM86" s="175" t="str">
        <f t="shared" si="33"/>
        <v/>
      </c>
      <c r="CN86" s="175" t="str">
        <f t="shared" si="34"/>
        <v/>
      </c>
      <c r="CO86" s="175" t="str">
        <f t="shared" si="35"/>
        <v/>
      </c>
      <c r="CP86" s="175" t="str">
        <f t="shared" si="36"/>
        <v/>
      </c>
      <c r="CQ86" s="175" t="str">
        <f t="shared" si="42"/>
        <v/>
      </c>
      <c r="CR86" s="175" t="str">
        <f t="shared" si="38"/>
        <v/>
      </c>
      <c r="CS86" s="175" t="str">
        <f>IF(AL86&lt;=AK86,""," Los exámenes Reactivos de 86 y mas años NO DEBEN ser mayor a los Exámenes Procesados de la misma edad.-")</f>
        <v/>
      </c>
      <c r="CT86" s="175" t="str">
        <f>IF(AL86&lt;=AK86,""," Los exámenes Reactivos de 86 y mas años NO DEBEN ser mayor a los Exámenes Procesados de la misma edad.-")</f>
        <v/>
      </c>
    </row>
    <row r="87" spans="1:98" x14ac:dyDescent="0.25">
      <c r="A87" s="452" t="s">
        <v>99</v>
      </c>
      <c r="B87" s="453"/>
      <c r="C87" s="285">
        <f t="shared" si="43"/>
        <v>0</v>
      </c>
      <c r="D87" s="286">
        <f t="shared" si="44"/>
        <v>0</v>
      </c>
      <c r="E87" s="208"/>
      <c r="F87" s="209"/>
      <c r="G87" s="208"/>
      <c r="H87" s="209"/>
      <c r="I87" s="208"/>
      <c r="J87" s="209"/>
      <c r="K87" s="276"/>
      <c r="L87" s="215"/>
      <c r="M87" s="276"/>
      <c r="N87" s="215"/>
      <c r="O87" s="276"/>
      <c r="P87" s="215"/>
      <c r="Q87" s="276"/>
      <c r="R87" s="215"/>
      <c r="S87" s="276"/>
      <c r="T87" s="215"/>
      <c r="U87" s="276"/>
      <c r="V87" s="215"/>
      <c r="W87" s="276"/>
      <c r="X87" s="215"/>
      <c r="Y87" s="276"/>
      <c r="Z87" s="215"/>
      <c r="AA87" s="276"/>
      <c r="AB87" s="215"/>
      <c r="AC87" s="276"/>
      <c r="AD87" s="215"/>
      <c r="AE87" s="276"/>
      <c r="AF87" s="215"/>
      <c r="AG87" s="276"/>
      <c r="AH87" s="215"/>
      <c r="AI87" s="276"/>
      <c r="AJ87" s="215"/>
      <c r="AK87" s="276"/>
      <c r="AL87" s="216"/>
      <c r="AM87" s="206"/>
      <c r="AN87" s="206"/>
      <c r="AO87" s="206"/>
      <c r="AP87" s="216"/>
      <c r="AQ87" s="216"/>
      <c r="AR87" s="265" t="s">
        <v>97</v>
      </c>
      <c r="BZ87" s="175"/>
      <c r="CA87" s="175" t="str">
        <f t="shared" si="41"/>
        <v/>
      </c>
      <c r="CB87" s="175" t="str">
        <f t="shared" si="22"/>
        <v/>
      </c>
      <c r="CC87" s="175" t="str">
        <f t="shared" si="23"/>
        <v/>
      </c>
      <c r="CD87" s="175" t="str">
        <f t="shared" si="24"/>
        <v/>
      </c>
      <c r="CE87" s="175" t="str">
        <f t="shared" si="25"/>
        <v/>
      </c>
      <c r="CF87" s="175" t="str">
        <f t="shared" si="26"/>
        <v/>
      </c>
      <c r="CG87" s="175" t="str">
        <f t="shared" si="27"/>
        <v/>
      </c>
      <c r="CH87" s="175" t="str">
        <f t="shared" si="28"/>
        <v/>
      </c>
      <c r="CI87" s="175" t="str">
        <f t="shared" si="29"/>
        <v/>
      </c>
      <c r="CJ87" s="175" t="str">
        <f t="shared" si="30"/>
        <v/>
      </c>
      <c r="CK87" s="175" t="str">
        <f t="shared" si="31"/>
        <v/>
      </c>
      <c r="CL87" s="175" t="str">
        <f t="shared" si="32"/>
        <v/>
      </c>
      <c r="CM87" s="175" t="str">
        <f t="shared" si="33"/>
        <v/>
      </c>
      <c r="CN87" s="175" t="str">
        <f t="shared" si="34"/>
        <v/>
      </c>
      <c r="CO87" s="175" t="str">
        <f t="shared" si="35"/>
        <v/>
      </c>
      <c r="CP87" s="175" t="str">
        <f t="shared" si="36"/>
        <v/>
      </c>
      <c r="CQ87" s="175" t="str">
        <f t="shared" si="42"/>
        <v/>
      </c>
      <c r="CR87" s="175" t="str">
        <f t="shared" si="38"/>
        <v/>
      </c>
      <c r="CS87" s="175" t="str">
        <f>IF(AL87&lt;=AK87,""," Los exámenes Reactivos de 87 y mas años NO DEBEN ser mayor a los Exámenes Procesados de la misma edad.-")</f>
        <v/>
      </c>
      <c r="CT87" s="175" t="str">
        <f>IF(AL87&lt;=AK87,""," Los exámenes Reactivos de 87 y mas años NO DEBEN ser mayor a los Exámenes Procesados de la misma edad.-")</f>
        <v/>
      </c>
    </row>
    <row r="88" spans="1:98" x14ac:dyDescent="0.25">
      <c r="A88" s="452" t="s">
        <v>100</v>
      </c>
      <c r="B88" s="453"/>
      <c r="C88" s="285">
        <f t="shared" si="43"/>
        <v>0</v>
      </c>
      <c r="D88" s="286">
        <f t="shared" si="44"/>
        <v>0</v>
      </c>
      <c r="E88" s="208"/>
      <c r="F88" s="209"/>
      <c r="G88" s="208"/>
      <c r="H88" s="209"/>
      <c r="I88" s="208"/>
      <c r="J88" s="209"/>
      <c r="K88" s="276"/>
      <c r="L88" s="215"/>
      <c r="M88" s="276"/>
      <c r="N88" s="215"/>
      <c r="O88" s="276"/>
      <c r="P88" s="215"/>
      <c r="Q88" s="276"/>
      <c r="R88" s="215"/>
      <c r="S88" s="276"/>
      <c r="T88" s="215"/>
      <c r="U88" s="276"/>
      <c r="V88" s="215"/>
      <c r="W88" s="276"/>
      <c r="X88" s="215"/>
      <c r="Y88" s="276"/>
      <c r="Z88" s="215"/>
      <c r="AA88" s="276"/>
      <c r="AB88" s="215"/>
      <c r="AC88" s="276"/>
      <c r="AD88" s="215"/>
      <c r="AE88" s="276"/>
      <c r="AF88" s="215"/>
      <c r="AG88" s="276"/>
      <c r="AH88" s="215"/>
      <c r="AI88" s="276"/>
      <c r="AJ88" s="215"/>
      <c r="AK88" s="276"/>
      <c r="AL88" s="216"/>
      <c r="AM88" s="206"/>
      <c r="AN88" s="206"/>
      <c r="AO88" s="206"/>
      <c r="AP88" s="216"/>
      <c r="AQ88" s="216"/>
      <c r="AR88" s="265" t="s">
        <v>97</v>
      </c>
      <c r="BZ88" s="175"/>
      <c r="CA88" s="175" t="str">
        <f t="shared" si="41"/>
        <v/>
      </c>
      <c r="CB88" s="175" t="str">
        <f t="shared" si="22"/>
        <v/>
      </c>
      <c r="CC88" s="175" t="str">
        <f t="shared" si="23"/>
        <v/>
      </c>
      <c r="CD88" s="175" t="str">
        <f t="shared" si="24"/>
        <v/>
      </c>
      <c r="CE88" s="175" t="str">
        <f t="shared" si="25"/>
        <v/>
      </c>
      <c r="CF88" s="175" t="str">
        <f t="shared" si="26"/>
        <v/>
      </c>
      <c r="CG88" s="175" t="str">
        <f t="shared" si="27"/>
        <v/>
      </c>
      <c r="CH88" s="175" t="str">
        <f t="shared" si="28"/>
        <v/>
      </c>
      <c r="CI88" s="175" t="str">
        <f t="shared" si="29"/>
        <v/>
      </c>
      <c r="CJ88" s="175" t="str">
        <f t="shared" si="30"/>
        <v/>
      </c>
      <c r="CK88" s="175" t="str">
        <f t="shared" si="31"/>
        <v/>
      </c>
      <c r="CL88" s="175" t="str">
        <f t="shared" si="32"/>
        <v/>
      </c>
      <c r="CM88" s="175" t="str">
        <f t="shared" si="33"/>
        <v/>
      </c>
      <c r="CN88" s="175" t="str">
        <f t="shared" si="34"/>
        <v/>
      </c>
      <c r="CO88" s="175" t="str">
        <f t="shared" si="35"/>
        <v/>
      </c>
      <c r="CP88" s="175" t="str">
        <f t="shared" si="36"/>
        <v/>
      </c>
      <c r="CQ88" s="175" t="str">
        <f t="shared" si="42"/>
        <v/>
      </c>
      <c r="CR88" s="175" t="str">
        <f t="shared" si="38"/>
        <v/>
      </c>
      <c r="CS88" s="175" t="str">
        <f>IF(AL88&lt;=AK88,""," Los exámenes Reactivos de 88 y mas años NO DEBEN ser mayor a los Exámenes Procesados de la misma edad.-")</f>
        <v/>
      </c>
      <c r="CT88" s="175" t="str">
        <f>IF(AL88&lt;=AK88,""," Los exámenes Reactivos de 88 y mas años NO DEBEN ser mayor a los Exámenes Procesados de la misma edad.-")</f>
        <v/>
      </c>
    </row>
    <row r="89" spans="1:98" x14ac:dyDescent="0.25">
      <c r="A89" s="287" t="s">
        <v>101</v>
      </c>
      <c r="B89" s="288"/>
      <c r="C89" s="285">
        <f t="shared" si="43"/>
        <v>4</v>
      </c>
      <c r="D89" s="286">
        <f t="shared" si="44"/>
        <v>0</v>
      </c>
      <c r="E89" s="208"/>
      <c r="F89" s="209"/>
      <c r="G89" s="208"/>
      <c r="H89" s="209"/>
      <c r="I89" s="208"/>
      <c r="J89" s="209"/>
      <c r="K89" s="276"/>
      <c r="L89" s="215"/>
      <c r="M89" s="276">
        <v>1</v>
      </c>
      <c r="N89" s="215"/>
      <c r="O89" s="276"/>
      <c r="P89" s="215"/>
      <c r="Q89" s="276"/>
      <c r="R89" s="215"/>
      <c r="S89" s="276"/>
      <c r="T89" s="215"/>
      <c r="U89" s="276"/>
      <c r="V89" s="215"/>
      <c r="W89" s="276">
        <v>1</v>
      </c>
      <c r="X89" s="215"/>
      <c r="Y89" s="276"/>
      <c r="Z89" s="215"/>
      <c r="AA89" s="276">
        <v>1</v>
      </c>
      <c r="AB89" s="215"/>
      <c r="AC89" s="276"/>
      <c r="AD89" s="215"/>
      <c r="AE89" s="276"/>
      <c r="AF89" s="215"/>
      <c r="AG89" s="276"/>
      <c r="AH89" s="215"/>
      <c r="AI89" s="276">
        <v>1</v>
      </c>
      <c r="AJ89" s="215"/>
      <c r="AK89" s="276"/>
      <c r="AL89" s="216"/>
      <c r="AM89" s="206"/>
      <c r="AN89" s="206">
        <v>4</v>
      </c>
      <c r="AO89" s="206">
        <v>0</v>
      </c>
      <c r="AP89" s="216">
        <v>0</v>
      </c>
      <c r="AQ89" s="216">
        <v>0</v>
      </c>
      <c r="AR89" s="265" t="s">
        <v>97</v>
      </c>
      <c r="BZ89" s="175"/>
      <c r="CA89" s="175" t="str">
        <f t="shared" si="41"/>
        <v/>
      </c>
      <c r="CB89" s="175" t="str">
        <f t="shared" si="22"/>
        <v/>
      </c>
      <c r="CC89" s="175" t="str">
        <f t="shared" si="23"/>
        <v/>
      </c>
      <c r="CD89" s="175" t="str">
        <f t="shared" si="24"/>
        <v/>
      </c>
      <c r="CE89" s="175" t="str">
        <f t="shared" si="25"/>
        <v/>
      </c>
      <c r="CF89" s="175" t="str">
        <f t="shared" si="26"/>
        <v/>
      </c>
      <c r="CG89" s="175" t="str">
        <f t="shared" si="27"/>
        <v/>
      </c>
      <c r="CH89" s="175" t="str">
        <f t="shared" si="28"/>
        <v/>
      </c>
      <c r="CI89" s="175" t="str">
        <f t="shared" si="29"/>
        <v/>
      </c>
      <c r="CJ89" s="175" t="str">
        <f t="shared" si="30"/>
        <v/>
      </c>
      <c r="CK89" s="175" t="str">
        <f t="shared" si="31"/>
        <v/>
      </c>
      <c r="CL89" s="175" t="str">
        <f t="shared" si="32"/>
        <v/>
      </c>
      <c r="CM89" s="175" t="str">
        <f t="shared" si="33"/>
        <v/>
      </c>
      <c r="CN89" s="175" t="str">
        <f t="shared" si="34"/>
        <v/>
      </c>
      <c r="CO89" s="175" t="str">
        <f t="shared" si="35"/>
        <v/>
      </c>
      <c r="CP89" s="175" t="str">
        <f t="shared" si="36"/>
        <v/>
      </c>
      <c r="CQ89" s="175" t="str">
        <f t="shared" si="42"/>
        <v/>
      </c>
      <c r="CR89" s="175" t="str">
        <f t="shared" si="38"/>
        <v/>
      </c>
      <c r="CS89" s="175" t="str">
        <f>IF(AL89&lt;=AK89,""," Los exámenes Reactivos de 89 y mas años NO DEBEN ser mayor a los Exámenes Procesados de la misma edad.-")</f>
        <v/>
      </c>
      <c r="CT89" s="175" t="str">
        <f>IF(AL89&lt;=AK89,""," Los exámenes Reactivos de 89 y mas años NO DEBEN ser mayor a los Exámenes Procesados de la misma edad.-")</f>
        <v/>
      </c>
    </row>
    <row r="90" spans="1:98" x14ac:dyDescent="0.25">
      <c r="A90" s="452" t="s">
        <v>102</v>
      </c>
      <c r="B90" s="453"/>
      <c r="C90" s="285">
        <f t="shared" si="43"/>
        <v>0</v>
      </c>
      <c r="D90" s="286">
        <f t="shared" si="44"/>
        <v>0</v>
      </c>
      <c r="E90" s="268"/>
      <c r="F90" s="269"/>
      <c r="G90" s="268"/>
      <c r="H90" s="269"/>
      <c r="I90" s="268"/>
      <c r="J90" s="269"/>
      <c r="K90" s="276"/>
      <c r="L90" s="215"/>
      <c r="M90" s="276"/>
      <c r="N90" s="215"/>
      <c r="O90" s="276"/>
      <c r="P90" s="215"/>
      <c r="Q90" s="276"/>
      <c r="R90" s="215"/>
      <c r="S90" s="276"/>
      <c r="T90" s="215"/>
      <c r="U90" s="276"/>
      <c r="V90" s="215"/>
      <c r="W90" s="276"/>
      <c r="X90" s="215"/>
      <c r="Y90" s="276"/>
      <c r="Z90" s="215"/>
      <c r="AA90" s="276"/>
      <c r="AB90" s="215"/>
      <c r="AC90" s="276"/>
      <c r="AD90" s="215"/>
      <c r="AE90" s="276"/>
      <c r="AF90" s="215"/>
      <c r="AG90" s="276"/>
      <c r="AH90" s="215"/>
      <c r="AI90" s="276"/>
      <c r="AJ90" s="215"/>
      <c r="AK90" s="276"/>
      <c r="AL90" s="216"/>
      <c r="AM90" s="206"/>
      <c r="AN90" s="206"/>
      <c r="AO90" s="206"/>
      <c r="AP90" s="216"/>
      <c r="AQ90" s="216"/>
      <c r="AR90" s="265" t="s">
        <v>97</v>
      </c>
      <c r="BZ90" s="175"/>
      <c r="CA90" s="175" t="str">
        <f t="shared" si="41"/>
        <v/>
      </c>
      <c r="CB90" s="175" t="str">
        <f t="shared" si="22"/>
        <v/>
      </c>
      <c r="CC90" s="175" t="str">
        <f t="shared" si="23"/>
        <v/>
      </c>
      <c r="CD90" s="175" t="str">
        <f t="shared" si="24"/>
        <v/>
      </c>
      <c r="CE90" s="175" t="str">
        <f t="shared" si="25"/>
        <v/>
      </c>
      <c r="CF90" s="175" t="str">
        <f t="shared" si="26"/>
        <v/>
      </c>
      <c r="CG90" s="175" t="str">
        <f t="shared" si="27"/>
        <v/>
      </c>
      <c r="CH90" s="175" t="str">
        <f t="shared" si="28"/>
        <v/>
      </c>
      <c r="CI90" s="175" t="str">
        <f t="shared" si="29"/>
        <v/>
      </c>
      <c r="CJ90" s="175" t="str">
        <f t="shared" si="30"/>
        <v/>
      </c>
      <c r="CK90" s="175" t="str">
        <f t="shared" si="31"/>
        <v/>
      </c>
      <c r="CL90" s="175" t="str">
        <f t="shared" si="32"/>
        <v/>
      </c>
      <c r="CM90" s="175" t="str">
        <f t="shared" si="33"/>
        <v/>
      </c>
      <c r="CN90" s="175" t="str">
        <f t="shared" si="34"/>
        <v/>
      </c>
      <c r="CO90" s="175" t="str">
        <f t="shared" si="35"/>
        <v/>
      </c>
      <c r="CP90" s="175" t="str">
        <f t="shared" si="36"/>
        <v/>
      </c>
      <c r="CQ90" s="175" t="str">
        <f t="shared" si="42"/>
        <v/>
      </c>
      <c r="CR90" s="175" t="str">
        <f t="shared" si="38"/>
        <v/>
      </c>
      <c r="CS90" s="175" t="str">
        <f>IF(AL90&lt;=AK90,""," Los exámenes Reactivos de 90 y mas años NO DEBEN ser mayor a los Exámenes Procesados de la misma edad.-")</f>
        <v/>
      </c>
      <c r="CT90" s="175" t="str">
        <f>IF(AL90&lt;=AK90,""," Los exámenes Reactivos de 90 y mas años NO DEBEN ser mayor a los Exámenes Procesados de la misma edad.-")</f>
        <v/>
      </c>
    </row>
    <row r="91" spans="1:98" x14ac:dyDescent="0.25">
      <c r="A91" s="452" t="s">
        <v>103</v>
      </c>
      <c r="B91" s="453"/>
      <c r="C91" s="285">
        <f t="shared" si="43"/>
        <v>0</v>
      </c>
      <c r="D91" s="286">
        <f t="shared" si="44"/>
        <v>0</v>
      </c>
      <c r="E91" s="276"/>
      <c r="F91" s="215"/>
      <c r="G91" s="276"/>
      <c r="H91" s="215"/>
      <c r="I91" s="276"/>
      <c r="J91" s="215"/>
      <c r="K91" s="276"/>
      <c r="L91" s="215"/>
      <c r="M91" s="276"/>
      <c r="N91" s="215"/>
      <c r="O91" s="276"/>
      <c r="P91" s="215"/>
      <c r="Q91" s="276"/>
      <c r="R91" s="215"/>
      <c r="S91" s="276"/>
      <c r="T91" s="215"/>
      <c r="U91" s="276"/>
      <c r="V91" s="215"/>
      <c r="W91" s="276"/>
      <c r="X91" s="215"/>
      <c r="Y91" s="276"/>
      <c r="Z91" s="215"/>
      <c r="AA91" s="276"/>
      <c r="AB91" s="215"/>
      <c r="AC91" s="276"/>
      <c r="AD91" s="215"/>
      <c r="AE91" s="276"/>
      <c r="AF91" s="215"/>
      <c r="AG91" s="276"/>
      <c r="AH91" s="215"/>
      <c r="AI91" s="276"/>
      <c r="AJ91" s="215"/>
      <c r="AK91" s="276"/>
      <c r="AL91" s="216"/>
      <c r="AM91" s="206"/>
      <c r="AN91" s="206"/>
      <c r="AO91" s="206"/>
      <c r="AP91" s="216"/>
      <c r="AQ91" s="216"/>
      <c r="AR91" s="265" t="s">
        <v>97</v>
      </c>
      <c r="BZ91" s="175"/>
      <c r="CA91" s="175" t="str">
        <f t="shared" si="41"/>
        <v/>
      </c>
      <c r="CB91" s="175" t="str">
        <f t="shared" si="22"/>
        <v/>
      </c>
      <c r="CC91" s="175" t="str">
        <f t="shared" si="23"/>
        <v/>
      </c>
      <c r="CD91" s="175" t="str">
        <f t="shared" si="24"/>
        <v/>
      </c>
      <c r="CE91" s="175" t="str">
        <f t="shared" si="25"/>
        <v/>
      </c>
      <c r="CF91" s="175" t="str">
        <f t="shared" si="26"/>
        <v/>
      </c>
      <c r="CG91" s="175" t="str">
        <f t="shared" si="27"/>
        <v/>
      </c>
      <c r="CH91" s="175" t="str">
        <f t="shared" si="28"/>
        <v/>
      </c>
      <c r="CI91" s="175" t="str">
        <f t="shared" si="29"/>
        <v/>
      </c>
      <c r="CJ91" s="175" t="str">
        <f t="shared" si="30"/>
        <v/>
      </c>
      <c r="CK91" s="175" t="str">
        <f t="shared" si="31"/>
        <v/>
      </c>
      <c r="CL91" s="175" t="str">
        <f t="shared" si="32"/>
        <v/>
      </c>
      <c r="CM91" s="175" t="str">
        <f t="shared" si="33"/>
        <v/>
      </c>
      <c r="CN91" s="175" t="str">
        <f t="shared" si="34"/>
        <v/>
      </c>
      <c r="CO91" s="175" t="str">
        <f t="shared" si="35"/>
        <v/>
      </c>
      <c r="CP91" s="175" t="str">
        <f t="shared" si="36"/>
        <v/>
      </c>
      <c r="CQ91" s="175" t="str">
        <f t="shared" si="42"/>
        <v/>
      </c>
      <c r="CR91" s="175" t="str">
        <f t="shared" si="38"/>
        <v/>
      </c>
      <c r="CS91" s="175" t="str">
        <f>IF(AL91&lt;=AK91,""," Los exámenes Reactivos de 91 y mas años NO DEBEN ser mayor a los Exámenes Procesados de la misma edad.-")</f>
        <v/>
      </c>
      <c r="CT91" s="175" t="str">
        <f>IF(AL91&lt;=AK91,""," Los exámenes Reactivos de 91 y mas años NO DEBEN ser mayor a los Exámenes Procesados de la misma edad.-")</f>
        <v/>
      </c>
    </row>
    <row r="92" spans="1:98" x14ac:dyDescent="0.25">
      <c r="A92" s="452" t="s">
        <v>104</v>
      </c>
      <c r="B92" s="453"/>
      <c r="C92" s="285">
        <f t="shared" si="43"/>
        <v>0</v>
      </c>
      <c r="D92" s="286">
        <f t="shared" si="44"/>
        <v>0</v>
      </c>
      <c r="E92" s="276"/>
      <c r="F92" s="215"/>
      <c r="G92" s="276"/>
      <c r="H92" s="215"/>
      <c r="I92" s="276"/>
      <c r="J92" s="215"/>
      <c r="K92" s="276"/>
      <c r="L92" s="215"/>
      <c r="M92" s="276"/>
      <c r="N92" s="215"/>
      <c r="O92" s="276"/>
      <c r="P92" s="215"/>
      <c r="Q92" s="276"/>
      <c r="R92" s="215"/>
      <c r="S92" s="276"/>
      <c r="T92" s="215"/>
      <c r="U92" s="276"/>
      <c r="V92" s="215"/>
      <c r="W92" s="276"/>
      <c r="X92" s="215"/>
      <c r="Y92" s="276"/>
      <c r="Z92" s="215"/>
      <c r="AA92" s="276"/>
      <c r="AB92" s="215"/>
      <c r="AC92" s="276"/>
      <c r="AD92" s="215"/>
      <c r="AE92" s="276"/>
      <c r="AF92" s="215"/>
      <c r="AG92" s="276"/>
      <c r="AH92" s="215"/>
      <c r="AI92" s="276"/>
      <c r="AJ92" s="215"/>
      <c r="AK92" s="276"/>
      <c r="AL92" s="216"/>
      <c r="AM92" s="206"/>
      <c r="AN92" s="206"/>
      <c r="AO92" s="206"/>
      <c r="AP92" s="216"/>
      <c r="AQ92" s="216"/>
      <c r="AR92" s="265" t="s">
        <v>97</v>
      </c>
      <c r="BZ92" s="175"/>
      <c r="CA92" s="175" t="str">
        <f t="shared" si="41"/>
        <v/>
      </c>
      <c r="CB92" s="175" t="str">
        <f t="shared" si="22"/>
        <v/>
      </c>
      <c r="CC92" s="175" t="str">
        <f t="shared" si="23"/>
        <v/>
      </c>
      <c r="CD92" s="175" t="str">
        <f t="shared" si="24"/>
        <v/>
      </c>
      <c r="CE92" s="175" t="str">
        <f t="shared" si="25"/>
        <v/>
      </c>
      <c r="CF92" s="175" t="str">
        <f t="shared" si="26"/>
        <v/>
      </c>
      <c r="CG92" s="175" t="str">
        <f t="shared" si="27"/>
        <v/>
      </c>
      <c r="CH92" s="175" t="str">
        <f t="shared" si="28"/>
        <v/>
      </c>
      <c r="CI92" s="175" t="str">
        <f t="shared" si="29"/>
        <v/>
      </c>
      <c r="CJ92" s="175" t="str">
        <f t="shared" si="30"/>
        <v/>
      </c>
      <c r="CK92" s="175" t="str">
        <f t="shared" si="31"/>
        <v/>
      </c>
      <c r="CL92" s="175" t="str">
        <f t="shared" si="32"/>
        <v/>
      </c>
      <c r="CM92" s="175" t="str">
        <f t="shared" si="33"/>
        <v/>
      </c>
      <c r="CN92" s="175" t="str">
        <f t="shared" si="34"/>
        <v/>
      </c>
      <c r="CO92" s="175" t="str">
        <f t="shared" si="35"/>
        <v/>
      </c>
      <c r="CP92" s="175" t="str">
        <f t="shared" si="36"/>
        <v/>
      </c>
      <c r="CQ92" s="175" t="str">
        <f t="shared" si="42"/>
        <v/>
      </c>
      <c r="CR92" s="175" t="str">
        <f t="shared" si="38"/>
        <v/>
      </c>
      <c r="CS92" s="175" t="str">
        <f>IF(AL92&lt;=AK92,""," Los exámenes Reactivos de 92 y mas años NO DEBEN ser mayor a los Exámenes Procesados de la misma edad.-")</f>
        <v/>
      </c>
      <c r="CT92" s="175" t="str">
        <f>IF(AL92&lt;=AK92,""," Los exámenes Reactivos de 92 y mas años NO DEBEN ser mayor a los Exámenes Procesados de la misma edad.-")</f>
        <v/>
      </c>
    </row>
    <row r="93" spans="1:98" x14ac:dyDescent="0.25">
      <c r="A93" s="452" t="s">
        <v>60</v>
      </c>
      <c r="B93" s="453"/>
      <c r="C93" s="285">
        <f t="shared" si="43"/>
        <v>28</v>
      </c>
      <c r="D93" s="286">
        <f t="shared" si="44"/>
        <v>1</v>
      </c>
      <c r="E93" s="276"/>
      <c r="F93" s="215"/>
      <c r="G93" s="276"/>
      <c r="H93" s="215"/>
      <c r="I93" s="276"/>
      <c r="J93" s="215"/>
      <c r="K93" s="276">
        <v>5</v>
      </c>
      <c r="L93" s="215"/>
      <c r="M93" s="276">
        <v>2</v>
      </c>
      <c r="N93" s="215"/>
      <c r="O93" s="276">
        <v>4</v>
      </c>
      <c r="P93" s="215">
        <v>1</v>
      </c>
      <c r="Q93" s="276">
        <v>3</v>
      </c>
      <c r="R93" s="215"/>
      <c r="S93" s="276"/>
      <c r="T93" s="215"/>
      <c r="U93" s="276">
        <v>1</v>
      </c>
      <c r="V93" s="215"/>
      <c r="W93" s="276">
        <v>4</v>
      </c>
      <c r="X93" s="215"/>
      <c r="Y93" s="276"/>
      <c r="Z93" s="215"/>
      <c r="AA93" s="276">
        <v>1</v>
      </c>
      <c r="AB93" s="215"/>
      <c r="AC93" s="276">
        <v>1</v>
      </c>
      <c r="AD93" s="215"/>
      <c r="AE93" s="276">
        <v>2</v>
      </c>
      <c r="AF93" s="215"/>
      <c r="AG93" s="276">
        <v>2</v>
      </c>
      <c r="AH93" s="215"/>
      <c r="AI93" s="276">
        <v>3</v>
      </c>
      <c r="AJ93" s="215"/>
      <c r="AK93" s="276"/>
      <c r="AL93" s="216"/>
      <c r="AM93" s="206">
        <v>16</v>
      </c>
      <c r="AN93" s="206">
        <v>12</v>
      </c>
      <c r="AO93" s="206">
        <v>0</v>
      </c>
      <c r="AP93" s="216">
        <v>0</v>
      </c>
      <c r="AQ93" s="216">
        <v>0</v>
      </c>
      <c r="AR93" s="265" t="s">
        <v>97</v>
      </c>
      <c r="BZ93" s="175"/>
      <c r="CA93" s="175" t="str">
        <f t="shared" si="41"/>
        <v/>
      </c>
      <c r="CB93" s="175" t="str">
        <f t="shared" si="22"/>
        <v/>
      </c>
      <c r="CC93" s="175" t="str">
        <f t="shared" si="23"/>
        <v/>
      </c>
      <c r="CD93" s="175" t="str">
        <f t="shared" si="24"/>
        <v/>
      </c>
      <c r="CE93" s="175" t="str">
        <f t="shared" si="25"/>
        <v/>
      </c>
      <c r="CF93" s="175" t="str">
        <f t="shared" si="26"/>
        <v/>
      </c>
      <c r="CG93" s="175" t="str">
        <f t="shared" si="27"/>
        <v/>
      </c>
      <c r="CH93" s="175" t="str">
        <f t="shared" si="28"/>
        <v/>
      </c>
      <c r="CI93" s="175" t="str">
        <f t="shared" si="29"/>
        <v/>
      </c>
      <c r="CJ93" s="175" t="str">
        <f t="shared" si="30"/>
        <v/>
      </c>
      <c r="CK93" s="175" t="str">
        <f t="shared" si="31"/>
        <v/>
      </c>
      <c r="CL93" s="175" t="str">
        <f t="shared" si="32"/>
        <v/>
      </c>
      <c r="CM93" s="175" t="str">
        <f t="shared" si="33"/>
        <v/>
      </c>
      <c r="CN93" s="175" t="str">
        <f t="shared" si="34"/>
        <v/>
      </c>
      <c r="CO93" s="175" t="str">
        <f t="shared" si="35"/>
        <v/>
      </c>
      <c r="CP93" s="175" t="str">
        <f t="shared" si="36"/>
        <v/>
      </c>
      <c r="CQ93" s="175" t="str">
        <f t="shared" si="42"/>
        <v/>
      </c>
      <c r="CR93" s="175" t="str">
        <f t="shared" si="38"/>
        <v/>
      </c>
      <c r="CS93" s="175" t="str">
        <f>IF(AL93&lt;=AK93,""," Los exámenes Reactivos de 93 y mas años NO DEBEN ser mayor a los Exámenes Procesados de la misma edad.-")</f>
        <v/>
      </c>
      <c r="CT93" s="175" t="str">
        <f>IF(AL93&lt;=AK93,""," Los exámenes Reactivos de 93 y mas años NO DEBEN ser mayor a los Exámenes Procesados de la misma edad.-")</f>
        <v/>
      </c>
    </row>
    <row r="94" spans="1:98" x14ac:dyDescent="0.25">
      <c r="A94" s="471" t="s">
        <v>61</v>
      </c>
      <c r="B94" s="472"/>
      <c r="C94" s="281">
        <f t="shared" si="43"/>
        <v>24</v>
      </c>
      <c r="D94" s="228">
        <f t="shared" si="44"/>
        <v>1</v>
      </c>
      <c r="E94" s="289"/>
      <c r="F94" s="290"/>
      <c r="G94" s="289"/>
      <c r="H94" s="290"/>
      <c r="I94" s="229"/>
      <c r="J94" s="230"/>
      <c r="K94" s="229">
        <v>4</v>
      </c>
      <c r="L94" s="230"/>
      <c r="M94" s="229">
        <v>3</v>
      </c>
      <c r="N94" s="230"/>
      <c r="O94" s="229">
        <v>3</v>
      </c>
      <c r="P94" s="230"/>
      <c r="Q94" s="229">
        <v>4</v>
      </c>
      <c r="R94" s="230">
        <v>1</v>
      </c>
      <c r="S94" s="229">
        <v>2</v>
      </c>
      <c r="T94" s="230"/>
      <c r="U94" s="229">
        <v>4</v>
      </c>
      <c r="V94" s="230"/>
      <c r="W94" s="229">
        <v>1</v>
      </c>
      <c r="X94" s="230"/>
      <c r="Y94" s="229">
        <v>1</v>
      </c>
      <c r="Z94" s="230"/>
      <c r="AA94" s="229">
        <v>1</v>
      </c>
      <c r="AB94" s="230"/>
      <c r="AC94" s="229">
        <v>1</v>
      </c>
      <c r="AD94" s="230"/>
      <c r="AE94" s="229"/>
      <c r="AF94" s="230"/>
      <c r="AG94" s="229"/>
      <c r="AH94" s="230"/>
      <c r="AI94" s="229"/>
      <c r="AJ94" s="230"/>
      <c r="AK94" s="229"/>
      <c r="AL94" s="231"/>
      <c r="AM94" s="219">
        <v>10</v>
      </c>
      <c r="AN94" s="219">
        <v>14</v>
      </c>
      <c r="AO94" s="219">
        <v>0</v>
      </c>
      <c r="AP94" s="231">
        <v>0</v>
      </c>
      <c r="AQ94" s="231">
        <v>0</v>
      </c>
      <c r="AR94" s="265" t="s">
        <v>97</v>
      </c>
      <c r="BZ94" s="175"/>
      <c r="CA94" s="175" t="str">
        <f t="shared" si="41"/>
        <v/>
      </c>
      <c r="CB94" s="175" t="str">
        <f t="shared" si="22"/>
        <v/>
      </c>
      <c r="CC94" s="175" t="str">
        <f t="shared" si="23"/>
        <v/>
      </c>
      <c r="CD94" s="175" t="str">
        <f t="shared" si="24"/>
        <v/>
      </c>
      <c r="CE94" s="175" t="str">
        <f t="shared" si="25"/>
        <v/>
      </c>
      <c r="CF94" s="175" t="str">
        <f t="shared" si="26"/>
        <v/>
      </c>
      <c r="CG94" s="175" t="str">
        <f t="shared" si="27"/>
        <v/>
      </c>
      <c r="CH94" s="175" t="str">
        <f t="shared" si="28"/>
        <v/>
      </c>
      <c r="CI94" s="175" t="str">
        <f t="shared" si="29"/>
        <v/>
      </c>
      <c r="CJ94" s="175" t="str">
        <f t="shared" si="30"/>
        <v/>
      </c>
      <c r="CK94" s="175" t="str">
        <f t="shared" si="31"/>
        <v/>
      </c>
      <c r="CL94" s="175" t="str">
        <f t="shared" si="32"/>
        <v/>
      </c>
      <c r="CM94" s="175" t="str">
        <f t="shared" si="33"/>
        <v/>
      </c>
      <c r="CN94" s="175" t="str">
        <f t="shared" si="34"/>
        <v/>
      </c>
      <c r="CO94" s="175" t="str">
        <f t="shared" si="35"/>
        <v/>
      </c>
      <c r="CP94" s="175" t="str">
        <f t="shared" si="36"/>
        <v/>
      </c>
      <c r="CQ94" s="175" t="str">
        <f t="shared" si="42"/>
        <v/>
      </c>
      <c r="CR94" s="175" t="str">
        <f t="shared" si="38"/>
        <v/>
      </c>
      <c r="CS94" s="175" t="str">
        <f>IF(AL94&lt;=AK94,""," Los exámenes Reactivos de 94 y mas años NO DEBEN ser mayor a los Exámenes Procesados de la misma edad.-")</f>
        <v/>
      </c>
      <c r="CT94" s="175" t="str">
        <f>IF(AL94&lt;=AK94,""," Los exámenes Reactivos de 94 y mas años NO DEBEN ser mayor a los Exámenes Procesados de la misma edad.-")</f>
        <v/>
      </c>
    </row>
    <row r="95" spans="1:98" x14ac:dyDescent="0.25">
      <c r="A95" s="259" t="s">
        <v>62</v>
      </c>
      <c r="B95" s="291"/>
      <c r="C95" s="292"/>
      <c r="D95" s="292"/>
      <c r="E95" s="292"/>
      <c r="F95" s="178"/>
      <c r="G95" s="178"/>
      <c r="H95" s="178"/>
      <c r="I95" s="172"/>
      <c r="J95" s="172"/>
      <c r="K95" s="172"/>
      <c r="L95" s="172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4"/>
      <c r="AM95" s="233"/>
      <c r="AN95" s="294"/>
      <c r="AO95" s="295"/>
      <c r="AP95" s="293"/>
      <c r="AQ95" s="293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</row>
    <row r="96" spans="1:98" ht="24.75" customHeight="1" x14ac:dyDescent="0.25">
      <c r="A96" s="473" t="s">
        <v>21</v>
      </c>
      <c r="B96" s="474"/>
      <c r="C96" s="479" t="s">
        <v>34</v>
      </c>
      <c r="D96" s="480"/>
      <c r="E96" s="448" t="s">
        <v>92</v>
      </c>
      <c r="F96" s="449"/>
      <c r="G96" s="449"/>
      <c r="H96" s="449"/>
      <c r="I96" s="449"/>
      <c r="J96" s="449"/>
      <c r="K96" s="449"/>
      <c r="L96" s="449"/>
      <c r="M96" s="449"/>
      <c r="N96" s="449"/>
      <c r="O96" s="449"/>
      <c r="P96" s="449"/>
      <c r="Q96" s="449"/>
      <c r="R96" s="449"/>
      <c r="S96" s="449"/>
      <c r="T96" s="449"/>
      <c r="U96" s="449"/>
      <c r="V96" s="449"/>
      <c r="W96" s="449"/>
      <c r="X96" s="449"/>
      <c r="Y96" s="449"/>
      <c r="Z96" s="449"/>
      <c r="AA96" s="449"/>
      <c r="AB96" s="449"/>
      <c r="AC96" s="449"/>
      <c r="AD96" s="449"/>
      <c r="AE96" s="449"/>
      <c r="AF96" s="449"/>
      <c r="AG96" s="449"/>
      <c r="AH96" s="449"/>
      <c r="AI96" s="449"/>
      <c r="AJ96" s="449"/>
      <c r="AK96" s="449"/>
      <c r="AL96" s="449"/>
      <c r="AM96" s="436" t="s">
        <v>93</v>
      </c>
      <c r="AN96" s="440"/>
      <c r="AO96" s="446" t="s">
        <v>94</v>
      </c>
      <c r="AP96" s="432" t="s">
        <v>95</v>
      </c>
      <c r="AQ96" s="432" t="s">
        <v>96</v>
      </c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</row>
    <row r="97" spans="1:98" x14ac:dyDescent="0.25">
      <c r="A97" s="475"/>
      <c r="B97" s="476"/>
      <c r="C97" s="481"/>
      <c r="D97" s="482"/>
      <c r="E97" s="448" t="s">
        <v>35</v>
      </c>
      <c r="F97" s="450"/>
      <c r="G97" s="448" t="s">
        <v>36</v>
      </c>
      <c r="H97" s="450"/>
      <c r="I97" s="448" t="s">
        <v>37</v>
      </c>
      <c r="J97" s="450"/>
      <c r="K97" s="448" t="s">
        <v>38</v>
      </c>
      <c r="L97" s="450"/>
      <c r="M97" s="448" t="s">
        <v>39</v>
      </c>
      <c r="N97" s="450"/>
      <c r="O97" s="448" t="s">
        <v>40</v>
      </c>
      <c r="P97" s="450"/>
      <c r="Q97" s="448" t="s">
        <v>41</v>
      </c>
      <c r="R97" s="450"/>
      <c r="S97" s="448" t="s">
        <v>42</v>
      </c>
      <c r="T97" s="450"/>
      <c r="U97" s="448" t="s">
        <v>43</v>
      </c>
      <c r="V97" s="450"/>
      <c r="W97" s="448" t="s">
        <v>44</v>
      </c>
      <c r="X97" s="450"/>
      <c r="Y97" s="448" t="s">
        <v>45</v>
      </c>
      <c r="Z97" s="450"/>
      <c r="AA97" s="448" t="s">
        <v>46</v>
      </c>
      <c r="AB97" s="450"/>
      <c r="AC97" s="448" t="s">
        <v>47</v>
      </c>
      <c r="AD97" s="450"/>
      <c r="AE97" s="448" t="s">
        <v>48</v>
      </c>
      <c r="AF97" s="450"/>
      <c r="AG97" s="448" t="s">
        <v>49</v>
      </c>
      <c r="AH97" s="450"/>
      <c r="AI97" s="448" t="s">
        <v>50</v>
      </c>
      <c r="AJ97" s="450"/>
      <c r="AK97" s="448" t="s">
        <v>51</v>
      </c>
      <c r="AL97" s="450"/>
      <c r="AM97" s="467" t="s">
        <v>6</v>
      </c>
      <c r="AN97" s="446" t="s">
        <v>7</v>
      </c>
      <c r="AO97" s="465"/>
      <c r="AP97" s="433"/>
      <c r="AQ97" s="433"/>
      <c r="BZ97" s="175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</row>
    <row r="98" spans="1:98" x14ac:dyDescent="0.25">
      <c r="A98" s="477"/>
      <c r="B98" s="478"/>
      <c r="C98" s="184" t="s">
        <v>27</v>
      </c>
      <c r="D98" s="296" t="s">
        <v>28</v>
      </c>
      <c r="E98" s="236" t="s">
        <v>27</v>
      </c>
      <c r="F98" s="237" t="s">
        <v>28</v>
      </c>
      <c r="G98" s="236" t="s">
        <v>27</v>
      </c>
      <c r="H98" s="237" t="s">
        <v>28</v>
      </c>
      <c r="I98" s="236" t="s">
        <v>27</v>
      </c>
      <c r="J98" s="237" t="s">
        <v>28</v>
      </c>
      <c r="K98" s="236" t="s">
        <v>27</v>
      </c>
      <c r="L98" s="237" t="s">
        <v>28</v>
      </c>
      <c r="M98" s="236" t="s">
        <v>27</v>
      </c>
      <c r="N98" s="237" t="s">
        <v>28</v>
      </c>
      <c r="O98" s="236" t="s">
        <v>27</v>
      </c>
      <c r="P98" s="237" t="s">
        <v>28</v>
      </c>
      <c r="Q98" s="236" t="s">
        <v>27</v>
      </c>
      <c r="R98" s="237" t="s">
        <v>28</v>
      </c>
      <c r="S98" s="236" t="s">
        <v>27</v>
      </c>
      <c r="T98" s="237" t="s">
        <v>28</v>
      </c>
      <c r="U98" s="236" t="s">
        <v>27</v>
      </c>
      <c r="V98" s="237" t="s">
        <v>28</v>
      </c>
      <c r="W98" s="236" t="s">
        <v>27</v>
      </c>
      <c r="X98" s="237" t="s">
        <v>28</v>
      </c>
      <c r="Y98" s="236" t="s">
        <v>27</v>
      </c>
      <c r="Z98" s="237" t="s">
        <v>28</v>
      </c>
      <c r="AA98" s="236" t="s">
        <v>27</v>
      </c>
      <c r="AB98" s="237" t="s">
        <v>28</v>
      </c>
      <c r="AC98" s="236" t="s">
        <v>27</v>
      </c>
      <c r="AD98" s="237" t="s">
        <v>28</v>
      </c>
      <c r="AE98" s="236" t="s">
        <v>27</v>
      </c>
      <c r="AF98" s="237" t="s">
        <v>28</v>
      </c>
      <c r="AG98" s="236" t="s">
        <v>27</v>
      </c>
      <c r="AH98" s="237" t="s">
        <v>28</v>
      </c>
      <c r="AI98" s="236" t="s">
        <v>27</v>
      </c>
      <c r="AJ98" s="237" t="s">
        <v>28</v>
      </c>
      <c r="AK98" s="236" t="s">
        <v>27</v>
      </c>
      <c r="AL98" s="238" t="s">
        <v>28</v>
      </c>
      <c r="AM98" s="468"/>
      <c r="AN98" s="447"/>
      <c r="AO98" s="447"/>
      <c r="AP98" s="435"/>
      <c r="AQ98" s="435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</row>
    <row r="99" spans="1:98" x14ac:dyDescent="0.25">
      <c r="A99" s="452" t="s">
        <v>52</v>
      </c>
      <c r="B99" s="453"/>
      <c r="C99" s="260">
        <f t="shared" ref="C99:C110" si="45">SUM(E99+G99+I99+K99+M99+O99+Q99+S99+U99+W99+Y99+AA99+AC99+AE99+AG99+AI99+AK99)</f>
        <v>0</v>
      </c>
      <c r="D99" s="261">
        <f t="shared" ref="D99:D110" si="46">SUM(F99+H99+J99+L99+N99+P99+R99+T99+V99+X99+Z99+AB99+AD99+AF99+AH99+AJ99+AL99)</f>
        <v>0</v>
      </c>
      <c r="E99" s="262"/>
      <c r="F99" s="263"/>
      <c r="G99" s="262"/>
      <c r="H99" s="263"/>
      <c r="I99" s="246"/>
      <c r="J99" s="247"/>
      <c r="K99" s="246"/>
      <c r="L99" s="247"/>
      <c r="M99" s="246"/>
      <c r="N99" s="247"/>
      <c r="O99" s="246"/>
      <c r="P99" s="247"/>
      <c r="Q99" s="246"/>
      <c r="R99" s="247"/>
      <c r="S99" s="246"/>
      <c r="T99" s="247"/>
      <c r="U99" s="246"/>
      <c r="V99" s="247"/>
      <c r="W99" s="246"/>
      <c r="X99" s="247"/>
      <c r="Y99" s="246"/>
      <c r="Z99" s="247"/>
      <c r="AA99" s="246"/>
      <c r="AB99" s="247"/>
      <c r="AC99" s="246"/>
      <c r="AD99" s="247"/>
      <c r="AE99" s="246"/>
      <c r="AF99" s="247"/>
      <c r="AG99" s="246"/>
      <c r="AH99" s="247"/>
      <c r="AI99" s="246"/>
      <c r="AJ99" s="247"/>
      <c r="AK99" s="262"/>
      <c r="AL99" s="264"/>
      <c r="AM99" s="262"/>
      <c r="AN99" s="204"/>
      <c r="AO99" s="204"/>
      <c r="AP99" s="210"/>
      <c r="AQ99" s="210"/>
      <c r="AR99" s="265" t="s">
        <v>97</v>
      </c>
      <c r="BZ99" s="175"/>
      <c r="CA99" s="175" t="str">
        <f>IF(C99&lt;&gt;AN99," Total de exámenes Procesados NO es igual a total por sexo.-","")</f>
        <v/>
      </c>
      <c r="CB99" s="175" t="str">
        <f t="shared" ref="CB99:CB121" si="47">IF(F99&lt;=E99,""," Los exámenes Reactivos de 0 a 4 años NO DEBEN ser mayor a los Exámenes Procesados de la misma edad.-")</f>
        <v/>
      </c>
      <c r="CC99" s="175" t="str">
        <f t="shared" ref="CC99:CC121" si="48">IF(H99&lt;=G99,""," Los exámenes Reactivos de 5 a 9 años NO DEBEN ser mayor a los Exámenes Procesados de la misma edad.-")</f>
        <v/>
      </c>
      <c r="CD99" s="175" t="str">
        <f t="shared" ref="CD99:CD121" si="49">IF(J99&lt;=I99,""," Los exámenes Reactivos de 10 a 14 años NO DEBEN ser mayor a los Exámenes Procesados de la misma edad.-")</f>
        <v/>
      </c>
      <c r="CE99" s="175" t="str">
        <f t="shared" ref="CE99:CE121" si="50">IF(L99&lt;=K99,""," Los exámenes Reactivos de 15 a 19 años NO DEBEN ser mayor a los Exámenes Procesados de la misma edad.-")</f>
        <v/>
      </c>
      <c r="CF99" s="175" t="str">
        <f t="shared" ref="CF99:CF121" si="51">IF(N99&lt;=M99,""," Los exámenes Reactivos de 20 a 24 años NO DEBEN ser mayor a los Exámenes Procesados de la misma edad.-")</f>
        <v/>
      </c>
      <c r="CG99" s="175" t="str">
        <f t="shared" ref="CG99:CG121" si="52">IF(P99&lt;=O99,""," Los exámenes Reactivos de 25 a 29 años NO DEBEN ser mayor a los Exámenes Procesados de la misma edad.-")</f>
        <v/>
      </c>
      <c r="CH99" s="175" t="str">
        <f t="shared" ref="CH99:CH121" si="53">IF(R99&lt;=Q99,""," Los exámenes Reactivos de 30 a 34 años NO DEBEN ser mayor a los Exámenes Procesados de la misma edad.-")</f>
        <v/>
      </c>
      <c r="CI99" s="175" t="str">
        <f t="shared" ref="CI99:CI121" si="54">IF(T99&lt;=S99,""," Los exámenes Reactivos de 35 a 39 años NO DEBEN ser mayor a los Exámenes Procesados de la misma edad.-")</f>
        <v/>
      </c>
      <c r="CJ99" s="175" t="str">
        <f t="shared" ref="CJ99:CJ121" si="55">IF(V99&lt;=U99,""," Los exámenes Reactivos de 40 a 44 años NO DEBEN ser mayor a los Exámenes Procesados de la misma edad.-")</f>
        <v/>
      </c>
      <c r="CK99" s="175" t="str">
        <f t="shared" ref="CK99:CK121" si="56">IF(X99&lt;=W99,""," Los exámenes Reactivos de 45 a 49 años NO DEBEN ser mayor a los Exámenes Procesados de la misma edad.-")</f>
        <v/>
      </c>
      <c r="CL99" s="175" t="str">
        <f t="shared" ref="CL99:CL121" si="57">IF(Z99&lt;=Y99,""," Los exámenes Reactivos de 50 a 54 años NO DEBEN ser mayor a los Exámenes Procesados de la misma edad.-")</f>
        <v/>
      </c>
      <c r="CM99" s="175" t="str">
        <f t="shared" ref="CM99:CM121" si="58">IF(AB99&lt;=AA99,""," Los exámenes Reactivos de 55 a 59 años NO DEBEN ser mayor a los Exámenes Procesados de la misma edad.-")</f>
        <v/>
      </c>
      <c r="CN99" s="175" t="str">
        <f t="shared" ref="CN99:CN121" si="59">IF(AD99&lt;=AC99,""," Los exámenes Reactivos de 60 a 64 años NO DEBEN ser mayor a los Exámenes Procesados de la misma edad.-")</f>
        <v/>
      </c>
      <c r="CO99" s="175" t="str">
        <f t="shared" ref="CO99:CO121" si="60">IF(AF99&lt;=AE99,""," Los exámenes Reactivos de 65 a 69 años NO DEBEN ser mayor a los Exámenes Procesados de la misma edad.-")</f>
        <v/>
      </c>
      <c r="CP99" s="175" t="str">
        <f t="shared" ref="CP99:CP121" si="61">IF(AH99&lt;=AG99,""," Los exámenes Reactivos de 70 a 74 años NO DEBEN ser mayor a los Exámenes Procesados de la misma edad.-")</f>
        <v/>
      </c>
      <c r="CQ99" s="175" t="str">
        <f t="shared" ref="CQ99:CQ121" si="62">IF(AJ99&lt;=AI99,""," Los exámenes Reactivos de 75 a 79 años NO DEBEN ser mayor a los Exámenes Procesados de la misma edad.-")</f>
        <v/>
      </c>
      <c r="CR99" s="175" t="str">
        <f t="shared" ref="CR99:CR121" si="63">IF(AL99&lt;=AK99,""," Los exámenes Reactivos de 80 y mas años NO DEBEN ser mayor a los Exámenes Procesados de la misma edad.-")</f>
        <v/>
      </c>
      <c r="CS99" s="175"/>
      <c r="CT99" s="175"/>
    </row>
    <row r="100" spans="1:98" x14ac:dyDescent="0.25">
      <c r="A100" s="452" t="s">
        <v>53</v>
      </c>
      <c r="B100" s="453"/>
      <c r="C100" s="266">
        <f t="shared" si="45"/>
        <v>0</v>
      </c>
      <c r="D100" s="267">
        <f t="shared" si="46"/>
        <v>0</v>
      </c>
      <c r="E100" s="268"/>
      <c r="F100" s="269"/>
      <c r="G100" s="268"/>
      <c r="H100" s="269"/>
      <c r="I100" s="191"/>
      <c r="J100" s="192"/>
      <c r="K100" s="191"/>
      <c r="L100" s="192"/>
      <c r="M100" s="191"/>
      <c r="N100" s="192"/>
      <c r="O100" s="191"/>
      <c r="P100" s="192"/>
      <c r="Q100" s="191"/>
      <c r="R100" s="192"/>
      <c r="S100" s="191"/>
      <c r="T100" s="192"/>
      <c r="U100" s="191"/>
      <c r="V100" s="192"/>
      <c r="W100" s="191"/>
      <c r="X100" s="192"/>
      <c r="Y100" s="191"/>
      <c r="Z100" s="192"/>
      <c r="AA100" s="191"/>
      <c r="AB100" s="192"/>
      <c r="AC100" s="191"/>
      <c r="AD100" s="192"/>
      <c r="AE100" s="191"/>
      <c r="AF100" s="192"/>
      <c r="AG100" s="191"/>
      <c r="AH100" s="192"/>
      <c r="AI100" s="191"/>
      <c r="AJ100" s="192"/>
      <c r="AK100" s="268"/>
      <c r="AL100" s="270"/>
      <c r="AM100" s="268"/>
      <c r="AN100" s="204"/>
      <c r="AO100" s="204"/>
      <c r="AP100" s="210"/>
      <c r="AQ100" s="210"/>
      <c r="AR100" s="265" t="s">
        <v>97</v>
      </c>
      <c r="BZ100" s="175"/>
      <c r="CA100" s="175" t="str">
        <f>IF(C100&lt;&gt;AN100," Total de exámenes Procesados NO es igual a total por sexo.-","")</f>
        <v/>
      </c>
      <c r="CB100" s="175" t="str">
        <f t="shared" si="47"/>
        <v/>
      </c>
      <c r="CC100" s="175" t="str">
        <f t="shared" si="48"/>
        <v/>
      </c>
      <c r="CD100" s="175" t="str">
        <f t="shared" si="49"/>
        <v/>
      </c>
      <c r="CE100" s="175" t="str">
        <f t="shared" si="50"/>
        <v/>
      </c>
      <c r="CF100" s="175" t="str">
        <f t="shared" si="51"/>
        <v/>
      </c>
      <c r="CG100" s="175" t="str">
        <f t="shared" si="52"/>
        <v/>
      </c>
      <c r="CH100" s="175" t="str">
        <f t="shared" si="53"/>
        <v/>
      </c>
      <c r="CI100" s="175" t="str">
        <f t="shared" si="54"/>
        <v/>
      </c>
      <c r="CJ100" s="175" t="str">
        <f t="shared" si="55"/>
        <v/>
      </c>
      <c r="CK100" s="175" t="str">
        <f t="shared" si="56"/>
        <v/>
      </c>
      <c r="CL100" s="175" t="str">
        <f t="shared" si="57"/>
        <v/>
      </c>
      <c r="CM100" s="175" t="str">
        <f t="shared" si="58"/>
        <v/>
      </c>
      <c r="CN100" s="175" t="str">
        <f t="shared" si="59"/>
        <v/>
      </c>
      <c r="CO100" s="175" t="str">
        <f t="shared" si="60"/>
        <v/>
      </c>
      <c r="CP100" s="175" t="str">
        <f t="shared" si="61"/>
        <v/>
      </c>
      <c r="CQ100" s="175" t="str">
        <f t="shared" si="62"/>
        <v/>
      </c>
      <c r="CR100" s="175" t="str">
        <f t="shared" si="63"/>
        <v/>
      </c>
      <c r="CS100" s="175"/>
      <c r="CT100" s="175"/>
    </row>
    <row r="101" spans="1:98" x14ac:dyDescent="0.25">
      <c r="A101" s="452" t="s">
        <v>54</v>
      </c>
      <c r="B101" s="453"/>
      <c r="C101" s="266">
        <f t="shared" si="45"/>
        <v>0</v>
      </c>
      <c r="D101" s="267">
        <f t="shared" si="46"/>
        <v>0</v>
      </c>
      <c r="E101" s="268"/>
      <c r="F101" s="269"/>
      <c r="G101" s="268"/>
      <c r="H101" s="269"/>
      <c r="I101" s="191"/>
      <c r="J101" s="192"/>
      <c r="K101" s="208"/>
      <c r="L101" s="209"/>
      <c r="M101" s="208"/>
      <c r="N101" s="209"/>
      <c r="O101" s="208"/>
      <c r="P101" s="209"/>
      <c r="Q101" s="208"/>
      <c r="R101" s="209"/>
      <c r="S101" s="208"/>
      <c r="T101" s="209"/>
      <c r="U101" s="208"/>
      <c r="V101" s="209"/>
      <c r="W101" s="208"/>
      <c r="X101" s="209"/>
      <c r="Y101" s="208"/>
      <c r="Z101" s="209"/>
      <c r="AA101" s="208"/>
      <c r="AB101" s="209"/>
      <c r="AC101" s="208"/>
      <c r="AD101" s="209"/>
      <c r="AE101" s="208"/>
      <c r="AF101" s="209"/>
      <c r="AG101" s="208"/>
      <c r="AH101" s="209"/>
      <c r="AI101" s="208"/>
      <c r="AJ101" s="209"/>
      <c r="AK101" s="268"/>
      <c r="AL101" s="270"/>
      <c r="AM101" s="297"/>
      <c r="AN101" s="204"/>
      <c r="AO101" s="204"/>
      <c r="AP101" s="210"/>
      <c r="AQ101" s="210"/>
      <c r="AR101" s="265" t="s">
        <v>97</v>
      </c>
      <c r="BZ101" s="175"/>
      <c r="CA101" s="175" t="str">
        <f>IF(C101&lt;&gt;AN101," Total de exámenes Procesados NO es igual a total por sexo.-","")</f>
        <v/>
      </c>
      <c r="CB101" s="175" t="str">
        <f t="shared" si="47"/>
        <v/>
      </c>
      <c r="CC101" s="175" t="str">
        <f t="shared" si="48"/>
        <v/>
      </c>
      <c r="CD101" s="175" t="str">
        <f t="shared" si="49"/>
        <v/>
      </c>
      <c r="CE101" s="175" t="str">
        <f t="shared" si="50"/>
        <v/>
      </c>
      <c r="CF101" s="175" t="str">
        <f t="shared" si="51"/>
        <v/>
      </c>
      <c r="CG101" s="175" t="str">
        <f t="shared" si="52"/>
        <v/>
      </c>
      <c r="CH101" s="175" t="str">
        <f t="shared" si="53"/>
        <v/>
      </c>
      <c r="CI101" s="175" t="str">
        <f t="shared" si="54"/>
        <v/>
      </c>
      <c r="CJ101" s="175" t="str">
        <f t="shared" si="55"/>
        <v/>
      </c>
      <c r="CK101" s="175" t="str">
        <f t="shared" si="56"/>
        <v/>
      </c>
      <c r="CL101" s="175" t="str">
        <f t="shared" si="57"/>
        <v/>
      </c>
      <c r="CM101" s="175" t="str">
        <f t="shared" si="58"/>
        <v/>
      </c>
      <c r="CN101" s="175" t="str">
        <f t="shared" si="59"/>
        <v/>
      </c>
      <c r="CO101" s="175" t="str">
        <f t="shared" si="60"/>
        <v/>
      </c>
      <c r="CP101" s="175" t="str">
        <f t="shared" si="61"/>
        <v/>
      </c>
      <c r="CQ101" s="175" t="str">
        <f t="shared" si="62"/>
        <v/>
      </c>
      <c r="CR101" s="175" t="str">
        <f t="shared" si="63"/>
        <v/>
      </c>
      <c r="CS101" s="175"/>
      <c r="CT101" s="175"/>
    </row>
    <row r="102" spans="1:98" x14ac:dyDescent="0.25">
      <c r="A102" s="452" t="s">
        <v>14</v>
      </c>
      <c r="B102" s="453"/>
      <c r="C102" s="266">
        <f t="shared" si="45"/>
        <v>0</v>
      </c>
      <c r="D102" s="271">
        <f t="shared" si="46"/>
        <v>0</v>
      </c>
      <c r="E102" s="268"/>
      <c r="F102" s="269"/>
      <c r="G102" s="268"/>
      <c r="H102" s="269"/>
      <c r="I102" s="268"/>
      <c r="J102" s="269"/>
      <c r="K102" s="208"/>
      <c r="L102" s="209"/>
      <c r="M102" s="208"/>
      <c r="N102" s="209"/>
      <c r="O102" s="208"/>
      <c r="P102" s="209"/>
      <c r="Q102" s="208"/>
      <c r="R102" s="209"/>
      <c r="S102" s="208"/>
      <c r="T102" s="209"/>
      <c r="U102" s="208"/>
      <c r="V102" s="209"/>
      <c r="W102" s="208"/>
      <c r="X102" s="209"/>
      <c r="Y102" s="208"/>
      <c r="Z102" s="209"/>
      <c r="AA102" s="208"/>
      <c r="AB102" s="209"/>
      <c r="AC102" s="208"/>
      <c r="AD102" s="209"/>
      <c r="AE102" s="208"/>
      <c r="AF102" s="209"/>
      <c r="AG102" s="208"/>
      <c r="AH102" s="209"/>
      <c r="AI102" s="208"/>
      <c r="AJ102" s="209"/>
      <c r="AK102" s="208"/>
      <c r="AL102" s="210"/>
      <c r="AM102" s="211"/>
      <c r="AN102" s="204"/>
      <c r="AO102" s="204"/>
      <c r="AP102" s="210"/>
      <c r="AQ102" s="210"/>
      <c r="AR102" s="265" t="s">
        <v>97</v>
      </c>
      <c r="BZ102" s="175"/>
      <c r="CA102" s="175" t="str">
        <f t="shared" ref="CA102:CA121" si="64">IF(C102&lt;&gt;SUM(AM102:AN102)," Total de exámenes Procesados NO es igual a total por sexo.-","")</f>
        <v/>
      </c>
      <c r="CB102" s="175" t="str">
        <f t="shared" si="47"/>
        <v/>
      </c>
      <c r="CC102" s="175" t="str">
        <f t="shared" si="48"/>
        <v/>
      </c>
      <c r="CD102" s="175" t="str">
        <f t="shared" si="49"/>
        <v/>
      </c>
      <c r="CE102" s="175" t="str">
        <f t="shared" si="50"/>
        <v/>
      </c>
      <c r="CF102" s="175" t="str">
        <f t="shared" si="51"/>
        <v/>
      </c>
      <c r="CG102" s="175" t="str">
        <f t="shared" si="52"/>
        <v/>
      </c>
      <c r="CH102" s="175" t="str">
        <f t="shared" si="53"/>
        <v/>
      </c>
      <c r="CI102" s="175" t="str">
        <f t="shared" si="54"/>
        <v/>
      </c>
      <c r="CJ102" s="175" t="str">
        <f t="shared" si="55"/>
        <v/>
      </c>
      <c r="CK102" s="175" t="str">
        <f t="shared" si="56"/>
        <v/>
      </c>
      <c r="CL102" s="175" t="str">
        <f t="shared" si="57"/>
        <v/>
      </c>
      <c r="CM102" s="175" t="str">
        <f t="shared" si="58"/>
        <v/>
      </c>
      <c r="CN102" s="175" t="str">
        <f t="shared" si="59"/>
        <v/>
      </c>
      <c r="CO102" s="175" t="str">
        <f t="shared" si="60"/>
        <v/>
      </c>
      <c r="CP102" s="175" t="str">
        <f t="shared" si="61"/>
        <v/>
      </c>
      <c r="CQ102" s="175" t="str">
        <f t="shared" si="62"/>
        <v/>
      </c>
      <c r="CR102" s="175" t="str">
        <f t="shared" si="63"/>
        <v/>
      </c>
      <c r="CS102" s="175"/>
      <c r="CT102" s="175"/>
    </row>
    <row r="103" spans="1:98" x14ac:dyDescent="0.25">
      <c r="A103" s="452" t="s">
        <v>19</v>
      </c>
      <c r="B103" s="453"/>
      <c r="C103" s="214">
        <f t="shared" si="45"/>
        <v>0</v>
      </c>
      <c r="D103" s="271">
        <f t="shared" si="46"/>
        <v>0</v>
      </c>
      <c r="E103" s="208"/>
      <c r="F103" s="209"/>
      <c r="G103" s="208"/>
      <c r="H103" s="209"/>
      <c r="I103" s="208"/>
      <c r="J103" s="209"/>
      <c r="K103" s="208"/>
      <c r="L103" s="209"/>
      <c r="M103" s="208"/>
      <c r="N103" s="209"/>
      <c r="O103" s="208"/>
      <c r="P103" s="209"/>
      <c r="Q103" s="208"/>
      <c r="R103" s="209"/>
      <c r="S103" s="208"/>
      <c r="T103" s="209"/>
      <c r="U103" s="208"/>
      <c r="V103" s="209"/>
      <c r="W103" s="208"/>
      <c r="X103" s="209"/>
      <c r="Y103" s="208"/>
      <c r="Z103" s="209"/>
      <c r="AA103" s="208"/>
      <c r="AB103" s="209"/>
      <c r="AC103" s="208"/>
      <c r="AD103" s="209"/>
      <c r="AE103" s="208"/>
      <c r="AF103" s="209"/>
      <c r="AG103" s="208"/>
      <c r="AH103" s="209"/>
      <c r="AI103" s="208"/>
      <c r="AJ103" s="209"/>
      <c r="AK103" s="208"/>
      <c r="AL103" s="210"/>
      <c r="AM103" s="211"/>
      <c r="AN103" s="204"/>
      <c r="AO103" s="204"/>
      <c r="AP103" s="210"/>
      <c r="AQ103" s="210"/>
      <c r="AR103" s="265" t="s">
        <v>97</v>
      </c>
      <c r="BZ103" s="175"/>
      <c r="CA103" s="175" t="str">
        <f t="shared" si="64"/>
        <v/>
      </c>
      <c r="CB103" s="175" t="str">
        <f t="shared" si="47"/>
        <v/>
      </c>
      <c r="CC103" s="175" t="str">
        <f t="shared" si="48"/>
        <v/>
      </c>
      <c r="CD103" s="175" t="str">
        <f t="shared" si="49"/>
        <v/>
      </c>
      <c r="CE103" s="175" t="str">
        <f t="shared" si="50"/>
        <v/>
      </c>
      <c r="CF103" s="175" t="str">
        <f t="shared" si="51"/>
        <v/>
      </c>
      <c r="CG103" s="175" t="str">
        <f t="shared" si="52"/>
        <v/>
      </c>
      <c r="CH103" s="175" t="str">
        <f t="shared" si="53"/>
        <v/>
      </c>
      <c r="CI103" s="175" t="str">
        <f t="shared" si="54"/>
        <v/>
      </c>
      <c r="CJ103" s="175" t="str">
        <f t="shared" si="55"/>
        <v/>
      </c>
      <c r="CK103" s="175" t="str">
        <f t="shared" si="56"/>
        <v/>
      </c>
      <c r="CL103" s="175" t="str">
        <f t="shared" si="57"/>
        <v/>
      </c>
      <c r="CM103" s="175" t="str">
        <f t="shared" si="58"/>
        <v/>
      </c>
      <c r="CN103" s="175" t="str">
        <f t="shared" si="59"/>
        <v/>
      </c>
      <c r="CO103" s="175" t="str">
        <f t="shared" si="60"/>
        <v/>
      </c>
      <c r="CP103" s="175" t="str">
        <f t="shared" si="61"/>
        <v/>
      </c>
      <c r="CQ103" s="175" t="str">
        <f t="shared" si="62"/>
        <v/>
      </c>
      <c r="CR103" s="175" t="str">
        <f t="shared" si="63"/>
        <v/>
      </c>
      <c r="CS103" s="175"/>
      <c r="CT103" s="175"/>
    </row>
    <row r="104" spans="1:98" x14ac:dyDescent="0.25">
      <c r="A104" s="452" t="s">
        <v>55</v>
      </c>
      <c r="B104" s="453"/>
      <c r="C104" s="266">
        <f t="shared" si="45"/>
        <v>0</v>
      </c>
      <c r="D104" s="267">
        <f t="shared" si="46"/>
        <v>0</v>
      </c>
      <c r="E104" s="268"/>
      <c r="F104" s="269"/>
      <c r="G104" s="268"/>
      <c r="H104" s="269"/>
      <c r="I104" s="208"/>
      <c r="J104" s="209"/>
      <c r="K104" s="208"/>
      <c r="L104" s="209"/>
      <c r="M104" s="208"/>
      <c r="N104" s="209"/>
      <c r="O104" s="208"/>
      <c r="P104" s="209"/>
      <c r="Q104" s="208"/>
      <c r="R104" s="209"/>
      <c r="S104" s="208"/>
      <c r="T104" s="209"/>
      <c r="U104" s="208"/>
      <c r="V104" s="209"/>
      <c r="W104" s="208"/>
      <c r="X104" s="209"/>
      <c r="Y104" s="208"/>
      <c r="Z104" s="209"/>
      <c r="AA104" s="208"/>
      <c r="AB104" s="209"/>
      <c r="AC104" s="208"/>
      <c r="AD104" s="209"/>
      <c r="AE104" s="208"/>
      <c r="AF104" s="209"/>
      <c r="AG104" s="208"/>
      <c r="AH104" s="209"/>
      <c r="AI104" s="208"/>
      <c r="AJ104" s="209"/>
      <c r="AK104" s="208"/>
      <c r="AL104" s="210"/>
      <c r="AM104" s="211"/>
      <c r="AN104" s="204"/>
      <c r="AO104" s="204"/>
      <c r="AP104" s="210"/>
      <c r="AQ104" s="210"/>
      <c r="AR104" s="265" t="s">
        <v>97</v>
      </c>
      <c r="BZ104" s="175"/>
      <c r="CA104" s="175" t="str">
        <f t="shared" si="64"/>
        <v/>
      </c>
      <c r="CB104" s="175" t="str">
        <f t="shared" si="47"/>
        <v/>
      </c>
      <c r="CC104" s="175" t="str">
        <f t="shared" si="48"/>
        <v/>
      </c>
      <c r="CD104" s="175" t="str">
        <f t="shared" si="49"/>
        <v/>
      </c>
      <c r="CE104" s="175" t="str">
        <f t="shared" si="50"/>
        <v/>
      </c>
      <c r="CF104" s="175" t="str">
        <f t="shared" si="51"/>
        <v/>
      </c>
      <c r="CG104" s="175" t="str">
        <f t="shared" si="52"/>
        <v/>
      </c>
      <c r="CH104" s="175" t="str">
        <f t="shared" si="53"/>
        <v/>
      </c>
      <c r="CI104" s="175" t="str">
        <f t="shared" si="54"/>
        <v/>
      </c>
      <c r="CJ104" s="175" t="str">
        <f t="shared" si="55"/>
        <v/>
      </c>
      <c r="CK104" s="175" t="str">
        <f t="shared" si="56"/>
        <v/>
      </c>
      <c r="CL104" s="175" t="str">
        <f t="shared" si="57"/>
        <v/>
      </c>
      <c r="CM104" s="175" t="str">
        <f t="shared" si="58"/>
        <v/>
      </c>
      <c r="CN104" s="175" t="str">
        <f t="shared" si="59"/>
        <v/>
      </c>
      <c r="CO104" s="175" t="str">
        <f t="shared" si="60"/>
        <v/>
      </c>
      <c r="CP104" s="175" t="str">
        <f t="shared" si="61"/>
        <v/>
      </c>
      <c r="CQ104" s="175" t="str">
        <f t="shared" si="62"/>
        <v/>
      </c>
      <c r="CR104" s="175" t="str">
        <f t="shared" si="63"/>
        <v/>
      </c>
      <c r="CS104" s="175"/>
      <c r="CT104" s="175"/>
    </row>
    <row r="105" spans="1:98" ht="26.25" customHeight="1" x14ac:dyDescent="0.25">
      <c r="A105" s="485" t="s">
        <v>56</v>
      </c>
      <c r="B105" s="486"/>
      <c r="C105" s="266">
        <f t="shared" si="45"/>
        <v>0</v>
      </c>
      <c r="D105" s="267">
        <f t="shared" si="46"/>
        <v>0</v>
      </c>
      <c r="E105" s="268"/>
      <c r="F105" s="269"/>
      <c r="G105" s="268"/>
      <c r="H105" s="269"/>
      <c r="I105" s="208"/>
      <c r="J105" s="209"/>
      <c r="K105" s="208"/>
      <c r="L105" s="209"/>
      <c r="M105" s="208"/>
      <c r="N105" s="209"/>
      <c r="O105" s="208"/>
      <c r="P105" s="209"/>
      <c r="Q105" s="208"/>
      <c r="R105" s="209"/>
      <c r="S105" s="208"/>
      <c r="T105" s="209"/>
      <c r="U105" s="208"/>
      <c r="V105" s="209"/>
      <c r="W105" s="208"/>
      <c r="X105" s="209"/>
      <c r="Y105" s="208"/>
      <c r="Z105" s="209"/>
      <c r="AA105" s="208"/>
      <c r="AB105" s="209"/>
      <c r="AC105" s="208"/>
      <c r="AD105" s="209"/>
      <c r="AE105" s="208"/>
      <c r="AF105" s="209"/>
      <c r="AG105" s="208"/>
      <c r="AH105" s="209"/>
      <c r="AI105" s="208"/>
      <c r="AJ105" s="209"/>
      <c r="AK105" s="208"/>
      <c r="AL105" s="210"/>
      <c r="AM105" s="211"/>
      <c r="AN105" s="204"/>
      <c r="AO105" s="204"/>
      <c r="AP105" s="210"/>
      <c r="AQ105" s="210"/>
      <c r="AR105" s="265" t="s">
        <v>97</v>
      </c>
      <c r="BZ105" s="175"/>
      <c r="CA105" s="175" t="str">
        <f t="shared" si="64"/>
        <v/>
      </c>
      <c r="CB105" s="175" t="str">
        <f t="shared" si="47"/>
        <v/>
      </c>
      <c r="CC105" s="175" t="str">
        <f t="shared" si="48"/>
        <v/>
      </c>
      <c r="CD105" s="175" t="str">
        <f t="shared" si="49"/>
        <v/>
      </c>
      <c r="CE105" s="175" t="str">
        <f t="shared" si="50"/>
        <v/>
      </c>
      <c r="CF105" s="175" t="str">
        <f t="shared" si="51"/>
        <v/>
      </c>
      <c r="CG105" s="175" t="str">
        <f t="shared" si="52"/>
        <v/>
      </c>
      <c r="CH105" s="175" t="str">
        <f t="shared" si="53"/>
        <v/>
      </c>
      <c r="CI105" s="175" t="str">
        <f t="shared" si="54"/>
        <v/>
      </c>
      <c r="CJ105" s="175" t="str">
        <f t="shared" si="55"/>
        <v/>
      </c>
      <c r="CK105" s="175" t="str">
        <f t="shared" si="56"/>
        <v/>
      </c>
      <c r="CL105" s="175" t="str">
        <f t="shared" si="57"/>
        <v/>
      </c>
      <c r="CM105" s="175" t="str">
        <f t="shared" si="58"/>
        <v/>
      </c>
      <c r="CN105" s="175" t="str">
        <f t="shared" si="59"/>
        <v/>
      </c>
      <c r="CO105" s="175" t="str">
        <f t="shared" si="60"/>
        <v/>
      </c>
      <c r="CP105" s="175" t="str">
        <f t="shared" si="61"/>
        <v/>
      </c>
      <c r="CQ105" s="175" t="str">
        <f t="shared" si="62"/>
        <v/>
      </c>
      <c r="CR105" s="175" t="str">
        <f t="shared" si="63"/>
        <v/>
      </c>
      <c r="CS105" s="175"/>
      <c r="CT105" s="175"/>
    </row>
    <row r="106" spans="1:98" x14ac:dyDescent="0.25">
      <c r="A106" s="452" t="s">
        <v>17</v>
      </c>
      <c r="B106" s="453"/>
      <c r="C106" s="214">
        <f t="shared" si="45"/>
        <v>0</v>
      </c>
      <c r="D106" s="271">
        <f t="shared" si="46"/>
        <v>0</v>
      </c>
      <c r="E106" s="208"/>
      <c r="F106" s="209"/>
      <c r="G106" s="208"/>
      <c r="H106" s="209"/>
      <c r="I106" s="208"/>
      <c r="J106" s="209"/>
      <c r="K106" s="208"/>
      <c r="L106" s="209"/>
      <c r="M106" s="208"/>
      <c r="N106" s="209"/>
      <c r="O106" s="208"/>
      <c r="P106" s="209"/>
      <c r="Q106" s="208"/>
      <c r="R106" s="209"/>
      <c r="S106" s="208"/>
      <c r="T106" s="209"/>
      <c r="U106" s="208"/>
      <c r="V106" s="209"/>
      <c r="W106" s="208"/>
      <c r="X106" s="209"/>
      <c r="Y106" s="208"/>
      <c r="Z106" s="209"/>
      <c r="AA106" s="208"/>
      <c r="AB106" s="209"/>
      <c r="AC106" s="208"/>
      <c r="AD106" s="209"/>
      <c r="AE106" s="208"/>
      <c r="AF106" s="209"/>
      <c r="AG106" s="208"/>
      <c r="AH106" s="209"/>
      <c r="AI106" s="208"/>
      <c r="AJ106" s="209"/>
      <c r="AK106" s="208"/>
      <c r="AL106" s="210"/>
      <c r="AM106" s="211"/>
      <c r="AN106" s="204"/>
      <c r="AO106" s="204"/>
      <c r="AP106" s="210"/>
      <c r="AQ106" s="210"/>
      <c r="AR106" s="265" t="s">
        <v>97</v>
      </c>
      <c r="BZ106" s="175"/>
      <c r="CA106" s="175" t="str">
        <f t="shared" si="64"/>
        <v/>
      </c>
      <c r="CB106" s="175" t="str">
        <f t="shared" si="47"/>
        <v/>
      </c>
      <c r="CC106" s="175" t="str">
        <f t="shared" si="48"/>
        <v/>
      </c>
      <c r="CD106" s="175" t="str">
        <f t="shared" si="49"/>
        <v/>
      </c>
      <c r="CE106" s="175" t="str">
        <f t="shared" si="50"/>
        <v/>
      </c>
      <c r="CF106" s="175" t="str">
        <f t="shared" si="51"/>
        <v/>
      </c>
      <c r="CG106" s="175" t="str">
        <f t="shared" si="52"/>
        <v/>
      </c>
      <c r="CH106" s="175" t="str">
        <f t="shared" si="53"/>
        <v/>
      </c>
      <c r="CI106" s="175" t="str">
        <f t="shared" si="54"/>
        <v/>
      </c>
      <c r="CJ106" s="175" t="str">
        <f t="shared" si="55"/>
        <v/>
      </c>
      <c r="CK106" s="175" t="str">
        <f t="shared" si="56"/>
        <v/>
      </c>
      <c r="CL106" s="175" t="str">
        <f t="shared" si="57"/>
        <v/>
      </c>
      <c r="CM106" s="175" t="str">
        <f t="shared" si="58"/>
        <v/>
      </c>
      <c r="CN106" s="175" t="str">
        <f t="shared" si="59"/>
        <v/>
      </c>
      <c r="CO106" s="175" t="str">
        <f t="shared" si="60"/>
        <v/>
      </c>
      <c r="CP106" s="175" t="str">
        <f t="shared" si="61"/>
        <v/>
      </c>
      <c r="CQ106" s="175" t="str">
        <f t="shared" si="62"/>
        <v/>
      </c>
      <c r="CR106" s="175" t="str">
        <f t="shared" si="63"/>
        <v/>
      </c>
      <c r="CS106" s="175"/>
      <c r="CT106" s="175"/>
    </row>
    <row r="107" spans="1:98" x14ac:dyDescent="0.25">
      <c r="A107" s="487" t="s">
        <v>57</v>
      </c>
      <c r="B107" s="488"/>
      <c r="C107" s="272">
        <f t="shared" si="45"/>
        <v>0</v>
      </c>
      <c r="D107" s="273">
        <f t="shared" si="46"/>
        <v>0</v>
      </c>
      <c r="E107" s="274"/>
      <c r="F107" s="275"/>
      <c r="G107" s="274"/>
      <c r="H107" s="275"/>
      <c r="I107" s="274"/>
      <c r="J107" s="275"/>
      <c r="K107" s="276"/>
      <c r="L107" s="215"/>
      <c r="M107" s="276"/>
      <c r="N107" s="215"/>
      <c r="O107" s="276"/>
      <c r="P107" s="215"/>
      <c r="Q107" s="276"/>
      <c r="R107" s="215"/>
      <c r="S107" s="276"/>
      <c r="T107" s="215"/>
      <c r="U107" s="276"/>
      <c r="V107" s="215"/>
      <c r="W107" s="276"/>
      <c r="X107" s="215"/>
      <c r="Y107" s="276"/>
      <c r="Z107" s="215"/>
      <c r="AA107" s="276"/>
      <c r="AB107" s="215"/>
      <c r="AC107" s="276"/>
      <c r="AD107" s="215"/>
      <c r="AE107" s="276"/>
      <c r="AF107" s="215"/>
      <c r="AG107" s="276"/>
      <c r="AH107" s="215"/>
      <c r="AI107" s="276"/>
      <c r="AJ107" s="215"/>
      <c r="AK107" s="276"/>
      <c r="AL107" s="216"/>
      <c r="AM107" s="298"/>
      <c r="AN107" s="206"/>
      <c r="AO107" s="206"/>
      <c r="AP107" s="216"/>
      <c r="AQ107" s="216"/>
      <c r="AR107" s="265" t="s">
        <v>97</v>
      </c>
      <c r="BZ107" s="175"/>
      <c r="CA107" s="175" t="str">
        <f t="shared" si="64"/>
        <v/>
      </c>
      <c r="CB107" s="175" t="str">
        <f t="shared" si="47"/>
        <v/>
      </c>
      <c r="CC107" s="175" t="str">
        <f t="shared" si="48"/>
        <v/>
      </c>
      <c r="CD107" s="175" t="str">
        <f t="shared" si="49"/>
        <v/>
      </c>
      <c r="CE107" s="175" t="str">
        <f t="shared" si="50"/>
        <v/>
      </c>
      <c r="CF107" s="175" t="str">
        <f t="shared" si="51"/>
        <v/>
      </c>
      <c r="CG107" s="175" t="str">
        <f t="shared" si="52"/>
        <v/>
      </c>
      <c r="CH107" s="175" t="str">
        <f t="shared" si="53"/>
        <v/>
      </c>
      <c r="CI107" s="175" t="str">
        <f t="shared" si="54"/>
        <v/>
      </c>
      <c r="CJ107" s="175" t="str">
        <f t="shared" si="55"/>
        <v/>
      </c>
      <c r="CK107" s="175" t="str">
        <f t="shared" si="56"/>
        <v/>
      </c>
      <c r="CL107" s="175" t="str">
        <f t="shared" si="57"/>
        <v/>
      </c>
      <c r="CM107" s="175" t="str">
        <f t="shared" si="58"/>
        <v/>
      </c>
      <c r="CN107" s="175" t="str">
        <f t="shared" si="59"/>
        <v/>
      </c>
      <c r="CO107" s="175" t="str">
        <f t="shared" si="60"/>
        <v/>
      </c>
      <c r="CP107" s="175" t="str">
        <f t="shared" si="61"/>
        <v/>
      </c>
      <c r="CQ107" s="175" t="str">
        <f t="shared" si="62"/>
        <v/>
      </c>
      <c r="CR107" s="175" t="str">
        <f t="shared" si="63"/>
        <v/>
      </c>
      <c r="CS107" s="175"/>
      <c r="CT107" s="175"/>
    </row>
    <row r="108" spans="1:98" x14ac:dyDescent="0.25">
      <c r="A108" s="492" t="s">
        <v>18</v>
      </c>
      <c r="B108" s="277" t="s">
        <v>88</v>
      </c>
      <c r="C108" s="260">
        <f t="shared" si="45"/>
        <v>0</v>
      </c>
      <c r="D108" s="261">
        <f t="shared" si="46"/>
        <v>0</v>
      </c>
      <c r="E108" s="278"/>
      <c r="F108" s="279"/>
      <c r="G108" s="278"/>
      <c r="H108" s="279"/>
      <c r="I108" s="278"/>
      <c r="J108" s="279"/>
      <c r="K108" s="246"/>
      <c r="L108" s="247"/>
      <c r="M108" s="246"/>
      <c r="N108" s="247"/>
      <c r="O108" s="246"/>
      <c r="P108" s="247"/>
      <c r="Q108" s="246"/>
      <c r="R108" s="247"/>
      <c r="S108" s="246"/>
      <c r="T108" s="247"/>
      <c r="U108" s="246"/>
      <c r="V108" s="247"/>
      <c r="W108" s="246"/>
      <c r="X108" s="247"/>
      <c r="Y108" s="246"/>
      <c r="Z108" s="247"/>
      <c r="AA108" s="246"/>
      <c r="AB108" s="247"/>
      <c r="AC108" s="246"/>
      <c r="AD108" s="247"/>
      <c r="AE108" s="246"/>
      <c r="AF108" s="247"/>
      <c r="AG108" s="246"/>
      <c r="AH108" s="247"/>
      <c r="AI108" s="246"/>
      <c r="AJ108" s="247"/>
      <c r="AK108" s="246"/>
      <c r="AL108" s="248"/>
      <c r="AM108" s="299"/>
      <c r="AN108" s="198"/>
      <c r="AO108" s="198"/>
      <c r="AP108" s="248"/>
      <c r="AQ108" s="248"/>
      <c r="AR108" s="265" t="s">
        <v>97</v>
      </c>
      <c r="BZ108" s="175"/>
      <c r="CA108" s="175" t="str">
        <f t="shared" si="64"/>
        <v/>
      </c>
      <c r="CB108" s="175" t="str">
        <f t="shared" si="47"/>
        <v/>
      </c>
      <c r="CC108" s="175" t="str">
        <f t="shared" si="48"/>
        <v/>
      </c>
      <c r="CD108" s="175" t="str">
        <f t="shared" si="49"/>
        <v/>
      </c>
      <c r="CE108" s="175" t="str">
        <f t="shared" si="50"/>
        <v/>
      </c>
      <c r="CF108" s="175" t="str">
        <f t="shared" si="51"/>
        <v/>
      </c>
      <c r="CG108" s="175" t="str">
        <f t="shared" si="52"/>
        <v/>
      </c>
      <c r="CH108" s="175" t="str">
        <f t="shared" si="53"/>
        <v/>
      </c>
      <c r="CI108" s="175" t="str">
        <f t="shared" si="54"/>
        <v/>
      </c>
      <c r="CJ108" s="175" t="str">
        <f t="shared" si="55"/>
        <v/>
      </c>
      <c r="CK108" s="175" t="str">
        <f t="shared" si="56"/>
        <v/>
      </c>
      <c r="CL108" s="175" t="str">
        <f t="shared" si="57"/>
        <v/>
      </c>
      <c r="CM108" s="175" t="str">
        <f t="shared" si="58"/>
        <v/>
      </c>
      <c r="CN108" s="175" t="str">
        <f t="shared" si="59"/>
        <v/>
      </c>
      <c r="CO108" s="175" t="str">
        <f t="shared" si="60"/>
        <v/>
      </c>
      <c r="CP108" s="175" t="str">
        <f t="shared" si="61"/>
        <v/>
      </c>
      <c r="CQ108" s="175" t="str">
        <f t="shared" si="62"/>
        <v/>
      </c>
      <c r="CR108" s="175" t="str">
        <f t="shared" si="63"/>
        <v/>
      </c>
      <c r="CS108" s="175"/>
      <c r="CT108" s="175"/>
    </row>
    <row r="109" spans="1:98" ht="21" x14ac:dyDescent="0.25">
      <c r="A109" s="493"/>
      <c r="B109" s="280" t="s">
        <v>89</v>
      </c>
      <c r="C109" s="266">
        <f t="shared" si="45"/>
        <v>0</v>
      </c>
      <c r="D109" s="267">
        <f t="shared" si="46"/>
        <v>0</v>
      </c>
      <c r="E109" s="268"/>
      <c r="F109" s="269"/>
      <c r="G109" s="268"/>
      <c r="H109" s="269"/>
      <c r="I109" s="268"/>
      <c r="J109" s="269"/>
      <c r="K109" s="208"/>
      <c r="L109" s="209"/>
      <c r="M109" s="208"/>
      <c r="N109" s="209"/>
      <c r="O109" s="208"/>
      <c r="P109" s="209"/>
      <c r="Q109" s="208"/>
      <c r="R109" s="209"/>
      <c r="S109" s="208"/>
      <c r="T109" s="209"/>
      <c r="U109" s="208"/>
      <c r="V109" s="209"/>
      <c r="W109" s="208"/>
      <c r="X109" s="209"/>
      <c r="Y109" s="208"/>
      <c r="Z109" s="209"/>
      <c r="AA109" s="208"/>
      <c r="AB109" s="209"/>
      <c r="AC109" s="208"/>
      <c r="AD109" s="209"/>
      <c r="AE109" s="208"/>
      <c r="AF109" s="209"/>
      <c r="AG109" s="208"/>
      <c r="AH109" s="209"/>
      <c r="AI109" s="208"/>
      <c r="AJ109" s="209"/>
      <c r="AK109" s="208"/>
      <c r="AL109" s="210"/>
      <c r="AM109" s="211"/>
      <c r="AN109" s="204"/>
      <c r="AO109" s="204"/>
      <c r="AP109" s="210"/>
      <c r="AQ109" s="210"/>
      <c r="AR109" s="265" t="s">
        <v>97</v>
      </c>
      <c r="BZ109" s="175"/>
      <c r="CA109" s="175" t="str">
        <f t="shared" si="64"/>
        <v/>
      </c>
      <c r="CB109" s="175" t="str">
        <f t="shared" si="47"/>
        <v/>
      </c>
      <c r="CC109" s="175" t="str">
        <f t="shared" si="48"/>
        <v/>
      </c>
      <c r="CD109" s="175" t="str">
        <f t="shared" si="49"/>
        <v/>
      </c>
      <c r="CE109" s="175" t="str">
        <f t="shared" si="50"/>
        <v/>
      </c>
      <c r="CF109" s="175" t="str">
        <f t="shared" si="51"/>
        <v/>
      </c>
      <c r="CG109" s="175" t="str">
        <f t="shared" si="52"/>
        <v/>
      </c>
      <c r="CH109" s="175" t="str">
        <f t="shared" si="53"/>
        <v/>
      </c>
      <c r="CI109" s="175" t="str">
        <f t="shared" si="54"/>
        <v/>
      </c>
      <c r="CJ109" s="175" t="str">
        <f t="shared" si="55"/>
        <v/>
      </c>
      <c r="CK109" s="175" t="str">
        <f t="shared" si="56"/>
        <v/>
      </c>
      <c r="CL109" s="175" t="str">
        <f t="shared" si="57"/>
        <v/>
      </c>
      <c r="CM109" s="175" t="str">
        <f t="shared" si="58"/>
        <v/>
      </c>
      <c r="CN109" s="175" t="str">
        <f t="shared" si="59"/>
        <v/>
      </c>
      <c r="CO109" s="175" t="str">
        <f t="shared" si="60"/>
        <v/>
      </c>
      <c r="CP109" s="175" t="str">
        <f t="shared" si="61"/>
        <v/>
      </c>
      <c r="CQ109" s="175" t="str">
        <f t="shared" si="62"/>
        <v/>
      </c>
      <c r="CR109" s="175" t="str">
        <f t="shared" si="63"/>
        <v/>
      </c>
      <c r="CS109" s="175"/>
      <c r="CT109" s="175"/>
    </row>
    <row r="110" spans="1:98" ht="21" x14ac:dyDescent="0.25">
      <c r="A110" s="494"/>
      <c r="B110" s="257" t="s">
        <v>105</v>
      </c>
      <c r="C110" s="281">
        <f t="shared" si="45"/>
        <v>0</v>
      </c>
      <c r="D110" s="228">
        <f t="shared" si="46"/>
        <v>0</v>
      </c>
      <c r="E110" s="229"/>
      <c r="F110" s="230"/>
      <c r="G110" s="229"/>
      <c r="H110" s="230"/>
      <c r="I110" s="229"/>
      <c r="J110" s="230"/>
      <c r="K110" s="229"/>
      <c r="L110" s="230"/>
      <c r="M110" s="229"/>
      <c r="N110" s="230"/>
      <c r="O110" s="229"/>
      <c r="P110" s="230"/>
      <c r="Q110" s="229"/>
      <c r="R110" s="230"/>
      <c r="S110" s="229"/>
      <c r="T110" s="230"/>
      <c r="U110" s="229"/>
      <c r="V110" s="230"/>
      <c r="W110" s="229"/>
      <c r="X110" s="230"/>
      <c r="Y110" s="229"/>
      <c r="Z110" s="230"/>
      <c r="AA110" s="229"/>
      <c r="AB110" s="230"/>
      <c r="AC110" s="229"/>
      <c r="AD110" s="230"/>
      <c r="AE110" s="229"/>
      <c r="AF110" s="230"/>
      <c r="AG110" s="229"/>
      <c r="AH110" s="230"/>
      <c r="AI110" s="229"/>
      <c r="AJ110" s="230"/>
      <c r="AK110" s="229"/>
      <c r="AL110" s="231"/>
      <c r="AM110" s="300"/>
      <c r="AN110" s="219"/>
      <c r="AO110" s="219"/>
      <c r="AP110" s="231"/>
      <c r="AQ110" s="231"/>
      <c r="AR110" s="265" t="s">
        <v>97</v>
      </c>
      <c r="BZ110" s="175"/>
      <c r="CA110" s="175" t="str">
        <f t="shared" si="64"/>
        <v/>
      </c>
      <c r="CB110" s="175" t="str">
        <f t="shared" si="47"/>
        <v/>
      </c>
      <c r="CC110" s="175" t="str">
        <f t="shared" si="48"/>
        <v/>
      </c>
      <c r="CD110" s="175" t="str">
        <f t="shared" si="49"/>
        <v/>
      </c>
      <c r="CE110" s="175" t="str">
        <f t="shared" si="50"/>
        <v/>
      </c>
      <c r="CF110" s="175" t="str">
        <f t="shared" si="51"/>
        <v/>
      </c>
      <c r="CG110" s="175" t="str">
        <f t="shared" si="52"/>
        <v/>
      </c>
      <c r="CH110" s="175" t="str">
        <f t="shared" si="53"/>
        <v/>
      </c>
      <c r="CI110" s="175" t="str">
        <f t="shared" si="54"/>
        <v/>
      </c>
      <c r="CJ110" s="175" t="str">
        <f t="shared" si="55"/>
        <v/>
      </c>
      <c r="CK110" s="175" t="str">
        <f t="shared" si="56"/>
        <v/>
      </c>
      <c r="CL110" s="175" t="str">
        <f t="shared" si="57"/>
        <v/>
      </c>
      <c r="CM110" s="175" t="str">
        <f t="shared" si="58"/>
        <v/>
      </c>
      <c r="CN110" s="175" t="str">
        <f t="shared" si="59"/>
        <v/>
      </c>
      <c r="CO110" s="175" t="str">
        <f t="shared" si="60"/>
        <v/>
      </c>
      <c r="CP110" s="175" t="str">
        <f t="shared" si="61"/>
        <v/>
      </c>
      <c r="CQ110" s="175" t="str">
        <f t="shared" si="62"/>
        <v/>
      </c>
      <c r="CR110" s="175" t="str">
        <f t="shared" si="63"/>
        <v/>
      </c>
      <c r="CS110" s="175"/>
      <c r="CT110" s="175"/>
    </row>
    <row r="111" spans="1:98" x14ac:dyDescent="0.25">
      <c r="A111" s="454" t="s">
        <v>84</v>
      </c>
      <c r="B111" s="455"/>
      <c r="C111" s="266">
        <f t="shared" ref="C111:C121" si="65">SUM(E111+G111+I111+K111+M111+O111+Q111+S111+U111+W111+Y111+AA111+AC111+AE111+AG111+AI111+AK111)</f>
        <v>0</v>
      </c>
      <c r="D111" s="267">
        <f t="shared" ref="D111:D121" si="66">SUM(F111+H111+J111+L111+N111+P111+R111+T111+V111+X111+Z111+AB111+AD111+AF111+AH111+AJ111+AL111)</f>
        <v>0</v>
      </c>
      <c r="E111" s="191"/>
      <c r="F111" s="192"/>
      <c r="G111" s="282"/>
      <c r="H111" s="283"/>
      <c r="I111" s="282"/>
      <c r="J111" s="283"/>
      <c r="K111" s="282"/>
      <c r="L111" s="283"/>
      <c r="M111" s="282"/>
      <c r="N111" s="283"/>
      <c r="O111" s="282"/>
      <c r="P111" s="283"/>
      <c r="Q111" s="282"/>
      <c r="R111" s="283"/>
      <c r="S111" s="282"/>
      <c r="T111" s="283"/>
      <c r="U111" s="282"/>
      <c r="V111" s="283"/>
      <c r="W111" s="282"/>
      <c r="X111" s="283"/>
      <c r="Y111" s="282"/>
      <c r="Z111" s="283"/>
      <c r="AA111" s="282"/>
      <c r="AB111" s="283"/>
      <c r="AC111" s="282"/>
      <c r="AD111" s="283"/>
      <c r="AE111" s="282"/>
      <c r="AF111" s="283"/>
      <c r="AG111" s="282"/>
      <c r="AH111" s="283"/>
      <c r="AI111" s="282"/>
      <c r="AJ111" s="283"/>
      <c r="AK111" s="282"/>
      <c r="AL111" s="284"/>
      <c r="AM111" s="196"/>
      <c r="AN111" s="202"/>
      <c r="AO111" s="202"/>
      <c r="AP111" s="193"/>
      <c r="AQ111" s="193"/>
      <c r="AR111" s="265" t="s">
        <v>97</v>
      </c>
      <c r="BZ111" s="175"/>
      <c r="CA111" s="175" t="str">
        <f t="shared" si="64"/>
        <v/>
      </c>
      <c r="CB111" s="175" t="str">
        <f t="shared" si="47"/>
        <v/>
      </c>
      <c r="CC111" s="175" t="str">
        <f t="shared" si="48"/>
        <v/>
      </c>
      <c r="CD111" s="175" t="str">
        <f t="shared" si="49"/>
        <v/>
      </c>
      <c r="CE111" s="175" t="str">
        <f t="shared" si="50"/>
        <v/>
      </c>
      <c r="CF111" s="175" t="str">
        <f t="shared" si="51"/>
        <v/>
      </c>
      <c r="CG111" s="175" t="str">
        <f t="shared" si="52"/>
        <v/>
      </c>
      <c r="CH111" s="175" t="str">
        <f t="shared" si="53"/>
        <v/>
      </c>
      <c r="CI111" s="175" t="str">
        <f t="shared" si="54"/>
        <v/>
      </c>
      <c r="CJ111" s="175" t="str">
        <f t="shared" si="55"/>
        <v/>
      </c>
      <c r="CK111" s="175" t="str">
        <f t="shared" si="56"/>
        <v/>
      </c>
      <c r="CL111" s="175" t="str">
        <f t="shared" si="57"/>
        <v/>
      </c>
      <c r="CM111" s="175" t="str">
        <f t="shared" si="58"/>
        <v/>
      </c>
      <c r="CN111" s="175" t="str">
        <f t="shared" si="59"/>
        <v/>
      </c>
      <c r="CO111" s="175" t="str">
        <f t="shared" si="60"/>
        <v/>
      </c>
      <c r="CP111" s="175" t="str">
        <f t="shared" si="61"/>
        <v/>
      </c>
      <c r="CQ111" s="175" t="str">
        <f t="shared" si="62"/>
        <v/>
      </c>
      <c r="CR111" s="175" t="str">
        <f t="shared" si="63"/>
        <v/>
      </c>
      <c r="CS111" s="175"/>
      <c r="CT111" s="175"/>
    </row>
    <row r="112" spans="1:98" x14ac:dyDescent="0.25">
      <c r="A112" s="452" t="s">
        <v>58</v>
      </c>
      <c r="B112" s="453"/>
      <c r="C112" s="214">
        <f t="shared" si="65"/>
        <v>0</v>
      </c>
      <c r="D112" s="271">
        <f t="shared" si="66"/>
        <v>0</v>
      </c>
      <c r="E112" s="276"/>
      <c r="F112" s="215"/>
      <c r="G112" s="276"/>
      <c r="H112" s="215"/>
      <c r="I112" s="276"/>
      <c r="J112" s="215"/>
      <c r="K112" s="276"/>
      <c r="L112" s="215"/>
      <c r="M112" s="276"/>
      <c r="N112" s="215"/>
      <c r="O112" s="276"/>
      <c r="P112" s="215"/>
      <c r="Q112" s="276"/>
      <c r="R112" s="215"/>
      <c r="S112" s="276"/>
      <c r="T112" s="215"/>
      <c r="U112" s="276"/>
      <c r="V112" s="215"/>
      <c r="W112" s="276"/>
      <c r="X112" s="215"/>
      <c r="Y112" s="276"/>
      <c r="Z112" s="215"/>
      <c r="AA112" s="276"/>
      <c r="AB112" s="215"/>
      <c r="AC112" s="276"/>
      <c r="AD112" s="215"/>
      <c r="AE112" s="276"/>
      <c r="AF112" s="215"/>
      <c r="AG112" s="276"/>
      <c r="AH112" s="215"/>
      <c r="AI112" s="276"/>
      <c r="AJ112" s="215"/>
      <c r="AK112" s="276"/>
      <c r="AL112" s="216"/>
      <c r="AM112" s="298"/>
      <c r="AN112" s="206"/>
      <c r="AO112" s="206"/>
      <c r="AP112" s="216"/>
      <c r="AQ112" s="216"/>
      <c r="AR112" s="265" t="s">
        <v>97</v>
      </c>
      <c r="BZ112" s="175"/>
      <c r="CA112" s="175" t="str">
        <f t="shared" si="64"/>
        <v/>
      </c>
      <c r="CB112" s="175" t="str">
        <f t="shared" si="47"/>
        <v/>
      </c>
      <c r="CC112" s="175" t="str">
        <f t="shared" si="48"/>
        <v/>
      </c>
      <c r="CD112" s="175" t="str">
        <f t="shared" si="49"/>
        <v/>
      </c>
      <c r="CE112" s="175" t="str">
        <f t="shared" si="50"/>
        <v/>
      </c>
      <c r="CF112" s="175" t="str">
        <f t="shared" si="51"/>
        <v/>
      </c>
      <c r="CG112" s="175" t="str">
        <f t="shared" si="52"/>
        <v/>
      </c>
      <c r="CH112" s="175" t="str">
        <f t="shared" si="53"/>
        <v/>
      </c>
      <c r="CI112" s="175" t="str">
        <f t="shared" si="54"/>
        <v/>
      </c>
      <c r="CJ112" s="175" t="str">
        <f t="shared" si="55"/>
        <v/>
      </c>
      <c r="CK112" s="175" t="str">
        <f t="shared" si="56"/>
        <v/>
      </c>
      <c r="CL112" s="175" t="str">
        <f t="shared" si="57"/>
        <v/>
      </c>
      <c r="CM112" s="175" t="str">
        <f t="shared" si="58"/>
        <v/>
      </c>
      <c r="CN112" s="175" t="str">
        <f t="shared" si="59"/>
        <v/>
      </c>
      <c r="CO112" s="175" t="str">
        <f t="shared" si="60"/>
        <v/>
      </c>
      <c r="CP112" s="175" t="str">
        <f t="shared" si="61"/>
        <v/>
      </c>
      <c r="CQ112" s="175" t="str">
        <f t="shared" si="62"/>
        <v/>
      </c>
      <c r="CR112" s="175" t="str">
        <f t="shared" si="63"/>
        <v/>
      </c>
      <c r="CS112" s="175"/>
      <c r="CT112" s="175"/>
    </row>
    <row r="113" spans="1:98" x14ac:dyDescent="0.25">
      <c r="A113" s="452" t="s">
        <v>86</v>
      </c>
      <c r="B113" s="453"/>
      <c r="C113" s="214">
        <f t="shared" si="65"/>
        <v>0</v>
      </c>
      <c r="D113" s="271">
        <f t="shared" si="66"/>
        <v>0</v>
      </c>
      <c r="E113" s="276"/>
      <c r="F113" s="215"/>
      <c r="G113" s="276"/>
      <c r="H113" s="215"/>
      <c r="I113" s="276"/>
      <c r="J113" s="215"/>
      <c r="K113" s="276"/>
      <c r="L113" s="215"/>
      <c r="M113" s="276"/>
      <c r="N113" s="215"/>
      <c r="O113" s="276"/>
      <c r="P113" s="215"/>
      <c r="Q113" s="276"/>
      <c r="R113" s="215"/>
      <c r="S113" s="276"/>
      <c r="T113" s="215"/>
      <c r="U113" s="276"/>
      <c r="V113" s="215"/>
      <c r="W113" s="276"/>
      <c r="X113" s="215"/>
      <c r="Y113" s="276"/>
      <c r="Z113" s="215"/>
      <c r="AA113" s="276"/>
      <c r="AB113" s="215"/>
      <c r="AC113" s="276"/>
      <c r="AD113" s="215"/>
      <c r="AE113" s="276"/>
      <c r="AF113" s="215"/>
      <c r="AG113" s="276"/>
      <c r="AH113" s="215"/>
      <c r="AI113" s="276"/>
      <c r="AJ113" s="215"/>
      <c r="AK113" s="276"/>
      <c r="AL113" s="216"/>
      <c r="AM113" s="298"/>
      <c r="AN113" s="206"/>
      <c r="AO113" s="206"/>
      <c r="AP113" s="216"/>
      <c r="AQ113" s="216"/>
      <c r="AR113" s="265" t="s">
        <v>97</v>
      </c>
      <c r="BZ113" s="175"/>
      <c r="CA113" s="175" t="str">
        <f t="shared" si="64"/>
        <v/>
      </c>
      <c r="CB113" s="175" t="str">
        <f t="shared" si="47"/>
        <v/>
      </c>
      <c r="CC113" s="175" t="str">
        <f t="shared" si="48"/>
        <v/>
      </c>
      <c r="CD113" s="175" t="str">
        <f t="shared" si="49"/>
        <v/>
      </c>
      <c r="CE113" s="175" t="str">
        <f t="shared" si="50"/>
        <v/>
      </c>
      <c r="CF113" s="175" t="str">
        <f t="shared" si="51"/>
        <v/>
      </c>
      <c r="CG113" s="175" t="str">
        <f t="shared" si="52"/>
        <v/>
      </c>
      <c r="CH113" s="175" t="str">
        <f t="shared" si="53"/>
        <v/>
      </c>
      <c r="CI113" s="175" t="str">
        <f t="shared" si="54"/>
        <v/>
      </c>
      <c r="CJ113" s="175" t="str">
        <f t="shared" si="55"/>
        <v/>
      </c>
      <c r="CK113" s="175" t="str">
        <f t="shared" si="56"/>
        <v/>
      </c>
      <c r="CL113" s="175" t="str">
        <f t="shared" si="57"/>
        <v/>
      </c>
      <c r="CM113" s="175" t="str">
        <f t="shared" si="58"/>
        <v/>
      </c>
      <c r="CN113" s="175" t="str">
        <f t="shared" si="59"/>
        <v/>
      </c>
      <c r="CO113" s="175" t="str">
        <f t="shared" si="60"/>
        <v/>
      </c>
      <c r="CP113" s="175" t="str">
        <f t="shared" si="61"/>
        <v/>
      </c>
      <c r="CQ113" s="175" t="str">
        <f t="shared" si="62"/>
        <v/>
      </c>
      <c r="CR113" s="175" t="str">
        <f t="shared" si="63"/>
        <v/>
      </c>
      <c r="CS113" s="175"/>
      <c r="CT113" s="175"/>
    </row>
    <row r="114" spans="1:98" x14ac:dyDescent="0.25">
      <c r="A114" s="452" t="s">
        <v>99</v>
      </c>
      <c r="B114" s="453"/>
      <c r="C114" s="285">
        <f t="shared" si="65"/>
        <v>0</v>
      </c>
      <c r="D114" s="286">
        <f t="shared" si="66"/>
        <v>0</v>
      </c>
      <c r="E114" s="276"/>
      <c r="F114" s="215"/>
      <c r="G114" s="276"/>
      <c r="H114" s="215"/>
      <c r="I114" s="276"/>
      <c r="J114" s="215"/>
      <c r="K114" s="276"/>
      <c r="L114" s="215"/>
      <c r="M114" s="276"/>
      <c r="N114" s="215"/>
      <c r="O114" s="276"/>
      <c r="P114" s="215"/>
      <c r="Q114" s="276"/>
      <c r="R114" s="215"/>
      <c r="S114" s="276"/>
      <c r="T114" s="215"/>
      <c r="U114" s="276"/>
      <c r="V114" s="215"/>
      <c r="W114" s="276"/>
      <c r="X114" s="215"/>
      <c r="Y114" s="276"/>
      <c r="Z114" s="215"/>
      <c r="AA114" s="276"/>
      <c r="AB114" s="215"/>
      <c r="AC114" s="276"/>
      <c r="AD114" s="215"/>
      <c r="AE114" s="276"/>
      <c r="AF114" s="215"/>
      <c r="AG114" s="276"/>
      <c r="AH114" s="215"/>
      <c r="AI114" s="276"/>
      <c r="AJ114" s="215"/>
      <c r="AK114" s="276"/>
      <c r="AL114" s="216"/>
      <c r="AM114" s="298"/>
      <c r="AN114" s="206"/>
      <c r="AO114" s="206"/>
      <c r="AP114" s="216"/>
      <c r="AQ114" s="216"/>
      <c r="AR114" s="265" t="s">
        <v>97</v>
      </c>
      <c r="BZ114" s="175"/>
      <c r="CA114" s="175" t="str">
        <f t="shared" si="64"/>
        <v/>
      </c>
      <c r="CB114" s="175" t="str">
        <f t="shared" si="47"/>
        <v/>
      </c>
      <c r="CC114" s="175" t="str">
        <f t="shared" si="48"/>
        <v/>
      </c>
      <c r="CD114" s="175" t="str">
        <f t="shared" si="49"/>
        <v/>
      </c>
      <c r="CE114" s="175" t="str">
        <f t="shared" si="50"/>
        <v/>
      </c>
      <c r="CF114" s="175" t="str">
        <f t="shared" si="51"/>
        <v/>
      </c>
      <c r="CG114" s="175" t="str">
        <f t="shared" si="52"/>
        <v/>
      </c>
      <c r="CH114" s="175" t="str">
        <f t="shared" si="53"/>
        <v/>
      </c>
      <c r="CI114" s="175" t="str">
        <f t="shared" si="54"/>
        <v/>
      </c>
      <c r="CJ114" s="175" t="str">
        <f t="shared" si="55"/>
        <v/>
      </c>
      <c r="CK114" s="175" t="str">
        <f t="shared" si="56"/>
        <v/>
      </c>
      <c r="CL114" s="175" t="str">
        <f t="shared" si="57"/>
        <v/>
      </c>
      <c r="CM114" s="175" t="str">
        <f t="shared" si="58"/>
        <v/>
      </c>
      <c r="CN114" s="175" t="str">
        <f t="shared" si="59"/>
        <v/>
      </c>
      <c r="CO114" s="175" t="str">
        <f t="shared" si="60"/>
        <v/>
      </c>
      <c r="CP114" s="175" t="str">
        <f t="shared" si="61"/>
        <v/>
      </c>
      <c r="CQ114" s="175" t="str">
        <f t="shared" si="62"/>
        <v/>
      </c>
      <c r="CR114" s="175" t="str">
        <f t="shared" si="63"/>
        <v/>
      </c>
      <c r="CS114" s="175"/>
      <c r="CT114" s="175"/>
    </row>
    <row r="115" spans="1:98" x14ac:dyDescent="0.25">
      <c r="A115" s="452" t="s">
        <v>100</v>
      </c>
      <c r="B115" s="453"/>
      <c r="C115" s="285">
        <f t="shared" si="65"/>
        <v>0</v>
      </c>
      <c r="D115" s="286">
        <f t="shared" si="66"/>
        <v>0</v>
      </c>
      <c r="E115" s="276"/>
      <c r="F115" s="215"/>
      <c r="G115" s="276"/>
      <c r="H115" s="215"/>
      <c r="I115" s="276"/>
      <c r="J115" s="215"/>
      <c r="K115" s="276"/>
      <c r="L115" s="215"/>
      <c r="M115" s="276"/>
      <c r="N115" s="215"/>
      <c r="O115" s="276"/>
      <c r="P115" s="215"/>
      <c r="Q115" s="276"/>
      <c r="R115" s="215"/>
      <c r="S115" s="276"/>
      <c r="T115" s="215"/>
      <c r="U115" s="276"/>
      <c r="V115" s="215"/>
      <c r="W115" s="276"/>
      <c r="X115" s="215"/>
      <c r="Y115" s="276"/>
      <c r="Z115" s="215"/>
      <c r="AA115" s="276"/>
      <c r="AB115" s="215"/>
      <c r="AC115" s="276"/>
      <c r="AD115" s="215"/>
      <c r="AE115" s="276"/>
      <c r="AF115" s="215"/>
      <c r="AG115" s="276"/>
      <c r="AH115" s="215"/>
      <c r="AI115" s="276"/>
      <c r="AJ115" s="215"/>
      <c r="AK115" s="276"/>
      <c r="AL115" s="216"/>
      <c r="AM115" s="298"/>
      <c r="AN115" s="206"/>
      <c r="AO115" s="206"/>
      <c r="AP115" s="216"/>
      <c r="AQ115" s="216"/>
      <c r="AR115" s="265" t="s">
        <v>97</v>
      </c>
      <c r="BZ115" s="175"/>
      <c r="CA115" s="175" t="str">
        <f t="shared" si="64"/>
        <v/>
      </c>
      <c r="CB115" s="175" t="str">
        <f t="shared" si="47"/>
        <v/>
      </c>
      <c r="CC115" s="175" t="str">
        <f t="shared" si="48"/>
        <v/>
      </c>
      <c r="CD115" s="175" t="str">
        <f t="shared" si="49"/>
        <v/>
      </c>
      <c r="CE115" s="175" t="str">
        <f t="shared" si="50"/>
        <v/>
      </c>
      <c r="CF115" s="175" t="str">
        <f t="shared" si="51"/>
        <v/>
      </c>
      <c r="CG115" s="175" t="str">
        <f t="shared" si="52"/>
        <v/>
      </c>
      <c r="CH115" s="175" t="str">
        <f t="shared" si="53"/>
        <v/>
      </c>
      <c r="CI115" s="175" t="str">
        <f t="shared" si="54"/>
        <v/>
      </c>
      <c r="CJ115" s="175" t="str">
        <f t="shared" si="55"/>
        <v/>
      </c>
      <c r="CK115" s="175" t="str">
        <f t="shared" si="56"/>
        <v/>
      </c>
      <c r="CL115" s="175" t="str">
        <f t="shared" si="57"/>
        <v/>
      </c>
      <c r="CM115" s="175" t="str">
        <f t="shared" si="58"/>
        <v/>
      </c>
      <c r="CN115" s="175" t="str">
        <f t="shared" si="59"/>
        <v/>
      </c>
      <c r="CO115" s="175" t="str">
        <f t="shared" si="60"/>
        <v/>
      </c>
      <c r="CP115" s="175" t="str">
        <f t="shared" si="61"/>
        <v/>
      </c>
      <c r="CQ115" s="175" t="str">
        <f t="shared" si="62"/>
        <v/>
      </c>
      <c r="CR115" s="175" t="str">
        <f t="shared" si="63"/>
        <v/>
      </c>
      <c r="CS115" s="175"/>
      <c r="CT115" s="175"/>
    </row>
    <row r="116" spans="1:98" x14ac:dyDescent="0.25">
      <c r="A116" s="287" t="s">
        <v>101</v>
      </c>
      <c r="B116" s="288"/>
      <c r="C116" s="285">
        <f t="shared" si="65"/>
        <v>0</v>
      </c>
      <c r="D116" s="286">
        <f t="shared" si="66"/>
        <v>0</v>
      </c>
      <c r="E116" s="276"/>
      <c r="F116" s="215"/>
      <c r="G116" s="276"/>
      <c r="H116" s="215"/>
      <c r="I116" s="276"/>
      <c r="J116" s="215"/>
      <c r="K116" s="276"/>
      <c r="L116" s="215"/>
      <c r="M116" s="276"/>
      <c r="N116" s="215"/>
      <c r="O116" s="276"/>
      <c r="P116" s="215"/>
      <c r="Q116" s="276"/>
      <c r="R116" s="215"/>
      <c r="S116" s="276"/>
      <c r="T116" s="215"/>
      <c r="U116" s="276"/>
      <c r="V116" s="215"/>
      <c r="W116" s="276"/>
      <c r="X116" s="215"/>
      <c r="Y116" s="276"/>
      <c r="Z116" s="215"/>
      <c r="AA116" s="276"/>
      <c r="AB116" s="215"/>
      <c r="AC116" s="276"/>
      <c r="AD116" s="215"/>
      <c r="AE116" s="276"/>
      <c r="AF116" s="215"/>
      <c r="AG116" s="276"/>
      <c r="AH116" s="215"/>
      <c r="AI116" s="276"/>
      <c r="AJ116" s="215"/>
      <c r="AK116" s="276"/>
      <c r="AL116" s="216"/>
      <c r="AM116" s="298"/>
      <c r="AN116" s="206"/>
      <c r="AO116" s="206"/>
      <c r="AP116" s="216"/>
      <c r="AQ116" s="216"/>
      <c r="AR116" s="265" t="s">
        <v>97</v>
      </c>
      <c r="BZ116" s="175"/>
      <c r="CA116" s="175" t="str">
        <f t="shared" si="64"/>
        <v/>
      </c>
      <c r="CB116" s="175" t="str">
        <f t="shared" si="47"/>
        <v/>
      </c>
      <c r="CC116" s="175" t="str">
        <f t="shared" si="48"/>
        <v/>
      </c>
      <c r="CD116" s="175" t="str">
        <f t="shared" si="49"/>
        <v/>
      </c>
      <c r="CE116" s="175" t="str">
        <f t="shared" si="50"/>
        <v/>
      </c>
      <c r="CF116" s="175" t="str">
        <f t="shared" si="51"/>
        <v/>
      </c>
      <c r="CG116" s="175" t="str">
        <f t="shared" si="52"/>
        <v/>
      </c>
      <c r="CH116" s="175" t="str">
        <f t="shared" si="53"/>
        <v/>
      </c>
      <c r="CI116" s="175" t="str">
        <f t="shared" si="54"/>
        <v/>
      </c>
      <c r="CJ116" s="175" t="str">
        <f t="shared" si="55"/>
        <v/>
      </c>
      <c r="CK116" s="175" t="str">
        <f t="shared" si="56"/>
        <v/>
      </c>
      <c r="CL116" s="175" t="str">
        <f t="shared" si="57"/>
        <v/>
      </c>
      <c r="CM116" s="175" t="str">
        <f t="shared" si="58"/>
        <v/>
      </c>
      <c r="CN116" s="175" t="str">
        <f t="shared" si="59"/>
        <v/>
      </c>
      <c r="CO116" s="175" t="str">
        <f t="shared" si="60"/>
        <v/>
      </c>
      <c r="CP116" s="175" t="str">
        <f t="shared" si="61"/>
        <v/>
      </c>
      <c r="CQ116" s="175" t="str">
        <f t="shared" si="62"/>
        <v/>
      </c>
      <c r="CR116" s="175" t="str">
        <f t="shared" si="63"/>
        <v/>
      </c>
      <c r="CS116" s="175"/>
      <c r="CT116" s="175"/>
    </row>
    <row r="117" spans="1:98" x14ac:dyDescent="0.25">
      <c r="A117" s="452" t="s">
        <v>102</v>
      </c>
      <c r="B117" s="453"/>
      <c r="C117" s="285">
        <f t="shared" si="65"/>
        <v>0</v>
      </c>
      <c r="D117" s="286">
        <f t="shared" si="66"/>
        <v>0</v>
      </c>
      <c r="E117" s="274"/>
      <c r="F117" s="275"/>
      <c r="G117" s="274"/>
      <c r="H117" s="275"/>
      <c r="I117" s="274"/>
      <c r="J117" s="275"/>
      <c r="K117" s="276"/>
      <c r="L117" s="215"/>
      <c r="M117" s="276"/>
      <c r="N117" s="215"/>
      <c r="O117" s="276"/>
      <c r="P117" s="215"/>
      <c r="Q117" s="276"/>
      <c r="R117" s="215"/>
      <c r="S117" s="276"/>
      <c r="T117" s="215"/>
      <c r="U117" s="276"/>
      <c r="V117" s="215"/>
      <c r="W117" s="276"/>
      <c r="X117" s="215"/>
      <c r="Y117" s="276"/>
      <c r="Z117" s="215"/>
      <c r="AA117" s="276"/>
      <c r="AB117" s="215"/>
      <c r="AC117" s="276"/>
      <c r="AD117" s="215"/>
      <c r="AE117" s="276"/>
      <c r="AF117" s="215"/>
      <c r="AG117" s="276"/>
      <c r="AH117" s="215"/>
      <c r="AI117" s="276"/>
      <c r="AJ117" s="215"/>
      <c r="AK117" s="276"/>
      <c r="AL117" s="216"/>
      <c r="AM117" s="298"/>
      <c r="AN117" s="206"/>
      <c r="AO117" s="206"/>
      <c r="AP117" s="216"/>
      <c r="AQ117" s="216"/>
      <c r="AR117" s="265" t="s">
        <v>97</v>
      </c>
      <c r="BZ117" s="175"/>
      <c r="CA117" s="175" t="str">
        <f t="shared" si="64"/>
        <v/>
      </c>
      <c r="CB117" s="175" t="str">
        <f t="shared" si="47"/>
        <v/>
      </c>
      <c r="CC117" s="175" t="str">
        <f t="shared" si="48"/>
        <v/>
      </c>
      <c r="CD117" s="175" t="str">
        <f t="shared" si="49"/>
        <v/>
      </c>
      <c r="CE117" s="175" t="str">
        <f t="shared" si="50"/>
        <v/>
      </c>
      <c r="CF117" s="175" t="str">
        <f t="shared" si="51"/>
        <v/>
      </c>
      <c r="CG117" s="175" t="str">
        <f t="shared" si="52"/>
        <v/>
      </c>
      <c r="CH117" s="175" t="str">
        <f t="shared" si="53"/>
        <v/>
      </c>
      <c r="CI117" s="175" t="str">
        <f t="shared" si="54"/>
        <v/>
      </c>
      <c r="CJ117" s="175" t="str">
        <f t="shared" si="55"/>
        <v/>
      </c>
      <c r="CK117" s="175" t="str">
        <f t="shared" si="56"/>
        <v/>
      </c>
      <c r="CL117" s="175" t="str">
        <f t="shared" si="57"/>
        <v/>
      </c>
      <c r="CM117" s="175" t="str">
        <f t="shared" si="58"/>
        <v/>
      </c>
      <c r="CN117" s="175" t="str">
        <f t="shared" si="59"/>
        <v/>
      </c>
      <c r="CO117" s="175" t="str">
        <f t="shared" si="60"/>
        <v/>
      </c>
      <c r="CP117" s="175" t="str">
        <f t="shared" si="61"/>
        <v/>
      </c>
      <c r="CQ117" s="175" t="str">
        <f t="shared" si="62"/>
        <v/>
      </c>
      <c r="CR117" s="175" t="str">
        <f t="shared" si="63"/>
        <v/>
      </c>
      <c r="CS117" s="175"/>
      <c r="CT117" s="175"/>
    </row>
    <row r="118" spans="1:98" x14ac:dyDescent="0.25">
      <c r="A118" s="452" t="s">
        <v>103</v>
      </c>
      <c r="B118" s="453"/>
      <c r="C118" s="285">
        <f t="shared" si="65"/>
        <v>0</v>
      </c>
      <c r="D118" s="286">
        <f t="shared" si="66"/>
        <v>0</v>
      </c>
      <c r="E118" s="276"/>
      <c r="F118" s="215"/>
      <c r="G118" s="276"/>
      <c r="H118" s="215"/>
      <c r="I118" s="276"/>
      <c r="J118" s="215"/>
      <c r="K118" s="276"/>
      <c r="L118" s="215"/>
      <c r="M118" s="276"/>
      <c r="N118" s="215"/>
      <c r="O118" s="276"/>
      <c r="P118" s="215"/>
      <c r="Q118" s="276"/>
      <c r="R118" s="215"/>
      <c r="S118" s="276"/>
      <c r="T118" s="215"/>
      <c r="U118" s="276"/>
      <c r="V118" s="215"/>
      <c r="W118" s="276"/>
      <c r="X118" s="215"/>
      <c r="Y118" s="276"/>
      <c r="Z118" s="215"/>
      <c r="AA118" s="276"/>
      <c r="AB118" s="215"/>
      <c r="AC118" s="276"/>
      <c r="AD118" s="215"/>
      <c r="AE118" s="276"/>
      <c r="AF118" s="215"/>
      <c r="AG118" s="276"/>
      <c r="AH118" s="215"/>
      <c r="AI118" s="276"/>
      <c r="AJ118" s="215"/>
      <c r="AK118" s="276"/>
      <c r="AL118" s="216"/>
      <c r="AM118" s="298"/>
      <c r="AN118" s="206"/>
      <c r="AO118" s="206"/>
      <c r="AP118" s="216"/>
      <c r="AQ118" s="216"/>
      <c r="AR118" s="265" t="s">
        <v>97</v>
      </c>
      <c r="BZ118" s="175"/>
      <c r="CA118" s="175" t="str">
        <f t="shared" si="64"/>
        <v/>
      </c>
      <c r="CB118" s="175" t="str">
        <f t="shared" si="47"/>
        <v/>
      </c>
      <c r="CC118" s="175" t="str">
        <f t="shared" si="48"/>
        <v/>
      </c>
      <c r="CD118" s="175" t="str">
        <f t="shared" si="49"/>
        <v/>
      </c>
      <c r="CE118" s="175" t="str">
        <f t="shared" si="50"/>
        <v/>
      </c>
      <c r="CF118" s="175" t="str">
        <f t="shared" si="51"/>
        <v/>
      </c>
      <c r="CG118" s="175" t="str">
        <f t="shared" si="52"/>
        <v/>
      </c>
      <c r="CH118" s="175" t="str">
        <f t="shared" si="53"/>
        <v/>
      </c>
      <c r="CI118" s="175" t="str">
        <f t="shared" si="54"/>
        <v/>
      </c>
      <c r="CJ118" s="175" t="str">
        <f t="shared" si="55"/>
        <v/>
      </c>
      <c r="CK118" s="175" t="str">
        <f t="shared" si="56"/>
        <v/>
      </c>
      <c r="CL118" s="175" t="str">
        <f t="shared" si="57"/>
        <v/>
      </c>
      <c r="CM118" s="175" t="str">
        <f t="shared" si="58"/>
        <v/>
      </c>
      <c r="CN118" s="175" t="str">
        <f t="shared" si="59"/>
        <v/>
      </c>
      <c r="CO118" s="175" t="str">
        <f t="shared" si="60"/>
        <v/>
      </c>
      <c r="CP118" s="175" t="str">
        <f t="shared" si="61"/>
        <v/>
      </c>
      <c r="CQ118" s="175" t="str">
        <f t="shared" si="62"/>
        <v/>
      </c>
      <c r="CR118" s="175" t="str">
        <f t="shared" si="63"/>
        <v/>
      </c>
      <c r="CS118" s="175"/>
      <c r="CT118" s="175"/>
    </row>
    <row r="119" spans="1:98" x14ac:dyDescent="0.25">
      <c r="A119" s="452" t="s">
        <v>104</v>
      </c>
      <c r="B119" s="453"/>
      <c r="C119" s="285">
        <f t="shared" si="65"/>
        <v>0</v>
      </c>
      <c r="D119" s="286">
        <f t="shared" si="66"/>
        <v>0</v>
      </c>
      <c r="E119" s="276"/>
      <c r="F119" s="215"/>
      <c r="G119" s="276"/>
      <c r="H119" s="215"/>
      <c r="I119" s="276"/>
      <c r="J119" s="215"/>
      <c r="K119" s="276"/>
      <c r="L119" s="215"/>
      <c r="M119" s="276"/>
      <c r="N119" s="215"/>
      <c r="O119" s="276"/>
      <c r="P119" s="215"/>
      <c r="Q119" s="276"/>
      <c r="R119" s="215"/>
      <c r="S119" s="276"/>
      <c r="T119" s="215"/>
      <c r="U119" s="276"/>
      <c r="V119" s="215"/>
      <c r="W119" s="276"/>
      <c r="X119" s="215"/>
      <c r="Y119" s="276"/>
      <c r="Z119" s="215"/>
      <c r="AA119" s="276"/>
      <c r="AB119" s="215"/>
      <c r="AC119" s="276"/>
      <c r="AD119" s="215"/>
      <c r="AE119" s="276"/>
      <c r="AF119" s="215"/>
      <c r="AG119" s="276"/>
      <c r="AH119" s="215"/>
      <c r="AI119" s="276"/>
      <c r="AJ119" s="215"/>
      <c r="AK119" s="276"/>
      <c r="AL119" s="216"/>
      <c r="AM119" s="298"/>
      <c r="AN119" s="206"/>
      <c r="AO119" s="206"/>
      <c r="AP119" s="216"/>
      <c r="AQ119" s="216"/>
      <c r="AR119" s="265" t="s">
        <v>97</v>
      </c>
      <c r="BZ119" s="175"/>
      <c r="CA119" s="175" t="str">
        <f t="shared" si="64"/>
        <v/>
      </c>
      <c r="CB119" s="175" t="str">
        <f t="shared" si="47"/>
        <v/>
      </c>
      <c r="CC119" s="175" t="str">
        <f t="shared" si="48"/>
        <v/>
      </c>
      <c r="CD119" s="175" t="str">
        <f t="shared" si="49"/>
        <v/>
      </c>
      <c r="CE119" s="175" t="str">
        <f t="shared" si="50"/>
        <v/>
      </c>
      <c r="CF119" s="175" t="str">
        <f t="shared" si="51"/>
        <v/>
      </c>
      <c r="CG119" s="175" t="str">
        <f t="shared" si="52"/>
        <v/>
      </c>
      <c r="CH119" s="175" t="str">
        <f t="shared" si="53"/>
        <v/>
      </c>
      <c r="CI119" s="175" t="str">
        <f t="shared" si="54"/>
        <v/>
      </c>
      <c r="CJ119" s="175" t="str">
        <f t="shared" si="55"/>
        <v/>
      </c>
      <c r="CK119" s="175" t="str">
        <f t="shared" si="56"/>
        <v/>
      </c>
      <c r="CL119" s="175" t="str">
        <f t="shared" si="57"/>
        <v/>
      </c>
      <c r="CM119" s="175" t="str">
        <f t="shared" si="58"/>
        <v/>
      </c>
      <c r="CN119" s="175" t="str">
        <f t="shared" si="59"/>
        <v/>
      </c>
      <c r="CO119" s="175" t="str">
        <f t="shared" si="60"/>
        <v/>
      </c>
      <c r="CP119" s="175" t="str">
        <f t="shared" si="61"/>
        <v/>
      </c>
      <c r="CQ119" s="175" t="str">
        <f t="shared" si="62"/>
        <v/>
      </c>
      <c r="CR119" s="175" t="str">
        <f t="shared" si="63"/>
        <v/>
      </c>
      <c r="CS119" s="175"/>
      <c r="CT119" s="175"/>
    </row>
    <row r="120" spans="1:98" x14ac:dyDescent="0.25">
      <c r="A120" s="452" t="s">
        <v>60</v>
      </c>
      <c r="B120" s="453"/>
      <c r="C120" s="285">
        <f t="shared" si="65"/>
        <v>0</v>
      </c>
      <c r="D120" s="286">
        <f t="shared" si="66"/>
        <v>0</v>
      </c>
      <c r="E120" s="276"/>
      <c r="F120" s="215"/>
      <c r="G120" s="276"/>
      <c r="H120" s="215"/>
      <c r="I120" s="276"/>
      <c r="J120" s="215"/>
      <c r="K120" s="276"/>
      <c r="L120" s="215"/>
      <c r="M120" s="276"/>
      <c r="N120" s="215"/>
      <c r="O120" s="276"/>
      <c r="P120" s="215"/>
      <c r="Q120" s="276"/>
      <c r="R120" s="215"/>
      <c r="S120" s="276"/>
      <c r="T120" s="215"/>
      <c r="U120" s="276"/>
      <c r="V120" s="215"/>
      <c r="W120" s="276"/>
      <c r="X120" s="215"/>
      <c r="Y120" s="276"/>
      <c r="Z120" s="215"/>
      <c r="AA120" s="276"/>
      <c r="AB120" s="215"/>
      <c r="AC120" s="276"/>
      <c r="AD120" s="215"/>
      <c r="AE120" s="276"/>
      <c r="AF120" s="215"/>
      <c r="AG120" s="276"/>
      <c r="AH120" s="215"/>
      <c r="AI120" s="276"/>
      <c r="AJ120" s="215"/>
      <c r="AK120" s="276"/>
      <c r="AL120" s="216"/>
      <c r="AM120" s="298"/>
      <c r="AN120" s="206"/>
      <c r="AO120" s="206"/>
      <c r="AP120" s="216"/>
      <c r="AQ120" s="216"/>
      <c r="AR120" s="265" t="s">
        <v>97</v>
      </c>
      <c r="BZ120" s="175"/>
      <c r="CA120" s="175" t="str">
        <f t="shared" si="64"/>
        <v/>
      </c>
      <c r="CB120" s="175" t="str">
        <f t="shared" si="47"/>
        <v/>
      </c>
      <c r="CC120" s="175" t="str">
        <f t="shared" si="48"/>
        <v/>
      </c>
      <c r="CD120" s="175" t="str">
        <f t="shared" si="49"/>
        <v/>
      </c>
      <c r="CE120" s="175" t="str">
        <f t="shared" si="50"/>
        <v/>
      </c>
      <c r="CF120" s="175" t="str">
        <f t="shared" si="51"/>
        <v/>
      </c>
      <c r="CG120" s="175" t="str">
        <f t="shared" si="52"/>
        <v/>
      </c>
      <c r="CH120" s="175" t="str">
        <f t="shared" si="53"/>
        <v/>
      </c>
      <c r="CI120" s="175" t="str">
        <f t="shared" si="54"/>
        <v/>
      </c>
      <c r="CJ120" s="175" t="str">
        <f t="shared" si="55"/>
        <v/>
      </c>
      <c r="CK120" s="175" t="str">
        <f t="shared" si="56"/>
        <v/>
      </c>
      <c r="CL120" s="175" t="str">
        <f t="shared" si="57"/>
        <v/>
      </c>
      <c r="CM120" s="175" t="str">
        <f t="shared" si="58"/>
        <v/>
      </c>
      <c r="CN120" s="175" t="str">
        <f t="shared" si="59"/>
        <v/>
      </c>
      <c r="CO120" s="175" t="str">
        <f t="shared" si="60"/>
        <v/>
      </c>
      <c r="CP120" s="175" t="str">
        <f t="shared" si="61"/>
        <v/>
      </c>
      <c r="CQ120" s="175" t="str">
        <f t="shared" si="62"/>
        <v/>
      </c>
      <c r="CR120" s="175" t="str">
        <f t="shared" si="63"/>
        <v/>
      </c>
      <c r="CS120" s="175"/>
      <c r="CT120" s="175"/>
    </row>
    <row r="121" spans="1:98" x14ac:dyDescent="0.25">
      <c r="A121" s="471" t="s">
        <v>61</v>
      </c>
      <c r="B121" s="472"/>
      <c r="C121" s="281">
        <f t="shared" si="65"/>
        <v>0</v>
      </c>
      <c r="D121" s="228">
        <f t="shared" si="66"/>
        <v>0</v>
      </c>
      <c r="E121" s="289"/>
      <c r="F121" s="290"/>
      <c r="G121" s="289"/>
      <c r="H121" s="290"/>
      <c r="I121" s="229"/>
      <c r="J121" s="230"/>
      <c r="K121" s="229"/>
      <c r="L121" s="230"/>
      <c r="M121" s="229"/>
      <c r="N121" s="230"/>
      <c r="O121" s="229"/>
      <c r="P121" s="230"/>
      <c r="Q121" s="229"/>
      <c r="R121" s="230"/>
      <c r="S121" s="229"/>
      <c r="T121" s="230"/>
      <c r="U121" s="229"/>
      <c r="V121" s="230"/>
      <c r="W121" s="229"/>
      <c r="X121" s="230"/>
      <c r="Y121" s="229"/>
      <c r="Z121" s="230"/>
      <c r="AA121" s="229"/>
      <c r="AB121" s="230"/>
      <c r="AC121" s="229"/>
      <c r="AD121" s="230"/>
      <c r="AE121" s="229"/>
      <c r="AF121" s="230"/>
      <c r="AG121" s="229"/>
      <c r="AH121" s="230"/>
      <c r="AI121" s="229"/>
      <c r="AJ121" s="230"/>
      <c r="AK121" s="229"/>
      <c r="AL121" s="231"/>
      <c r="AM121" s="300"/>
      <c r="AN121" s="219"/>
      <c r="AO121" s="219"/>
      <c r="AP121" s="231"/>
      <c r="AQ121" s="231"/>
      <c r="AR121" s="265" t="s">
        <v>97</v>
      </c>
      <c r="BZ121" s="175"/>
      <c r="CA121" s="175" t="str">
        <f t="shared" si="64"/>
        <v/>
      </c>
      <c r="CB121" s="175" t="str">
        <f t="shared" si="47"/>
        <v/>
      </c>
      <c r="CC121" s="175" t="str">
        <f t="shared" si="48"/>
        <v/>
      </c>
      <c r="CD121" s="175" t="str">
        <f t="shared" si="49"/>
        <v/>
      </c>
      <c r="CE121" s="175" t="str">
        <f t="shared" si="50"/>
        <v/>
      </c>
      <c r="CF121" s="175" t="str">
        <f t="shared" si="51"/>
        <v/>
      </c>
      <c r="CG121" s="175" t="str">
        <f t="shared" si="52"/>
        <v/>
      </c>
      <c r="CH121" s="175" t="str">
        <f t="shared" si="53"/>
        <v/>
      </c>
      <c r="CI121" s="175" t="str">
        <f t="shared" si="54"/>
        <v/>
      </c>
      <c r="CJ121" s="175" t="str">
        <f t="shared" si="55"/>
        <v/>
      </c>
      <c r="CK121" s="175" t="str">
        <f t="shared" si="56"/>
        <v/>
      </c>
      <c r="CL121" s="175" t="str">
        <f t="shared" si="57"/>
        <v/>
      </c>
      <c r="CM121" s="175" t="str">
        <f t="shared" si="58"/>
        <v/>
      </c>
      <c r="CN121" s="175" t="str">
        <f t="shared" si="59"/>
        <v/>
      </c>
      <c r="CO121" s="175" t="str">
        <f t="shared" si="60"/>
        <v/>
      </c>
      <c r="CP121" s="175" t="str">
        <f t="shared" si="61"/>
        <v/>
      </c>
      <c r="CQ121" s="175" t="str">
        <f t="shared" si="62"/>
        <v/>
      </c>
      <c r="CR121" s="175" t="str">
        <f t="shared" si="63"/>
        <v/>
      </c>
      <c r="CS121" s="175"/>
      <c r="CT121" s="175"/>
    </row>
    <row r="122" spans="1:98" ht="15" customHeight="1" x14ac:dyDescent="0.25">
      <c r="A122" s="301" t="s">
        <v>63</v>
      </c>
      <c r="B122" s="302"/>
      <c r="C122" s="302"/>
      <c r="D122" s="302"/>
      <c r="E122" s="302"/>
      <c r="F122" s="302"/>
      <c r="G122" s="302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</row>
    <row r="123" spans="1:98" ht="50.25" customHeight="1" x14ac:dyDescent="0.25">
      <c r="A123" s="303" t="s">
        <v>64</v>
      </c>
      <c r="B123" s="495" t="s">
        <v>65</v>
      </c>
      <c r="C123" s="495"/>
      <c r="D123" s="495" t="s">
        <v>66</v>
      </c>
      <c r="E123" s="495"/>
      <c r="F123" s="495" t="s">
        <v>67</v>
      </c>
      <c r="G123" s="495"/>
      <c r="BZ123" s="175"/>
      <c r="CA123" s="175"/>
      <c r="CB123" s="175"/>
      <c r="CC123" s="175"/>
      <c r="CD123" s="175"/>
      <c r="CE123" s="175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5"/>
      <c r="CP123" s="175"/>
      <c r="CQ123" s="175"/>
      <c r="CR123" s="175"/>
      <c r="CS123" s="175"/>
      <c r="CT123" s="175"/>
    </row>
    <row r="124" spans="1:98" ht="25.5" customHeight="1" x14ac:dyDescent="0.25">
      <c r="A124" s="304" t="s">
        <v>68</v>
      </c>
      <c r="B124" s="499"/>
      <c r="C124" s="500"/>
      <c r="D124" s="500"/>
      <c r="E124" s="500"/>
      <c r="F124" s="500"/>
      <c r="G124" s="501"/>
      <c r="H124" s="174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5"/>
      <c r="CP124" s="175"/>
      <c r="CQ124" s="175"/>
      <c r="CR124" s="175"/>
      <c r="CS124" s="175"/>
      <c r="CT124" s="175"/>
    </row>
    <row r="125" spans="1:98" ht="25.5" customHeight="1" x14ac:dyDescent="0.25">
      <c r="A125" s="304" t="s">
        <v>69</v>
      </c>
      <c r="B125" s="502"/>
      <c r="C125" s="503"/>
      <c r="D125" s="503"/>
      <c r="E125" s="503"/>
      <c r="F125" s="503"/>
      <c r="G125" s="504"/>
      <c r="H125" s="174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5"/>
      <c r="CP125" s="175"/>
      <c r="CQ125" s="175"/>
      <c r="CR125" s="175"/>
      <c r="CS125" s="175"/>
      <c r="CT125" s="175"/>
    </row>
    <row r="126" spans="1:98" ht="25.5" customHeight="1" x14ac:dyDescent="0.25">
      <c r="A126" s="304" t="s">
        <v>70</v>
      </c>
      <c r="B126" s="502"/>
      <c r="C126" s="503"/>
      <c r="D126" s="503"/>
      <c r="E126" s="503"/>
      <c r="F126" s="505"/>
      <c r="G126" s="506"/>
      <c r="H126" s="174"/>
    </row>
    <row r="127" spans="1:98" ht="25.5" customHeight="1" x14ac:dyDescent="0.25">
      <c r="A127" s="304" t="s">
        <v>71</v>
      </c>
      <c r="B127" s="496"/>
      <c r="C127" s="497"/>
      <c r="D127" s="497"/>
      <c r="E127" s="497"/>
      <c r="F127" s="497"/>
      <c r="G127" s="498"/>
      <c r="H127" s="174"/>
    </row>
    <row r="195" spans="1:2" hidden="1" x14ac:dyDescent="0.25">
      <c r="A195" s="305">
        <f>SUM(E12:F29,J12:K29,B34:K51,C55:P59,C63:P67,C72:D94,C99:D121,B124:C127)</f>
        <v>2572</v>
      </c>
      <c r="B195" s="305">
        <f>SUM(CF6:CT125)</f>
        <v>0</v>
      </c>
    </row>
  </sheetData>
  <mergeCells count="143">
    <mergeCell ref="A120:B120"/>
    <mergeCell ref="A121:B121"/>
    <mergeCell ref="B123:C123"/>
    <mergeCell ref="D123:E123"/>
    <mergeCell ref="F123:G123"/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  <mergeCell ref="A108:A110"/>
    <mergeCell ref="A111:B111"/>
    <mergeCell ref="A112:B112"/>
    <mergeCell ref="A113:B113"/>
    <mergeCell ref="A114:B114"/>
    <mergeCell ref="A115:B115"/>
    <mergeCell ref="A117:B117"/>
    <mergeCell ref="A118:B118"/>
    <mergeCell ref="A119:B119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I97:AJ97"/>
    <mergeCell ref="AK97:AL97"/>
    <mergeCell ref="AM97:AM98"/>
    <mergeCell ref="AN97:AN98"/>
    <mergeCell ref="A93:B93"/>
    <mergeCell ref="A94:B94"/>
    <mergeCell ref="A96:B98"/>
    <mergeCell ref="C96:D97"/>
    <mergeCell ref="E96:AL96"/>
    <mergeCell ref="AM96:AN96"/>
    <mergeCell ref="AO96:AO98"/>
    <mergeCell ref="AP96:AP98"/>
    <mergeCell ref="C69:D70"/>
    <mergeCell ref="E69:AL69"/>
    <mergeCell ref="AM69:AN69"/>
    <mergeCell ref="AO69:AO71"/>
    <mergeCell ref="AP69:AP71"/>
    <mergeCell ref="A90:B90"/>
    <mergeCell ref="A91:B91"/>
    <mergeCell ref="A92:B92"/>
    <mergeCell ref="A76:B76"/>
    <mergeCell ref="A77:B77"/>
    <mergeCell ref="A78:B78"/>
    <mergeCell ref="A79:B79"/>
    <mergeCell ref="A80:B80"/>
    <mergeCell ref="A81:A83"/>
    <mergeCell ref="A85:B85"/>
    <mergeCell ref="A87:B87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A88:B88"/>
    <mergeCell ref="A72:B72"/>
    <mergeCell ref="A73:B73"/>
    <mergeCell ref="A74:B74"/>
    <mergeCell ref="A75:B75"/>
    <mergeCell ref="A84:B84"/>
    <mergeCell ref="A86:B86"/>
    <mergeCell ref="A55:B55"/>
    <mergeCell ref="A56:A58"/>
    <mergeCell ref="A59:B59"/>
    <mergeCell ref="A63:B63"/>
    <mergeCell ref="A64:A66"/>
    <mergeCell ref="A67:B67"/>
    <mergeCell ref="A69:B71"/>
    <mergeCell ref="A52:Q52"/>
    <mergeCell ref="A53:B54"/>
    <mergeCell ref="C53:E53"/>
    <mergeCell ref="F53:H53"/>
    <mergeCell ref="I53:K53"/>
    <mergeCell ref="L53:N53"/>
    <mergeCell ref="O53:P53"/>
    <mergeCell ref="A60:R60"/>
    <mergeCell ref="A61:B62"/>
    <mergeCell ref="C61:E61"/>
    <mergeCell ref="F61:H61"/>
    <mergeCell ref="I61:K61"/>
    <mergeCell ref="L61:N61"/>
    <mergeCell ref="O61:P61"/>
    <mergeCell ref="A6:P6"/>
    <mergeCell ref="J8:P8"/>
    <mergeCell ref="A9:A11"/>
    <mergeCell ref="A31:A33"/>
    <mergeCell ref="B31:F31"/>
    <mergeCell ref="G31:K31"/>
    <mergeCell ref="B32:D32"/>
    <mergeCell ref="E32:F32"/>
    <mergeCell ref="G32:I32"/>
    <mergeCell ref="J32:K32"/>
    <mergeCell ref="B9:F9"/>
    <mergeCell ref="G9:K9"/>
    <mergeCell ref="B10:D10"/>
    <mergeCell ref="E10:F10"/>
    <mergeCell ref="G10:I10"/>
    <mergeCell ref="J10:K10"/>
  </mergeCells>
  <dataValidations count="1">
    <dataValidation type="whole" allowBlank="1" showInputMessage="1" showErrorMessage="1" errorTitle="ERROR" error="Por Favor Ingrese solo Números." sqref="Z1:XFD1048576 R1:Y54 A1:Q1048576 R60:Y62 R68:Y1048576">
      <formula1>0</formula1>
      <formula2>10000000000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workbookViewId="0">
      <selection activeCell="L5" sqref="L5"/>
    </sheetView>
  </sheetViews>
  <sheetFormatPr baseColWidth="10" defaultRowHeight="15" x14ac:dyDescent="0.25"/>
  <cols>
    <col min="1" max="1" width="52.5703125" style="173" customWidth="1"/>
    <col min="2" max="2" width="17" style="173" customWidth="1"/>
    <col min="3" max="61" width="11.42578125" style="173"/>
    <col min="62" max="72" width="11.42578125" style="173" customWidth="1"/>
    <col min="73" max="75" width="52.85546875" style="173" customWidth="1"/>
    <col min="76" max="101" width="52.85546875" style="174" customWidth="1"/>
    <col min="102" max="107" width="11.42578125" style="174"/>
    <col min="108" max="16384" width="11.42578125" style="173"/>
  </cols>
  <sheetData>
    <row r="1" spans="1:107" s="168" customFormat="1" ht="14.25" customHeight="1" x14ac:dyDescent="0.25">
      <c r="A1" s="167" t="s">
        <v>0</v>
      </c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</row>
    <row r="2" spans="1:107" s="168" customFormat="1" ht="14.25" customHeight="1" x14ac:dyDescent="0.25">
      <c r="A2" s="167" t="str">
        <f>CONCATENATE("COMUNA: ",[6]NOMBRE!B2," - ","( ",[6]NOMBRE!C2,[6]NOMBRE!D2,[6]NOMBRE!E2,[6]NOMBRE!F2,[6]NOMBRE!G2," )")</f>
        <v>COMUNA: Linares - ( 07401 )</v>
      </c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</row>
    <row r="3" spans="1:107" s="168" customFormat="1" ht="14.25" customHeight="1" x14ac:dyDescent="0.25">
      <c r="A3" s="167" t="str">
        <f>CONCATENATE("ESTABLECIMIENTO/ESTRATEGIA: ",[6]NOMBRE!B3," - ","( ",[6]NOMBRE!C3,[6]NOMBRE!D3,[6]NOMBRE!E3,[6]NOMBRE!F3,[6]NOMBRE!G3,[6]NOMBRE!H3," )")</f>
        <v>ESTABLECIMIENTO/ESTRATEGIA: Hospital Presidente Carlos Ibáñez del Campo - ( 116108 )</v>
      </c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</row>
    <row r="4" spans="1:107" s="168" customFormat="1" ht="14.25" customHeight="1" x14ac:dyDescent="0.25">
      <c r="A4" s="167" t="str">
        <f>CONCATENATE("MES: ",[6]NOMBRE!B6," - ","( ",[6]NOMBRE!C6,[6]NOMBRE!D6," )")</f>
        <v>MES: JUNIO - ( 06 )</v>
      </c>
      <c r="BX4" s="169"/>
      <c r="BY4" s="169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69"/>
      <c r="CV4" s="169"/>
      <c r="CW4" s="169"/>
      <c r="CX4" s="169"/>
      <c r="CY4" s="169"/>
      <c r="CZ4" s="169"/>
      <c r="DA4" s="169"/>
      <c r="DB4" s="169"/>
      <c r="DC4" s="169"/>
    </row>
    <row r="5" spans="1:107" s="168" customFormat="1" ht="14.25" customHeight="1" x14ac:dyDescent="0.25">
      <c r="A5" s="167" t="str">
        <f>CONCATENATE("AÑO: ",[6]NOMBRE!B7)</f>
        <v>AÑO: 2017</v>
      </c>
      <c r="BX5" s="169"/>
      <c r="BY5" s="169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69"/>
      <c r="CV5" s="169"/>
      <c r="CW5" s="169"/>
      <c r="CX5" s="169"/>
      <c r="CY5" s="169"/>
      <c r="CZ5" s="169"/>
      <c r="DA5" s="169"/>
      <c r="DB5" s="169"/>
      <c r="DC5" s="169"/>
    </row>
    <row r="6" spans="1:107" ht="15.75" x14ac:dyDescent="0.25">
      <c r="A6" s="430" t="s">
        <v>1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2"/>
      <c r="AG6" s="172"/>
      <c r="AH6" s="172"/>
      <c r="AI6" s="172"/>
      <c r="AJ6" s="172"/>
      <c r="AK6" s="172"/>
      <c r="AL6" s="172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</row>
    <row r="7" spans="1:107" ht="15.75" x14ac:dyDescent="0.25">
      <c r="A7" s="176" t="s">
        <v>72</v>
      </c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2"/>
      <c r="AG7" s="172"/>
      <c r="AH7" s="172"/>
      <c r="AI7" s="172"/>
      <c r="AJ7" s="172"/>
      <c r="AK7" s="172"/>
      <c r="AL7" s="172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</row>
    <row r="8" spans="1:107" x14ac:dyDescent="0.25">
      <c r="A8" s="178" t="s">
        <v>2</v>
      </c>
      <c r="B8" s="178"/>
      <c r="C8" s="178"/>
      <c r="D8" s="178"/>
      <c r="E8" s="178"/>
      <c r="F8" s="178"/>
      <c r="G8" s="178"/>
      <c r="H8" s="178"/>
      <c r="I8" s="179"/>
      <c r="J8" s="431"/>
      <c r="K8" s="431"/>
      <c r="L8" s="431"/>
      <c r="M8" s="431"/>
      <c r="N8" s="431"/>
      <c r="O8" s="431"/>
      <c r="P8" s="431"/>
      <c r="Q8" s="180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</row>
    <row r="9" spans="1:107" ht="15" customHeight="1" x14ac:dyDescent="0.25">
      <c r="A9" s="432" t="s">
        <v>3</v>
      </c>
      <c r="B9" s="436" t="s">
        <v>73</v>
      </c>
      <c r="C9" s="437"/>
      <c r="D9" s="437"/>
      <c r="E9" s="437"/>
      <c r="F9" s="438"/>
      <c r="G9" s="437" t="s">
        <v>74</v>
      </c>
      <c r="H9" s="437"/>
      <c r="I9" s="437"/>
      <c r="J9" s="437"/>
      <c r="K9" s="440"/>
      <c r="L9" s="172"/>
      <c r="M9" s="172"/>
      <c r="N9" s="172"/>
      <c r="O9" s="172"/>
      <c r="P9" s="172"/>
      <c r="Q9" s="172"/>
      <c r="R9" s="172"/>
      <c r="S9" s="172"/>
      <c r="T9" s="172"/>
      <c r="U9" s="172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</row>
    <row r="10" spans="1:107" ht="15" customHeight="1" x14ac:dyDescent="0.25">
      <c r="A10" s="433"/>
      <c r="B10" s="436" t="s">
        <v>75</v>
      </c>
      <c r="C10" s="437"/>
      <c r="D10" s="440"/>
      <c r="E10" s="441" t="s">
        <v>76</v>
      </c>
      <c r="F10" s="442"/>
      <c r="G10" s="437" t="s">
        <v>75</v>
      </c>
      <c r="H10" s="437"/>
      <c r="I10" s="440"/>
      <c r="J10" s="436" t="s">
        <v>77</v>
      </c>
      <c r="K10" s="440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</row>
    <row r="11" spans="1:107" x14ac:dyDescent="0.25">
      <c r="A11" s="434"/>
      <c r="B11" s="181" t="s">
        <v>4</v>
      </c>
      <c r="C11" s="182" t="s">
        <v>5</v>
      </c>
      <c r="D11" s="183" t="s">
        <v>78</v>
      </c>
      <c r="E11" s="184" t="s">
        <v>6</v>
      </c>
      <c r="F11" s="185" t="s">
        <v>7</v>
      </c>
      <c r="G11" s="186" t="s">
        <v>4</v>
      </c>
      <c r="H11" s="182" t="s">
        <v>5</v>
      </c>
      <c r="I11" s="187" t="s">
        <v>78</v>
      </c>
      <c r="J11" s="184" t="s">
        <v>6</v>
      </c>
      <c r="K11" s="188" t="s">
        <v>7</v>
      </c>
      <c r="L11" s="189"/>
      <c r="M11" s="172"/>
      <c r="N11" s="172"/>
      <c r="O11" s="172"/>
      <c r="P11" s="172"/>
      <c r="Q11" s="172"/>
      <c r="R11" s="172"/>
      <c r="S11" s="172"/>
      <c r="T11" s="172"/>
      <c r="U11" s="172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</row>
    <row r="12" spans="1:107" ht="20.25" customHeight="1" x14ac:dyDescent="0.25">
      <c r="A12" s="190" t="s">
        <v>8</v>
      </c>
      <c r="B12" s="191">
        <v>146</v>
      </c>
      <c r="C12" s="192"/>
      <c r="D12" s="193"/>
      <c r="E12" s="194"/>
      <c r="F12" s="195">
        <v>146</v>
      </c>
      <c r="G12" s="196"/>
      <c r="H12" s="192"/>
      <c r="I12" s="193"/>
      <c r="J12" s="197"/>
      <c r="K12" s="198"/>
      <c r="L12" s="199" t="s">
        <v>79</v>
      </c>
      <c r="M12" s="200"/>
      <c r="N12" s="200"/>
      <c r="O12" s="200"/>
      <c r="P12" s="200"/>
      <c r="Q12" s="200"/>
      <c r="R12" s="200"/>
      <c r="S12" s="200"/>
      <c r="T12" s="200"/>
      <c r="U12" s="200"/>
      <c r="BZ12" s="175"/>
      <c r="CA12" s="175" t="str">
        <f t="shared" ref="CA12:CA29" si="0">IF(B12+C12+D12&lt;&gt;E12+F12,"El Total de VDRL,RPR o MHA-TP Procesados deben ser igual a la columna Sexo.","")</f>
        <v/>
      </c>
      <c r="CB12" s="175" t="str">
        <f t="shared" ref="CB12:CB29" si="1">IF(G12+H12+I12&lt;&gt;J12+K12,"El Total de VDRL,RPR o MHA-TP Reactivos deben ser igual a la columna Sexo.","")</f>
        <v/>
      </c>
      <c r="CC12" s="175" t="str">
        <f t="shared" ref="CC12:CC29" si="2">IF(H12&gt;E12+F12,"Reactivos de Seccion A.1,no puede  ser mayor que Procesados","")</f>
        <v/>
      </c>
      <c r="CD12" s="175"/>
      <c r="CE12" s="175"/>
      <c r="CF12" s="175"/>
      <c r="CG12" s="175">
        <f t="shared" ref="CG12:CG29" si="3">IF(B12+C12+D12&lt;&gt;E12+F12,1,0)</f>
        <v>0</v>
      </c>
      <c r="CH12" s="175">
        <f t="shared" ref="CH12:CH29" si="4">IF(G12+H12+I12&lt;&gt;J12+K12,1,0)</f>
        <v>0</v>
      </c>
      <c r="CI12" s="175">
        <f t="shared" ref="CI12:CI29" si="5">IF(H12&gt;E12+F12,1,0)</f>
        <v>0</v>
      </c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</row>
    <row r="13" spans="1:107" ht="20.25" customHeight="1" x14ac:dyDescent="0.25">
      <c r="A13" s="190" t="s">
        <v>9</v>
      </c>
      <c r="B13" s="191">
        <v>124</v>
      </c>
      <c r="C13" s="192"/>
      <c r="D13" s="193"/>
      <c r="E13" s="201"/>
      <c r="F13" s="195">
        <v>124</v>
      </c>
      <c r="G13" s="196"/>
      <c r="H13" s="192"/>
      <c r="I13" s="193"/>
      <c r="J13" s="201"/>
      <c r="K13" s="202"/>
      <c r="L13" s="199" t="s">
        <v>79</v>
      </c>
      <c r="M13" s="200"/>
      <c r="N13" s="200"/>
      <c r="O13" s="200"/>
      <c r="P13" s="200"/>
      <c r="Q13" s="200"/>
      <c r="R13" s="200"/>
      <c r="S13" s="200"/>
      <c r="T13" s="200"/>
      <c r="U13" s="200"/>
      <c r="BZ13" s="175"/>
      <c r="CA13" s="175" t="str">
        <f t="shared" si="0"/>
        <v/>
      </c>
      <c r="CB13" s="175" t="str">
        <f t="shared" si="1"/>
        <v/>
      </c>
      <c r="CC13" s="175" t="str">
        <f t="shared" si="2"/>
        <v/>
      </c>
      <c r="CD13" s="175"/>
      <c r="CE13" s="175"/>
      <c r="CF13" s="175"/>
      <c r="CG13" s="175">
        <f t="shared" si="3"/>
        <v>0</v>
      </c>
      <c r="CH13" s="175">
        <f t="shared" si="4"/>
        <v>0</v>
      </c>
      <c r="CI13" s="175">
        <f t="shared" si="5"/>
        <v>0</v>
      </c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</row>
    <row r="14" spans="1:107" ht="20.25" customHeight="1" x14ac:dyDescent="0.25">
      <c r="A14" s="190" t="s">
        <v>10</v>
      </c>
      <c r="B14" s="191">
        <v>103</v>
      </c>
      <c r="C14" s="192"/>
      <c r="D14" s="193"/>
      <c r="E14" s="201"/>
      <c r="F14" s="195">
        <v>103</v>
      </c>
      <c r="G14" s="196"/>
      <c r="H14" s="192"/>
      <c r="I14" s="193"/>
      <c r="J14" s="201"/>
      <c r="K14" s="202"/>
      <c r="L14" s="199" t="s">
        <v>79</v>
      </c>
      <c r="M14" s="200"/>
      <c r="N14" s="200"/>
      <c r="O14" s="200"/>
      <c r="P14" s="200"/>
      <c r="Q14" s="200"/>
      <c r="R14" s="200"/>
      <c r="S14" s="200"/>
      <c r="T14" s="200"/>
      <c r="U14" s="200"/>
      <c r="BZ14" s="175"/>
      <c r="CA14" s="175" t="str">
        <f t="shared" si="0"/>
        <v/>
      </c>
      <c r="CB14" s="175" t="str">
        <f t="shared" si="1"/>
        <v/>
      </c>
      <c r="CC14" s="175" t="str">
        <f t="shared" si="2"/>
        <v/>
      </c>
      <c r="CD14" s="175"/>
      <c r="CE14" s="175"/>
      <c r="CF14" s="175"/>
      <c r="CG14" s="175">
        <f t="shared" si="3"/>
        <v>0</v>
      </c>
      <c r="CH14" s="175">
        <f t="shared" si="4"/>
        <v>0</v>
      </c>
      <c r="CI14" s="175">
        <f t="shared" si="5"/>
        <v>0</v>
      </c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</row>
    <row r="15" spans="1:107" ht="20.25" customHeight="1" x14ac:dyDescent="0.25">
      <c r="A15" s="190" t="s">
        <v>11</v>
      </c>
      <c r="B15" s="191">
        <v>1</v>
      </c>
      <c r="C15" s="192"/>
      <c r="D15" s="193"/>
      <c r="E15" s="201"/>
      <c r="F15" s="195">
        <v>1</v>
      </c>
      <c r="G15" s="196"/>
      <c r="H15" s="192"/>
      <c r="I15" s="193"/>
      <c r="J15" s="201"/>
      <c r="K15" s="202"/>
      <c r="L15" s="199" t="s">
        <v>79</v>
      </c>
      <c r="M15" s="200"/>
      <c r="N15" s="200"/>
      <c r="O15" s="200"/>
      <c r="P15" s="200"/>
      <c r="Q15" s="200"/>
      <c r="R15" s="200"/>
      <c r="S15" s="200"/>
      <c r="T15" s="200"/>
      <c r="U15" s="200"/>
      <c r="BZ15" s="175"/>
      <c r="CA15" s="175" t="str">
        <f t="shared" si="0"/>
        <v/>
      </c>
      <c r="CB15" s="175" t="str">
        <f t="shared" si="1"/>
        <v/>
      </c>
      <c r="CC15" s="175" t="str">
        <f t="shared" si="2"/>
        <v/>
      </c>
      <c r="CD15" s="175"/>
      <c r="CE15" s="175"/>
      <c r="CF15" s="175"/>
      <c r="CG15" s="175">
        <f t="shared" si="3"/>
        <v>0</v>
      </c>
      <c r="CH15" s="175">
        <f t="shared" si="4"/>
        <v>0</v>
      </c>
      <c r="CI15" s="175">
        <f t="shared" si="5"/>
        <v>0</v>
      </c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</row>
    <row r="16" spans="1:107" ht="20.25" customHeight="1" x14ac:dyDescent="0.25">
      <c r="A16" s="203" t="s">
        <v>80</v>
      </c>
      <c r="B16" s="191"/>
      <c r="C16" s="192"/>
      <c r="D16" s="193"/>
      <c r="E16" s="201"/>
      <c r="F16" s="195"/>
      <c r="G16" s="196"/>
      <c r="H16" s="192"/>
      <c r="I16" s="193"/>
      <c r="J16" s="201"/>
      <c r="K16" s="204"/>
      <c r="L16" s="199" t="s">
        <v>79</v>
      </c>
      <c r="M16" s="200"/>
      <c r="N16" s="200"/>
      <c r="O16" s="200"/>
      <c r="P16" s="200"/>
      <c r="Q16" s="200"/>
      <c r="R16" s="200"/>
      <c r="S16" s="200"/>
      <c r="T16" s="200"/>
      <c r="U16" s="200"/>
      <c r="BZ16" s="175"/>
      <c r="CA16" s="175" t="str">
        <f t="shared" si="0"/>
        <v/>
      </c>
      <c r="CB16" s="175" t="str">
        <f t="shared" si="1"/>
        <v/>
      </c>
      <c r="CC16" s="175" t="str">
        <f t="shared" si="2"/>
        <v/>
      </c>
      <c r="CD16" s="175"/>
      <c r="CE16" s="175"/>
      <c r="CF16" s="175"/>
      <c r="CG16" s="175">
        <f t="shared" si="3"/>
        <v>0</v>
      </c>
      <c r="CH16" s="175">
        <f t="shared" si="4"/>
        <v>0</v>
      </c>
      <c r="CI16" s="175">
        <f t="shared" si="5"/>
        <v>0</v>
      </c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</row>
    <row r="17" spans="1:98" ht="20.25" customHeight="1" x14ac:dyDescent="0.25">
      <c r="A17" s="203" t="s">
        <v>81</v>
      </c>
      <c r="B17" s="191"/>
      <c r="C17" s="192"/>
      <c r="D17" s="193"/>
      <c r="E17" s="205"/>
      <c r="F17" s="195"/>
      <c r="G17" s="196"/>
      <c r="H17" s="192"/>
      <c r="I17" s="193"/>
      <c r="J17" s="205"/>
      <c r="K17" s="206"/>
      <c r="L17" s="199" t="s">
        <v>79</v>
      </c>
      <c r="M17" s="200"/>
      <c r="N17" s="200"/>
      <c r="O17" s="200"/>
      <c r="P17" s="200"/>
      <c r="Q17" s="200"/>
      <c r="R17" s="200"/>
      <c r="S17" s="200"/>
      <c r="T17" s="200"/>
      <c r="U17" s="200"/>
      <c r="BZ17" s="175"/>
      <c r="CA17" s="175" t="str">
        <f t="shared" si="0"/>
        <v/>
      </c>
      <c r="CB17" s="175" t="str">
        <f t="shared" si="1"/>
        <v/>
      </c>
      <c r="CC17" s="175" t="str">
        <f t="shared" si="2"/>
        <v/>
      </c>
      <c r="CD17" s="175"/>
      <c r="CE17" s="175"/>
      <c r="CF17" s="175"/>
      <c r="CG17" s="175">
        <f t="shared" si="3"/>
        <v>0</v>
      </c>
      <c r="CH17" s="175">
        <f t="shared" si="4"/>
        <v>0</v>
      </c>
      <c r="CI17" s="175">
        <f t="shared" si="5"/>
        <v>0</v>
      </c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</row>
    <row r="18" spans="1:98" ht="20.25" customHeight="1" x14ac:dyDescent="0.25">
      <c r="A18" s="207" t="s">
        <v>12</v>
      </c>
      <c r="B18" s="208">
        <v>91</v>
      </c>
      <c r="C18" s="209">
        <v>101</v>
      </c>
      <c r="D18" s="210"/>
      <c r="E18" s="201"/>
      <c r="F18" s="195">
        <v>192</v>
      </c>
      <c r="G18" s="211"/>
      <c r="H18" s="209"/>
      <c r="I18" s="210"/>
      <c r="J18" s="201"/>
      <c r="K18" s="206"/>
      <c r="L18" s="199" t="s">
        <v>79</v>
      </c>
      <c r="M18" s="200"/>
      <c r="N18" s="200"/>
      <c r="O18" s="200"/>
      <c r="P18" s="200"/>
      <c r="Q18" s="200"/>
      <c r="R18" s="200"/>
      <c r="S18" s="200"/>
      <c r="T18" s="200"/>
      <c r="U18" s="200"/>
      <c r="BZ18" s="175"/>
      <c r="CA18" s="175" t="str">
        <f t="shared" si="0"/>
        <v/>
      </c>
      <c r="CB18" s="175" t="str">
        <f t="shared" si="1"/>
        <v/>
      </c>
      <c r="CC18" s="175" t="str">
        <f t="shared" si="2"/>
        <v/>
      </c>
      <c r="CD18" s="175"/>
      <c r="CE18" s="175"/>
      <c r="CF18" s="175"/>
      <c r="CG18" s="175">
        <f t="shared" si="3"/>
        <v>0</v>
      </c>
      <c r="CH18" s="175">
        <f t="shared" si="4"/>
        <v>0</v>
      </c>
      <c r="CI18" s="175">
        <f t="shared" si="5"/>
        <v>0</v>
      </c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</row>
    <row r="19" spans="1:98" ht="20.25" customHeight="1" x14ac:dyDescent="0.25">
      <c r="A19" s="207" t="s">
        <v>13</v>
      </c>
      <c r="B19" s="208">
        <v>5</v>
      </c>
      <c r="C19" s="209">
        <v>5</v>
      </c>
      <c r="D19" s="210"/>
      <c r="E19" s="201"/>
      <c r="F19" s="195">
        <v>10</v>
      </c>
      <c r="G19" s="211"/>
      <c r="H19" s="209"/>
      <c r="I19" s="210"/>
      <c r="J19" s="201"/>
      <c r="K19" s="204"/>
      <c r="L19" s="199" t="s">
        <v>79</v>
      </c>
      <c r="M19" s="200"/>
      <c r="N19" s="200"/>
      <c r="O19" s="200"/>
      <c r="P19" s="200"/>
      <c r="Q19" s="200"/>
      <c r="R19" s="200"/>
      <c r="S19" s="200"/>
      <c r="T19" s="200"/>
      <c r="U19" s="200"/>
      <c r="BZ19" s="175"/>
      <c r="CA19" s="175" t="str">
        <f t="shared" si="0"/>
        <v/>
      </c>
      <c r="CB19" s="175" t="str">
        <f t="shared" si="1"/>
        <v/>
      </c>
      <c r="CC19" s="175" t="str">
        <f t="shared" si="2"/>
        <v/>
      </c>
      <c r="CD19" s="175"/>
      <c r="CE19" s="175"/>
      <c r="CF19" s="175"/>
      <c r="CG19" s="175">
        <f t="shared" si="3"/>
        <v>0</v>
      </c>
      <c r="CH19" s="175">
        <f t="shared" si="4"/>
        <v>0</v>
      </c>
      <c r="CI19" s="175">
        <f t="shared" si="5"/>
        <v>0</v>
      </c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</row>
    <row r="20" spans="1:98" ht="20.25" customHeight="1" x14ac:dyDescent="0.25">
      <c r="A20" s="207" t="s">
        <v>82</v>
      </c>
      <c r="B20" s="208">
        <v>257</v>
      </c>
      <c r="C20" s="209"/>
      <c r="D20" s="210"/>
      <c r="E20" s="201"/>
      <c r="F20" s="195">
        <v>257</v>
      </c>
      <c r="G20" s="211"/>
      <c r="H20" s="209"/>
      <c r="I20" s="210"/>
      <c r="J20" s="201"/>
      <c r="K20" s="204"/>
      <c r="L20" s="199" t="s">
        <v>79</v>
      </c>
      <c r="M20" s="200"/>
      <c r="N20" s="200"/>
      <c r="O20" s="200"/>
      <c r="P20" s="200"/>
      <c r="Q20" s="200"/>
      <c r="R20" s="200"/>
      <c r="S20" s="200"/>
      <c r="T20" s="200"/>
      <c r="U20" s="200"/>
      <c r="BZ20" s="175"/>
      <c r="CA20" s="175" t="str">
        <f t="shared" si="0"/>
        <v/>
      </c>
      <c r="CB20" s="175" t="str">
        <f t="shared" si="1"/>
        <v/>
      </c>
      <c r="CC20" s="175" t="str">
        <f t="shared" si="2"/>
        <v/>
      </c>
      <c r="CD20" s="175"/>
      <c r="CE20" s="175"/>
      <c r="CF20" s="175"/>
      <c r="CG20" s="175">
        <f t="shared" si="3"/>
        <v>0</v>
      </c>
      <c r="CH20" s="175">
        <f t="shared" si="4"/>
        <v>0</v>
      </c>
      <c r="CI20" s="175">
        <f t="shared" si="5"/>
        <v>0</v>
      </c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</row>
    <row r="21" spans="1:98" ht="26.25" customHeight="1" x14ac:dyDescent="0.25">
      <c r="A21" s="203" t="s">
        <v>83</v>
      </c>
      <c r="B21" s="208">
        <v>2</v>
      </c>
      <c r="C21" s="209"/>
      <c r="D21" s="210"/>
      <c r="E21" s="212">
        <v>1</v>
      </c>
      <c r="F21" s="213">
        <v>1</v>
      </c>
      <c r="G21" s="211"/>
      <c r="H21" s="209"/>
      <c r="I21" s="210"/>
      <c r="J21" s="212"/>
      <c r="K21" s="204"/>
      <c r="L21" s="199" t="s">
        <v>79</v>
      </c>
      <c r="M21" s="200"/>
      <c r="N21" s="200"/>
      <c r="O21" s="200"/>
      <c r="P21" s="200"/>
      <c r="Q21" s="200"/>
      <c r="R21" s="200"/>
      <c r="S21" s="200"/>
      <c r="T21" s="200"/>
      <c r="U21" s="200"/>
      <c r="BZ21" s="175"/>
      <c r="CA21" s="175" t="str">
        <f t="shared" si="0"/>
        <v/>
      </c>
      <c r="CB21" s="175" t="str">
        <f t="shared" si="1"/>
        <v/>
      </c>
      <c r="CC21" s="175" t="str">
        <f t="shared" si="2"/>
        <v/>
      </c>
      <c r="CD21" s="175"/>
      <c r="CE21" s="175"/>
      <c r="CF21" s="175"/>
      <c r="CG21" s="175">
        <f t="shared" si="3"/>
        <v>0</v>
      </c>
      <c r="CH21" s="175">
        <f t="shared" si="4"/>
        <v>0</v>
      </c>
      <c r="CI21" s="175">
        <f t="shared" si="5"/>
        <v>0</v>
      </c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</row>
    <row r="22" spans="1:98" ht="20.25" customHeight="1" x14ac:dyDescent="0.25">
      <c r="A22" s="203" t="s">
        <v>14</v>
      </c>
      <c r="B22" s="208">
        <v>4</v>
      </c>
      <c r="C22" s="209"/>
      <c r="D22" s="210"/>
      <c r="E22" s="212"/>
      <c r="F22" s="213">
        <v>4</v>
      </c>
      <c r="G22" s="211"/>
      <c r="H22" s="209"/>
      <c r="I22" s="210"/>
      <c r="J22" s="212"/>
      <c r="K22" s="204"/>
      <c r="L22" s="199" t="s">
        <v>79</v>
      </c>
      <c r="M22" s="200"/>
      <c r="N22" s="200"/>
      <c r="O22" s="200"/>
      <c r="P22" s="200"/>
      <c r="Q22" s="200"/>
      <c r="R22" s="200"/>
      <c r="S22" s="200"/>
      <c r="T22" s="200"/>
      <c r="U22" s="200"/>
      <c r="BZ22" s="175"/>
      <c r="CA22" s="175" t="str">
        <f t="shared" si="0"/>
        <v/>
      </c>
      <c r="CB22" s="175" t="str">
        <f t="shared" si="1"/>
        <v/>
      </c>
      <c r="CC22" s="175" t="str">
        <f t="shared" si="2"/>
        <v/>
      </c>
      <c r="CD22" s="175"/>
      <c r="CE22" s="175"/>
      <c r="CF22" s="175"/>
      <c r="CG22" s="175">
        <f t="shared" si="3"/>
        <v>0</v>
      </c>
      <c r="CH22" s="175">
        <f t="shared" si="4"/>
        <v>0</v>
      </c>
      <c r="CI22" s="175">
        <f t="shared" si="5"/>
        <v>0</v>
      </c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</row>
    <row r="23" spans="1:98" ht="20.25" customHeight="1" x14ac:dyDescent="0.25">
      <c r="A23" s="207" t="s">
        <v>15</v>
      </c>
      <c r="B23" s="208">
        <v>612</v>
      </c>
      <c r="C23" s="209"/>
      <c r="D23" s="210"/>
      <c r="E23" s="212"/>
      <c r="F23" s="213">
        <v>612</v>
      </c>
      <c r="G23" s="211">
        <v>2</v>
      </c>
      <c r="H23" s="209"/>
      <c r="I23" s="210"/>
      <c r="J23" s="212"/>
      <c r="K23" s="204">
        <v>2</v>
      </c>
      <c r="L23" s="199" t="s">
        <v>79</v>
      </c>
      <c r="M23" s="200"/>
      <c r="N23" s="200"/>
      <c r="O23" s="200"/>
      <c r="P23" s="200"/>
      <c r="Q23" s="200"/>
      <c r="R23" s="200"/>
      <c r="S23" s="200"/>
      <c r="T23" s="200"/>
      <c r="U23" s="200"/>
      <c r="BZ23" s="175"/>
      <c r="CA23" s="175" t="str">
        <f t="shared" si="0"/>
        <v/>
      </c>
      <c r="CB23" s="175" t="str">
        <f t="shared" si="1"/>
        <v/>
      </c>
      <c r="CC23" s="175" t="str">
        <f t="shared" si="2"/>
        <v/>
      </c>
      <c r="CD23" s="175"/>
      <c r="CE23" s="175"/>
      <c r="CF23" s="175"/>
      <c r="CG23" s="175">
        <f t="shared" si="3"/>
        <v>0</v>
      </c>
      <c r="CH23" s="175">
        <f t="shared" si="4"/>
        <v>0</v>
      </c>
      <c r="CI23" s="175">
        <f t="shared" si="5"/>
        <v>0</v>
      </c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</row>
    <row r="24" spans="1:98" ht="20.25" customHeight="1" x14ac:dyDescent="0.25">
      <c r="A24" s="207" t="s">
        <v>16</v>
      </c>
      <c r="B24" s="208">
        <v>64</v>
      </c>
      <c r="C24" s="209"/>
      <c r="D24" s="210"/>
      <c r="E24" s="212">
        <v>34</v>
      </c>
      <c r="F24" s="213">
        <v>30</v>
      </c>
      <c r="G24" s="211">
        <v>19</v>
      </c>
      <c r="H24" s="209"/>
      <c r="I24" s="210"/>
      <c r="J24" s="212">
        <v>7</v>
      </c>
      <c r="K24" s="204">
        <v>12</v>
      </c>
      <c r="L24" s="199" t="s">
        <v>79</v>
      </c>
      <c r="M24" s="200"/>
      <c r="N24" s="200"/>
      <c r="O24" s="200"/>
      <c r="P24" s="200"/>
      <c r="Q24" s="200"/>
      <c r="R24" s="200"/>
      <c r="S24" s="200"/>
      <c r="T24" s="200"/>
      <c r="U24" s="200"/>
      <c r="BZ24" s="175"/>
      <c r="CA24" s="175" t="str">
        <f t="shared" si="0"/>
        <v/>
      </c>
      <c r="CB24" s="175" t="str">
        <f t="shared" si="1"/>
        <v/>
      </c>
      <c r="CC24" s="175" t="str">
        <f t="shared" si="2"/>
        <v/>
      </c>
      <c r="CD24" s="175"/>
      <c r="CE24" s="175"/>
      <c r="CF24" s="175"/>
      <c r="CG24" s="175">
        <f t="shared" si="3"/>
        <v>0</v>
      </c>
      <c r="CH24" s="175">
        <f t="shared" si="4"/>
        <v>0</v>
      </c>
      <c r="CI24" s="175">
        <f t="shared" si="5"/>
        <v>0</v>
      </c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</row>
    <row r="25" spans="1:98" ht="20.25" customHeight="1" x14ac:dyDescent="0.25">
      <c r="A25" s="207" t="s">
        <v>17</v>
      </c>
      <c r="B25" s="208">
        <v>254</v>
      </c>
      <c r="C25" s="209"/>
      <c r="D25" s="210"/>
      <c r="E25" s="212">
        <v>115</v>
      </c>
      <c r="F25" s="213">
        <v>139</v>
      </c>
      <c r="G25" s="211">
        <v>2</v>
      </c>
      <c r="H25" s="209"/>
      <c r="I25" s="210"/>
      <c r="J25" s="212"/>
      <c r="K25" s="204">
        <v>2</v>
      </c>
      <c r="L25" s="199" t="s">
        <v>79</v>
      </c>
      <c r="M25" s="200"/>
      <c r="N25" s="200"/>
      <c r="O25" s="200"/>
      <c r="P25" s="200"/>
      <c r="Q25" s="200"/>
      <c r="R25" s="200"/>
      <c r="S25" s="200"/>
      <c r="T25" s="200"/>
      <c r="U25" s="200"/>
      <c r="BZ25" s="175"/>
      <c r="CA25" s="175" t="str">
        <f t="shared" si="0"/>
        <v/>
      </c>
      <c r="CB25" s="175" t="str">
        <f t="shared" si="1"/>
        <v/>
      </c>
      <c r="CC25" s="175" t="str">
        <f t="shared" si="2"/>
        <v/>
      </c>
      <c r="CD25" s="175"/>
      <c r="CE25" s="175"/>
      <c r="CF25" s="175"/>
      <c r="CG25" s="175">
        <f t="shared" si="3"/>
        <v>0</v>
      </c>
      <c r="CH25" s="175">
        <f t="shared" si="4"/>
        <v>0</v>
      </c>
      <c r="CI25" s="175">
        <f t="shared" si="5"/>
        <v>0</v>
      </c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</row>
    <row r="26" spans="1:98" ht="20.25" customHeight="1" x14ac:dyDescent="0.25">
      <c r="A26" s="207" t="s">
        <v>18</v>
      </c>
      <c r="B26" s="208"/>
      <c r="C26" s="209"/>
      <c r="D26" s="210"/>
      <c r="E26" s="212"/>
      <c r="F26" s="213"/>
      <c r="G26" s="211"/>
      <c r="H26" s="209"/>
      <c r="I26" s="210"/>
      <c r="J26" s="212"/>
      <c r="K26" s="204"/>
      <c r="L26" s="199" t="s">
        <v>79</v>
      </c>
      <c r="M26" s="200"/>
      <c r="N26" s="200"/>
      <c r="O26" s="200"/>
      <c r="P26" s="200"/>
      <c r="Q26" s="200"/>
      <c r="R26" s="200"/>
      <c r="S26" s="200"/>
      <c r="T26" s="200"/>
      <c r="U26" s="200"/>
      <c r="BZ26" s="175"/>
      <c r="CA26" s="175" t="str">
        <f t="shared" si="0"/>
        <v/>
      </c>
      <c r="CB26" s="175" t="str">
        <f t="shared" si="1"/>
        <v/>
      </c>
      <c r="CC26" s="175" t="str">
        <f t="shared" si="2"/>
        <v/>
      </c>
      <c r="CD26" s="175"/>
      <c r="CE26" s="175"/>
      <c r="CF26" s="175"/>
      <c r="CG26" s="175">
        <f t="shared" si="3"/>
        <v>0</v>
      </c>
      <c r="CH26" s="175">
        <f t="shared" si="4"/>
        <v>0</v>
      </c>
      <c r="CI26" s="175">
        <f t="shared" si="5"/>
        <v>0</v>
      </c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</row>
    <row r="27" spans="1:98" ht="20.25" customHeight="1" x14ac:dyDescent="0.25">
      <c r="A27" s="207" t="s">
        <v>84</v>
      </c>
      <c r="B27" s="208"/>
      <c r="C27" s="209"/>
      <c r="D27" s="210"/>
      <c r="E27" s="212"/>
      <c r="F27" s="213"/>
      <c r="G27" s="211"/>
      <c r="H27" s="209"/>
      <c r="I27" s="210"/>
      <c r="J27" s="212"/>
      <c r="K27" s="204"/>
      <c r="L27" s="199" t="s">
        <v>79</v>
      </c>
      <c r="M27" s="200"/>
      <c r="N27" s="200"/>
      <c r="O27" s="200"/>
      <c r="P27" s="200"/>
      <c r="Q27" s="200"/>
      <c r="R27" s="200"/>
      <c r="S27" s="200"/>
      <c r="T27" s="200"/>
      <c r="U27" s="200"/>
      <c r="BZ27" s="175"/>
      <c r="CA27" s="175" t="str">
        <f t="shared" si="0"/>
        <v/>
      </c>
      <c r="CB27" s="175" t="str">
        <f t="shared" si="1"/>
        <v/>
      </c>
      <c r="CC27" s="175" t="str">
        <f t="shared" si="2"/>
        <v/>
      </c>
      <c r="CD27" s="175"/>
      <c r="CE27" s="175"/>
      <c r="CF27" s="175"/>
      <c r="CG27" s="175">
        <f t="shared" si="3"/>
        <v>0</v>
      </c>
      <c r="CH27" s="175">
        <f t="shared" si="4"/>
        <v>0</v>
      </c>
      <c r="CI27" s="175">
        <f t="shared" si="5"/>
        <v>0</v>
      </c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</row>
    <row r="28" spans="1:98" ht="20.25" customHeight="1" x14ac:dyDescent="0.25">
      <c r="A28" s="214" t="s">
        <v>19</v>
      </c>
      <c r="B28" s="208"/>
      <c r="C28" s="215"/>
      <c r="D28" s="216"/>
      <c r="E28" s="217"/>
      <c r="F28" s="213"/>
      <c r="G28" s="211"/>
      <c r="H28" s="215"/>
      <c r="I28" s="216"/>
      <c r="J28" s="217"/>
      <c r="K28" s="206"/>
      <c r="L28" s="199" t="s">
        <v>79</v>
      </c>
      <c r="M28" s="200"/>
      <c r="N28" s="200"/>
      <c r="O28" s="200"/>
      <c r="P28" s="200"/>
      <c r="Q28" s="200"/>
      <c r="R28" s="200"/>
      <c r="S28" s="200"/>
      <c r="T28" s="200"/>
      <c r="U28" s="200"/>
      <c r="BZ28" s="175"/>
      <c r="CA28" s="175" t="str">
        <f t="shared" si="0"/>
        <v/>
      </c>
      <c r="CB28" s="175" t="str">
        <f t="shared" si="1"/>
        <v/>
      </c>
      <c r="CC28" s="175" t="str">
        <f t="shared" si="2"/>
        <v/>
      </c>
      <c r="CD28" s="175"/>
      <c r="CE28" s="175"/>
      <c r="CF28" s="175"/>
      <c r="CG28" s="175">
        <f t="shared" si="3"/>
        <v>0</v>
      </c>
      <c r="CH28" s="175">
        <f t="shared" si="4"/>
        <v>0</v>
      </c>
      <c r="CI28" s="175">
        <f t="shared" si="5"/>
        <v>0</v>
      </c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</row>
    <row r="29" spans="1:98" ht="20.25" customHeight="1" x14ac:dyDescent="0.25">
      <c r="A29" s="179" t="s">
        <v>59</v>
      </c>
      <c r="B29" s="208"/>
      <c r="C29" s="209"/>
      <c r="D29" s="210"/>
      <c r="E29" s="212"/>
      <c r="F29" s="213"/>
      <c r="G29" s="211"/>
      <c r="H29" s="209"/>
      <c r="I29" s="210"/>
      <c r="J29" s="218"/>
      <c r="K29" s="219"/>
      <c r="L29" s="199" t="s">
        <v>79</v>
      </c>
      <c r="M29" s="200"/>
      <c r="N29" s="200"/>
      <c r="O29" s="200"/>
      <c r="P29" s="200"/>
      <c r="Q29" s="200"/>
      <c r="R29" s="200"/>
      <c r="S29" s="200"/>
      <c r="T29" s="200"/>
      <c r="U29" s="200"/>
      <c r="BZ29" s="175"/>
      <c r="CA29" s="175" t="str">
        <f t="shared" si="0"/>
        <v/>
      </c>
      <c r="CB29" s="175" t="str">
        <f t="shared" si="1"/>
        <v/>
      </c>
      <c r="CC29" s="175" t="str">
        <f t="shared" si="2"/>
        <v/>
      </c>
      <c r="CD29" s="175"/>
      <c r="CE29" s="175"/>
      <c r="CF29" s="175"/>
      <c r="CG29" s="175">
        <f t="shared" si="3"/>
        <v>0</v>
      </c>
      <c r="CH29" s="175">
        <f t="shared" si="4"/>
        <v>0</v>
      </c>
      <c r="CI29" s="175">
        <f t="shared" si="5"/>
        <v>0</v>
      </c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</row>
    <row r="30" spans="1:98" ht="15" customHeight="1" x14ac:dyDescent="0.25">
      <c r="A30" s="220" t="s">
        <v>85</v>
      </c>
      <c r="B30" s="221"/>
      <c r="C30" s="221"/>
      <c r="D30" s="221"/>
      <c r="E30" s="221"/>
      <c r="F30" s="221"/>
      <c r="G30" s="221"/>
      <c r="H30" s="221"/>
      <c r="I30" s="220"/>
      <c r="J30" s="222"/>
      <c r="K30" s="222"/>
      <c r="L30" s="200"/>
      <c r="M30" s="200"/>
      <c r="N30" s="200"/>
      <c r="O30" s="200"/>
      <c r="P30" s="200"/>
      <c r="Q30" s="200"/>
      <c r="R30" s="200"/>
      <c r="S30" s="200"/>
      <c r="T30" s="200"/>
      <c r="U30" s="172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</row>
    <row r="31" spans="1:98" ht="15" customHeight="1" x14ac:dyDescent="0.25">
      <c r="A31" s="432" t="s">
        <v>3</v>
      </c>
      <c r="B31" s="436" t="s">
        <v>73</v>
      </c>
      <c r="C31" s="437"/>
      <c r="D31" s="437"/>
      <c r="E31" s="437"/>
      <c r="F31" s="438"/>
      <c r="G31" s="439" t="s">
        <v>74</v>
      </c>
      <c r="H31" s="437"/>
      <c r="I31" s="437"/>
      <c r="J31" s="437"/>
      <c r="K31" s="440"/>
      <c r="L31" s="200"/>
      <c r="M31" s="200"/>
      <c r="N31" s="200"/>
      <c r="O31" s="200"/>
      <c r="P31" s="200"/>
      <c r="Q31" s="200"/>
      <c r="R31" s="200"/>
      <c r="S31" s="200"/>
      <c r="T31" s="200"/>
      <c r="U31" s="172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</row>
    <row r="32" spans="1:98" ht="15" customHeight="1" x14ac:dyDescent="0.25">
      <c r="A32" s="433"/>
      <c r="B32" s="436" t="s">
        <v>75</v>
      </c>
      <c r="C32" s="437"/>
      <c r="D32" s="440"/>
      <c r="E32" s="441" t="s">
        <v>76</v>
      </c>
      <c r="F32" s="442"/>
      <c r="G32" s="439" t="s">
        <v>75</v>
      </c>
      <c r="H32" s="437"/>
      <c r="I32" s="440"/>
      <c r="J32" s="436" t="s">
        <v>77</v>
      </c>
      <c r="K32" s="440"/>
      <c r="L32" s="200"/>
      <c r="M32" s="200"/>
      <c r="N32" s="200"/>
      <c r="O32" s="200"/>
      <c r="P32" s="200"/>
      <c r="Q32" s="200"/>
      <c r="R32" s="200"/>
      <c r="S32" s="200"/>
      <c r="T32" s="200"/>
      <c r="U32" s="172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</row>
    <row r="33" spans="1:98" x14ac:dyDescent="0.25">
      <c r="A33" s="435"/>
      <c r="B33" s="181" t="s">
        <v>4</v>
      </c>
      <c r="C33" s="182" t="s">
        <v>5</v>
      </c>
      <c r="D33" s="223" t="s">
        <v>78</v>
      </c>
      <c r="E33" s="184" t="s">
        <v>6</v>
      </c>
      <c r="F33" s="224" t="s">
        <v>7</v>
      </c>
      <c r="G33" s="186" t="s">
        <v>4</v>
      </c>
      <c r="H33" s="182" t="s">
        <v>5</v>
      </c>
      <c r="I33" s="223" t="s">
        <v>78</v>
      </c>
      <c r="J33" s="184" t="s">
        <v>6</v>
      </c>
      <c r="K33" s="188" t="s">
        <v>7</v>
      </c>
      <c r="L33" s="200"/>
      <c r="M33" s="200"/>
      <c r="N33" s="200"/>
      <c r="O33" s="200"/>
      <c r="P33" s="200"/>
      <c r="Q33" s="200"/>
      <c r="R33" s="200"/>
      <c r="S33" s="200"/>
      <c r="T33" s="200"/>
      <c r="U33" s="172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</row>
    <row r="34" spans="1:98" ht="24" customHeight="1" x14ac:dyDescent="0.25">
      <c r="A34" s="190" t="s">
        <v>8</v>
      </c>
      <c r="B34" s="191"/>
      <c r="C34" s="192"/>
      <c r="D34" s="193"/>
      <c r="E34" s="197"/>
      <c r="F34" s="225"/>
      <c r="G34" s="196"/>
      <c r="H34" s="192"/>
      <c r="I34" s="193"/>
      <c r="J34" s="197"/>
      <c r="K34" s="198"/>
      <c r="L34" s="226" t="s">
        <v>79</v>
      </c>
      <c r="M34" s="200"/>
      <c r="N34" s="200"/>
      <c r="O34" s="200"/>
      <c r="P34" s="200"/>
      <c r="Q34" s="200"/>
      <c r="R34" s="200"/>
      <c r="S34" s="200"/>
      <c r="T34" s="200"/>
      <c r="U34" s="172"/>
      <c r="BZ34" s="175"/>
      <c r="CA34" s="175" t="str">
        <f t="shared" ref="CA34:CA51" si="6">IF(B34+C34+D34&lt;&gt;E34+F34,"El Total de VDRL,RPR o MHA-TP Procesados deben ser igual a la columna Sexo.","")</f>
        <v/>
      </c>
      <c r="CB34" s="175" t="str">
        <f t="shared" ref="CB34:CB51" si="7">IF(G34+H34+I34&lt;&gt;J34+K34,"El Total de VDRL,RPR o MHA-TP Reactivos deben ser igual a la columna Sexo.","")</f>
        <v/>
      </c>
      <c r="CC34" s="175" t="str">
        <f t="shared" ref="CC34:CC51" si="8">IF(H34&gt;E34+F34,"Reactivos de Seccion A.1,no puede  ser mayor que Procesados","")</f>
        <v/>
      </c>
      <c r="CD34" s="175"/>
      <c r="CE34" s="175"/>
      <c r="CF34" s="175"/>
      <c r="CG34" s="175">
        <f t="shared" ref="CG34:CG51" si="9">IF(B34+C34+D34&lt;&gt;E34+F34,1,0)</f>
        <v>0</v>
      </c>
      <c r="CH34" s="175">
        <f t="shared" ref="CH34:CH51" si="10">IF(G34+H34+I34&lt;&gt;J34+K34,1,0)</f>
        <v>0</v>
      </c>
      <c r="CI34" s="175">
        <f t="shared" ref="CI34:CI51" si="11">IF(H34&gt;E34+F34,1,0)</f>
        <v>0</v>
      </c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</row>
    <row r="35" spans="1:98" ht="24" customHeight="1" x14ac:dyDescent="0.25">
      <c r="A35" s="190" t="s">
        <v>9</v>
      </c>
      <c r="B35" s="191"/>
      <c r="C35" s="192"/>
      <c r="D35" s="193"/>
      <c r="E35" s="201"/>
      <c r="F35" s="225"/>
      <c r="G35" s="196"/>
      <c r="H35" s="192"/>
      <c r="I35" s="193"/>
      <c r="J35" s="201"/>
      <c r="K35" s="202"/>
      <c r="L35" s="226" t="s">
        <v>79</v>
      </c>
      <c r="M35" s="200"/>
      <c r="N35" s="200"/>
      <c r="O35" s="200"/>
      <c r="P35" s="200"/>
      <c r="Q35" s="200"/>
      <c r="R35" s="200"/>
      <c r="S35" s="200"/>
      <c r="T35" s="200"/>
      <c r="U35" s="172"/>
      <c r="BZ35" s="175"/>
      <c r="CA35" s="175" t="str">
        <f t="shared" si="6"/>
        <v/>
      </c>
      <c r="CB35" s="175" t="str">
        <f t="shared" si="7"/>
        <v/>
      </c>
      <c r="CC35" s="175" t="str">
        <f t="shared" si="8"/>
        <v/>
      </c>
      <c r="CD35" s="175"/>
      <c r="CE35" s="175"/>
      <c r="CF35" s="175"/>
      <c r="CG35" s="175">
        <f t="shared" si="9"/>
        <v>0</v>
      </c>
      <c r="CH35" s="175">
        <f t="shared" si="10"/>
        <v>0</v>
      </c>
      <c r="CI35" s="175">
        <f t="shared" si="11"/>
        <v>0</v>
      </c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</row>
    <row r="36" spans="1:98" ht="24" customHeight="1" x14ac:dyDescent="0.25">
      <c r="A36" s="190" t="s">
        <v>10</v>
      </c>
      <c r="B36" s="191"/>
      <c r="C36" s="192"/>
      <c r="D36" s="193"/>
      <c r="E36" s="201"/>
      <c r="F36" s="225"/>
      <c r="G36" s="196"/>
      <c r="H36" s="192"/>
      <c r="I36" s="193"/>
      <c r="J36" s="201"/>
      <c r="K36" s="202"/>
      <c r="L36" s="226" t="s">
        <v>79</v>
      </c>
      <c r="M36" s="200"/>
      <c r="N36" s="200"/>
      <c r="O36" s="200"/>
      <c r="P36" s="200"/>
      <c r="Q36" s="200"/>
      <c r="R36" s="200"/>
      <c r="S36" s="200"/>
      <c r="T36" s="200"/>
      <c r="U36" s="172"/>
      <c r="BZ36" s="175"/>
      <c r="CA36" s="175" t="str">
        <f t="shared" si="6"/>
        <v/>
      </c>
      <c r="CB36" s="175" t="str">
        <f t="shared" si="7"/>
        <v/>
      </c>
      <c r="CC36" s="175" t="str">
        <f t="shared" si="8"/>
        <v/>
      </c>
      <c r="CD36" s="175"/>
      <c r="CE36" s="175"/>
      <c r="CF36" s="175"/>
      <c r="CG36" s="175">
        <f t="shared" si="9"/>
        <v>0</v>
      </c>
      <c r="CH36" s="175">
        <f t="shared" si="10"/>
        <v>0</v>
      </c>
      <c r="CI36" s="175">
        <f t="shared" si="11"/>
        <v>0</v>
      </c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</row>
    <row r="37" spans="1:98" ht="24" customHeight="1" x14ac:dyDescent="0.25">
      <c r="A37" s="190" t="s">
        <v>11</v>
      </c>
      <c r="B37" s="191"/>
      <c r="C37" s="192"/>
      <c r="D37" s="193"/>
      <c r="E37" s="201"/>
      <c r="F37" s="225"/>
      <c r="G37" s="196"/>
      <c r="H37" s="192"/>
      <c r="I37" s="193"/>
      <c r="J37" s="201"/>
      <c r="K37" s="202"/>
      <c r="L37" s="226" t="s">
        <v>79</v>
      </c>
      <c r="M37" s="200"/>
      <c r="N37" s="200"/>
      <c r="O37" s="200"/>
      <c r="P37" s="200"/>
      <c r="Q37" s="200"/>
      <c r="R37" s="200"/>
      <c r="S37" s="200"/>
      <c r="T37" s="200"/>
      <c r="U37" s="172"/>
      <c r="BZ37" s="175"/>
      <c r="CA37" s="175" t="str">
        <f t="shared" si="6"/>
        <v/>
      </c>
      <c r="CB37" s="175" t="str">
        <f t="shared" si="7"/>
        <v/>
      </c>
      <c r="CC37" s="175" t="str">
        <f t="shared" si="8"/>
        <v/>
      </c>
      <c r="CD37" s="175"/>
      <c r="CE37" s="175"/>
      <c r="CF37" s="175"/>
      <c r="CG37" s="175">
        <f t="shared" si="9"/>
        <v>0</v>
      </c>
      <c r="CH37" s="175">
        <f t="shared" si="10"/>
        <v>0</v>
      </c>
      <c r="CI37" s="175">
        <f t="shared" si="11"/>
        <v>0</v>
      </c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</row>
    <row r="38" spans="1:98" ht="24" customHeight="1" x14ac:dyDescent="0.25">
      <c r="A38" s="203" t="s">
        <v>80</v>
      </c>
      <c r="B38" s="191"/>
      <c r="C38" s="192"/>
      <c r="D38" s="193"/>
      <c r="E38" s="201"/>
      <c r="F38" s="225"/>
      <c r="G38" s="196"/>
      <c r="H38" s="192"/>
      <c r="I38" s="193"/>
      <c r="J38" s="201"/>
      <c r="K38" s="204"/>
      <c r="L38" s="226" t="s">
        <v>79</v>
      </c>
      <c r="M38" s="200"/>
      <c r="N38" s="200"/>
      <c r="O38" s="200"/>
      <c r="P38" s="200"/>
      <c r="Q38" s="200"/>
      <c r="R38" s="200"/>
      <c r="S38" s="200"/>
      <c r="T38" s="200"/>
      <c r="U38" s="172"/>
      <c r="BZ38" s="175"/>
      <c r="CA38" s="175" t="str">
        <f t="shared" si="6"/>
        <v/>
      </c>
      <c r="CB38" s="175" t="str">
        <f t="shared" si="7"/>
        <v/>
      </c>
      <c r="CC38" s="175" t="str">
        <f t="shared" si="8"/>
        <v/>
      </c>
      <c r="CD38" s="175"/>
      <c r="CE38" s="175"/>
      <c r="CF38" s="175"/>
      <c r="CG38" s="175">
        <f t="shared" si="9"/>
        <v>0</v>
      </c>
      <c r="CH38" s="175">
        <f t="shared" si="10"/>
        <v>0</v>
      </c>
      <c r="CI38" s="175">
        <f t="shared" si="11"/>
        <v>0</v>
      </c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</row>
    <row r="39" spans="1:98" ht="24" customHeight="1" x14ac:dyDescent="0.25">
      <c r="A39" s="203" t="s">
        <v>81</v>
      </c>
      <c r="B39" s="191"/>
      <c r="C39" s="192"/>
      <c r="D39" s="193"/>
      <c r="E39" s="205"/>
      <c r="F39" s="225"/>
      <c r="G39" s="196"/>
      <c r="H39" s="192"/>
      <c r="I39" s="193"/>
      <c r="J39" s="205"/>
      <c r="K39" s="206"/>
      <c r="L39" s="226" t="s">
        <v>79</v>
      </c>
      <c r="M39" s="200"/>
      <c r="N39" s="200"/>
      <c r="O39" s="200"/>
      <c r="P39" s="200"/>
      <c r="Q39" s="200"/>
      <c r="R39" s="200"/>
      <c r="S39" s="200"/>
      <c r="T39" s="200"/>
      <c r="U39" s="172"/>
      <c r="BZ39" s="175"/>
      <c r="CA39" s="175" t="str">
        <f t="shared" si="6"/>
        <v/>
      </c>
      <c r="CB39" s="175" t="str">
        <f t="shared" si="7"/>
        <v/>
      </c>
      <c r="CC39" s="175" t="str">
        <f t="shared" si="8"/>
        <v/>
      </c>
      <c r="CD39" s="175"/>
      <c r="CE39" s="175"/>
      <c r="CF39" s="175"/>
      <c r="CG39" s="175">
        <f t="shared" si="9"/>
        <v>0</v>
      </c>
      <c r="CH39" s="175">
        <f t="shared" si="10"/>
        <v>0</v>
      </c>
      <c r="CI39" s="175">
        <f t="shared" si="11"/>
        <v>0</v>
      </c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</row>
    <row r="40" spans="1:98" ht="24" customHeight="1" x14ac:dyDescent="0.25">
      <c r="A40" s="207" t="s">
        <v>12</v>
      </c>
      <c r="B40" s="208"/>
      <c r="C40" s="209"/>
      <c r="D40" s="210"/>
      <c r="E40" s="201"/>
      <c r="F40" s="225"/>
      <c r="G40" s="211"/>
      <c r="H40" s="209"/>
      <c r="I40" s="210"/>
      <c r="J40" s="201"/>
      <c r="K40" s="206"/>
      <c r="L40" s="226" t="s">
        <v>79</v>
      </c>
      <c r="M40" s="200"/>
      <c r="N40" s="200"/>
      <c r="O40" s="200"/>
      <c r="P40" s="200"/>
      <c r="Q40" s="200"/>
      <c r="R40" s="200"/>
      <c r="S40" s="200"/>
      <c r="T40" s="200"/>
      <c r="U40" s="172"/>
      <c r="BZ40" s="175"/>
      <c r="CA40" s="175" t="str">
        <f t="shared" si="6"/>
        <v/>
      </c>
      <c r="CB40" s="175" t="str">
        <f t="shared" si="7"/>
        <v/>
      </c>
      <c r="CC40" s="175" t="str">
        <f t="shared" si="8"/>
        <v/>
      </c>
      <c r="CD40" s="175"/>
      <c r="CE40" s="175"/>
      <c r="CF40" s="175"/>
      <c r="CG40" s="175">
        <f t="shared" si="9"/>
        <v>0</v>
      </c>
      <c r="CH40" s="175">
        <f t="shared" si="10"/>
        <v>0</v>
      </c>
      <c r="CI40" s="175">
        <f t="shared" si="11"/>
        <v>0</v>
      </c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</row>
    <row r="41" spans="1:98" ht="24" customHeight="1" x14ac:dyDescent="0.25">
      <c r="A41" s="207" t="s">
        <v>13</v>
      </c>
      <c r="B41" s="208"/>
      <c r="C41" s="209"/>
      <c r="D41" s="210"/>
      <c r="E41" s="201"/>
      <c r="F41" s="225"/>
      <c r="G41" s="211"/>
      <c r="H41" s="209"/>
      <c r="I41" s="210"/>
      <c r="J41" s="201"/>
      <c r="K41" s="204"/>
      <c r="L41" s="226" t="s">
        <v>79</v>
      </c>
      <c r="M41" s="200"/>
      <c r="N41" s="200"/>
      <c r="O41" s="200"/>
      <c r="P41" s="200"/>
      <c r="Q41" s="200"/>
      <c r="R41" s="200"/>
      <c r="S41" s="200"/>
      <c r="T41" s="200"/>
      <c r="U41" s="172"/>
      <c r="BZ41" s="175"/>
      <c r="CA41" s="175" t="str">
        <f t="shared" si="6"/>
        <v/>
      </c>
      <c r="CB41" s="175" t="str">
        <f t="shared" si="7"/>
        <v/>
      </c>
      <c r="CC41" s="175" t="str">
        <f t="shared" si="8"/>
        <v/>
      </c>
      <c r="CD41" s="175"/>
      <c r="CE41" s="175"/>
      <c r="CF41" s="175"/>
      <c r="CG41" s="175">
        <f t="shared" si="9"/>
        <v>0</v>
      </c>
      <c r="CH41" s="175">
        <f t="shared" si="10"/>
        <v>0</v>
      </c>
      <c r="CI41" s="175">
        <f t="shared" si="11"/>
        <v>0</v>
      </c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</row>
    <row r="42" spans="1:98" ht="24" customHeight="1" x14ac:dyDescent="0.25">
      <c r="A42" s="207" t="s">
        <v>82</v>
      </c>
      <c r="B42" s="208"/>
      <c r="C42" s="209"/>
      <c r="D42" s="210"/>
      <c r="E42" s="201"/>
      <c r="F42" s="225"/>
      <c r="G42" s="211"/>
      <c r="H42" s="209"/>
      <c r="I42" s="210"/>
      <c r="J42" s="201"/>
      <c r="K42" s="204"/>
      <c r="L42" s="226" t="s">
        <v>79</v>
      </c>
      <c r="M42" s="200"/>
      <c r="N42" s="200"/>
      <c r="O42" s="200"/>
      <c r="P42" s="200"/>
      <c r="Q42" s="200"/>
      <c r="R42" s="200"/>
      <c r="S42" s="200"/>
      <c r="T42" s="200"/>
      <c r="U42" s="172"/>
      <c r="BZ42" s="175"/>
      <c r="CA42" s="175" t="str">
        <f t="shared" si="6"/>
        <v/>
      </c>
      <c r="CB42" s="175" t="str">
        <f t="shared" si="7"/>
        <v/>
      </c>
      <c r="CC42" s="175" t="str">
        <f t="shared" si="8"/>
        <v/>
      </c>
      <c r="CD42" s="175"/>
      <c r="CE42" s="175"/>
      <c r="CF42" s="175"/>
      <c r="CG42" s="175">
        <f t="shared" si="9"/>
        <v>0</v>
      </c>
      <c r="CH42" s="175">
        <f t="shared" si="10"/>
        <v>0</v>
      </c>
      <c r="CI42" s="175">
        <f t="shared" si="11"/>
        <v>0</v>
      </c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</row>
    <row r="43" spans="1:98" ht="24" customHeight="1" x14ac:dyDescent="0.25">
      <c r="A43" s="203" t="s">
        <v>83</v>
      </c>
      <c r="B43" s="208"/>
      <c r="C43" s="209"/>
      <c r="D43" s="210"/>
      <c r="E43" s="212"/>
      <c r="F43" s="227"/>
      <c r="G43" s="211"/>
      <c r="H43" s="209"/>
      <c r="I43" s="210"/>
      <c r="J43" s="212"/>
      <c r="K43" s="204"/>
      <c r="L43" s="226" t="s">
        <v>79</v>
      </c>
      <c r="M43" s="200"/>
      <c r="N43" s="200"/>
      <c r="O43" s="200"/>
      <c r="P43" s="200"/>
      <c r="Q43" s="200"/>
      <c r="R43" s="200"/>
      <c r="S43" s="200"/>
      <c r="T43" s="200"/>
      <c r="U43" s="172"/>
      <c r="BZ43" s="175"/>
      <c r="CA43" s="175" t="str">
        <f t="shared" si="6"/>
        <v/>
      </c>
      <c r="CB43" s="175" t="str">
        <f t="shared" si="7"/>
        <v/>
      </c>
      <c r="CC43" s="175" t="str">
        <f t="shared" si="8"/>
        <v/>
      </c>
      <c r="CD43" s="175"/>
      <c r="CE43" s="175"/>
      <c r="CF43" s="175"/>
      <c r="CG43" s="175">
        <f t="shared" si="9"/>
        <v>0</v>
      </c>
      <c r="CH43" s="175">
        <f t="shared" si="10"/>
        <v>0</v>
      </c>
      <c r="CI43" s="175">
        <f t="shared" si="11"/>
        <v>0</v>
      </c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</row>
    <row r="44" spans="1:98" ht="24" customHeight="1" x14ac:dyDescent="0.25">
      <c r="A44" s="203" t="s">
        <v>14</v>
      </c>
      <c r="B44" s="208"/>
      <c r="C44" s="209"/>
      <c r="D44" s="210"/>
      <c r="E44" s="212"/>
      <c r="F44" s="227"/>
      <c r="G44" s="211"/>
      <c r="H44" s="209"/>
      <c r="I44" s="210"/>
      <c r="J44" s="212"/>
      <c r="K44" s="204"/>
      <c r="L44" s="226" t="s">
        <v>79</v>
      </c>
      <c r="M44" s="200"/>
      <c r="N44" s="200"/>
      <c r="O44" s="200"/>
      <c r="P44" s="200"/>
      <c r="Q44" s="200"/>
      <c r="R44" s="200"/>
      <c r="S44" s="200"/>
      <c r="T44" s="200"/>
      <c r="U44" s="172"/>
      <c r="BZ44" s="175"/>
      <c r="CA44" s="175" t="str">
        <f t="shared" si="6"/>
        <v/>
      </c>
      <c r="CB44" s="175" t="str">
        <f t="shared" si="7"/>
        <v/>
      </c>
      <c r="CC44" s="175" t="str">
        <f t="shared" si="8"/>
        <v/>
      </c>
      <c r="CD44" s="175"/>
      <c r="CE44" s="175"/>
      <c r="CF44" s="175"/>
      <c r="CG44" s="175">
        <f t="shared" si="9"/>
        <v>0</v>
      </c>
      <c r="CH44" s="175">
        <f t="shared" si="10"/>
        <v>0</v>
      </c>
      <c r="CI44" s="175">
        <f t="shared" si="11"/>
        <v>0</v>
      </c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</row>
    <row r="45" spans="1:98" ht="24" customHeight="1" x14ac:dyDescent="0.25">
      <c r="A45" s="207" t="s">
        <v>15</v>
      </c>
      <c r="B45" s="208"/>
      <c r="C45" s="209"/>
      <c r="D45" s="210"/>
      <c r="E45" s="212"/>
      <c r="F45" s="227"/>
      <c r="G45" s="211"/>
      <c r="H45" s="209"/>
      <c r="I45" s="210"/>
      <c r="J45" s="212"/>
      <c r="K45" s="204"/>
      <c r="L45" s="226" t="s">
        <v>79</v>
      </c>
      <c r="M45" s="200"/>
      <c r="N45" s="200"/>
      <c r="O45" s="200"/>
      <c r="P45" s="200"/>
      <c r="Q45" s="200"/>
      <c r="R45" s="200"/>
      <c r="S45" s="200"/>
      <c r="T45" s="200"/>
      <c r="U45" s="172"/>
      <c r="BZ45" s="175"/>
      <c r="CA45" s="175" t="str">
        <f t="shared" si="6"/>
        <v/>
      </c>
      <c r="CB45" s="175" t="str">
        <f t="shared" si="7"/>
        <v/>
      </c>
      <c r="CC45" s="175" t="str">
        <f t="shared" si="8"/>
        <v/>
      </c>
      <c r="CD45" s="175"/>
      <c r="CE45" s="175"/>
      <c r="CF45" s="175"/>
      <c r="CG45" s="175">
        <f t="shared" si="9"/>
        <v>0</v>
      </c>
      <c r="CH45" s="175">
        <f t="shared" si="10"/>
        <v>0</v>
      </c>
      <c r="CI45" s="175">
        <f t="shared" si="11"/>
        <v>0</v>
      </c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</row>
    <row r="46" spans="1:98" ht="24" customHeight="1" x14ac:dyDescent="0.25">
      <c r="A46" s="207" t="s">
        <v>16</v>
      </c>
      <c r="B46" s="208"/>
      <c r="C46" s="209"/>
      <c r="D46" s="210"/>
      <c r="E46" s="212"/>
      <c r="F46" s="227"/>
      <c r="G46" s="211"/>
      <c r="H46" s="209"/>
      <c r="I46" s="210"/>
      <c r="J46" s="212"/>
      <c r="K46" s="204"/>
      <c r="L46" s="226" t="s">
        <v>79</v>
      </c>
      <c r="M46" s="200"/>
      <c r="N46" s="200"/>
      <c r="O46" s="200"/>
      <c r="P46" s="200"/>
      <c r="Q46" s="200"/>
      <c r="R46" s="200"/>
      <c r="S46" s="200"/>
      <c r="T46" s="200"/>
      <c r="U46" s="172"/>
      <c r="BZ46" s="175"/>
      <c r="CA46" s="175" t="str">
        <f t="shared" si="6"/>
        <v/>
      </c>
      <c r="CB46" s="175" t="str">
        <f t="shared" si="7"/>
        <v/>
      </c>
      <c r="CC46" s="175" t="str">
        <f t="shared" si="8"/>
        <v/>
      </c>
      <c r="CD46" s="175"/>
      <c r="CE46" s="175"/>
      <c r="CF46" s="175"/>
      <c r="CG46" s="175">
        <f t="shared" si="9"/>
        <v>0</v>
      </c>
      <c r="CH46" s="175">
        <f t="shared" si="10"/>
        <v>0</v>
      </c>
      <c r="CI46" s="175">
        <f t="shared" si="11"/>
        <v>0</v>
      </c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</row>
    <row r="47" spans="1:98" ht="24" customHeight="1" x14ac:dyDescent="0.25">
      <c r="A47" s="207" t="s">
        <v>17</v>
      </c>
      <c r="B47" s="208"/>
      <c r="C47" s="209"/>
      <c r="D47" s="210"/>
      <c r="E47" s="212"/>
      <c r="F47" s="227"/>
      <c r="G47" s="211"/>
      <c r="H47" s="209"/>
      <c r="I47" s="210"/>
      <c r="J47" s="212"/>
      <c r="K47" s="204"/>
      <c r="L47" s="226" t="s">
        <v>79</v>
      </c>
      <c r="M47" s="200"/>
      <c r="N47" s="200"/>
      <c r="O47" s="200"/>
      <c r="P47" s="200"/>
      <c r="Q47" s="200"/>
      <c r="R47" s="200"/>
      <c r="S47" s="200"/>
      <c r="T47" s="200"/>
      <c r="U47" s="172"/>
      <c r="BZ47" s="175"/>
      <c r="CA47" s="175" t="str">
        <f t="shared" si="6"/>
        <v/>
      </c>
      <c r="CB47" s="175" t="str">
        <f t="shared" si="7"/>
        <v/>
      </c>
      <c r="CC47" s="175" t="str">
        <f t="shared" si="8"/>
        <v/>
      </c>
      <c r="CD47" s="175"/>
      <c r="CE47" s="175"/>
      <c r="CF47" s="175"/>
      <c r="CG47" s="175">
        <f t="shared" si="9"/>
        <v>0</v>
      </c>
      <c r="CH47" s="175">
        <f t="shared" si="10"/>
        <v>0</v>
      </c>
      <c r="CI47" s="175">
        <f t="shared" si="11"/>
        <v>0</v>
      </c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</row>
    <row r="48" spans="1:98" ht="24" customHeight="1" x14ac:dyDescent="0.25">
      <c r="A48" s="207" t="s">
        <v>18</v>
      </c>
      <c r="B48" s="208"/>
      <c r="C48" s="209"/>
      <c r="D48" s="210"/>
      <c r="E48" s="212"/>
      <c r="F48" s="227"/>
      <c r="G48" s="211"/>
      <c r="H48" s="209"/>
      <c r="I48" s="210"/>
      <c r="J48" s="212"/>
      <c r="K48" s="204"/>
      <c r="L48" s="226" t="s">
        <v>79</v>
      </c>
      <c r="M48" s="200"/>
      <c r="N48" s="200"/>
      <c r="O48" s="200"/>
      <c r="P48" s="200"/>
      <c r="Q48" s="200"/>
      <c r="R48" s="200"/>
      <c r="S48" s="200"/>
      <c r="T48" s="200"/>
      <c r="U48" s="172"/>
      <c r="BZ48" s="175"/>
      <c r="CA48" s="175" t="str">
        <f t="shared" si="6"/>
        <v/>
      </c>
      <c r="CB48" s="175" t="str">
        <f t="shared" si="7"/>
        <v/>
      </c>
      <c r="CC48" s="175" t="str">
        <f t="shared" si="8"/>
        <v/>
      </c>
      <c r="CD48" s="175"/>
      <c r="CE48" s="175"/>
      <c r="CF48" s="175"/>
      <c r="CG48" s="175">
        <f t="shared" si="9"/>
        <v>0</v>
      </c>
      <c r="CH48" s="175">
        <f t="shared" si="10"/>
        <v>0</v>
      </c>
      <c r="CI48" s="175">
        <f t="shared" si="11"/>
        <v>0</v>
      </c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</row>
    <row r="49" spans="1:98" ht="24" customHeight="1" x14ac:dyDescent="0.25">
      <c r="A49" s="207" t="s">
        <v>84</v>
      </c>
      <c r="B49" s="208"/>
      <c r="C49" s="209"/>
      <c r="D49" s="210"/>
      <c r="E49" s="212"/>
      <c r="F49" s="227"/>
      <c r="G49" s="211"/>
      <c r="H49" s="209"/>
      <c r="I49" s="210"/>
      <c r="J49" s="212"/>
      <c r="K49" s="204"/>
      <c r="L49" s="226" t="s">
        <v>79</v>
      </c>
      <c r="M49" s="200"/>
      <c r="N49" s="200"/>
      <c r="O49" s="200"/>
      <c r="P49" s="200"/>
      <c r="Q49" s="200"/>
      <c r="R49" s="200"/>
      <c r="S49" s="200"/>
      <c r="T49" s="200"/>
      <c r="U49" s="172"/>
      <c r="BZ49" s="175"/>
      <c r="CA49" s="175" t="str">
        <f t="shared" si="6"/>
        <v/>
      </c>
      <c r="CB49" s="175" t="str">
        <f t="shared" si="7"/>
        <v/>
      </c>
      <c r="CC49" s="175" t="str">
        <f t="shared" si="8"/>
        <v/>
      </c>
      <c r="CD49" s="175"/>
      <c r="CE49" s="175"/>
      <c r="CF49" s="175"/>
      <c r="CG49" s="175">
        <f t="shared" si="9"/>
        <v>0</v>
      </c>
      <c r="CH49" s="175">
        <f t="shared" si="10"/>
        <v>0</v>
      </c>
      <c r="CI49" s="175">
        <f t="shared" si="11"/>
        <v>0</v>
      </c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</row>
    <row r="50" spans="1:98" ht="24" customHeight="1" x14ac:dyDescent="0.25">
      <c r="A50" s="214" t="s">
        <v>19</v>
      </c>
      <c r="B50" s="208"/>
      <c r="C50" s="215"/>
      <c r="D50" s="216"/>
      <c r="E50" s="217"/>
      <c r="F50" s="227"/>
      <c r="G50" s="208"/>
      <c r="H50" s="215"/>
      <c r="I50" s="216"/>
      <c r="J50" s="217"/>
      <c r="K50" s="206"/>
      <c r="L50" s="226" t="s">
        <v>79</v>
      </c>
      <c r="M50" s="200"/>
      <c r="N50" s="200"/>
      <c r="O50" s="200"/>
      <c r="P50" s="200"/>
      <c r="Q50" s="200"/>
      <c r="R50" s="200"/>
      <c r="S50" s="200"/>
      <c r="T50" s="200"/>
      <c r="U50" s="172"/>
      <c r="BZ50" s="175"/>
      <c r="CA50" s="175" t="str">
        <f t="shared" si="6"/>
        <v/>
      </c>
      <c r="CB50" s="175" t="str">
        <f t="shared" si="7"/>
        <v/>
      </c>
      <c r="CC50" s="175" t="str">
        <f t="shared" si="8"/>
        <v/>
      </c>
      <c r="CD50" s="175"/>
      <c r="CE50" s="175"/>
      <c r="CF50" s="175"/>
      <c r="CG50" s="175">
        <f t="shared" si="9"/>
        <v>0</v>
      </c>
      <c r="CH50" s="175">
        <f t="shared" si="10"/>
        <v>0</v>
      </c>
      <c r="CI50" s="175">
        <f t="shared" si="11"/>
        <v>0</v>
      </c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</row>
    <row r="51" spans="1:98" ht="24" customHeight="1" x14ac:dyDescent="0.25">
      <c r="A51" s="228" t="s">
        <v>86</v>
      </c>
      <c r="B51" s="229"/>
      <c r="C51" s="230"/>
      <c r="D51" s="231"/>
      <c r="E51" s="218"/>
      <c r="F51" s="232"/>
      <c r="G51" s="229"/>
      <c r="H51" s="230"/>
      <c r="I51" s="231"/>
      <c r="J51" s="218"/>
      <c r="K51" s="219"/>
      <c r="L51" s="226" t="s">
        <v>79</v>
      </c>
      <c r="M51" s="200"/>
      <c r="N51" s="200"/>
      <c r="O51" s="200"/>
      <c r="P51" s="200"/>
      <c r="Q51" s="200"/>
      <c r="R51" s="200"/>
      <c r="S51" s="200"/>
      <c r="T51" s="200"/>
      <c r="U51" s="172"/>
      <c r="BZ51" s="175"/>
      <c r="CA51" s="175" t="str">
        <f t="shared" si="6"/>
        <v/>
      </c>
      <c r="CB51" s="175" t="str">
        <f t="shared" si="7"/>
        <v/>
      </c>
      <c r="CC51" s="175" t="str">
        <f t="shared" si="8"/>
        <v/>
      </c>
      <c r="CD51" s="175"/>
      <c r="CE51" s="175"/>
      <c r="CF51" s="175"/>
      <c r="CG51" s="175">
        <f t="shared" si="9"/>
        <v>0</v>
      </c>
      <c r="CH51" s="175">
        <f t="shared" si="10"/>
        <v>0</v>
      </c>
      <c r="CI51" s="175">
        <f t="shared" si="11"/>
        <v>0</v>
      </c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</row>
    <row r="52" spans="1:98" x14ac:dyDescent="0.25">
      <c r="A52" s="443" t="s">
        <v>20</v>
      </c>
      <c r="B52" s="443"/>
      <c r="C52" s="443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3"/>
      <c r="O52" s="443"/>
      <c r="P52" s="443"/>
      <c r="Q52" s="444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233"/>
      <c r="AD52" s="234"/>
      <c r="AE52" s="233"/>
      <c r="AF52" s="233"/>
      <c r="AG52" s="172"/>
      <c r="AH52" s="172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</row>
    <row r="53" spans="1:98" x14ac:dyDescent="0.25">
      <c r="A53" s="445" t="s">
        <v>21</v>
      </c>
      <c r="B53" s="446"/>
      <c r="C53" s="448" t="s">
        <v>22</v>
      </c>
      <c r="D53" s="449"/>
      <c r="E53" s="450"/>
      <c r="F53" s="451" t="s">
        <v>23</v>
      </c>
      <c r="G53" s="451"/>
      <c r="H53" s="451"/>
      <c r="I53" s="451" t="s">
        <v>24</v>
      </c>
      <c r="J53" s="451"/>
      <c r="K53" s="451"/>
      <c r="L53" s="451" t="s">
        <v>25</v>
      </c>
      <c r="M53" s="451"/>
      <c r="N53" s="451"/>
      <c r="O53" s="448" t="s">
        <v>26</v>
      </c>
      <c r="P53" s="450"/>
      <c r="Q53" s="23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</row>
    <row r="54" spans="1:98" x14ac:dyDescent="0.25">
      <c r="A54" s="434"/>
      <c r="B54" s="447"/>
      <c r="C54" s="236" t="s">
        <v>27</v>
      </c>
      <c r="D54" s="237" t="s">
        <v>28</v>
      </c>
      <c r="E54" s="188" t="s">
        <v>29</v>
      </c>
      <c r="F54" s="236" t="s">
        <v>27</v>
      </c>
      <c r="G54" s="237" t="s">
        <v>28</v>
      </c>
      <c r="H54" s="188" t="s">
        <v>29</v>
      </c>
      <c r="I54" s="236" t="s">
        <v>27</v>
      </c>
      <c r="J54" s="237" t="s">
        <v>28</v>
      </c>
      <c r="K54" s="188" t="s">
        <v>29</v>
      </c>
      <c r="L54" s="236" t="s">
        <v>27</v>
      </c>
      <c r="M54" s="237" t="s">
        <v>28</v>
      </c>
      <c r="N54" s="188" t="s">
        <v>29</v>
      </c>
      <c r="O54" s="236" t="s">
        <v>27</v>
      </c>
      <c r="P54" s="238" t="s">
        <v>28</v>
      </c>
      <c r="Q54" s="172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</row>
    <row r="55" spans="1:98" x14ac:dyDescent="0.25">
      <c r="A55" s="456" t="s">
        <v>30</v>
      </c>
      <c r="B55" s="457"/>
      <c r="C55" s="239"/>
      <c r="D55" s="240"/>
      <c r="E55" s="241"/>
      <c r="F55" s="239"/>
      <c r="G55" s="240"/>
      <c r="H55" s="241"/>
      <c r="I55" s="239"/>
      <c r="J55" s="240"/>
      <c r="K55" s="241"/>
      <c r="L55" s="239"/>
      <c r="M55" s="240"/>
      <c r="N55" s="241"/>
      <c r="O55" s="239"/>
      <c r="P55" s="242"/>
      <c r="Q55" s="243" t="s">
        <v>106</v>
      </c>
      <c r="R55" s="244"/>
      <c r="S55" s="244"/>
      <c r="T55" s="244"/>
      <c r="U55" s="244"/>
      <c r="V55" s="244"/>
      <c r="W55" s="244"/>
      <c r="X55" s="244"/>
      <c r="Y55" s="244"/>
      <c r="BZ55" s="175"/>
      <c r="CA55" s="175" t="str">
        <f>IF(C55&gt;=D55,""," Los exámenes Reactivos de Hepatitis B NO DEBEN ser mayor a los exámenes Procesados ")</f>
        <v/>
      </c>
      <c r="CB55" s="175" t="str">
        <f>IF(F55&gt;=G55,""," Los exámenes Reactivos de Hepatitis C NO DEBEN ser mayor a los exámenes Procesados ")</f>
        <v/>
      </c>
      <c r="CC55" s="175" t="str">
        <f>IF(I55&gt;=J55,""," Los exámenes Reactivos de CHAGAS NO DEBEN ser mayor a los exámenes Procesados ")</f>
        <v/>
      </c>
      <c r="CD55" s="175" t="str">
        <f>IF(L55&gt;=M55,""," Los exámenes Reactivos de HTLV1 NO DEBEN ser mayor a los exámenes Procesados ")</f>
        <v/>
      </c>
      <c r="CE55" s="175" t="str">
        <f>IF(O55&gt;=P55,""," Los exámenes Reactivos de SIFILIS NO DEBEN ser mayor a los exámenes Procesados ")</f>
        <v/>
      </c>
      <c r="CF55" s="175" t="str">
        <f>IF(D55&gt;=E55,""," Los exámenes Confirmados de Hepatitis B NO DEBEN ser mayor a los exámenes Reactivos ")</f>
        <v/>
      </c>
      <c r="CG55" s="175" t="str">
        <f>IF(G55&gt;=H55,""," Los exámenes Confirmados de Hepatitis C NO DEBEN ser mayor a los exámenes Reactivos ")</f>
        <v/>
      </c>
      <c r="CH55" s="175" t="str">
        <f>IF(J55&gt;=K55,""," Los exámenes Confirmados de CHAGAS NO DEBEN ser mayor a los exámenes Reactivos ")</f>
        <v/>
      </c>
      <c r="CI55" s="175" t="str">
        <f>IF(M55&gt;=N55,""," Los exámenes Confirmados de HTLV1 NO DEBEN ser mayor a los exámenes Reactivos ")</f>
        <v/>
      </c>
      <c r="CJ55" s="175">
        <f t="shared" ref="CJ55:CK59" si="12">IF(C55&gt;=D55,0,1)</f>
        <v>0</v>
      </c>
      <c r="CK55" s="175">
        <f t="shared" si="12"/>
        <v>0</v>
      </c>
      <c r="CL55" s="175">
        <f t="shared" ref="CL55:CM59" si="13">IF(F55&gt;=G55,0,1)</f>
        <v>0</v>
      </c>
      <c r="CM55" s="175">
        <f t="shared" si="13"/>
        <v>0</v>
      </c>
      <c r="CN55" s="175">
        <f t="shared" ref="CN55:CO59" si="14">IF(I55&gt;=J55,0,1)</f>
        <v>0</v>
      </c>
      <c r="CO55" s="175">
        <f t="shared" si="14"/>
        <v>0</v>
      </c>
      <c r="CP55" s="175">
        <f t="shared" ref="CP55:CQ59" si="15">IF(L55&gt;=M55,0,1)</f>
        <v>0</v>
      </c>
      <c r="CQ55" s="175">
        <f t="shared" si="15"/>
        <v>0</v>
      </c>
      <c r="CR55" s="175">
        <f>IF(O55&gt;=E55,0,1)</f>
        <v>0</v>
      </c>
      <c r="CS55" s="175"/>
      <c r="CT55" s="175"/>
    </row>
    <row r="56" spans="1:98" x14ac:dyDescent="0.25">
      <c r="A56" s="458" t="s">
        <v>31</v>
      </c>
      <c r="B56" s="245" t="s">
        <v>88</v>
      </c>
      <c r="C56" s="246"/>
      <c r="D56" s="247"/>
      <c r="E56" s="198"/>
      <c r="F56" s="246"/>
      <c r="G56" s="247"/>
      <c r="H56" s="198"/>
      <c r="I56" s="246"/>
      <c r="J56" s="247"/>
      <c r="K56" s="198"/>
      <c r="L56" s="246"/>
      <c r="M56" s="247"/>
      <c r="N56" s="198"/>
      <c r="O56" s="246"/>
      <c r="P56" s="248"/>
      <c r="Q56" s="243" t="s">
        <v>106</v>
      </c>
      <c r="R56" s="244"/>
      <c r="S56" s="244"/>
      <c r="T56" s="244"/>
      <c r="U56" s="244"/>
      <c r="V56" s="244"/>
      <c r="W56" s="244"/>
      <c r="X56" s="244"/>
      <c r="Y56" s="244"/>
      <c r="BZ56" s="175"/>
      <c r="CA56" s="175" t="str">
        <f>IF(C56&gt;=D56,""," Los exámenes Reactivos de Hepatitis B NO DEBEN ser mayor a los exámenes Procesados ")</f>
        <v/>
      </c>
      <c r="CB56" s="175" t="str">
        <f>IF(F56&gt;=G56,""," Los exámenes Reactivos de Hepatitis C NO DEBEN ser mayor a los exámenes Procesados ")</f>
        <v/>
      </c>
      <c r="CC56" s="175" t="str">
        <f>IF(I56&gt;=J56,""," Los exámenes Reactivos de CHAGAS NO DEBEN ser mayor a los exámenes Procesados ")</f>
        <v/>
      </c>
      <c r="CD56" s="175" t="str">
        <f>IF(L56&gt;=M56,""," Los exámenes Reactivos de HTLV1 NO DEBEN ser mayor a los exámenes Procesados ")</f>
        <v/>
      </c>
      <c r="CE56" s="175" t="str">
        <f>IF(O56&gt;=P56,""," Los exámenes Reactivos de SÍFILIS NO DEBEN ser mayor a los exámenes Procesados ")</f>
        <v/>
      </c>
      <c r="CF56" s="175" t="str">
        <f>IF(D56&gt;=E56,""," Los exámenes Confirmados de Hepatitis B NO DEBEN ser mayor a los exámenes Reactivos")</f>
        <v/>
      </c>
      <c r="CG56" s="175" t="str">
        <f>IF(G56&gt;=H56,""," Los exámenes Confirmados de Hepatitis C NO DEBEN ser mayor a los exámenes Reactivos ")</f>
        <v/>
      </c>
      <c r="CH56" s="175" t="str">
        <f>IF(J56&gt;=K56,""," Los exámenes Confirmados de CHAGAS NO DEBEN ser mayor a los exámenes Reactivos ")</f>
        <v/>
      </c>
      <c r="CI56" s="175" t="str">
        <f>IF(M56&gt;=N56,""," Los exámenes Confirmados de HTLV1 NO DEBEN ser mayor a los exámenes Reactivos ")</f>
        <v/>
      </c>
      <c r="CJ56" s="175">
        <f t="shared" si="12"/>
        <v>0</v>
      </c>
      <c r="CK56" s="175">
        <f t="shared" si="12"/>
        <v>0</v>
      </c>
      <c r="CL56" s="175">
        <f t="shared" si="13"/>
        <v>0</v>
      </c>
      <c r="CM56" s="175">
        <f t="shared" si="13"/>
        <v>0</v>
      </c>
      <c r="CN56" s="175">
        <f t="shared" si="14"/>
        <v>0</v>
      </c>
      <c r="CO56" s="175">
        <f t="shared" si="14"/>
        <v>0</v>
      </c>
      <c r="CP56" s="175">
        <f t="shared" si="15"/>
        <v>0</v>
      </c>
      <c r="CQ56" s="175">
        <f t="shared" si="15"/>
        <v>0</v>
      </c>
      <c r="CR56" s="175">
        <f>IF(O56&gt;=P56,0,1)</f>
        <v>0</v>
      </c>
      <c r="CS56" s="175"/>
      <c r="CT56" s="175"/>
    </row>
    <row r="57" spans="1:98" ht="21" x14ac:dyDescent="0.25">
      <c r="A57" s="459"/>
      <c r="B57" s="249" t="s">
        <v>89</v>
      </c>
      <c r="C57" s="191"/>
      <c r="D57" s="192"/>
      <c r="E57" s="202"/>
      <c r="F57" s="191"/>
      <c r="G57" s="192"/>
      <c r="H57" s="202"/>
      <c r="I57" s="191"/>
      <c r="J57" s="192"/>
      <c r="K57" s="202"/>
      <c r="L57" s="191"/>
      <c r="M57" s="192"/>
      <c r="N57" s="202"/>
      <c r="O57" s="191"/>
      <c r="P57" s="193"/>
      <c r="Q57" s="243" t="s">
        <v>106</v>
      </c>
      <c r="R57" s="244"/>
      <c r="S57" s="244"/>
      <c r="T57" s="244"/>
      <c r="U57" s="244"/>
      <c r="V57" s="244"/>
      <c r="W57" s="244"/>
      <c r="X57" s="244"/>
      <c r="Y57" s="244"/>
      <c r="BZ57" s="175"/>
      <c r="CA57" s="175" t="str">
        <f>IF(C57&gt;=D57,""," Los exámenes Reactivos de Hepatitis B NO DEBEN ser mayor a los exámenes Procesados ")</f>
        <v/>
      </c>
      <c r="CB57" s="175" t="str">
        <f>IF(F57&gt;=G57,""," Los exámenes Reactivos de Hepatitis C NO DEBEN ser mayor a los exámenes Procesados ")</f>
        <v/>
      </c>
      <c r="CC57" s="175" t="str">
        <f>IF(I57&gt;=J57,""," Los exámenes Reactivos de CHAGAS NO DEBEN ser mayor a los exámenes Procesados ")</f>
        <v/>
      </c>
      <c r="CD57" s="175" t="str">
        <f>IF(L57&gt;=M57,""," Los exámenes Reactivos de HTLV1 NO DEBEN ser mayor a los exámenes Procesados ")</f>
        <v/>
      </c>
      <c r="CE57" s="175" t="str">
        <f>IF(O57&gt;=P57,""," Los exámenes Reactivos de SÍFILIS NO DEBEN ser mayor a los exámenes Procesados ")</f>
        <v/>
      </c>
      <c r="CF57" s="175" t="str">
        <f>IF(D57&gt;=E57,""," Los exámenes Confirmados de Hepatitis B NO DEBEN ser mayor a los exámenes Reactivos ")</f>
        <v/>
      </c>
      <c r="CG57" s="175" t="str">
        <f>IF(G57&gt;=H57,""," Los exámenes Confirmados de Hepatitis C NO DEBEN ser mayor a los exámenes Reactivos ")</f>
        <v/>
      </c>
      <c r="CH57" s="175" t="str">
        <f>IF(J57&gt;=K57,""," Los exámenes Confirmados de CHAGAS NO DEBEN ser mayor a los exámenes Reactivos ")</f>
        <v/>
      </c>
      <c r="CI57" s="175" t="str">
        <f>IF(M57&gt;=N57,""," Los exámenes Confirmados de HTLV1 NO DEBEN ser mayor a los exámenes Reactivos ")</f>
        <v/>
      </c>
      <c r="CJ57" s="175">
        <f t="shared" si="12"/>
        <v>0</v>
      </c>
      <c r="CK57" s="175">
        <f t="shared" si="12"/>
        <v>0</v>
      </c>
      <c r="CL57" s="175">
        <f t="shared" si="13"/>
        <v>0</v>
      </c>
      <c r="CM57" s="175">
        <f t="shared" si="13"/>
        <v>0</v>
      </c>
      <c r="CN57" s="175">
        <f t="shared" si="14"/>
        <v>0</v>
      </c>
      <c r="CO57" s="175">
        <f t="shared" si="14"/>
        <v>0</v>
      </c>
      <c r="CP57" s="175">
        <f t="shared" si="15"/>
        <v>0</v>
      </c>
      <c r="CQ57" s="175">
        <f t="shared" si="15"/>
        <v>0</v>
      </c>
      <c r="CR57" s="175">
        <f>IF(O57&gt;=P57,0,1)</f>
        <v>0</v>
      </c>
      <c r="CS57" s="175"/>
      <c r="CT57" s="175"/>
    </row>
    <row r="58" spans="1:98" ht="21" x14ac:dyDescent="0.25">
      <c r="A58" s="460"/>
      <c r="B58" s="250" t="s">
        <v>90</v>
      </c>
      <c r="C58" s="251"/>
      <c r="D58" s="252"/>
      <c r="E58" s="253"/>
      <c r="F58" s="251"/>
      <c r="G58" s="252"/>
      <c r="H58" s="253"/>
      <c r="I58" s="251"/>
      <c r="J58" s="252"/>
      <c r="K58" s="253"/>
      <c r="L58" s="251"/>
      <c r="M58" s="252"/>
      <c r="N58" s="253"/>
      <c r="O58" s="251"/>
      <c r="P58" s="254"/>
      <c r="Q58" s="243" t="s">
        <v>106</v>
      </c>
      <c r="R58" s="244"/>
      <c r="S58" s="244"/>
      <c r="T58" s="244"/>
      <c r="U58" s="244"/>
      <c r="V58" s="244"/>
      <c r="W58" s="244"/>
      <c r="X58" s="244"/>
      <c r="Y58" s="244"/>
      <c r="BZ58" s="175"/>
      <c r="CA58" s="175" t="str">
        <f>IF(C58&gt;=D58,""," Los exámenes Reactivos de Hepatitis B NO DEBEN ser mayor a los exámenes Procesados ")</f>
        <v/>
      </c>
      <c r="CB58" s="175" t="str">
        <f>IF(F58&gt;=G58,""," Los exámenes Reactivos de Hepatitis C NO DEBEN ser mayor a los exámenes Procesados ")</f>
        <v/>
      </c>
      <c r="CC58" s="175" t="str">
        <f>IF(I58&gt;=J58,""," Los exámenes Reactivos de CHAGAS NO DEBEN ser mayor a los exámenes Procesados ")</f>
        <v/>
      </c>
      <c r="CD58" s="175" t="str">
        <f>IF(L58&gt;=M58,""," Los exámenes Reactivos de HTLV1 NO DEBEN ser mayor a los exámenes Procesados ")</f>
        <v/>
      </c>
      <c r="CE58" s="175" t="str">
        <f>IF(O58&gt;=P58,""," Los exámenes Reactivos de SÍFILIS NO DEBEN ser mayor a los exámenes Procesados ")</f>
        <v/>
      </c>
      <c r="CF58" s="175" t="str">
        <f>IF(D58&gt;=E58,""," Los exámenes Confirmados de Hepatitis B NO DEBEN ser mayor a los exámenes Reactivos ")</f>
        <v/>
      </c>
      <c r="CG58" s="175" t="str">
        <f>IF(G58&gt;=H58,""," Los exámenes Confirmados de Hepatitis C NO DEBEN ser mayor a los exámenes Reactivos ")</f>
        <v/>
      </c>
      <c r="CH58" s="175" t="str">
        <f>IF(J58&gt;=K58,""," Los exámenes Confirmados de CHAGAS NO DEBEN ser mayor a los exámenes Reactivos ")</f>
        <v/>
      </c>
      <c r="CI58" s="175" t="str">
        <f>IF(M58&gt;=N58,""," Los exámenes Confirmados de HTLV1 NO DEBEN ser mayor a los exámenes Reactivos ")</f>
        <v/>
      </c>
      <c r="CJ58" s="175">
        <f t="shared" si="12"/>
        <v>0</v>
      </c>
      <c r="CK58" s="175">
        <f t="shared" si="12"/>
        <v>0</v>
      </c>
      <c r="CL58" s="175">
        <f t="shared" si="13"/>
        <v>0</v>
      </c>
      <c r="CM58" s="175">
        <f t="shared" si="13"/>
        <v>0</v>
      </c>
      <c r="CN58" s="175">
        <f t="shared" si="14"/>
        <v>0</v>
      </c>
      <c r="CO58" s="175">
        <f t="shared" si="14"/>
        <v>0</v>
      </c>
      <c r="CP58" s="175">
        <f t="shared" si="15"/>
        <v>0</v>
      </c>
      <c r="CQ58" s="175">
        <f t="shared" si="15"/>
        <v>0</v>
      </c>
      <c r="CR58" s="175">
        <f>IF(O58&gt;=P58,0,1)</f>
        <v>0</v>
      </c>
      <c r="CS58" s="175"/>
      <c r="CT58" s="175"/>
    </row>
    <row r="59" spans="1:98" x14ac:dyDescent="0.25">
      <c r="A59" s="461" t="s">
        <v>84</v>
      </c>
      <c r="B59" s="462"/>
      <c r="C59" s="251"/>
      <c r="D59" s="252"/>
      <c r="E59" s="253"/>
      <c r="F59" s="251"/>
      <c r="G59" s="252"/>
      <c r="H59" s="253"/>
      <c r="I59" s="251"/>
      <c r="J59" s="252"/>
      <c r="K59" s="253"/>
      <c r="L59" s="251"/>
      <c r="M59" s="252"/>
      <c r="N59" s="253"/>
      <c r="O59" s="251"/>
      <c r="P59" s="254"/>
      <c r="Q59" s="243" t="s">
        <v>107</v>
      </c>
      <c r="R59" s="244"/>
      <c r="S59" s="244"/>
      <c r="T59" s="244"/>
      <c r="U59" s="244"/>
      <c r="V59" s="244"/>
      <c r="W59" s="244"/>
      <c r="X59" s="244"/>
      <c r="Y59" s="244"/>
      <c r="BZ59" s="175"/>
      <c r="CA59" s="175" t="str">
        <f>IF(C59&gt;=D59,""," Los exámenes Reactivos de Hepatitis B NO DEBEN ser mayor a los exámenes Procesados ")</f>
        <v/>
      </c>
      <c r="CB59" s="175" t="str">
        <f>IF(F59&gt;=G59,""," Los exámenes Reactivos de Hepatitis C NO DEBEN ser mayor a los exámenes Procesados ")</f>
        <v/>
      </c>
      <c r="CC59" s="175" t="str">
        <f>IF(I59&gt;=J59,""," Los exámenes Reactivos de CHAGAS NO DEBEN ser mayor a los exámenes Procesados ")</f>
        <v/>
      </c>
      <c r="CD59" s="175" t="str">
        <f>IF(L59&gt;=M59,""," Los exámenes Reactivos de HTLV1 NO DEBEN ser mayor a los exámenes Procesados ")</f>
        <v/>
      </c>
      <c r="CE59" s="175" t="str">
        <f>IF(O59&gt;=P59,""," Los exámenes Reactivos de SÍFILIS NO DEBEN ser mayor a los exámenes Procesados ")</f>
        <v/>
      </c>
      <c r="CF59" s="175" t="str">
        <f>IF(D59&gt;=E59,""," Los exámenes Confirmados de Hepatitis B NO DEBEN ser mayor a los exámenes Reactivos ")</f>
        <v/>
      </c>
      <c r="CG59" s="175" t="str">
        <f>IF(G59&gt;=H59,""," Los exámenes Confirmados de Hepatitis C NO DEBEN ser mayor a los exámenes Reactivos ")</f>
        <v/>
      </c>
      <c r="CH59" s="175" t="str">
        <f>IF(J59&gt;=K59,""," Los exámenes Confirmados de CHAGAS NO DEBEN ser mayor a los exámenes Reactivos ")</f>
        <v/>
      </c>
      <c r="CI59" s="175" t="str">
        <f>IF(M59&gt;=N59,""," Los exámenes Confirmados de HTLV1 NO DEBEN ser mayor a los exámenes Reactivos ")</f>
        <v/>
      </c>
      <c r="CJ59" s="175">
        <f t="shared" si="12"/>
        <v>0</v>
      </c>
      <c r="CK59" s="175">
        <f t="shared" si="12"/>
        <v>0</v>
      </c>
      <c r="CL59" s="175">
        <f t="shared" si="13"/>
        <v>0</v>
      </c>
      <c r="CM59" s="175">
        <f t="shared" si="13"/>
        <v>0</v>
      </c>
      <c r="CN59" s="175">
        <f t="shared" si="14"/>
        <v>0</v>
      </c>
      <c r="CO59" s="175">
        <f t="shared" si="14"/>
        <v>0</v>
      </c>
      <c r="CP59" s="175">
        <f t="shared" si="15"/>
        <v>0</v>
      </c>
      <c r="CQ59" s="175">
        <f t="shared" si="15"/>
        <v>0</v>
      </c>
      <c r="CR59" s="175">
        <f>IF(O59&gt;=P59,0,1)</f>
        <v>0</v>
      </c>
      <c r="CS59" s="175"/>
      <c r="CT59" s="175"/>
    </row>
    <row r="60" spans="1:98" x14ac:dyDescent="0.25">
      <c r="A60" s="444" t="s">
        <v>32</v>
      </c>
      <c r="B60" s="444"/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444"/>
      <c r="O60" s="444"/>
      <c r="P60" s="444"/>
      <c r="Q60" s="444"/>
      <c r="R60" s="444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</row>
    <row r="61" spans="1:98" x14ac:dyDescent="0.25">
      <c r="A61" s="445" t="s">
        <v>21</v>
      </c>
      <c r="B61" s="446"/>
      <c r="C61" s="448" t="s">
        <v>22</v>
      </c>
      <c r="D61" s="449"/>
      <c r="E61" s="450"/>
      <c r="F61" s="451" t="s">
        <v>23</v>
      </c>
      <c r="G61" s="451"/>
      <c r="H61" s="451"/>
      <c r="I61" s="451" t="s">
        <v>24</v>
      </c>
      <c r="J61" s="451"/>
      <c r="K61" s="451"/>
      <c r="L61" s="451" t="s">
        <v>25</v>
      </c>
      <c r="M61" s="451"/>
      <c r="N61" s="451"/>
      <c r="O61" s="448" t="s">
        <v>26</v>
      </c>
      <c r="P61" s="450"/>
      <c r="Q61" s="25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</row>
    <row r="62" spans="1:98" x14ac:dyDescent="0.25">
      <c r="A62" s="434"/>
      <c r="B62" s="447"/>
      <c r="C62" s="236" t="s">
        <v>27</v>
      </c>
      <c r="D62" s="237" t="s">
        <v>28</v>
      </c>
      <c r="E62" s="188" t="s">
        <v>29</v>
      </c>
      <c r="F62" s="236" t="s">
        <v>27</v>
      </c>
      <c r="G62" s="237" t="s">
        <v>28</v>
      </c>
      <c r="H62" s="188" t="s">
        <v>29</v>
      </c>
      <c r="I62" s="236" t="s">
        <v>27</v>
      </c>
      <c r="J62" s="237" t="s">
        <v>28</v>
      </c>
      <c r="K62" s="188" t="s">
        <v>29</v>
      </c>
      <c r="L62" s="236" t="s">
        <v>27</v>
      </c>
      <c r="M62" s="237" t="s">
        <v>28</v>
      </c>
      <c r="N62" s="188" t="s">
        <v>29</v>
      </c>
      <c r="O62" s="236" t="s">
        <v>27</v>
      </c>
      <c r="P62" s="238" t="s">
        <v>28</v>
      </c>
      <c r="Q62" s="25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</row>
    <row r="63" spans="1:98" x14ac:dyDescent="0.25">
      <c r="A63" s="456" t="s">
        <v>30</v>
      </c>
      <c r="B63" s="457"/>
      <c r="C63" s="239"/>
      <c r="D63" s="240"/>
      <c r="E63" s="241"/>
      <c r="F63" s="239"/>
      <c r="G63" s="240"/>
      <c r="H63" s="241"/>
      <c r="I63" s="239"/>
      <c r="J63" s="240"/>
      <c r="K63" s="241"/>
      <c r="L63" s="239"/>
      <c r="M63" s="240"/>
      <c r="N63" s="241"/>
      <c r="O63" s="239"/>
      <c r="P63" s="242"/>
      <c r="Q63" s="243" t="s">
        <v>107</v>
      </c>
      <c r="R63" s="244"/>
      <c r="S63" s="244"/>
      <c r="T63" s="244"/>
      <c r="U63" s="244"/>
      <c r="V63" s="244"/>
      <c r="W63" s="244"/>
      <c r="X63" s="244"/>
      <c r="Y63" s="244"/>
      <c r="BZ63" s="175"/>
      <c r="CA63" s="175" t="str">
        <f>IF(C63&gt;=D63,""," Los exámenes Reactivos de Hepatitis B NO DEBEN ser mayor a los exámenes Procesados ")</f>
        <v/>
      </c>
      <c r="CB63" s="175" t="str">
        <f>IF(F63&gt;=G63,""," Los exámenes Reactivos de Hepatitis C NO DEBEN ser mayor a los exámenes Procesados ")</f>
        <v/>
      </c>
      <c r="CC63" s="175" t="str">
        <f>IF(I63&gt;=J63,""," Los exámenes Reactivos de CHAGAS NO DEBEN ser mayor a los exámenes Procesados ")</f>
        <v/>
      </c>
      <c r="CD63" s="175" t="str">
        <f>IF(L63&gt;=M63,""," Los exámenes Reactivos de HTLV1 NO DEBEN ser mayor a los exámenes Procesados ")</f>
        <v/>
      </c>
      <c r="CE63" s="175" t="str">
        <f>IF(O63&gt;=P63,""," Los exámenes Reactivos de SÍFILIS NO DEBEN ser mayor a los exámenes Procesados ")</f>
        <v/>
      </c>
      <c r="CF63" s="175" t="str">
        <f>IF(D63&gt;=E63,""," Los exámenes Confirmados de Hepatitis B NO DEBEN ser mayor a los exámenes Reactivos ")</f>
        <v/>
      </c>
      <c r="CG63" s="175" t="str">
        <f>IF(G63&gt;=H63,""," Los exámenes Confirmados de Hepatitis C NO DEBEN ser mayor a los exámenes Reactivos ")</f>
        <v/>
      </c>
      <c r="CH63" s="175" t="str">
        <f>IF(J63&gt;=K63,""," Los exámenes Confirmados de CHAGAS NO DEBEN ser mayor a los exámenes Reactivos ")</f>
        <v/>
      </c>
      <c r="CI63" s="175" t="str">
        <f>IF(M63&gt;=N63,""," Los exámenes Confirmados de HTLV1 NO DEBEN ser mayor a los exámenes Reactivos ")</f>
        <v/>
      </c>
      <c r="CJ63" s="175">
        <f>IF(C63&gt;=D63,0,1)</f>
        <v>0</v>
      </c>
      <c r="CK63" s="175">
        <f>IF(D63&gt;=E63,0,1)</f>
        <v>0</v>
      </c>
      <c r="CL63" s="175">
        <f>IF(F63&gt;=G63,0,1)</f>
        <v>0</v>
      </c>
      <c r="CM63" s="175">
        <f>IF(G63&gt;=H63,0,1)</f>
        <v>0</v>
      </c>
      <c r="CN63" s="175">
        <f>IF(I63&gt;=J63,0,1)</f>
        <v>0</v>
      </c>
      <c r="CO63" s="175">
        <f>IF(J63&gt;=K63,0,1)</f>
        <v>0</v>
      </c>
      <c r="CP63" s="175">
        <f>IF(L63&gt;=M63,0,1)</f>
        <v>0</v>
      </c>
      <c r="CQ63" s="175">
        <f>IF(M63&gt;=N63,0,1)</f>
        <v>0</v>
      </c>
      <c r="CR63" s="175">
        <f>IF(O63&gt;=P63,0,1)</f>
        <v>0</v>
      </c>
      <c r="CS63" s="175"/>
      <c r="CT63" s="175"/>
    </row>
    <row r="64" spans="1:98" x14ac:dyDescent="0.25">
      <c r="A64" s="458" t="s">
        <v>31</v>
      </c>
      <c r="B64" s="245" t="s">
        <v>88</v>
      </c>
      <c r="C64" s="246"/>
      <c r="D64" s="247"/>
      <c r="E64" s="198"/>
      <c r="F64" s="246"/>
      <c r="G64" s="247"/>
      <c r="H64" s="198"/>
      <c r="I64" s="246"/>
      <c r="J64" s="247"/>
      <c r="K64" s="198"/>
      <c r="L64" s="246"/>
      <c r="M64" s="247"/>
      <c r="N64" s="198"/>
      <c r="O64" s="246"/>
      <c r="P64" s="248"/>
      <c r="Q64" s="243" t="s">
        <v>107</v>
      </c>
      <c r="R64" s="244"/>
      <c r="S64" s="244"/>
      <c r="T64" s="244"/>
      <c r="U64" s="244"/>
      <c r="V64" s="244"/>
      <c r="W64" s="244"/>
      <c r="X64" s="244"/>
      <c r="Y64" s="244"/>
      <c r="BZ64" s="175"/>
      <c r="CA64" s="175" t="str">
        <f>IF(C64&gt;=D64,""," Los exámenes Reactivos de Hepatitis B NO DEBEN ser mayor a los exámenes Procesados ")</f>
        <v/>
      </c>
      <c r="CB64" s="175" t="str">
        <f>IF(F64&gt;=G64,""," Los exámenes Reactivos de Hepatitis C NO DEBEN ser mayor a los exámenes Procesados ")</f>
        <v/>
      </c>
      <c r="CC64" s="175" t="str">
        <f>IF(I64&gt;=J64,""," Los exámenes Reactivos de CHAGAS NO DEBEN ser mayor a los exámenes Procesados ")</f>
        <v/>
      </c>
      <c r="CD64" s="175" t="str">
        <f>IF(L64&gt;=M64,""," Los exámenes Reactivos de HTLV1 NO DEBEN ser mayor a los exámenes Procesados ")</f>
        <v/>
      </c>
      <c r="CE64" s="175" t="str">
        <f>IF(O64&gt;=P64,""," Los exámenes Reactivos de SÍFILIS NO DEBEN ser mayor a los exámenes Procesados ")</f>
        <v/>
      </c>
      <c r="CF64" s="175" t="str">
        <f>IF(D64&gt;=E64,""," Los exámenes Confirmados de Hepatitis B NO DEBEN ser mayor a los exámenes Reactivos ")</f>
        <v/>
      </c>
      <c r="CG64" s="175" t="str">
        <f>IF(G64&gt;=H64,""," Los exámenes Confirmados de Hepatitis C NO DEBEN ser mayor a los exámenes Reactivos ")</f>
        <v/>
      </c>
      <c r="CH64" s="175" t="str">
        <f>IF(J64&gt;=K64,""," Los exámenes Confirmados de CHAGAS NO DEBEN ser mayor a los exámenes Reactivos ")</f>
        <v/>
      </c>
      <c r="CI64" s="175" t="str">
        <f>IF(M64&gt;=N64,""," Los exámenes Confirmados de HTLV1 NO DEBEN ser mayor a los exámenes Reactivos ")</f>
        <v/>
      </c>
      <c r="CJ64" s="175">
        <f>IF(C63&gt;=D64,0,1)</f>
        <v>0</v>
      </c>
      <c r="CK64" s="175">
        <f>IF(D63&gt;=E64,0,1)</f>
        <v>0</v>
      </c>
      <c r="CL64" s="175">
        <f>IF(F63&gt;=G64,0,1)</f>
        <v>0</v>
      </c>
      <c r="CM64" s="175">
        <f>IF(G63&gt;=H64,0,1)</f>
        <v>0</v>
      </c>
      <c r="CN64" s="175">
        <f>IF(I63&gt;=J64,0,1)</f>
        <v>0</v>
      </c>
      <c r="CO64" s="175">
        <f>IF(J63&gt;=K64,0,1)</f>
        <v>0</v>
      </c>
      <c r="CP64" s="175">
        <f>IF(L63&gt;=M64,0,1)</f>
        <v>0</v>
      </c>
      <c r="CQ64" s="175">
        <f>IF(M63&gt;=N64,0,1)</f>
        <v>0</v>
      </c>
      <c r="CR64" s="175">
        <f>IF(O63&gt;=P64,0,1)</f>
        <v>0</v>
      </c>
      <c r="CS64" s="175"/>
      <c r="CT64" s="175"/>
    </row>
    <row r="65" spans="1:98" ht="21" x14ac:dyDescent="0.25">
      <c r="A65" s="459"/>
      <c r="B65" s="256" t="s">
        <v>89</v>
      </c>
      <c r="C65" s="191"/>
      <c r="D65" s="192"/>
      <c r="E65" s="202"/>
      <c r="F65" s="191"/>
      <c r="G65" s="192"/>
      <c r="H65" s="202"/>
      <c r="I65" s="191"/>
      <c r="J65" s="192"/>
      <c r="K65" s="202"/>
      <c r="L65" s="191"/>
      <c r="M65" s="192"/>
      <c r="N65" s="202"/>
      <c r="O65" s="191"/>
      <c r="P65" s="193"/>
      <c r="Q65" s="243" t="s">
        <v>107</v>
      </c>
      <c r="R65" s="244"/>
      <c r="S65" s="244"/>
      <c r="T65" s="244"/>
      <c r="U65" s="244"/>
      <c r="V65" s="244"/>
      <c r="W65" s="244"/>
      <c r="X65" s="244"/>
      <c r="Y65" s="244"/>
      <c r="BZ65" s="175"/>
      <c r="CA65" s="175" t="str">
        <f>IF(C65&gt;=D65,""," Los exámenes Reactivos de Hepatitis B NO DEBEN ser mayor a los exámenes Procesados ")</f>
        <v/>
      </c>
      <c r="CB65" s="175" t="str">
        <f>IF(F65&gt;=G65,""," Los exámenes Reactivos de Hepatitis C NO DEBEN ser mayor a los exámenes Procesados ")</f>
        <v/>
      </c>
      <c r="CC65" s="175" t="str">
        <f>IF(I65&gt;=J65,""," Los exámenes Reactivos de CHAGAS NO DEBEN ser mayor a los exámenes Procesados ")</f>
        <v/>
      </c>
      <c r="CD65" s="175" t="str">
        <f>IF(L65&gt;=M65,""," Los exámenes Reactivos de HTLV1 NO DEBEN ser mayor a los exámenes Procesados ")</f>
        <v/>
      </c>
      <c r="CE65" s="175" t="str">
        <f>IF(O65&gt;=P65,""," Los exámenes Reactivos de SÍFILIS NO DEBEN ser mayor a los exámenes Procesados ")</f>
        <v/>
      </c>
      <c r="CF65" s="175" t="str">
        <f>IF(D65&gt;=E65,""," Los exámenes Confirmados de Hepatitis B NO DEBEN ser mayor a los exámenes Reactivos ")</f>
        <v/>
      </c>
      <c r="CG65" s="175" t="str">
        <f>IF(G65&gt;=H65,""," Los exámenes Confirmados de Hepatitis C NO DEBEN ser mayor a los exámenes Reactivos ")</f>
        <v/>
      </c>
      <c r="CH65" s="175" t="str">
        <f>IF(J65&gt;=K65,""," Los exámenes Confirmados de CHAGAS NO DEBEN ser mayor a los exámenes Reactivos ")</f>
        <v/>
      </c>
      <c r="CI65" s="175" t="str">
        <f>IF(M65&gt;=N65,""," Los exámenes Confirmados de HTLV1 NO DEBEN ser mayor a los exámenes Reactivos ")</f>
        <v/>
      </c>
      <c r="CJ65" s="175">
        <f t="shared" ref="CJ65:CK67" si="16">IF(C65&gt;=D65,0,1)</f>
        <v>0</v>
      </c>
      <c r="CK65" s="175">
        <f t="shared" si="16"/>
        <v>0</v>
      </c>
      <c r="CL65" s="175">
        <f t="shared" ref="CL65:CM67" si="17">IF(F65&gt;=G65,0,1)</f>
        <v>0</v>
      </c>
      <c r="CM65" s="175">
        <f t="shared" si="17"/>
        <v>0</v>
      </c>
      <c r="CN65" s="175">
        <f t="shared" ref="CN65:CO67" si="18">IF(I65&gt;=J65,0,1)</f>
        <v>0</v>
      </c>
      <c r="CO65" s="175">
        <f t="shared" si="18"/>
        <v>0</v>
      </c>
      <c r="CP65" s="175">
        <f t="shared" ref="CP65:CQ67" si="19">IF(L65&gt;=M65,0,1)</f>
        <v>0</v>
      </c>
      <c r="CQ65" s="175">
        <f t="shared" si="19"/>
        <v>0</v>
      </c>
      <c r="CR65" s="175">
        <f>IF(O65&gt;=P65,0,1)</f>
        <v>0</v>
      </c>
      <c r="CS65" s="175"/>
      <c r="CT65" s="175"/>
    </row>
    <row r="66" spans="1:98" ht="21" x14ac:dyDescent="0.25">
      <c r="A66" s="460"/>
      <c r="B66" s="257" t="s">
        <v>90</v>
      </c>
      <c r="C66" s="251"/>
      <c r="D66" s="252"/>
      <c r="E66" s="253"/>
      <c r="F66" s="251"/>
      <c r="G66" s="252"/>
      <c r="H66" s="253"/>
      <c r="I66" s="251"/>
      <c r="J66" s="252"/>
      <c r="K66" s="253"/>
      <c r="L66" s="251"/>
      <c r="M66" s="252"/>
      <c r="N66" s="253"/>
      <c r="O66" s="251"/>
      <c r="P66" s="254"/>
      <c r="Q66" s="243" t="s">
        <v>107</v>
      </c>
      <c r="R66" s="244"/>
      <c r="S66" s="244"/>
      <c r="T66" s="244"/>
      <c r="U66" s="244"/>
      <c r="V66" s="244"/>
      <c r="W66" s="244"/>
      <c r="X66" s="244"/>
      <c r="Y66" s="244"/>
      <c r="BZ66" s="175"/>
      <c r="CA66" s="175" t="str">
        <f>IF(C66&gt;=D66,""," Los exámenes Reactivos de Hepatitis B NO DEBEN ser mayor a los exámenes Procesados ")</f>
        <v/>
      </c>
      <c r="CB66" s="175" t="str">
        <f>IF(F66&gt;=G66,""," Los exámenes Reactivos de Hepatitis C NO DEBEN ser mayor a los exámenes Procesados ")</f>
        <v/>
      </c>
      <c r="CC66" s="175" t="str">
        <f>IF(I66&gt;=J66,""," Los exámenes Reactivos de CHAGAS NO DEBEN ser mayor a los exámenes Procesados ")</f>
        <v/>
      </c>
      <c r="CD66" s="175" t="str">
        <f>IF(L66&gt;=M66,""," Los exámenes Reactivos de HTLV1 NO DEBEN ser mayor a los exámenes Procesados ")</f>
        <v/>
      </c>
      <c r="CE66" s="175" t="str">
        <f>IF(O66&gt;=P66,""," Los exámenes Reactivos de SÍFILIS NO DEBEN ser mayor a los exámenes Procesados ")</f>
        <v/>
      </c>
      <c r="CF66" s="175" t="str">
        <f>IF(D66&gt;=E66,""," Los exámenes Confirmados de Hepatitis B NO DEBEN ser mayor a los exámenes Reactivos ")</f>
        <v/>
      </c>
      <c r="CG66" s="175" t="str">
        <f>IF(G66&gt;=H66,""," Los exámenes Confirmados de Hepatitis C NO DEBEN ser mayor a los exámenes Reactivos ")</f>
        <v/>
      </c>
      <c r="CH66" s="175" t="str">
        <f>IF(J66&gt;=K66,""," Los exámenes Confirmados de CHAGAS NO DEBEN ser mayor a los exámenes Reactivos ")</f>
        <v/>
      </c>
      <c r="CI66" s="175" t="str">
        <f>IF(M66&gt;=N66,""," Los exámenes Confirmados de HTLV1 NO DEBEN ser mayor a los exámenes Reactivos")</f>
        <v/>
      </c>
      <c r="CJ66" s="175">
        <f t="shared" si="16"/>
        <v>0</v>
      </c>
      <c r="CK66" s="175">
        <f t="shared" si="16"/>
        <v>0</v>
      </c>
      <c r="CL66" s="175">
        <f t="shared" si="17"/>
        <v>0</v>
      </c>
      <c r="CM66" s="175">
        <f t="shared" si="17"/>
        <v>0</v>
      </c>
      <c r="CN66" s="175">
        <f t="shared" si="18"/>
        <v>0</v>
      </c>
      <c r="CO66" s="175">
        <f t="shared" si="18"/>
        <v>0</v>
      </c>
      <c r="CP66" s="175">
        <f t="shared" si="19"/>
        <v>0</v>
      </c>
      <c r="CQ66" s="175">
        <f t="shared" si="19"/>
        <v>0</v>
      </c>
      <c r="CR66" s="175">
        <f>IF(O66&gt;=P66,0,1)</f>
        <v>0</v>
      </c>
      <c r="CS66" s="175"/>
      <c r="CT66" s="175"/>
    </row>
    <row r="67" spans="1:98" x14ac:dyDescent="0.25">
      <c r="A67" s="461" t="s">
        <v>91</v>
      </c>
      <c r="B67" s="462"/>
      <c r="C67" s="251"/>
      <c r="D67" s="252"/>
      <c r="E67" s="253"/>
      <c r="F67" s="251"/>
      <c r="G67" s="252"/>
      <c r="H67" s="253"/>
      <c r="I67" s="251"/>
      <c r="J67" s="252"/>
      <c r="K67" s="253"/>
      <c r="L67" s="251"/>
      <c r="M67" s="252"/>
      <c r="N67" s="253"/>
      <c r="O67" s="251"/>
      <c r="P67" s="254"/>
      <c r="Q67" s="243" t="s">
        <v>107</v>
      </c>
      <c r="R67" s="244"/>
      <c r="S67" s="244"/>
      <c r="T67" s="244"/>
      <c r="U67" s="244"/>
      <c r="V67" s="244"/>
      <c r="W67" s="244"/>
      <c r="X67" s="244"/>
      <c r="Y67" s="244"/>
      <c r="BZ67" s="175"/>
      <c r="CA67" s="175" t="str">
        <f>IF(C67&gt;=D67,""," Los exámenes Reactivos de Hepatitis B NO DEBEN ser mayor a los exámenes Procesados ")</f>
        <v/>
      </c>
      <c r="CB67" s="175" t="str">
        <f>IF(F67&gt;=G67,""," Los exámenes Reactivos de Hepatitis C NO DEBEN ser mayor a los exámenes Procesados ")</f>
        <v/>
      </c>
      <c r="CC67" s="175" t="str">
        <f>IF(I67&gt;=J67,""," Los exámenes Reactivos de CHAGAS NO DEBEN ser mayor a los exámenes Procesados ")</f>
        <v/>
      </c>
      <c r="CD67" s="175" t="str">
        <f>IF(L67&gt;=M67,""," Los exámenes Reactivos de HTLV1 NO DEBEN ser mayor a los exámenes Procesados ")</f>
        <v/>
      </c>
      <c r="CE67" s="175" t="str">
        <f>IF(O67&gt;=P67,""," Los exámenes Reactivos de SÍFILIS NO DEBEN ser mayor a los exámenes Procesados ")</f>
        <v/>
      </c>
      <c r="CF67" s="175" t="str">
        <f>IF(D67&gt;=E67,""," Los exámenes Confirmados de Hepatitis B NO DEBEN ser mayor a los exámenes Reactivos ")</f>
        <v/>
      </c>
      <c r="CG67" s="175" t="str">
        <f>IF(G67&gt;=H67,""," Los exámenes Confirmados de Hepatitis C NO DEBEN ser mayor a los exámenes Reactivos ")</f>
        <v/>
      </c>
      <c r="CH67" s="175" t="str">
        <f>IF(J67&gt;=K67,""," Los exámenes Confirmados de CHAGAS NO DEBEN ser mayor a los exámenes Reactivos ")</f>
        <v/>
      </c>
      <c r="CI67" s="175" t="str">
        <f>IF(M67&gt;=N67,""," Los exámenes Confirmados de HTLV1 NO DEBEN ser mayor a los exámenes Reactivos ")</f>
        <v/>
      </c>
      <c r="CJ67" s="175">
        <f t="shared" si="16"/>
        <v>0</v>
      </c>
      <c r="CK67" s="175">
        <f t="shared" si="16"/>
        <v>0</v>
      </c>
      <c r="CL67" s="175">
        <f t="shared" si="17"/>
        <v>0</v>
      </c>
      <c r="CM67" s="175">
        <f t="shared" si="17"/>
        <v>0</v>
      </c>
      <c r="CN67" s="175">
        <f t="shared" si="18"/>
        <v>0</v>
      </c>
      <c r="CO67" s="175">
        <f t="shared" si="18"/>
        <v>0</v>
      </c>
      <c r="CP67" s="175">
        <f t="shared" si="19"/>
        <v>0</v>
      </c>
      <c r="CQ67" s="175">
        <f t="shared" si="19"/>
        <v>0</v>
      </c>
      <c r="CR67" s="175">
        <f>IF(O67&gt;=E67,0,1)</f>
        <v>0</v>
      </c>
      <c r="CS67" s="175"/>
      <c r="CT67" s="175"/>
    </row>
    <row r="68" spans="1:98" x14ac:dyDescent="0.25">
      <c r="A68" s="258" t="s">
        <v>33</v>
      </c>
      <c r="B68" s="258"/>
      <c r="C68" s="259"/>
      <c r="D68" s="259"/>
      <c r="E68" s="258"/>
      <c r="F68" s="172"/>
      <c r="G68" s="172"/>
      <c r="H68" s="172"/>
      <c r="I68" s="172"/>
      <c r="J68" s="172"/>
      <c r="K68" s="172"/>
      <c r="L68" s="172"/>
      <c r="M68" s="172"/>
      <c r="N68" s="172"/>
      <c r="O68" s="180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</row>
    <row r="69" spans="1:98" ht="26.25" customHeight="1" x14ac:dyDescent="0.25">
      <c r="A69" s="463" t="s">
        <v>21</v>
      </c>
      <c r="B69" s="446"/>
      <c r="C69" s="483" t="s">
        <v>34</v>
      </c>
      <c r="D69" s="480"/>
      <c r="E69" s="448" t="s">
        <v>92</v>
      </c>
      <c r="F69" s="449"/>
      <c r="G69" s="449"/>
      <c r="H69" s="449"/>
      <c r="I69" s="449"/>
      <c r="J69" s="449"/>
      <c r="K69" s="449"/>
      <c r="L69" s="449"/>
      <c r="M69" s="449"/>
      <c r="N69" s="449"/>
      <c r="O69" s="449"/>
      <c r="P69" s="449"/>
      <c r="Q69" s="449"/>
      <c r="R69" s="449"/>
      <c r="S69" s="449"/>
      <c r="T69" s="449"/>
      <c r="U69" s="449"/>
      <c r="V69" s="449"/>
      <c r="W69" s="449"/>
      <c r="X69" s="449"/>
      <c r="Y69" s="449"/>
      <c r="Z69" s="449"/>
      <c r="AA69" s="449"/>
      <c r="AB69" s="449"/>
      <c r="AC69" s="449"/>
      <c r="AD69" s="449"/>
      <c r="AE69" s="449"/>
      <c r="AF69" s="449"/>
      <c r="AG69" s="449"/>
      <c r="AH69" s="449"/>
      <c r="AI69" s="449"/>
      <c r="AJ69" s="449"/>
      <c r="AK69" s="449"/>
      <c r="AL69" s="450"/>
      <c r="AM69" s="437" t="s">
        <v>93</v>
      </c>
      <c r="AN69" s="440"/>
      <c r="AO69" s="446" t="s">
        <v>94</v>
      </c>
      <c r="AP69" s="432" t="s">
        <v>95</v>
      </c>
      <c r="AQ69" s="432" t="s">
        <v>96</v>
      </c>
      <c r="BZ69" s="175"/>
      <c r="CA69" s="175"/>
      <c r="CB69" s="175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</row>
    <row r="70" spans="1:98" x14ac:dyDescent="0.25">
      <c r="A70" s="464"/>
      <c r="B70" s="465"/>
      <c r="C70" s="484"/>
      <c r="D70" s="482"/>
      <c r="E70" s="448" t="s">
        <v>35</v>
      </c>
      <c r="F70" s="450"/>
      <c r="G70" s="448" t="s">
        <v>36</v>
      </c>
      <c r="H70" s="450"/>
      <c r="I70" s="448" t="s">
        <v>37</v>
      </c>
      <c r="J70" s="450"/>
      <c r="K70" s="448" t="s">
        <v>38</v>
      </c>
      <c r="L70" s="450"/>
      <c r="M70" s="448" t="s">
        <v>39</v>
      </c>
      <c r="N70" s="450"/>
      <c r="O70" s="448" t="s">
        <v>40</v>
      </c>
      <c r="P70" s="450"/>
      <c r="Q70" s="448" t="s">
        <v>41</v>
      </c>
      <c r="R70" s="450"/>
      <c r="S70" s="448" t="s">
        <v>42</v>
      </c>
      <c r="T70" s="450"/>
      <c r="U70" s="448" t="s">
        <v>43</v>
      </c>
      <c r="V70" s="450"/>
      <c r="W70" s="448" t="s">
        <v>44</v>
      </c>
      <c r="X70" s="450"/>
      <c r="Y70" s="448" t="s">
        <v>45</v>
      </c>
      <c r="Z70" s="450"/>
      <c r="AA70" s="448" t="s">
        <v>46</v>
      </c>
      <c r="AB70" s="450"/>
      <c r="AC70" s="448" t="s">
        <v>47</v>
      </c>
      <c r="AD70" s="450"/>
      <c r="AE70" s="448" t="s">
        <v>48</v>
      </c>
      <c r="AF70" s="450"/>
      <c r="AG70" s="448" t="s">
        <v>49</v>
      </c>
      <c r="AH70" s="450"/>
      <c r="AI70" s="448" t="s">
        <v>50</v>
      </c>
      <c r="AJ70" s="450"/>
      <c r="AK70" s="448" t="s">
        <v>51</v>
      </c>
      <c r="AL70" s="450"/>
      <c r="AM70" s="467" t="s">
        <v>6</v>
      </c>
      <c r="AN70" s="469" t="s">
        <v>7</v>
      </c>
      <c r="AO70" s="465"/>
      <c r="AP70" s="433"/>
      <c r="AQ70" s="433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</row>
    <row r="71" spans="1:98" x14ac:dyDescent="0.25">
      <c r="A71" s="466"/>
      <c r="B71" s="447"/>
      <c r="C71" s="188" t="s">
        <v>27</v>
      </c>
      <c r="D71" s="188" t="s">
        <v>28</v>
      </c>
      <c r="E71" s="236" t="s">
        <v>27</v>
      </c>
      <c r="F71" s="237" t="s">
        <v>28</v>
      </c>
      <c r="G71" s="236" t="s">
        <v>27</v>
      </c>
      <c r="H71" s="237" t="s">
        <v>28</v>
      </c>
      <c r="I71" s="236" t="s">
        <v>27</v>
      </c>
      <c r="J71" s="237" t="s">
        <v>28</v>
      </c>
      <c r="K71" s="236" t="s">
        <v>27</v>
      </c>
      <c r="L71" s="237" t="s">
        <v>28</v>
      </c>
      <c r="M71" s="236" t="s">
        <v>27</v>
      </c>
      <c r="N71" s="237" t="s">
        <v>28</v>
      </c>
      <c r="O71" s="236" t="s">
        <v>27</v>
      </c>
      <c r="P71" s="237" t="s">
        <v>28</v>
      </c>
      <c r="Q71" s="236" t="s">
        <v>27</v>
      </c>
      <c r="R71" s="237" t="s">
        <v>28</v>
      </c>
      <c r="S71" s="236" t="s">
        <v>27</v>
      </c>
      <c r="T71" s="237" t="s">
        <v>28</v>
      </c>
      <c r="U71" s="236" t="s">
        <v>27</v>
      </c>
      <c r="V71" s="237" t="s">
        <v>28</v>
      </c>
      <c r="W71" s="236" t="s">
        <v>27</v>
      </c>
      <c r="X71" s="237" t="s">
        <v>28</v>
      </c>
      <c r="Y71" s="236" t="s">
        <v>27</v>
      </c>
      <c r="Z71" s="237" t="s">
        <v>28</v>
      </c>
      <c r="AA71" s="236" t="s">
        <v>27</v>
      </c>
      <c r="AB71" s="237" t="s">
        <v>28</v>
      </c>
      <c r="AC71" s="236" t="s">
        <v>27</v>
      </c>
      <c r="AD71" s="237" t="s">
        <v>28</v>
      </c>
      <c r="AE71" s="236" t="s">
        <v>27</v>
      </c>
      <c r="AF71" s="237" t="s">
        <v>28</v>
      </c>
      <c r="AG71" s="236" t="s">
        <v>27</v>
      </c>
      <c r="AH71" s="237" t="s">
        <v>28</v>
      </c>
      <c r="AI71" s="236" t="s">
        <v>27</v>
      </c>
      <c r="AJ71" s="237" t="s">
        <v>28</v>
      </c>
      <c r="AK71" s="236" t="s">
        <v>27</v>
      </c>
      <c r="AL71" s="238" t="s">
        <v>28</v>
      </c>
      <c r="AM71" s="468"/>
      <c r="AN71" s="470"/>
      <c r="AO71" s="447"/>
      <c r="AP71" s="435"/>
      <c r="AQ71" s="435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</row>
    <row r="72" spans="1:98" x14ac:dyDescent="0.25">
      <c r="A72" s="454" t="s">
        <v>52</v>
      </c>
      <c r="B72" s="455"/>
      <c r="C72" s="260">
        <f t="shared" ref="C72:C83" si="20">SUM(E72+G72+I72+K72+M72+O72+Q72+S72+U72+W72+Y72+AA72+AC72+AE72+AG72+AI72+AK72)</f>
        <v>178</v>
      </c>
      <c r="D72" s="261">
        <f t="shared" ref="D72:D83" si="21">SUM(F72+H72+J72+L72+N72+P72+R72+T72+V72+X72+Z72+AB72+AD72+AF72+AH72+AJ72+AL72)</f>
        <v>1</v>
      </c>
      <c r="E72" s="262"/>
      <c r="F72" s="263"/>
      <c r="G72" s="262"/>
      <c r="H72" s="263"/>
      <c r="I72" s="246"/>
      <c r="J72" s="247"/>
      <c r="K72" s="246">
        <v>20</v>
      </c>
      <c r="L72" s="247"/>
      <c r="M72" s="191">
        <v>43</v>
      </c>
      <c r="N72" s="192"/>
      <c r="O72" s="191">
        <v>49</v>
      </c>
      <c r="P72" s="192"/>
      <c r="Q72" s="191">
        <v>40</v>
      </c>
      <c r="R72" s="192">
        <v>1</v>
      </c>
      <c r="S72" s="191">
        <v>21</v>
      </c>
      <c r="T72" s="192"/>
      <c r="U72" s="191">
        <v>3</v>
      </c>
      <c r="V72" s="192"/>
      <c r="W72" s="191">
        <v>1</v>
      </c>
      <c r="X72" s="192"/>
      <c r="Y72" s="191">
        <v>1</v>
      </c>
      <c r="Z72" s="192"/>
      <c r="AA72" s="191"/>
      <c r="AB72" s="192"/>
      <c r="AC72" s="191"/>
      <c r="AD72" s="192"/>
      <c r="AE72" s="246"/>
      <c r="AF72" s="247"/>
      <c r="AG72" s="246"/>
      <c r="AH72" s="247"/>
      <c r="AI72" s="246"/>
      <c r="AJ72" s="247"/>
      <c r="AK72" s="262"/>
      <c r="AL72" s="264"/>
      <c r="AM72" s="264"/>
      <c r="AN72" s="204">
        <v>178</v>
      </c>
      <c r="AO72" s="204">
        <v>0</v>
      </c>
      <c r="AP72" s="210">
        <v>0</v>
      </c>
      <c r="AQ72" s="210">
        <v>0</v>
      </c>
      <c r="AR72" s="265" t="s">
        <v>97</v>
      </c>
      <c r="BZ72" s="175"/>
      <c r="CA72" s="175" t="str">
        <f>IF(C72&lt;&gt;AN72," Total de exámenes procesados DEBEN ser igual al Total por sexo.-","")</f>
        <v/>
      </c>
      <c r="CB72" s="175" t="str">
        <f t="shared" ref="CB72:CB94" si="22">IF(F72&lt;=E72,""," Los exámenes Reactivos de 0 a 4 años NO DEBEN ser mayor a los Exámenes Procesados de la misma edad.-")</f>
        <v/>
      </c>
      <c r="CC72" s="175" t="str">
        <f t="shared" ref="CC72:CC94" si="23">IF(H72&lt;=G72,""," Los exámenes Reactivos de 5 a 9 años NO DEBEN ser mayor a los Exámenes Procesados de la misma edad.-")</f>
        <v/>
      </c>
      <c r="CD72" s="175" t="str">
        <f t="shared" ref="CD72:CD94" si="24">IF(J72&lt;=I72,""," Los exámenes Reactivos de 10 a 14 años NO DEBEN ser mayor a los Exámenes Procesados de la misma edad.-")</f>
        <v/>
      </c>
      <c r="CE72" s="175" t="str">
        <f t="shared" ref="CE72:CE94" si="25">IF(L72&lt;=K72,""," Los exámenes Reactivos de 15 a 19 años NO DEBEN ser mayor a los Exámenes Procesados de la misma edad.-")</f>
        <v/>
      </c>
      <c r="CF72" s="175" t="str">
        <f t="shared" ref="CF72:CF94" si="26">IF(N72&lt;=M72,""," Los exámenes Reactivos de 20 a 24 años NO DEBEN ser mayor a los Exámenes Procesados de la misma edad.-")</f>
        <v/>
      </c>
      <c r="CG72" s="175" t="str">
        <f t="shared" ref="CG72:CG94" si="27">IF(P72&lt;=O72,""," Los exámenes Reactivos de 25 a 29 años NO DEBEN ser mayor a los Exámenes Procesados de la misma edad.-")</f>
        <v/>
      </c>
      <c r="CH72" s="175" t="str">
        <f t="shared" ref="CH72:CH94" si="28">IF(R72&lt;=Q72,""," Los exámenes Reactivos de 30 a 34 años NO DEBEN ser mayor a los Exámenes Procesados de la misma edad.-")</f>
        <v/>
      </c>
      <c r="CI72" s="175" t="str">
        <f t="shared" ref="CI72:CI94" si="29">IF(T72&lt;=S72,""," Los exámenes Reactivos de 35 a 39 años NO DEBEN ser mayor a los Exámenes Procesados de la misma edad.-")</f>
        <v/>
      </c>
      <c r="CJ72" s="175" t="str">
        <f t="shared" ref="CJ72:CJ94" si="30">IF(V72&lt;=U72,""," Los exámenes Reactivos de 40 a 44 años NO DEBEN ser mayor a los Exámenes Procesados de la misma edad.-")</f>
        <v/>
      </c>
      <c r="CK72" s="175" t="str">
        <f t="shared" ref="CK72:CK94" si="31">IF(X72&lt;=W72,""," Los exámenes Reactivos de 45 a 49 años NO DEBEN ser mayor a los Exámenes Procesados de la misma edad.-")</f>
        <v/>
      </c>
      <c r="CL72" s="175" t="str">
        <f t="shared" ref="CL72:CL94" si="32">IF(Z72&lt;=Y72,""," Los exámenes Reactivos de 50 a 54 años NO DEBEN ser mayor a los Exámenes Procesados de la misma edad.-")</f>
        <v/>
      </c>
      <c r="CM72" s="175" t="str">
        <f t="shared" ref="CM72:CM94" si="33">IF(AB72&lt;=AA72,""," Los exámenes Reactivos de 55 a 59 años NO DEBEN ser mayor a los Exámenes Procesados de la misma edad.-")</f>
        <v/>
      </c>
      <c r="CN72" s="175" t="str">
        <f t="shared" ref="CN72:CN94" si="34">IF(AD72&lt;=AC72,""," Los exámenes Reactivos de 60 a 64 años NO DEBEN ser mayor a los Exámenes Procesados de la misma edad.-")</f>
        <v/>
      </c>
      <c r="CO72" s="175" t="str">
        <f t="shared" ref="CO72:CO94" si="35">IF(AF72&lt;=AE72,""," Los exámenes Reactivos de 65 a 69 años NO DEBEN ser mayor a los Exámenes Procesados de la misma edad.-")</f>
        <v/>
      </c>
      <c r="CP72" s="175" t="str">
        <f t="shared" ref="CP72:CP94" si="36">IF(AH72&lt;=AG72,""," Los exámenes Reactivos de 70 a 74 años NO DEBEN ser mayor a los Exámenes Procesados de la misma edad.-")</f>
        <v/>
      </c>
      <c r="CQ72" s="175" t="str">
        <f t="shared" ref="CQ72:CQ81" si="37">IF(AJ72&lt;=AI72,""," Los exámenes Reactivos de 75 a 79 años NO DEBEN ser mayor a los Exámenes Procesados de la misma edad.-")</f>
        <v/>
      </c>
      <c r="CR72" s="175" t="str">
        <f t="shared" ref="CR72:CR94" si="38">IF(AL72&lt;=AK72,""," Los exámenes Reactivos de 80 y mas años NO DEBEN ser mayor a los Exámenes Procesados de la misma edad.-")</f>
        <v/>
      </c>
      <c r="CS72" s="175" t="str">
        <f t="shared" ref="CS72:CS80" si="39">IF(AL72&lt;=AK72,""," Los exámenes Reactivos de 80 y mas años NO DEBEN ser mayor a los Exámenes Procesados de la misma edad.-")</f>
        <v/>
      </c>
      <c r="CT72" s="175" t="str">
        <f t="shared" ref="CT72:CT80" si="40">IF(AL72&lt;=AK72,""," Los exámenes Reactivos de 80 y mas años NO DEBEN ser mayor a los Exámenes Procesados de la misma edad.-")</f>
        <v/>
      </c>
    </row>
    <row r="73" spans="1:98" x14ac:dyDescent="0.25">
      <c r="A73" s="452" t="s">
        <v>53</v>
      </c>
      <c r="B73" s="453"/>
      <c r="C73" s="266">
        <f t="shared" si="20"/>
        <v>83</v>
      </c>
      <c r="D73" s="267">
        <f t="shared" si="21"/>
        <v>1</v>
      </c>
      <c r="E73" s="268"/>
      <c r="F73" s="269"/>
      <c r="G73" s="268"/>
      <c r="H73" s="269"/>
      <c r="I73" s="191"/>
      <c r="J73" s="192"/>
      <c r="K73" s="191">
        <v>8</v>
      </c>
      <c r="L73" s="192"/>
      <c r="M73" s="191">
        <v>16</v>
      </c>
      <c r="N73" s="192"/>
      <c r="O73" s="191">
        <v>19</v>
      </c>
      <c r="P73" s="192">
        <v>1</v>
      </c>
      <c r="Q73" s="191">
        <v>23</v>
      </c>
      <c r="R73" s="192"/>
      <c r="S73" s="191">
        <v>15</v>
      </c>
      <c r="T73" s="192"/>
      <c r="U73" s="191">
        <v>1</v>
      </c>
      <c r="V73" s="192"/>
      <c r="W73" s="191">
        <v>1</v>
      </c>
      <c r="X73" s="192"/>
      <c r="Y73" s="191"/>
      <c r="Z73" s="192"/>
      <c r="AA73" s="191"/>
      <c r="AB73" s="192"/>
      <c r="AC73" s="191"/>
      <c r="AD73" s="192"/>
      <c r="AE73" s="191"/>
      <c r="AF73" s="192"/>
      <c r="AG73" s="191"/>
      <c r="AH73" s="192"/>
      <c r="AI73" s="191"/>
      <c r="AJ73" s="192"/>
      <c r="AK73" s="268"/>
      <c r="AL73" s="270"/>
      <c r="AM73" s="270"/>
      <c r="AN73" s="204">
        <v>83</v>
      </c>
      <c r="AO73" s="204">
        <v>0</v>
      </c>
      <c r="AP73" s="210">
        <v>0</v>
      </c>
      <c r="AQ73" s="210">
        <v>0</v>
      </c>
      <c r="AR73" s="265" t="s">
        <v>97</v>
      </c>
      <c r="BZ73" s="175"/>
      <c r="CA73" s="175" t="str">
        <f>IF(C73&lt;&gt;AN73," Total de exámenes procesados DEBEN ser igual al Total por sexo.-","")</f>
        <v/>
      </c>
      <c r="CB73" s="175" t="str">
        <f t="shared" si="22"/>
        <v/>
      </c>
      <c r="CC73" s="175" t="str">
        <f t="shared" si="23"/>
        <v/>
      </c>
      <c r="CD73" s="175" t="str">
        <f t="shared" si="24"/>
        <v/>
      </c>
      <c r="CE73" s="175" t="str">
        <f t="shared" si="25"/>
        <v/>
      </c>
      <c r="CF73" s="175" t="str">
        <f t="shared" si="26"/>
        <v/>
      </c>
      <c r="CG73" s="175" t="str">
        <f t="shared" si="27"/>
        <v/>
      </c>
      <c r="CH73" s="175" t="str">
        <f t="shared" si="28"/>
        <v/>
      </c>
      <c r="CI73" s="175" t="str">
        <f t="shared" si="29"/>
        <v/>
      </c>
      <c r="CJ73" s="175" t="str">
        <f t="shared" si="30"/>
        <v/>
      </c>
      <c r="CK73" s="175" t="str">
        <f t="shared" si="31"/>
        <v/>
      </c>
      <c r="CL73" s="175" t="str">
        <f t="shared" si="32"/>
        <v/>
      </c>
      <c r="CM73" s="175" t="str">
        <f t="shared" si="33"/>
        <v/>
      </c>
      <c r="CN73" s="175" t="str">
        <f t="shared" si="34"/>
        <v/>
      </c>
      <c r="CO73" s="175" t="str">
        <f t="shared" si="35"/>
        <v/>
      </c>
      <c r="CP73" s="175" t="str">
        <f t="shared" si="36"/>
        <v/>
      </c>
      <c r="CQ73" s="175" t="str">
        <f t="shared" si="37"/>
        <v/>
      </c>
      <c r="CR73" s="175" t="str">
        <f t="shared" si="38"/>
        <v/>
      </c>
      <c r="CS73" s="175" t="str">
        <f t="shared" si="39"/>
        <v/>
      </c>
      <c r="CT73" s="175" t="str">
        <f t="shared" si="40"/>
        <v/>
      </c>
    </row>
    <row r="74" spans="1:98" x14ac:dyDescent="0.25">
      <c r="A74" s="452" t="s">
        <v>54</v>
      </c>
      <c r="B74" s="453"/>
      <c r="C74" s="266">
        <f t="shared" si="20"/>
        <v>0</v>
      </c>
      <c r="D74" s="267">
        <f t="shared" si="21"/>
        <v>0</v>
      </c>
      <c r="E74" s="268"/>
      <c r="F74" s="269"/>
      <c r="G74" s="268"/>
      <c r="H74" s="269"/>
      <c r="I74" s="191"/>
      <c r="J74" s="192"/>
      <c r="K74" s="208"/>
      <c r="L74" s="209"/>
      <c r="M74" s="208"/>
      <c r="N74" s="209"/>
      <c r="O74" s="208"/>
      <c r="P74" s="209"/>
      <c r="Q74" s="208"/>
      <c r="R74" s="209"/>
      <c r="S74" s="208"/>
      <c r="T74" s="209"/>
      <c r="U74" s="208"/>
      <c r="V74" s="209"/>
      <c r="W74" s="208"/>
      <c r="X74" s="209"/>
      <c r="Y74" s="208"/>
      <c r="Z74" s="209"/>
      <c r="AA74" s="208"/>
      <c r="AB74" s="209"/>
      <c r="AC74" s="208"/>
      <c r="AD74" s="209"/>
      <c r="AE74" s="208"/>
      <c r="AF74" s="209"/>
      <c r="AG74" s="208"/>
      <c r="AH74" s="209"/>
      <c r="AI74" s="208"/>
      <c r="AJ74" s="209"/>
      <c r="AK74" s="268"/>
      <c r="AL74" s="270"/>
      <c r="AM74" s="270"/>
      <c r="AN74" s="204"/>
      <c r="AO74" s="204"/>
      <c r="AP74" s="210"/>
      <c r="AQ74" s="210"/>
      <c r="AR74" s="265" t="s">
        <v>97</v>
      </c>
      <c r="BZ74" s="175"/>
      <c r="CA74" s="175" t="str">
        <f>IF(C74&lt;&gt;AN74," Total de exámenes procesados DEBEN ser igual al Total por sexo.-","")</f>
        <v/>
      </c>
      <c r="CB74" s="175" t="str">
        <f t="shared" si="22"/>
        <v/>
      </c>
      <c r="CC74" s="175" t="str">
        <f t="shared" si="23"/>
        <v/>
      </c>
      <c r="CD74" s="175" t="str">
        <f t="shared" si="24"/>
        <v/>
      </c>
      <c r="CE74" s="175" t="str">
        <f t="shared" si="25"/>
        <v/>
      </c>
      <c r="CF74" s="175" t="str">
        <f t="shared" si="26"/>
        <v/>
      </c>
      <c r="CG74" s="175" t="str">
        <f t="shared" si="27"/>
        <v/>
      </c>
      <c r="CH74" s="175" t="str">
        <f t="shared" si="28"/>
        <v/>
      </c>
      <c r="CI74" s="175" t="str">
        <f t="shared" si="29"/>
        <v/>
      </c>
      <c r="CJ74" s="175" t="str">
        <f t="shared" si="30"/>
        <v/>
      </c>
      <c r="CK74" s="175" t="str">
        <f t="shared" si="31"/>
        <v/>
      </c>
      <c r="CL74" s="175" t="str">
        <f t="shared" si="32"/>
        <v/>
      </c>
      <c r="CM74" s="175" t="str">
        <f t="shared" si="33"/>
        <v/>
      </c>
      <c r="CN74" s="175" t="str">
        <f t="shared" si="34"/>
        <v/>
      </c>
      <c r="CO74" s="175" t="str">
        <f t="shared" si="35"/>
        <v/>
      </c>
      <c r="CP74" s="175" t="str">
        <f t="shared" si="36"/>
        <v/>
      </c>
      <c r="CQ74" s="175" t="str">
        <f t="shared" si="37"/>
        <v/>
      </c>
      <c r="CR74" s="175" t="str">
        <f t="shared" si="38"/>
        <v/>
      </c>
      <c r="CS74" s="175" t="str">
        <f t="shared" si="39"/>
        <v/>
      </c>
      <c r="CT74" s="175" t="str">
        <f t="shared" si="40"/>
        <v/>
      </c>
    </row>
    <row r="75" spans="1:98" x14ac:dyDescent="0.25">
      <c r="A75" s="452" t="s">
        <v>14</v>
      </c>
      <c r="B75" s="453"/>
      <c r="C75" s="266">
        <f t="shared" si="20"/>
        <v>3</v>
      </c>
      <c r="D75" s="271">
        <f t="shared" si="21"/>
        <v>0</v>
      </c>
      <c r="E75" s="268"/>
      <c r="F75" s="269"/>
      <c r="G75" s="268"/>
      <c r="H75" s="269"/>
      <c r="I75" s="268"/>
      <c r="J75" s="269"/>
      <c r="K75" s="208"/>
      <c r="L75" s="209"/>
      <c r="M75" s="208">
        <v>1</v>
      </c>
      <c r="N75" s="209"/>
      <c r="O75" s="208"/>
      <c r="P75" s="209"/>
      <c r="Q75" s="208">
        <v>1</v>
      </c>
      <c r="R75" s="209"/>
      <c r="S75" s="208">
        <v>1</v>
      </c>
      <c r="T75" s="209"/>
      <c r="U75" s="208"/>
      <c r="V75" s="209"/>
      <c r="W75" s="208"/>
      <c r="X75" s="209"/>
      <c r="Y75" s="208"/>
      <c r="Z75" s="209"/>
      <c r="AA75" s="208"/>
      <c r="AB75" s="209"/>
      <c r="AC75" s="208"/>
      <c r="AD75" s="209"/>
      <c r="AE75" s="208"/>
      <c r="AF75" s="209"/>
      <c r="AG75" s="208"/>
      <c r="AH75" s="209"/>
      <c r="AI75" s="208"/>
      <c r="AJ75" s="209"/>
      <c r="AK75" s="208"/>
      <c r="AL75" s="210"/>
      <c r="AM75" s="204"/>
      <c r="AN75" s="204">
        <v>3</v>
      </c>
      <c r="AO75" s="204">
        <v>0</v>
      </c>
      <c r="AP75" s="210">
        <v>0</v>
      </c>
      <c r="AQ75" s="210">
        <v>0</v>
      </c>
      <c r="AR75" s="265" t="s">
        <v>97</v>
      </c>
      <c r="BZ75" s="175"/>
      <c r="CA75" s="175" t="str">
        <f t="shared" ref="CA75:CA94" si="41">IF(C75&lt;&gt;SUM(AM75:AN75)," Total de exámenes procesados DEBEN ser igual al Total por sexo.-","")</f>
        <v/>
      </c>
      <c r="CB75" s="175" t="str">
        <f t="shared" si="22"/>
        <v/>
      </c>
      <c r="CC75" s="175" t="str">
        <f t="shared" si="23"/>
        <v/>
      </c>
      <c r="CD75" s="175" t="str">
        <f t="shared" si="24"/>
        <v/>
      </c>
      <c r="CE75" s="175" t="str">
        <f t="shared" si="25"/>
        <v/>
      </c>
      <c r="CF75" s="175" t="str">
        <f t="shared" si="26"/>
        <v/>
      </c>
      <c r="CG75" s="175" t="str">
        <f t="shared" si="27"/>
        <v/>
      </c>
      <c r="CH75" s="175" t="str">
        <f t="shared" si="28"/>
        <v/>
      </c>
      <c r="CI75" s="175" t="str">
        <f t="shared" si="29"/>
        <v/>
      </c>
      <c r="CJ75" s="175" t="str">
        <f t="shared" si="30"/>
        <v/>
      </c>
      <c r="CK75" s="175" t="str">
        <f t="shared" si="31"/>
        <v/>
      </c>
      <c r="CL75" s="175" t="str">
        <f t="shared" si="32"/>
        <v/>
      </c>
      <c r="CM75" s="175" t="str">
        <f t="shared" si="33"/>
        <v/>
      </c>
      <c r="CN75" s="175" t="str">
        <f t="shared" si="34"/>
        <v/>
      </c>
      <c r="CO75" s="175" t="str">
        <f t="shared" si="35"/>
        <v/>
      </c>
      <c r="CP75" s="175" t="str">
        <f t="shared" si="36"/>
        <v/>
      </c>
      <c r="CQ75" s="175" t="str">
        <f t="shared" si="37"/>
        <v/>
      </c>
      <c r="CR75" s="175" t="str">
        <f t="shared" si="38"/>
        <v/>
      </c>
      <c r="CS75" s="175" t="str">
        <f t="shared" si="39"/>
        <v/>
      </c>
      <c r="CT75" s="175" t="str">
        <f t="shared" si="40"/>
        <v/>
      </c>
    </row>
    <row r="76" spans="1:98" x14ac:dyDescent="0.25">
      <c r="A76" s="452" t="s">
        <v>19</v>
      </c>
      <c r="B76" s="453"/>
      <c r="C76" s="214">
        <f t="shared" si="20"/>
        <v>2</v>
      </c>
      <c r="D76" s="271">
        <f t="shared" si="21"/>
        <v>0</v>
      </c>
      <c r="E76" s="208"/>
      <c r="F76" s="209"/>
      <c r="G76" s="208"/>
      <c r="H76" s="209"/>
      <c r="I76" s="208"/>
      <c r="J76" s="209"/>
      <c r="K76" s="208"/>
      <c r="L76" s="209"/>
      <c r="M76" s="208"/>
      <c r="N76" s="209"/>
      <c r="O76" s="208"/>
      <c r="P76" s="209"/>
      <c r="Q76" s="208"/>
      <c r="R76" s="209"/>
      <c r="S76" s="208"/>
      <c r="T76" s="209"/>
      <c r="U76" s="208">
        <v>1</v>
      </c>
      <c r="V76" s="209"/>
      <c r="W76" s="208"/>
      <c r="X76" s="209"/>
      <c r="Y76" s="208"/>
      <c r="Z76" s="209"/>
      <c r="AA76" s="208"/>
      <c r="AB76" s="209"/>
      <c r="AC76" s="208">
        <v>1</v>
      </c>
      <c r="AD76" s="209"/>
      <c r="AE76" s="208"/>
      <c r="AF76" s="209"/>
      <c r="AG76" s="208"/>
      <c r="AH76" s="209"/>
      <c r="AI76" s="208"/>
      <c r="AJ76" s="209"/>
      <c r="AK76" s="208"/>
      <c r="AL76" s="210"/>
      <c r="AM76" s="204">
        <v>2</v>
      </c>
      <c r="AN76" s="204"/>
      <c r="AO76" s="204">
        <v>0</v>
      </c>
      <c r="AP76" s="210">
        <v>0</v>
      </c>
      <c r="AQ76" s="210">
        <v>0</v>
      </c>
      <c r="AR76" s="265" t="s">
        <v>97</v>
      </c>
      <c r="BZ76" s="175"/>
      <c r="CA76" s="175" t="str">
        <f t="shared" si="41"/>
        <v/>
      </c>
      <c r="CB76" s="175" t="str">
        <f t="shared" si="22"/>
        <v/>
      </c>
      <c r="CC76" s="175" t="str">
        <f t="shared" si="23"/>
        <v/>
      </c>
      <c r="CD76" s="175" t="str">
        <f t="shared" si="24"/>
        <v/>
      </c>
      <c r="CE76" s="175" t="str">
        <f t="shared" si="25"/>
        <v/>
      </c>
      <c r="CF76" s="175" t="str">
        <f t="shared" si="26"/>
        <v/>
      </c>
      <c r="CG76" s="175" t="str">
        <f t="shared" si="27"/>
        <v/>
      </c>
      <c r="CH76" s="175" t="str">
        <f t="shared" si="28"/>
        <v/>
      </c>
      <c r="CI76" s="175" t="str">
        <f t="shared" si="29"/>
        <v/>
      </c>
      <c r="CJ76" s="175" t="str">
        <f t="shared" si="30"/>
        <v/>
      </c>
      <c r="CK76" s="175" t="str">
        <f t="shared" si="31"/>
        <v/>
      </c>
      <c r="CL76" s="175" t="str">
        <f t="shared" si="32"/>
        <v/>
      </c>
      <c r="CM76" s="175" t="str">
        <f t="shared" si="33"/>
        <v/>
      </c>
      <c r="CN76" s="175" t="str">
        <f t="shared" si="34"/>
        <v/>
      </c>
      <c r="CO76" s="175" t="str">
        <f t="shared" si="35"/>
        <v/>
      </c>
      <c r="CP76" s="175" t="str">
        <f t="shared" si="36"/>
        <v/>
      </c>
      <c r="CQ76" s="175" t="str">
        <f t="shared" si="37"/>
        <v/>
      </c>
      <c r="CR76" s="175" t="str">
        <f t="shared" si="38"/>
        <v/>
      </c>
      <c r="CS76" s="175" t="str">
        <f t="shared" si="39"/>
        <v/>
      </c>
      <c r="CT76" s="175" t="str">
        <f t="shared" si="40"/>
        <v/>
      </c>
    </row>
    <row r="77" spans="1:98" x14ac:dyDescent="0.25">
      <c r="A77" s="452" t="s">
        <v>55</v>
      </c>
      <c r="B77" s="453"/>
      <c r="C77" s="266">
        <f t="shared" si="20"/>
        <v>27</v>
      </c>
      <c r="D77" s="267">
        <f t="shared" si="21"/>
        <v>1</v>
      </c>
      <c r="E77" s="268"/>
      <c r="F77" s="269"/>
      <c r="G77" s="268"/>
      <c r="H77" s="269"/>
      <c r="I77" s="208"/>
      <c r="J77" s="209"/>
      <c r="K77" s="208">
        <v>4</v>
      </c>
      <c r="L77" s="209"/>
      <c r="M77" s="208">
        <v>5</v>
      </c>
      <c r="N77" s="209"/>
      <c r="O77" s="208">
        <v>3</v>
      </c>
      <c r="P77" s="209"/>
      <c r="Q77" s="208">
        <v>2</v>
      </c>
      <c r="R77" s="209">
        <v>1</v>
      </c>
      <c r="S77" s="208">
        <v>1</v>
      </c>
      <c r="T77" s="209"/>
      <c r="U77" s="208">
        <v>5</v>
      </c>
      <c r="V77" s="209"/>
      <c r="W77" s="208">
        <v>4</v>
      </c>
      <c r="X77" s="209"/>
      <c r="Y77" s="208">
        <v>3</v>
      </c>
      <c r="Z77" s="209"/>
      <c r="AA77" s="208"/>
      <c r="AB77" s="209"/>
      <c r="AC77" s="208"/>
      <c r="AD77" s="209"/>
      <c r="AE77" s="208"/>
      <c r="AF77" s="209"/>
      <c r="AG77" s="208"/>
      <c r="AH77" s="209"/>
      <c r="AI77" s="208"/>
      <c r="AJ77" s="209"/>
      <c r="AK77" s="208"/>
      <c r="AL77" s="210"/>
      <c r="AM77" s="204">
        <v>18</v>
      </c>
      <c r="AN77" s="204">
        <v>9</v>
      </c>
      <c r="AO77" s="204">
        <v>0</v>
      </c>
      <c r="AP77" s="210">
        <v>0</v>
      </c>
      <c r="AQ77" s="210">
        <v>0</v>
      </c>
      <c r="AR77" s="265" t="s">
        <v>97</v>
      </c>
      <c r="BZ77" s="175"/>
      <c r="CA77" s="175" t="str">
        <f t="shared" si="41"/>
        <v/>
      </c>
      <c r="CB77" s="175" t="str">
        <f t="shared" si="22"/>
        <v/>
      </c>
      <c r="CC77" s="175" t="str">
        <f t="shared" si="23"/>
        <v/>
      </c>
      <c r="CD77" s="175" t="str">
        <f t="shared" si="24"/>
        <v/>
      </c>
      <c r="CE77" s="175" t="str">
        <f t="shared" si="25"/>
        <v/>
      </c>
      <c r="CF77" s="175" t="str">
        <f t="shared" si="26"/>
        <v/>
      </c>
      <c r="CG77" s="175" t="str">
        <f t="shared" si="27"/>
        <v/>
      </c>
      <c r="CH77" s="175" t="str">
        <f t="shared" si="28"/>
        <v/>
      </c>
      <c r="CI77" s="175" t="str">
        <f t="shared" si="29"/>
        <v/>
      </c>
      <c r="CJ77" s="175" t="str">
        <f t="shared" si="30"/>
        <v/>
      </c>
      <c r="CK77" s="175" t="str">
        <f t="shared" si="31"/>
        <v/>
      </c>
      <c r="CL77" s="175" t="str">
        <f t="shared" si="32"/>
        <v/>
      </c>
      <c r="CM77" s="175" t="str">
        <f t="shared" si="33"/>
        <v/>
      </c>
      <c r="CN77" s="175" t="str">
        <f t="shared" si="34"/>
        <v/>
      </c>
      <c r="CO77" s="175" t="str">
        <f t="shared" si="35"/>
        <v/>
      </c>
      <c r="CP77" s="175" t="str">
        <f t="shared" si="36"/>
        <v/>
      </c>
      <c r="CQ77" s="175" t="str">
        <f t="shared" si="37"/>
        <v/>
      </c>
      <c r="CR77" s="175" t="str">
        <f t="shared" si="38"/>
        <v/>
      </c>
      <c r="CS77" s="175" t="str">
        <f t="shared" si="39"/>
        <v/>
      </c>
      <c r="CT77" s="175" t="str">
        <f t="shared" si="40"/>
        <v/>
      </c>
    </row>
    <row r="78" spans="1:98" ht="27.75" customHeight="1" x14ac:dyDescent="0.25">
      <c r="A78" s="485" t="s">
        <v>56</v>
      </c>
      <c r="B78" s="486"/>
      <c r="C78" s="266">
        <f t="shared" si="20"/>
        <v>3</v>
      </c>
      <c r="D78" s="267">
        <f t="shared" si="21"/>
        <v>0</v>
      </c>
      <c r="E78" s="268"/>
      <c r="F78" s="269"/>
      <c r="G78" s="268"/>
      <c r="H78" s="269"/>
      <c r="I78" s="208"/>
      <c r="J78" s="209"/>
      <c r="K78" s="208">
        <v>1</v>
      </c>
      <c r="L78" s="209"/>
      <c r="M78" s="208"/>
      <c r="N78" s="209"/>
      <c r="O78" s="208"/>
      <c r="P78" s="209"/>
      <c r="Q78" s="208"/>
      <c r="R78" s="209"/>
      <c r="S78" s="208"/>
      <c r="T78" s="209"/>
      <c r="U78" s="208">
        <v>1</v>
      </c>
      <c r="V78" s="209"/>
      <c r="W78" s="208"/>
      <c r="X78" s="209"/>
      <c r="Y78" s="208">
        <v>1</v>
      </c>
      <c r="Z78" s="209"/>
      <c r="AA78" s="208"/>
      <c r="AB78" s="209"/>
      <c r="AC78" s="208"/>
      <c r="AD78" s="209"/>
      <c r="AE78" s="208"/>
      <c r="AF78" s="209"/>
      <c r="AG78" s="208"/>
      <c r="AH78" s="209"/>
      <c r="AI78" s="208"/>
      <c r="AJ78" s="209"/>
      <c r="AK78" s="208"/>
      <c r="AL78" s="210"/>
      <c r="AM78" s="204"/>
      <c r="AN78" s="204">
        <v>3</v>
      </c>
      <c r="AO78" s="204">
        <v>0</v>
      </c>
      <c r="AP78" s="210">
        <v>0</v>
      </c>
      <c r="AQ78" s="210">
        <v>0</v>
      </c>
      <c r="AR78" s="265" t="s">
        <v>98</v>
      </c>
      <c r="BZ78" s="175"/>
      <c r="CA78" s="175" t="str">
        <f t="shared" si="41"/>
        <v/>
      </c>
      <c r="CB78" s="175" t="str">
        <f t="shared" si="22"/>
        <v/>
      </c>
      <c r="CC78" s="175" t="str">
        <f t="shared" si="23"/>
        <v/>
      </c>
      <c r="CD78" s="175" t="str">
        <f t="shared" si="24"/>
        <v/>
      </c>
      <c r="CE78" s="175" t="str">
        <f t="shared" si="25"/>
        <v/>
      </c>
      <c r="CF78" s="175" t="str">
        <f t="shared" si="26"/>
        <v/>
      </c>
      <c r="CG78" s="175" t="str">
        <f t="shared" si="27"/>
        <v/>
      </c>
      <c r="CH78" s="175" t="str">
        <f t="shared" si="28"/>
        <v/>
      </c>
      <c r="CI78" s="175" t="str">
        <f t="shared" si="29"/>
        <v/>
      </c>
      <c r="CJ78" s="175" t="str">
        <f t="shared" si="30"/>
        <v/>
      </c>
      <c r="CK78" s="175" t="str">
        <f t="shared" si="31"/>
        <v/>
      </c>
      <c r="CL78" s="175" t="str">
        <f t="shared" si="32"/>
        <v/>
      </c>
      <c r="CM78" s="175" t="str">
        <f t="shared" si="33"/>
        <v/>
      </c>
      <c r="CN78" s="175" t="str">
        <f t="shared" si="34"/>
        <v/>
      </c>
      <c r="CO78" s="175" t="str">
        <f t="shared" si="35"/>
        <v/>
      </c>
      <c r="CP78" s="175" t="str">
        <f t="shared" si="36"/>
        <v/>
      </c>
      <c r="CQ78" s="175" t="str">
        <f t="shared" si="37"/>
        <v/>
      </c>
      <c r="CR78" s="175" t="str">
        <f t="shared" si="38"/>
        <v/>
      </c>
      <c r="CS78" s="175" t="str">
        <f t="shared" si="39"/>
        <v/>
      </c>
      <c r="CT78" s="175" t="str">
        <f t="shared" si="40"/>
        <v/>
      </c>
    </row>
    <row r="79" spans="1:98" x14ac:dyDescent="0.25">
      <c r="A79" s="452" t="s">
        <v>17</v>
      </c>
      <c r="B79" s="453"/>
      <c r="C79" s="214">
        <f t="shared" si="20"/>
        <v>4</v>
      </c>
      <c r="D79" s="271">
        <f t="shared" si="21"/>
        <v>0</v>
      </c>
      <c r="E79" s="208"/>
      <c r="F79" s="209"/>
      <c r="G79" s="208"/>
      <c r="H79" s="209"/>
      <c r="I79" s="208"/>
      <c r="J79" s="209"/>
      <c r="K79" s="208"/>
      <c r="L79" s="209"/>
      <c r="M79" s="208"/>
      <c r="N79" s="209"/>
      <c r="O79" s="208">
        <v>1</v>
      </c>
      <c r="P79" s="209"/>
      <c r="Q79" s="208"/>
      <c r="R79" s="209"/>
      <c r="S79" s="208">
        <v>2</v>
      </c>
      <c r="T79" s="209"/>
      <c r="U79" s="208"/>
      <c r="V79" s="209"/>
      <c r="W79" s="208">
        <v>1</v>
      </c>
      <c r="X79" s="209"/>
      <c r="Y79" s="208"/>
      <c r="Z79" s="209"/>
      <c r="AA79" s="208"/>
      <c r="AB79" s="209"/>
      <c r="AC79" s="208"/>
      <c r="AD79" s="209"/>
      <c r="AE79" s="208"/>
      <c r="AF79" s="209"/>
      <c r="AG79" s="208"/>
      <c r="AH79" s="209"/>
      <c r="AI79" s="208"/>
      <c r="AJ79" s="209"/>
      <c r="AK79" s="208"/>
      <c r="AL79" s="210"/>
      <c r="AM79" s="204">
        <v>3</v>
      </c>
      <c r="AN79" s="204">
        <v>1</v>
      </c>
      <c r="AO79" s="204">
        <v>0</v>
      </c>
      <c r="AP79" s="210">
        <v>0</v>
      </c>
      <c r="AQ79" s="210">
        <v>0</v>
      </c>
      <c r="AR79" s="265" t="s">
        <v>97</v>
      </c>
      <c r="BZ79" s="175"/>
      <c r="CA79" s="175" t="str">
        <f t="shared" si="41"/>
        <v/>
      </c>
      <c r="CB79" s="175" t="str">
        <f t="shared" si="22"/>
        <v/>
      </c>
      <c r="CC79" s="175" t="str">
        <f t="shared" si="23"/>
        <v/>
      </c>
      <c r="CD79" s="175" t="str">
        <f t="shared" si="24"/>
        <v/>
      </c>
      <c r="CE79" s="175" t="str">
        <f t="shared" si="25"/>
        <v/>
      </c>
      <c r="CF79" s="175" t="str">
        <f t="shared" si="26"/>
        <v/>
      </c>
      <c r="CG79" s="175" t="str">
        <f t="shared" si="27"/>
        <v/>
      </c>
      <c r="CH79" s="175" t="str">
        <f t="shared" si="28"/>
        <v/>
      </c>
      <c r="CI79" s="175" t="str">
        <f t="shared" si="29"/>
        <v/>
      </c>
      <c r="CJ79" s="175" t="str">
        <f t="shared" si="30"/>
        <v/>
      </c>
      <c r="CK79" s="175" t="str">
        <f t="shared" si="31"/>
        <v/>
      </c>
      <c r="CL79" s="175" t="str">
        <f t="shared" si="32"/>
        <v/>
      </c>
      <c r="CM79" s="175" t="str">
        <f t="shared" si="33"/>
        <v/>
      </c>
      <c r="CN79" s="175" t="str">
        <f t="shared" si="34"/>
        <v/>
      </c>
      <c r="CO79" s="175" t="str">
        <f t="shared" si="35"/>
        <v/>
      </c>
      <c r="CP79" s="175" t="str">
        <f t="shared" si="36"/>
        <v/>
      </c>
      <c r="CQ79" s="175" t="str">
        <f t="shared" si="37"/>
        <v/>
      </c>
      <c r="CR79" s="175" t="str">
        <f t="shared" si="38"/>
        <v/>
      </c>
      <c r="CS79" s="175" t="str">
        <f t="shared" si="39"/>
        <v/>
      </c>
      <c r="CT79" s="175" t="str">
        <f t="shared" si="40"/>
        <v/>
      </c>
    </row>
    <row r="80" spans="1:98" x14ac:dyDescent="0.25">
      <c r="A80" s="487" t="s">
        <v>57</v>
      </c>
      <c r="B80" s="488"/>
      <c r="C80" s="272">
        <f t="shared" si="20"/>
        <v>7</v>
      </c>
      <c r="D80" s="273">
        <f t="shared" si="21"/>
        <v>0</v>
      </c>
      <c r="E80" s="274"/>
      <c r="F80" s="275"/>
      <c r="G80" s="274"/>
      <c r="H80" s="275"/>
      <c r="I80" s="274"/>
      <c r="J80" s="275"/>
      <c r="K80" s="276">
        <v>1</v>
      </c>
      <c r="L80" s="215"/>
      <c r="M80" s="276">
        <v>1</v>
      </c>
      <c r="N80" s="215"/>
      <c r="O80" s="276">
        <v>1</v>
      </c>
      <c r="P80" s="215"/>
      <c r="Q80" s="276"/>
      <c r="R80" s="215"/>
      <c r="S80" s="276"/>
      <c r="T80" s="215"/>
      <c r="U80" s="276"/>
      <c r="V80" s="215"/>
      <c r="W80" s="276">
        <v>2</v>
      </c>
      <c r="X80" s="215"/>
      <c r="Y80" s="276">
        <v>1</v>
      </c>
      <c r="Z80" s="215"/>
      <c r="AA80" s="276"/>
      <c r="AB80" s="215"/>
      <c r="AC80" s="276"/>
      <c r="AD80" s="215"/>
      <c r="AE80" s="276">
        <v>1</v>
      </c>
      <c r="AF80" s="215"/>
      <c r="AG80" s="276"/>
      <c r="AH80" s="215"/>
      <c r="AI80" s="276"/>
      <c r="AJ80" s="215"/>
      <c r="AK80" s="276"/>
      <c r="AL80" s="216"/>
      <c r="AM80" s="206">
        <v>3</v>
      </c>
      <c r="AN80" s="206">
        <v>4</v>
      </c>
      <c r="AO80" s="204">
        <v>0</v>
      </c>
      <c r="AP80" s="210">
        <v>0</v>
      </c>
      <c r="AQ80" s="210">
        <v>0</v>
      </c>
      <c r="AR80" s="265" t="s">
        <v>97</v>
      </c>
      <c r="BZ80" s="175"/>
      <c r="CA80" s="175" t="str">
        <f t="shared" si="41"/>
        <v/>
      </c>
      <c r="CB80" s="175" t="str">
        <f t="shared" si="22"/>
        <v/>
      </c>
      <c r="CC80" s="175" t="str">
        <f t="shared" si="23"/>
        <v/>
      </c>
      <c r="CD80" s="175" t="str">
        <f t="shared" si="24"/>
        <v/>
      </c>
      <c r="CE80" s="175" t="str">
        <f t="shared" si="25"/>
        <v/>
      </c>
      <c r="CF80" s="175" t="str">
        <f t="shared" si="26"/>
        <v/>
      </c>
      <c r="CG80" s="175" t="str">
        <f t="shared" si="27"/>
        <v/>
      </c>
      <c r="CH80" s="175" t="str">
        <f t="shared" si="28"/>
        <v/>
      </c>
      <c r="CI80" s="175" t="str">
        <f t="shared" si="29"/>
        <v/>
      </c>
      <c r="CJ80" s="175" t="str">
        <f t="shared" si="30"/>
        <v/>
      </c>
      <c r="CK80" s="175" t="str">
        <f t="shared" si="31"/>
        <v/>
      </c>
      <c r="CL80" s="175" t="str">
        <f t="shared" si="32"/>
        <v/>
      </c>
      <c r="CM80" s="175" t="str">
        <f t="shared" si="33"/>
        <v/>
      </c>
      <c r="CN80" s="175" t="str">
        <f t="shared" si="34"/>
        <v/>
      </c>
      <c r="CO80" s="175" t="str">
        <f t="shared" si="35"/>
        <v/>
      </c>
      <c r="CP80" s="175" t="str">
        <f t="shared" si="36"/>
        <v/>
      </c>
      <c r="CQ80" s="175" t="str">
        <f t="shared" si="37"/>
        <v/>
      </c>
      <c r="CR80" s="175" t="str">
        <f t="shared" si="38"/>
        <v/>
      </c>
      <c r="CS80" s="175" t="str">
        <f t="shared" si="39"/>
        <v/>
      </c>
      <c r="CT80" s="175" t="str">
        <f t="shared" si="40"/>
        <v/>
      </c>
    </row>
    <row r="81" spans="1:98" x14ac:dyDescent="0.25">
      <c r="A81" s="489" t="s">
        <v>18</v>
      </c>
      <c r="B81" s="277" t="s">
        <v>88</v>
      </c>
      <c r="C81" s="260">
        <f t="shared" si="20"/>
        <v>0</v>
      </c>
      <c r="D81" s="261">
        <f t="shared" si="21"/>
        <v>0</v>
      </c>
      <c r="E81" s="278"/>
      <c r="F81" s="279"/>
      <c r="G81" s="278"/>
      <c r="H81" s="279"/>
      <c r="I81" s="278"/>
      <c r="J81" s="279"/>
      <c r="K81" s="246"/>
      <c r="L81" s="247"/>
      <c r="M81" s="246"/>
      <c r="N81" s="247"/>
      <c r="O81" s="246"/>
      <c r="P81" s="247"/>
      <c r="Q81" s="246"/>
      <c r="R81" s="247"/>
      <c r="S81" s="246"/>
      <c r="T81" s="247"/>
      <c r="U81" s="246"/>
      <c r="V81" s="247"/>
      <c r="W81" s="246"/>
      <c r="X81" s="247"/>
      <c r="Y81" s="246"/>
      <c r="Z81" s="247"/>
      <c r="AA81" s="246"/>
      <c r="AB81" s="247"/>
      <c r="AC81" s="246"/>
      <c r="AD81" s="247"/>
      <c r="AE81" s="246"/>
      <c r="AF81" s="247"/>
      <c r="AG81" s="246"/>
      <c r="AH81" s="247"/>
      <c r="AI81" s="246"/>
      <c r="AJ81" s="247"/>
      <c r="AK81" s="246"/>
      <c r="AL81" s="248"/>
      <c r="AM81" s="198"/>
      <c r="AN81" s="198"/>
      <c r="AO81" s="198"/>
      <c r="AP81" s="248"/>
      <c r="AQ81" s="248"/>
      <c r="AR81" s="265" t="s">
        <v>97</v>
      </c>
      <c r="BZ81" s="175"/>
      <c r="CA81" s="175" t="str">
        <f t="shared" si="41"/>
        <v/>
      </c>
      <c r="CB81" s="175" t="str">
        <f t="shared" si="22"/>
        <v/>
      </c>
      <c r="CC81" s="175" t="str">
        <f t="shared" si="23"/>
        <v/>
      </c>
      <c r="CD81" s="175" t="str">
        <f t="shared" si="24"/>
        <v/>
      </c>
      <c r="CE81" s="175" t="str">
        <f t="shared" si="25"/>
        <v/>
      </c>
      <c r="CF81" s="175" t="str">
        <f t="shared" si="26"/>
        <v/>
      </c>
      <c r="CG81" s="175" t="str">
        <f t="shared" si="27"/>
        <v/>
      </c>
      <c r="CH81" s="175" t="str">
        <f t="shared" si="28"/>
        <v/>
      </c>
      <c r="CI81" s="175" t="str">
        <f t="shared" si="29"/>
        <v/>
      </c>
      <c r="CJ81" s="175" t="str">
        <f t="shared" si="30"/>
        <v/>
      </c>
      <c r="CK81" s="175" t="str">
        <f t="shared" si="31"/>
        <v/>
      </c>
      <c r="CL81" s="175" t="str">
        <f t="shared" si="32"/>
        <v/>
      </c>
      <c r="CM81" s="175" t="str">
        <f t="shared" si="33"/>
        <v/>
      </c>
      <c r="CN81" s="175" t="str">
        <f t="shared" si="34"/>
        <v/>
      </c>
      <c r="CO81" s="175" t="str">
        <f t="shared" si="35"/>
        <v/>
      </c>
      <c r="CP81" s="175" t="str">
        <f t="shared" si="36"/>
        <v/>
      </c>
      <c r="CQ81" s="175" t="str">
        <f t="shared" si="37"/>
        <v/>
      </c>
      <c r="CR81" s="175" t="str">
        <f t="shared" si="38"/>
        <v/>
      </c>
      <c r="CS81" s="175" t="str">
        <f>IF(AL81&lt;=AK81,""," Los exámenes Reactivos de 81 y mas años NO DEBEN ser mayor a los Exámenes Procesados de la misma edad.-")</f>
        <v/>
      </c>
      <c r="CT81" s="175" t="str">
        <f>IF(AL81&lt;=AK81,""," Los exámenes Reactivos de 81 y mas años NO DEBEN ser mayor a los Exámenes Procesados de la misma edad.-")</f>
        <v/>
      </c>
    </row>
    <row r="82" spans="1:98" ht="21" x14ac:dyDescent="0.25">
      <c r="A82" s="490"/>
      <c r="B82" s="280" t="s">
        <v>89</v>
      </c>
      <c r="C82" s="266">
        <f t="shared" si="20"/>
        <v>0</v>
      </c>
      <c r="D82" s="267">
        <f t="shared" si="21"/>
        <v>0</v>
      </c>
      <c r="E82" s="268"/>
      <c r="F82" s="269"/>
      <c r="G82" s="268"/>
      <c r="H82" s="269"/>
      <c r="I82" s="268"/>
      <c r="J82" s="269"/>
      <c r="K82" s="208"/>
      <c r="L82" s="209"/>
      <c r="M82" s="208"/>
      <c r="N82" s="209"/>
      <c r="O82" s="208"/>
      <c r="P82" s="209"/>
      <c r="Q82" s="208"/>
      <c r="R82" s="209"/>
      <c r="S82" s="208"/>
      <c r="T82" s="209"/>
      <c r="U82" s="208"/>
      <c r="V82" s="209"/>
      <c r="W82" s="208"/>
      <c r="X82" s="209"/>
      <c r="Y82" s="208"/>
      <c r="Z82" s="209"/>
      <c r="AA82" s="208"/>
      <c r="AB82" s="209"/>
      <c r="AC82" s="208"/>
      <c r="AD82" s="209"/>
      <c r="AE82" s="208"/>
      <c r="AF82" s="209"/>
      <c r="AG82" s="208"/>
      <c r="AH82" s="209"/>
      <c r="AI82" s="208"/>
      <c r="AJ82" s="209"/>
      <c r="AK82" s="208"/>
      <c r="AL82" s="210"/>
      <c r="AM82" s="204"/>
      <c r="AN82" s="204"/>
      <c r="AO82" s="204"/>
      <c r="AP82" s="210"/>
      <c r="AQ82" s="210"/>
      <c r="AR82" s="265" t="s">
        <v>97</v>
      </c>
      <c r="BZ82" s="175"/>
      <c r="CA82" s="175" t="str">
        <f t="shared" si="41"/>
        <v/>
      </c>
      <c r="CB82" s="175" t="str">
        <f t="shared" si="22"/>
        <v/>
      </c>
      <c r="CC82" s="175" t="str">
        <f t="shared" si="23"/>
        <v/>
      </c>
      <c r="CD82" s="175" t="str">
        <f t="shared" si="24"/>
        <v/>
      </c>
      <c r="CE82" s="175" t="str">
        <f t="shared" si="25"/>
        <v/>
      </c>
      <c r="CF82" s="175" t="str">
        <f t="shared" si="26"/>
        <v/>
      </c>
      <c r="CG82" s="175" t="str">
        <f t="shared" si="27"/>
        <v/>
      </c>
      <c r="CH82" s="175" t="str">
        <f t="shared" si="28"/>
        <v/>
      </c>
      <c r="CI82" s="175" t="str">
        <f t="shared" si="29"/>
        <v/>
      </c>
      <c r="CJ82" s="175" t="str">
        <f t="shared" si="30"/>
        <v/>
      </c>
      <c r="CK82" s="175" t="str">
        <f t="shared" si="31"/>
        <v/>
      </c>
      <c r="CL82" s="175" t="str">
        <f t="shared" si="32"/>
        <v/>
      </c>
      <c r="CM82" s="175" t="str">
        <f t="shared" si="33"/>
        <v/>
      </c>
      <c r="CN82" s="175" t="str">
        <f t="shared" si="34"/>
        <v/>
      </c>
      <c r="CO82" s="175" t="str">
        <f t="shared" si="35"/>
        <v/>
      </c>
      <c r="CP82" s="175" t="str">
        <f t="shared" si="36"/>
        <v/>
      </c>
      <c r="CQ82" s="175" t="str">
        <f>IF(AJ82&lt;=AI82,""," Los exámenes Reactivos de 75 a 89 años NO DEBEN ser mayor a los Exámenes Procesados de la misma edad.-")</f>
        <v/>
      </c>
      <c r="CR82" s="175" t="str">
        <f t="shared" si="38"/>
        <v/>
      </c>
      <c r="CS82" s="175" t="str">
        <f>IF(AL82&lt;=AK82,""," Los exámenes Reactivos de 80 y mas años NO DEBEN ser mayor a los Exámenes Procesados de la misma edad.-")</f>
        <v/>
      </c>
      <c r="CT82" s="175" t="str">
        <f>IF(AL82&lt;=AK82,""," Los exámenes Reactivos de 80 y mas años NO DEBEN ser mayor a los Exámenes Procesados de la misma edad.-")</f>
        <v/>
      </c>
    </row>
    <row r="83" spans="1:98" ht="21" x14ac:dyDescent="0.25">
      <c r="A83" s="491"/>
      <c r="B83" s="257" t="s">
        <v>90</v>
      </c>
      <c r="C83" s="281">
        <f t="shared" si="20"/>
        <v>0</v>
      </c>
      <c r="D83" s="228">
        <f t="shared" si="21"/>
        <v>0</v>
      </c>
      <c r="E83" s="229"/>
      <c r="F83" s="230"/>
      <c r="G83" s="229"/>
      <c r="H83" s="230"/>
      <c r="I83" s="229"/>
      <c r="J83" s="230"/>
      <c r="K83" s="229"/>
      <c r="L83" s="230"/>
      <c r="M83" s="229"/>
      <c r="N83" s="230"/>
      <c r="O83" s="229"/>
      <c r="P83" s="230"/>
      <c r="Q83" s="229"/>
      <c r="R83" s="230"/>
      <c r="S83" s="229"/>
      <c r="T83" s="230"/>
      <c r="U83" s="229"/>
      <c r="V83" s="230"/>
      <c r="W83" s="229"/>
      <c r="X83" s="230"/>
      <c r="Y83" s="229"/>
      <c r="Z83" s="230"/>
      <c r="AA83" s="229"/>
      <c r="AB83" s="230"/>
      <c r="AC83" s="229"/>
      <c r="AD83" s="230"/>
      <c r="AE83" s="229"/>
      <c r="AF83" s="230"/>
      <c r="AG83" s="229"/>
      <c r="AH83" s="230"/>
      <c r="AI83" s="229"/>
      <c r="AJ83" s="230"/>
      <c r="AK83" s="229"/>
      <c r="AL83" s="231"/>
      <c r="AM83" s="219"/>
      <c r="AN83" s="219"/>
      <c r="AO83" s="219"/>
      <c r="AP83" s="231"/>
      <c r="AQ83" s="231"/>
      <c r="AR83" s="265" t="s">
        <v>97</v>
      </c>
      <c r="BZ83" s="175"/>
      <c r="CA83" s="175" t="str">
        <f t="shared" si="41"/>
        <v/>
      </c>
      <c r="CB83" s="175" t="str">
        <f t="shared" si="22"/>
        <v/>
      </c>
      <c r="CC83" s="175" t="str">
        <f t="shared" si="23"/>
        <v/>
      </c>
      <c r="CD83" s="175" t="str">
        <f t="shared" si="24"/>
        <v/>
      </c>
      <c r="CE83" s="175" t="str">
        <f t="shared" si="25"/>
        <v/>
      </c>
      <c r="CF83" s="175" t="str">
        <f t="shared" si="26"/>
        <v/>
      </c>
      <c r="CG83" s="175" t="str">
        <f t="shared" si="27"/>
        <v/>
      </c>
      <c r="CH83" s="175" t="str">
        <f t="shared" si="28"/>
        <v/>
      </c>
      <c r="CI83" s="175" t="str">
        <f t="shared" si="29"/>
        <v/>
      </c>
      <c r="CJ83" s="175" t="str">
        <f t="shared" si="30"/>
        <v/>
      </c>
      <c r="CK83" s="175" t="str">
        <f t="shared" si="31"/>
        <v/>
      </c>
      <c r="CL83" s="175" t="str">
        <f t="shared" si="32"/>
        <v/>
      </c>
      <c r="CM83" s="175" t="str">
        <f t="shared" si="33"/>
        <v/>
      </c>
      <c r="CN83" s="175" t="str">
        <f t="shared" si="34"/>
        <v/>
      </c>
      <c r="CO83" s="175" t="str">
        <f t="shared" si="35"/>
        <v/>
      </c>
      <c r="CP83" s="175" t="str">
        <f t="shared" si="36"/>
        <v/>
      </c>
      <c r="CQ83" s="175" t="str">
        <f t="shared" ref="CQ83:CQ94" si="42">IF(AJ83&lt;=AI83,""," Los exámenes Reactivos de 75 a 79 años NO DEBEN ser mayor a los Exámenes Procesados de la misma edad.-")</f>
        <v/>
      </c>
      <c r="CR83" s="175" t="str">
        <f t="shared" si="38"/>
        <v/>
      </c>
      <c r="CS83" s="175" t="str">
        <f>IF(AL83&lt;=AK83,""," Los exámenes Reactivos de 83 y mas años NO DEBEN ser mayor a los Exámenes Procesados de la misma edad.-")</f>
        <v/>
      </c>
      <c r="CT83" s="175" t="str">
        <f>IF(AL83&lt;=AK83,""," Los exámenes Reactivos de 83 y mas años NO DEBEN ser mayor a los Exámenes Procesados de la misma edad.-")</f>
        <v/>
      </c>
    </row>
    <row r="84" spans="1:98" x14ac:dyDescent="0.25">
      <c r="A84" s="454" t="s">
        <v>84</v>
      </c>
      <c r="B84" s="455"/>
      <c r="C84" s="266">
        <f t="shared" ref="C84:C94" si="43">SUM(E84+G84+I84+K84+M84+O84+Q84+S84+U84+W84+Y84+AA84+AC84+AE84+AG84+AI84+AK84)</f>
        <v>0</v>
      </c>
      <c r="D84" s="267">
        <f t="shared" ref="D84:D94" si="44">SUM(F84+H84+J84+L84+N84+P84+R84+T84+V84+X84+Z84+AB84+AD84+AF84+AH84+AJ84+AL84)</f>
        <v>0</v>
      </c>
      <c r="E84" s="191"/>
      <c r="F84" s="192"/>
      <c r="G84" s="282"/>
      <c r="H84" s="283"/>
      <c r="I84" s="282"/>
      <c r="J84" s="283"/>
      <c r="K84" s="282"/>
      <c r="L84" s="283"/>
      <c r="M84" s="282"/>
      <c r="N84" s="283"/>
      <c r="O84" s="282"/>
      <c r="P84" s="283"/>
      <c r="Q84" s="282"/>
      <c r="R84" s="283"/>
      <c r="S84" s="282"/>
      <c r="T84" s="283"/>
      <c r="U84" s="282"/>
      <c r="V84" s="283"/>
      <c r="W84" s="282"/>
      <c r="X84" s="283"/>
      <c r="Y84" s="282"/>
      <c r="Z84" s="283"/>
      <c r="AA84" s="282"/>
      <c r="AB84" s="283"/>
      <c r="AC84" s="282"/>
      <c r="AD84" s="283"/>
      <c r="AE84" s="282"/>
      <c r="AF84" s="283"/>
      <c r="AG84" s="282"/>
      <c r="AH84" s="283"/>
      <c r="AI84" s="282"/>
      <c r="AJ84" s="283"/>
      <c r="AK84" s="282"/>
      <c r="AL84" s="284"/>
      <c r="AM84" s="202"/>
      <c r="AN84" s="202"/>
      <c r="AO84" s="202"/>
      <c r="AP84" s="193"/>
      <c r="AQ84" s="193"/>
      <c r="AR84" s="265" t="s">
        <v>97</v>
      </c>
      <c r="BZ84" s="175"/>
      <c r="CA84" s="175" t="str">
        <f t="shared" si="41"/>
        <v/>
      </c>
      <c r="CB84" s="175" t="str">
        <f t="shared" si="22"/>
        <v/>
      </c>
      <c r="CC84" s="175" t="str">
        <f t="shared" si="23"/>
        <v/>
      </c>
      <c r="CD84" s="175" t="str">
        <f t="shared" si="24"/>
        <v/>
      </c>
      <c r="CE84" s="175" t="str">
        <f t="shared" si="25"/>
        <v/>
      </c>
      <c r="CF84" s="175" t="str">
        <f t="shared" si="26"/>
        <v/>
      </c>
      <c r="CG84" s="175" t="str">
        <f t="shared" si="27"/>
        <v/>
      </c>
      <c r="CH84" s="175" t="str">
        <f t="shared" si="28"/>
        <v/>
      </c>
      <c r="CI84" s="175" t="str">
        <f t="shared" si="29"/>
        <v/>
      </c>
      <c r="CJ84" s="175" t="str">
        <f t="shared" si="30"/>
        <v/>
      </c>
      <c r="CK84" s="175" t="str">
        <f t="shared" si="31"/>
        <v/>
      </c>
      <c r="CL84" s="175" t="str">
        <f t="shared" si="32"/>
        <v/>
      </c>
      <c r="CM84" s="175" t="str">
        <f t="shared" si="33"/>
        <v/>
      </c>
      <c r="CN84" s="175" t="str">
        <f t="shared" si="34"/>
        <v/>
      </c>
      <c r="CO84" s="175" t="str">
        <f t="shared" si="35"/>
        <v/>
      </c>
      <c r="CP84" s="175" t="str">
        <f t="shared" si="36"/>
        <v/>
      </c>
      <c r="CQ84" s="175" t="str">
        <f t="shared" si="42"/>
        <v/>
      </c>
      <c r="CR84" s="175" t="str">
        <f t="shared" si="38"/>
        <v/>
      </c>
      <c r="CS84" s="175" t="str">
        <f>IF(AL84&lt;=AK84,""," Los exámenes Reactivos de 84 y mas años NO DEBEN ser mayor a los Exámenes Procesados de la misma edad.-")</f>
        <v/>
      </c>
      <c r="CT84" s="175" t="str">
        <f>IF(AL84&lt;=AK84,""," Los exámenes Reactivos de 84 y mas años NO DEBEN ser mayor a los Exámenes Procesados de la misma edad.-")</f>
        <v/>
      </c>
    </row>
    <row r="85" spans="1:98" x14ac:dyDescent="0.25">
      <c r="A85" s="452" t="s">
        <v>58</v>
      </c>
      <c r="B85" s="453"/>
      <c r="C85" s="214">
        <f t="shared" si="43"/>
        <v>3</v>
      </c>
      <c r="D85" s="271">
        <f t="shared" si="44"/>
        <v>0</v>
      </c>
      <c r="E85" s="208"/>
      <c r="F85" s="209"/>
      <c r="G85" s="208"/>
      <c r="H85" s="209"/>
      <c r="I85" s="208"/>
      <c r="J85" s="209"/>
      <c r="K85" s="276"/>
      <c r="L85" s="215"/>
      <c r="M85" s="276"/>
      <c r="N85" s="215"/>
      <c r="O85" s="276">
        <v>1</v>
      </c>
      <c r="P85" s="215"/>
      <c r="Q85" s="276">
        <v>1</v>
      </c>
      <c r="R85" s="215"/>
      <c r="S85" s="276"/>
      <c r="T85" s="215"/>
      <c r="U85" s="276"/>
      <c r="V85" s="215"/>
      <c r="W85" s="276"/>
      <c r="X85" s="215"/>
      <c r="Y85" s="276">
        <v>1</v>
      </c>
      <c r="Z85" s="215"/>
      <c r="AA85" s="276"/>
      <c r="AB85" s="215"/>
      <c r="AC85" s="276"/>
      <c r="AD85" s="215"/>
      <c r="AE85" s="276"/>
      <c r="AF85" s="215"/>
      <c r="AG85" s="276"/>
      <c r="AH85" s="215"/>
      <c r="AI85" s="276"/>
      <c r="AJ85" s="215"/>
      <c r="AK85" s="276"/>
      <c r="AL85" s="216"/>
      <c r="AM85" s="206">
        <v>2</v>
      </c>
      <c r="AN85" s="206">
        <v>1</v>
      </c>
      <c r="AO85" s="204">
        <v>0</v>
      </c>
      <c r="AP85" s="210">
        <v>0</v>
      </c>
      <c r="AQ85" s="210">
        <v>0</v>
      </c>
      <c r="AR85" s="265" t="s">
        <v>97</v>
      </c>
      <c r="BZ85" s="175"/>
      <c r="CA85" s="175" t="str">
        <f t="shared" si="41"/>
        <v/>
      </c>
      <c r="CB85" s="175" t="str">
        <f t="shared" si="22"/>
        <v/>
      </c>
      <c r="CC85" s="175" t="str">
        <f t="shared" si="23"/>
        <v/>
      </c>
      <c r="CD85" s="175" t="str">
        <f t="shared" si="24"/>
        <v/>
      </c>
      <c r="CE85" s="175" t="str">
        <f t="shared" si="25"/>
        <v/>
      </c>
      <c r="CF85" s="175" t="str">
        <f t="shared" si="26"/>
        <v/>
      </c>
      <c r="CG85" s="175" t="str">
        <f t="shared" si="27"/>
        <v/>
      </c>
      <c r="CH85" s="175" t="str">
        <f t="shared" si="28"/>
        <v/>
      </c>
      <c r="CI85" s="175" t="str">
        <f t="shared" si="29"/>
        <v/>
      </c>
      <c r="CJ85" s="175" t="str">
        <f t="shared" si="30"/>
        <v/>
      </c>
      <c r="CK85" s="175" t="str">
        <f t="shared" si="31"/>
        <v/>
      </c>
      <c r="CL85" s="175" t="str">
        <f t="shared" si="32"/>
        <v/>
      </c>
      <c r="CM85" s="175" t="str">
        <f t="shared" si="33"/>
        <v/>
      </c>
      <c r="CN85" s="175" t="str">
        <f t="shared" si="34"/>
        <v/>
      </c>
      <c r="CO85" s="175" t="str">
        <f t="shared" si="35"/>
        <v/>
      </c>
      <c r="CP85" s="175" t="str">
        <f t="shared" si="36"/>
        <v/>
      </c>
      <c r="CQ85" s="175" t="str">
        <f t="shared" si="42"/>
        <v/>
      </c>
      <c r="CR85" s="175" t="str">
        <f t="shared" si="38"/>
        <v/>
      </c>
      <c r="CS85" s="175" t="str">
        <f>IF(AL85&lt;=AK85,""," Los exámenes Reactivos de 85 y mas años NO DEBEN ser mayor a los Exámenes Procesados de la misma edad.-")</f>
        <v/>
      </c>
      <c r="CT85" s="175" t="str">
        <f>IF(AL85&lt;=AK85,""," Los exámenes Reactivos de 85 y mas años NO DEBEN ser mayor a los Exámenes Procesados de la misma edad.-")</f>
        <v/>
      </c>
    </row>
    <row r="86" spans="1:98" x14ac:dyDescent="0.25">
      <c r="A86" s="452" t="s">
        <v>86</v>
      </c>
      <c r="B86" s="453"/>
      <c r="C86" s="214">
        <f t="shared" si="43"/>
        <v>0</v>
      </c>
      <c r="D86" s="271">
        <f t="shared" si="44"/>
        <v>0</v>
      </c>
      <c r="E86" s="208"/>
      <c r="F86" s="209"/>
      <c r="G86" s="208"/>
      <c r="H86" s="209"/>
      <c r="I86" s="208"/>
      <c r="J86" s="209"/>
      <c r="K86" s="276"/>
      <c r="L86" s="215"/>
      <c r="M86" s="276"/>
      <c r="N86" s="215"/>
      <c r="O86" s="276"/>
      <c r="P86" s="215"/>
      <c r="Q86" s="276"/>
      <c r="R86" s="215"/>
      <c r="S86" s="276"/>
      <c r="T86" s="215"/>
      <c r="U86" s="276"/>
      <c r="V86" s="215"/>
      <c r="W86" s="276"/>
      <c r="X86" s="215"/>
      <c r="Y86" s="276"/>
      <c r="Z86" s="215"/>
      <c r="AA86" s="276"/>
      <c r="AB86" s="215"/>
      <c r="AC86" s="276"/>
      <c r="AD86" s="215"/>
      <c r="AE86" s="276"/>
      <c r="AF86" s="215"/>
      <c r="AG86" s="276"/>
      <c r="AH86" s="215"/>
      <c r="AI86" s="276"/>
      <c r="AJ86" s="215"/>
      <c r="AK86" s="276"/>
      <c r="AL86" s="216"/>
      <c r="AM86" s="206"/>
      <c r="AN86" s="206"/>
      <c r="AO86" s="206"/>
      <c r="AP86" s="216"/>
      <c r="AQ86" s="216"/>
      <c r="AR86" s="265" t="s">
        <v>97</v>
      </c>
      <c r="BZ86" s="175"/>
      <c r="CA86" s="175" t="str">
        <f t="shared" si="41"/>
        <v/>
      </c>
      <c r="CB86" s="175" t="str">
        <f t="shared" si="22"/>
        <v/>
      </c>
      <c r="CC86" s="175" t="str">
        <f t="shared" si="23"/>
        <v/>
      </c>
      <c r="CD86" s="175" t="str">
        <f t="shared" si="24"/>
        <v/>
      </c>
      <c r="CE86" s="175" t="str">
        <f t="shared" si="25"/>
        <v/>
      </c>
      <c r="CF86" s="175" t="str">
        <f t="shared" si="26"/>
        <v/>
      </c>
      <c r="CG86" s="175" t="str">
        <f t="shared" si="27"/>
        <v/>
      </c>
      <c r="CH86" s="175" t="str">
        <f t="shared" si="28"/>
        <v/>
      </c>
      <c r="CI86" s="175" t="str">
        <f t="shared" si="29"/>
        <v/>
      </c>
      <c r="CJ86" s="175" t="str">
        <f t="shared" si="30"/>
        <v/>
      </c>
      <c r="CK86" s="175" t="str">
        <f t="shared" si="31"/>
        <v/>
      </c>
      <c r="CL86" s="175" t="str">
        <f t="shared" si="32"/>
        <v/>
      </c>
      <c r="CM86" s="175" t="str">
        <f t="shared" si="33"/>
        <v/>
      </c>
      <c r="CN86" s="175" t="str">
        <f t="shared" si="34"/>
        <v/>
      </c>
      <c r="CO86" s="175" t="str">
        <f t="shared" si="35"/>
        <v/>
      </c>
      <c r="CP86" s="175" t="str">
        <f t="shared" si="36"/>
        <v/>
      </c>
      <c r="CQ86" s="175" t="str">
        <f t="shared" si="42"/>
        <v/>
      </c>
      <c r="CR86" s="175" t="str">
        <f t="shared" si="38"/>
        <v/>
      </c>
      <c r="CS86" s="175" t="str">
        <f>IF(AL86&lt;=AK86,""," Los exámenes Reactivos de 86 y mas años NO DEBEN ser mayor a los Exámenes Procesados de la misma edad.-")</f>
        <v/>
      </c>
      <c r="CT86" s="175" t="str">
        <f>IF(AL86&lt;=AK86,""," Los exámenes Reactivos de 86 y mas años NO DEBEN ser mayor a los Exámenes Procesados de la misma edad.-")</f>
        <v/>
      </c>
    </row>
    <row r="87" spans="1:98" x14ac:dyDescent="0.25">
      <c r="A87" s="452" t="s">
        <v>99</v>
      </c>
      <c r="B87" s="453"/>
      <c r="C87" s="285">
        <f t="shared" si="43"/>
        <v>0</v>
      </c>
      <c r="D87" s="286">
        <f t="shared" si="44"/>
        <v>0</v>
      </c>
      <c r="E87" s="208"/>
      <c r="F87" s="209"/>
      <c r="G87" s="208"/>
      <c r="H87" s="209"/>
      <c r="I87" s="208"/>
      <c r="J87" s="209"/>
      <c r="K87" s="276"/>
      <c r="L87" s="215"/>
      <c r="M87" s="276"/>
      <c r="N87" s="215"/>
      <c r="O87" s="276"/>
      <c r="P87" s="215"/>
      <c r="Q87" s="276"/>
      <c r="R87" s="215"/>
      <c r="S87" s="276"/>
      <c r="T87" s="215"/>
      <c r="U87" s="276"/>
      <c r="V87" s="215"/>
      <c r="W87" s="276"/>
      <c r="X87" s="215"/>
      <c r="Y87" s="276"/>
      <c r="Z87" s="215"/>
      <c r="AA87" s="276"/>
      <c r="AB87" s="215"/>
      <c r="AC87" s="276"/>
      <c r="AD87" s="215"/>
      <c r="AE87" s="276"/>
      <c r="AF87" s="215"/>
      <c r="AG87" s="276"/>
      <c r="AH87" s="215"/>
      <c r="AI87" s="276"/>
      <c r="AJ87" s="215"/>
      <c r="AK87" s="276"/>
      <c r="AL87" s="216"/>
      <c r="AM87" s="206"/>
      <c r="AN87" s="206"/>
      <c r="AO87" s="206"/>
      <c r="AP87" s="216"/>
      <c r="AQ87" s="216"/>
      <c r="AR87" s="265" t="s">
        <v>97</v>
      </c>
      <c r="BZ87" s="175"/>
      <c r="CA87" s="175" t="str">
        <f t="shared" si="41"/>
        <v/>
      </c>
      <c r="CB87" s="175" t="str">
        <f t="shared" si="22"/>
        <v/>
      </c>
      <c r="CC87" s="175" t="str">
        <f t="shared" si="23"/>
        <v/>
      </c>
      <c r="CD87" s="175" t="str">
        <f t="shared" si="24"/>
        <v/>
      </c>
      <c r="CE87" s="175" t="str">
        <f t="shared" si="25"/>
        <v/>
      </c>
      <c r="CF87" s="175" t="str">
        <f t="shared" si="26"/>
        <v/>
      </c>
      <c r="CG87" s="175" t="str">
        <f t="shared" si="27"/>
        <v/>
      </c>
      <c r="CH87" s="175" t="str">
        <f t="shared" si="28"/>
        <v/>
      </c>
      <c r="CI87" s="175" t="str">
        <f t="shared" si="29"/>
        <v/>
      </c>
      <c r="CJ87" s="175" t="str">
        <f t="shared" si="30"/>
        <v/>
      </c>
      <c r="CK87" s="175" t="str">
        <f t="shared" si="31"/>
        <v/>
      </c>
      <c r="CL87" s="175" t="str">
        <f t="shared" si="32"/>
        <v/>
      </c>
      <c r="CM87" s="175" t="str">
        <f t="shared" si="33"/>
        <v/>
      </c>
      <c r="CN87" s="175" t="str">
        <f t="shared" si="34"/>
        <v/>
      </c>
      <c r="CO87" s="175" t="str">
        <f t="shared" si="35"/>
        <v/>
      </c>
      <c r="CP87" s="175" t="str">
        <f t="shared" si="36"/>
        <v/>
      </c>
      <c r="CQ87" s="175" t="str">
        <f t="shared" si="42"/>
        <v/>
      </c>
      <c r="CR87" s="175" t="str">
        <f t="shared" si="38"/>
        <v/>
      </c>
      <c r="CS87" s="175" t="str">
        <f>IF(AL87&lt;=AK87,""," Los exámenes Reactivos de 87 y mas años NO DEBEN ser mayor a los Exámenes Procesados de la misma edad.-")</f>
        <v/>
      </c>
      <c r="CT87" s="175" t="str">
        <f>IF(AL87&lt;=AK87,""," Los exámenes Reactivos de 87 y mas años NO DEBEN ser mayor a los Exámenes Procesados de la misma edad.-")</f>
        <v/>
      </c>
    </row>
    <row r="88" spans="1:98" x14ac:dyDescent="0.25">
      <c r="A88" s="452" t="s">
        <v>100</v>
      </c>
      <c r="B88" s="453"/>
      <c r="C88" s="285">
        <f t="shared" si="43"/>
        <v>0</v>
      </c>
      <c r="D88" s="286">
        <f t="shared" si="44"/>
        <v>0</v>
      </c>
      <c r="E88" s="208"/>
      <c r="F88" s="209"/>
      <c r="G88" s="208"/>
      <c r="H88" s="209"/>
      <c r="I88" s="208"/>
      <c r="J88" s="209"/>
      <c r="K88" s="276"/>
      <c r="L88" s="215"/>
      <c r="M88" s="276"/>
      <c r="N88" s="215"/>
      <c r="O88" s="276"/>
      <c r="P88" s="215"/>
      <c r="Q88" s="276"/>
      <c r="R88" s="215"/>
      <c r="S88" s="276"/>
      <c r="T88" s="215"/>
      <c r="U88" s="276"/>
      <c r="V88" s="215"/>
      <c r="W88" s="276"/>
      <c r="X88" s="215"/>
      <c r="Y88" s="276"/>
      <c r="Z88" s="215"/>
      <c r="AA88" s="276"/>
      <c r="AB88" s="215"/>
      <c r="AC88" s="276"/>
      <c r="AD88" s="215"/>
      <c r="AE88" s="276"/>
      <c r="AF88" s="215"/>
      <c r="AG88" s="276"/>
      <c r="AH88" s="215"/>
      <c r="AI88" s="276"/>
      <c r="AJ88" s="215"/>
      <c r="AK88" s="276"/>
      <c r="AL88" s="216"/>
      <c r="AM88" s="206"/>
      <c r="AN88" s="206"/>
      <c r="AO88" s="206"/>
      <c r="AP88" s="216"/>
      <c r="AQ88" s="216"/>
      <c r="AR88" s="265" t="s">
        <v>97</v>
      </c>
      <c r="BZ88" s="175"/>
      <c r="CA88" s="175" t="str">
        <f t="shared" si="41"/>
        <v/>
      </c>
      <c r="CB88" s="175" t="str">
        <f t="shared" si="22"/>
        <v/>
      </c>
      <c r="CC88" s="175" t="str">
        <f t="shared" si="23"/>
        <v/>
      </c>
      <c r="CD88" s="175" t="str">
        <f t="shared" si="24"/>
        <v/>
      </c>
      <c r="CE88" s="175" t="str">
        <f t="shared" si="25"/>
        <v/>
      </c>
      <c r="CF88" s="175" t="str">
        <f t="shared" si="26"/>
        <v/>
      </c>
      <c r="CG88" s="175" t="str">
        <f t="shared" si="27"/>
        <v/>
      </c>
      <c r="CH88" s="175" t="str">
        <f t="shared" si="28"/>
        <v/>
      </c>
      <c r="CI88" s="175" t="str">
        <f t="shared" si="29"/>
        <v/>
      </c>
      <c r="CJ88" s="175" t="str">
        <f t="shared" si="30"/>
        <v/>
      </c>
      <c r="CK88" s="175" t="str">
        <f t="shared" si="31"/>
        <v/>
      </c>
      <c r="CL88" s="175" t="str">
        <f t="shared" si="32"/>
        <v/>
      </c>
      <c r="CM88" s="175" t="str">
        <f t="shared" si="33"/>
        <v/>
      </c>
      <c r="CN88" s="175" t="str">
        <f t="shared" si="34"/>
        <v/>
      </c>
      <c r="CO88" s="175" t="str">
        <f t="shared" si="35"/>
        <v/>
      </c>
      <c r="CP88" s="175" t="str">
        <f t="shared" si="36"/>
        <v/>
      </c>
      <c r="CQ88" s="175" t="str">
        <f t="shared" si="42"/>
        <v/>
      </c>
      <c r="CR88" s="175" t="str">
        <f t="shared" si="38"/>
        <v/>
      </c>
      <c r="CS88" s="175" t="str">
        <f>IF(AL88&lt;=AK88,""," Los exámenes Reactivos de 88 y mas años NO DEBEN ser mayor a los Exámenes Procesados de la misma edad.-")</f>
        <v/>
      </c>
      <c r="CT88" s="175" t="str">
        <f>IF(AL88&lt;=AK88,""," Los exámenes Reactivos de 88 y mas años NO DEBEN ser mayor a los Exámenes Procesados de la misma edad.-")</f>
        <v/>
      </c>
    </row>
    <row r="89" spans="1:98" x14ac:dyDescent="0.25">
      <c r="A89" s="287" t="s">
        <v>101</v>
      </c>
      <c r="B89" s="288"/>
      <c r="C89" s="285">
        <f t="shared" si="43"/>
        <v>3</v>
      </c>
      <c r="D89" s="286">
        <f t="shared" si="44"/>
        <v>0</v>
      </c>
      <c r="E89" s="208"/>
      <c r="F89" s="209"/>
      <c r="G89" s="208"/>
      <c r="H89" s="209"/>
      <c r="I89" s="208"/>
      <c r="J89" s="209"/>
      <c r="K89" s="276"/>
      <c r="L89" s="215"/>
      <c r="M89" s="276">
        <v>2</v>
      </c>
      <c r="N89" s="215"/>
      <c r="O89" s="276"/>
      <c r="P89" s="215"/>
      <c r="Q89" s="276">
        <v>1</v>
      </c>
      <c r="R89" s="215"/>
      <c r="S89" s="276"/>
      <c r="T89" s="215"/>
      <c r="U89" s="276"/>
      <c r="V89" s="215"/>
      <c r="W89" s="276"/>
      <c r="X89" s="215"/>
      <c r="Y89" s="276"/>
      <c r="Z89" s="215"/>
      <c r="AA89" s="276"/>
      <c r="AB89" s="215"/>
      <c r="AC89" s="276"/>
      <c r="AD89" s="215"/>
      <c r="AE89" s="276"/>
      <c r="AF89" s="215"/>
      <c r="AG89" s="276"/>
      <c r="AH89" s="215"/>
      <c r="AI89" s="276"/>
      <c r="AJ89" s="215"/>
      <c r="AK89" s="276"/>
      <c r="AL89" s="216"/>
      <c r="AM89" s="206">
        <v>2</v>
      </c>
      <c r="AN89" s="206">
        <v>1</v>
      </c>
      <c r="AO89" s="204">
        <v>0</v>
      </c>
      <c r="AP89" s="210">
        <v>0</v>
      </c>
      <c r="AQ89" s="210">
        <v>0</v>
      </c>
      <c r="AR89" s="265" t="s">
        <v>97</v>
      </c>
      <c r="BZ89" s="175"/>
      <c r="CA89" s="175" t="str">
        <f t="shared" si="41"/>
        <v/>
      </c>
      <c r="CB89" s="175" t="str">
        <f t="shared" si="22"/>
        <v/>
      </c>
      <c r="CC89" s="175" t="str">
        <f t="shared" si="23"/>
        <v/>
      </c>
      <c r="CD89" s="175" t="str">
        <f t="shared" si="24"/>
        <v/>
      </c>
      <c r="CE89" s="175" t="str">
        <f t="shared" si="25"/>
        <v/>
      </c>
      <c r="CF89" s="175" t="str">
        <f t="shared" si="26"/>
        <v/>
      </c>
      <c r="CG89" s="175" t="str">
        <f t="shared" si="27"/>
        <v/>
      </c>
      <c r="CH89" s="175" t="str">
        <f t="shared" si="28"/>
        <v/>
      </c>
      <c r="CI89" s="175" t="str">
        <f t="shared" si="29"/>
        <v/>
      </c>
      <c r="CJ89" s="175" t="str">
        <f t="shared" si="30"/>
        <v/>
      </c>
      <c r="CK89" s="175" t="str">
        <f t="shared" si="31"/>
        <v/>
      </c>
      <c r="CL89" s="175" t="str">
        <f t="shared" si="32"/>
        <v/>
      </c>
      <c r="CM89" s="175" t="str">
        <f t="shared" si="33"/>
        <v/>
      </c>
      <c r="CN89" s="175" t="str">
        <f t="shared" si="34"/>
        <v/>
      </c>
      <c r="CO89" s="175" t="str">
        <f t="shared" si="35"/>
        <v/>
      </c>
      <c r="CP89" s="175" t="str">
        <f t="shared" si="36"/>
        <v/>
      </c>
      <c r="CQ89" s="175" t="str">
        <f t="shared" si="42"/>
        <v/>
      </c>
      <c r="CR89" s="175" t="str">
        <f t="shared" si="38"/>
        <v/>
      </c>
      <c r="CS89" s="175" t="str">
        <f>IF(AL89&lt;=AK89,""," Los exámenes Reactivos de 89 y mas años NO DEBEN ser mayor a los Exámenes Procesados de la misma edad.-")</f>
        <v/>
      </c>
      <c r="CT89" s="175" t="str">
        <f>IF(AL89&lt;=AK89,""," Los exámenes Reactivos de 89 y mas años NO DEBEN ser mayor a los Exámenes Procesados de la misma edad.-")</f>
        <v/>
      </c>
    </row>
    <row r="90" spans="1:98" x14ac:dyDescent="0.25">
      <c r="A90" s="452" t="s">
        <v>102</v>
      </c>
      <c r="B90" s="453"/>
      <c r="C90" s="285">
        <f t="shared" si="43"/>
        <v>0</v>
      </c>
      <c r="D90" s="286">
        <f t="shared" si="44"/>
        <v>0</v>
      </c>
      <c r="E90" s="268"/>
      <c r="F90" s="269"/>
      <c r="G90" s="268"/>
      <c r="H90" s="269"/>
      <c r="I90" s="268"/>
      <c r="J90" s="269"/>
      <c r="K90" s="276"/>
      <c r="L90" s="215"/>
      <c r="M90" s="276"/>
      <c r="N90" s="215"/>
      <c r="O90" s="276"/>
      <c r="P90" s="215"/>
      <c r="Q90" s="276"/>
      <c r="R90" s="215"/>
      <c r="S90" s="276"/>
      <c r="T90" s="215"/>
      <c r="U90" s="276"/>
      <c r="V90" s="215"/>
      <c r="W90" s="276"/>
      <c r="X90" s="215"/>
      <c r="Y90" s="276"/>
      <c r="Z90" s="215"/>
      <c r="AA90" s="276"/>
      <c r="AB90" s="215"/>
      <c r="AC90" s="276"/>
      <c r="AD90" s="215"/>
      <c r="AE90" s="276"/>
      <c r="AF90" s="215"/>
      <c r="AG90" s="276"/>
      <c r="AH90" s="215"/>
      <c r="AI90" s="276"/>
      <c r="AJ90" s="215"/>
      <c r="AK90" s="276"/>
      <c r="AL90" s="216"/>
      <c r="AM90" s="206"/>
      <c r="AN90" s="206"/>
      <c r="AO90" s="206"/>
      <c r="AP90" s="216"/>
      <c r="AQ90" s="216"/>
      <c r="AR90" s="265" t="s">
        <v>97</v>
      </c>
      <c r="BZ90" s="175"/>
      <c r="CA90" s="175" t="str">
        <f t="shared" si="41"/>
        <v/>
      </c>
      <c r="CB90" s="175" t="str">
        <f t="shared" si="22"/>
        <v/>
      </c>
      <c r="CC90" s="175" t="str">
        <f t="shared" si="23"/>
        <v/>
      </c>
      <c r="CD90" s="175" t="str">
        <f t="shared" si="24"/>
        <v/>
      </c>
      <c r="CE90" s="175" t="str">
        <f t="shared" si="25"/>
        <v/>
      </c>
      <c r="CF90" s="175" t="str">
        <f t="shared" si="26"/>
        <v/>
      </c>
      <c r="CG90" s="175" t="str">
        <f t="shared" si="27"/>
        <v/>
      </c>
      <c r="CH90" s="175" t="str">
        <f t="shared" si="28"/>
        <v/>
      </c>
      <c r="CI90" s="175" t="str">
        <f t="shared" si="29"/>
        <v/>
      </c>
      <c r="CJ90" s="175" t="str">
        <f t="shared" si="30"/>
        <v/>
      </c>
      <c r="CK90" s="175" t="str">
        <f t="shared" si="31"/>
        <v/>
      </c>
      <c r="CL90" s="175" t="str">
        <f t="shared" si="32"/>
        <v/>
      </c>
      <c r="CM90" s="175" t="str">
        <f t="shared" si="33"/>
        <v/>
      </c>
      <c r="CN90" s="175" t="str">
        <f t="shared" si="34"/>
        <v/>
      </c>
      <c r="CO90" s="175" t="str">
        <f t="shared" si="35"/>
        <v/>
      </c>
      <c r="CP90" s="175" t="str">
        <f t="shared" si="36"/>
        <v/>
      </c>
      <c r="CQ90" s="175" t="str">
        <f t="shared" si="42"/>
        <v/>
      </c>
      <c r="CR90" s="175" t="str">
        <f t="shared" si="38"/>
        <v/>
      </c>
      <c r="CS90" s="175" t="str">
        <f>IF(AL90&lt;=AK90,""," Los exámenes Reactivos de 90 y mas años NO DEBEN ser mayor a los Exámenes Procesados de la misma edad.-")</f>
        <v/>
      </c>
      <c r="CT90" s="175" t="str">
        <f>IF(AL90&lt;=AK90,""," Los exámenes Reactivos de 90 y mas años NO DEBEN ser mayor a los Exámenes Procesados de la misma edad.-")</f>
        <v/>
      </c>
    </row>
    <row r="91" spans="1:98" x14ac:dyDescent="0.25">
      <c r="A91" s="452" t="s">
        <v>103</v>
      </c>
      <c r="B91" s="453"/>
      <c r="C91" s="285">
        <f t="shared" si="43"/>
        <v>0</v>
      </c>
      <c r="D91" s="286">
        <f t="shared" si="44"/>
        <v>0</v>
      </c>
      <c r="E91" s="276"/>
      <c r="F91" s="215"/>
      <c r="G91" s="276"/>
      <c r="H91" s="215"/>
      <c r="I91" s="276"/>
      <c r="J91" s="215"/>
      <c r="K91" s="276"/>
      <c r="L91" s="215"/>
      <c r="M91" s="276"/>
      <c r="N91" s="215"/>
      <c r="O91" s="276"/>
      <c r="P91" s="215"/>
      <c r="Q91" s="276"/>
      <c r="R91" s="215"/>
      <c r="S91" s="276"/>
      <c r="T91" s="215"/>
      <c r="U91" s="276"/>
      <c r="V91" s="215"/>
      <c r="W91" s="276"/>
      <c r="X91" s="215"/>
      <c r="Y91" s="276"/>
      <c r="Z91" s="215"/>
      <c r="AA91" s="276"/>
      <c r="AB91" s="215"/>
      <c r="AC91" s="276"/>
      <c r="AD91" s="215"/>
      <c r="AE91" s="276"/>
      <c r="AF91" s="215"/>
      <c r="AG91" s="276"/>
      <c r="AH91" s="215"/>
      <c r="AI91" s="276"/>
      <c r="AJ91" s="215"/>
      <c r="AK91" s="276"/>
      <c r="AL91" s="216"/>
      <c r="AM91" s="206"/>
      <c r="AN91" s="206"/>
      <c r="AO91" s="206"/>
      <c r="AP91" s="216"/>
      <c r="AQ91" s="216"/>
      <c r="AR91" s="265" t="s">
        <v>97</v>
      </c>
      <c r="BZ91" s="175"/>
      <c r="CA91" s="175" t="str">
        <f t="shared" si="41"/>
        <v/>
      </c>
      <c r="CB91" s="175" t="str">
        <f t="shared" si="22"/>
        <v/>
      </c>
      <c r="CC91" s="175" t="str">
        <f t="shared" si="23"/>
        <v/>
      </c>
      <c r="CD91" s="175" t="str">
        <f t="shared" si="24"/>
        <v/>
      </c>
      <c r="CE91" s="175" t="str">
        <f t="shared" si="25"/>
        <v/>
      </c>
      <c r="CF91" s="175" t="str">
        <f t="shared" si="26"/>
        <v/>
      </c>
      <c r="CG91" s="175" t="str">
        <f t="shared" si="27"/>
        <v/>
      </c>
      <c r="CH91" s="175" t="str">
        <f t="shared" si="28"/>
        <v/>
      </c>
      <c r="CI91" s="175" t="str">
        <f t="shared" si="29"/>
        <v/>
      </c>
      <c r="CJ91" s="175" t="str">
        <f t="shared" si="30"/>
        <v/>
      </c>
      <c r="CK91" s="175" t="str">
        <f t="shared" si="31"/>
        <v/>
      </c>
      <c r="CL91" s="175" t="str">
        <f t="shared" si="32"/>
        <v/>
      </c>
      <c r="CM91" s="175" t="str">
        <f t="shared" si="33"/>
        <v/>
      </c>
      <c r="CN91" s="175" t="str">
        <f t="shared" si="34"/>
        <v/>
      </c>
      <c r="CO91" s="175" t="str">
        <f t="shared" si="35"/>
        <v/>
      </c>
      <c r="CP91" s="175" t="str">
        <f t="shared" si="36"/>
        <v/>
      </c>
      <c r="CQ91" s="175" t="str">
        <f t="shared" si="42"/>
        <v/>
      </c>
      <c r="CR91" s="175" t="str">
        <f t="shared" si="38"/>
        <v/>
      </c>
      <c r="CS91" s="175" t="str">
        <f>IF(AL91&lt;=AK91,""," Los exámenes Reactivos de 91 y mas años NO DEBEN ser mayor a los Exámenes Procesados de la misma edad.-")</f>
        <v/>
      </c>
      <c r="CT91" s="175" t="str">
        <f>IF(AL91&lt;=AK91,""," Los exámenes Reactivos de 91 y mas años NO DEBEN ser mayor a los Exámenes Procesados de la misma edad.-")</f>
        <v/>
      </c>
    </row>
    <row r="92" spans="1:98" x14ac:dyDescent="0.25">
      <c r="A92" s="452" t="s">
        <v>104</v>
      </c>
      <c r="B92" s="453"/>
      <c r="C92" s="285">
        <f t="shared" si="43"/>
        <v>0</v>
      </c>
      <c r="D92" s="286">
        <f t="shared" si="44"/>
        <v>0</v>
      </c>
      <c r="E92" s="276"/>
      <c r="F92" s="215"/>
      <c r="G92" s="276"/>
      <c r="H92" s="215"/>
      <c r="I92" s="276"/>
      <c r="J92" s="215"/>
      <c r="K92" s="276"/>
      <c r="L92" s="215"/>
      <c r="M92" s="276"/>
      <c r="N92" s="215"/>
      <c r="O92" s="276"/>
      <c r="P92" s="215"/>
      <c r="Q92" s="276"/>
      <c r="R92" s="215"/>
      <c r="S92" s="276"/>
      <c r="T92" s="215"/>
      <c r="U92" s="276"/>
      <c r="V92" s="215"/>
      <c r="W92" s="276"/>
      <c r="X92" s="215"/>
      <c r="Y92" s="276"/>
      <c r="Z92" s="215"/>
      <c r="AA92" s="276"/>
      <c r="AB92" s="215"/>
      <c r="AC92" s="276"/>
      <c r="AD92" s="215"/>
      <c r="AE92" s="276"/>
      <c r="AF92" s="215"/>
      <c r="AG92" s="276"/>
      <c r="AH92" s="215"/>
      <c r="AI92" s="276"/>
      <c r="AJ92" s="215"/>
      <c r="AK92" s="276"/>
      <c r="AL92" s="216"/>
      <c r="AM92" s="206"/>
      <c r="AN92" s="206"/>
      <c r="AO92" s="206"/>
      <c r="AP92" s="216"/>
      <c r="AQ92" s="216"/>
      <c r="AR92" s="265" t="s">
        <v>97</v>
      </c>
      <c r="BZ92" s="175"/>
      <c r="CA92" s="175" t="str">
        <f t="shared" si="41"/>
        <v/>
      </c>
      <c r="CB92" s="175" t="str">
        <f t="shared" si="22"/>
        <v/>
      </c>
      <c r="CC92" s="175" t="str">
        <f t="shared" si="23"/>
        <v/>
      </c>
      <c r="CD92" s="175" t="str">
        <f t="shared" si="24"/>
        <v/>
      </c>
      <c r="CE92" s="175" t="str">
        <f t="shared" si="25"/>
        <v/>
      </c>
      <c r="CF92" s="175" t="str">
        <f t="shared" si="26"/>
        <v/>
      </c>
      <c r="CG92" s="175" t="str">
        <f t="shared" si="27"/>
        <v/>
      </c>
      <c r="CH92" s="175" t="str">
        <f t="shared" si="28"/>
        <v/>
      </c>
      <c r="CI92" s="175" t="str">
        <f t="shared" si="29"/>
        <v/>
      </c>
      <c r="CJ92" s="175" t="str">
        <f t="shared" si="30"/>
        <v/>
      </c>
      <c r="CK92" s="175" t="str">
        <f t="shared" si="31"/>
        <v/>
      </c>
      <c r="CL92" s="175" t="str">
        <f t="shared" si="32"/>
        <v/>
      </c>
      <c r="CM92" s="175" t="str">
        <f t="shared" si="33"/>
        <v/>
      </c>
      <c r="CN92" s="175" t="str">
        <f t="shared" si="34"/>
        <v/>
      </c>
      <c r="CO92" s="175" t="str">
        <f t="shared" si="35"/>
        <v/>
      </c>
      <c r="CP92" s="175" t="str">
        <f t="shared" si="36"/>
        <v/>
      </c>
      <c r="CQ92" s="175" t="str">
        <f t="shared" si="42"/>
        <v/>
      </c>
      <c r="CR92" s="175" t="str">
        <f t="shared" si="38"/>
        <v/>
      </c>
      <c r="CS92" s="175" t="str">
        <f>IF(AL92&lt;=AK92,""," Los exámenes Reactivos de 92 y mas años NO DEBEN ser mayor a los Exámenes Procesados de la misma edad.-")</f>
        <v/>
      </c>
      <c r="CT92" s="175" t="str">
        <f>IF(AL92&lt;=AK92,""," Los exámenes Reactivos de 92 y mas años NO DEBEN ser mayor a los Exámenes Procesados de la misma edad.-")</f>
        <v/>
      </c>
    </row>
    <row r="93" spans="1:98" x14ac:dyDescent="0.25">
      <c r="A93" s="452" t="s">
        <v>60</v>
      </c>
      <c r="B93" s="453"/>
      <c r="C93" s="285">
        <f t="shared" si="43"/>
        <v>16</v>
      </c>
      <c r="D93" s="286">
        <f t="shared" si="44"/>
        <v>1</v>
      </c>
      <c r="E93" s="276"/>
      <c r="F93" s="215"/>
      <c r="G93" s="276"/>
      <c r="H93" s="215"/>
      <c r="I93" s="276"/>
      <c r="J93" s="215"/>
      <c r="K93" s="276">
        <v>1</v>
      </c>
      <c r="L93" s="215"/>
      <c r="M93" s="276">
        <v>1</v>
      </c>
      <c r="N93" s="215"/>
      <c r="O93" s="276">
        <v>2</v>
      </c>
      <c r="P93" s="215"/>
      <c r="Q93" s="276"/>
      <c r="R93" s="215"/>
      <c r="S93" s="276"/>
      <c r="T93" s="215"/>
      <c r="U93" s="276"/>
      <c r="V93" s="215"/>
      <c r="W93" s="276">
        <v>1</v>
      </c>
      <c r="X93" s="215"/>
      <c r="Y93" s="276">
        <v>3</v>
      </c>
      <c r="Z93" s="215"/>
      <c r="AA93" s="276">
        <v>1</v>
      </c>
      <c r="AB93" s="215"/>
      <c r="AC93" s="276"/>
      <c r="AD93" s="215"/>
      <c r="AE93" s="276">
        <v>1</v>
      </c>
      <c r="AF93" s="215"/>
      <c r="AG93" s="276">
        <v>3</v>
      </c>
      <c r="AH93" s="215"/>
      <c r="AI93" s="276">
        <v>3</v>
      </c>
      <c r="AJ93" s="215">
        <v>1</v>
      </c>
      <c r="AK93" s="276"/>
      <c r="AL93" s="216"/>
      <c r="AM93" s="206">
        <v>11</v>
      </c>
      <c r="AN93" s="206">
        <v>5</v>
      </c>
      <c r="AO93" s="204">
        <v>0</v>
      </c>
      <c r="AP93" s="210">
        <v>0</v>
      </c>
      <c r="AQ93" s="210">
        <v>0</v>
      </c>
      <c r="AR93" s="265" t="s">
        <v>97</v>
      </c>
      <c r="BZ93" s="175"/>
      <c r="CA93" s="175" t="str">
        <f t="shared" si="41"/>
        <v/>
      </c>
      <c r="CB93" s="175" t="str">
        <f t="shared" si="22"/>
        <v/>
      </c>
      <c r="CC93" s="175" t="str">
        <f t="shared" si="23"/>
        <v/>
      </c>
      <c r="CD93" s="175" t="str">
        <f t="shared" si="24"/>
        <v/>
      </c>
      <c r="CE93" s="175" t="str">
        <f t="shared" si="25"/>
        <v/>
      </c>
      <c r="CF93" s="175" t="str">
        <f t="shared" si="26"/>
        <v/>
      </c>
      <c r="CG93" s="175" t="str">
        <f t="shared" si="27"/>
        <v/>
      </c>
      <c r="CH93" s="175" t="str">
        <f t="shared" si="28"/>
        <v/>
      </c>
      <c r="CI93" s="175" t="str">
        <f t="shared" si="29"/>
        <v/>
      </c>
      <c r="CJ93" s="175" t="str">
        <f t="shared" si="30"/>
        <v/>
      </c>
      <c r="CK93" s="175" t="str">
        <f t="shared" si="31"/>
        <v/>
      </c>
      <c r="CL93" s="175" t="str">
        <f t="shared" si="32"/>
        <v/>
      </c>
      <c r="CM93" s="175" t="str">
        <f t="shared" si="33"/>
        <v/>
      </c>
      <c r="CN93" s="175" t="str">
        <f t="shared" si="34"/>
        <v/>
      </c>
      <c r="CO93" s="175" t="str">
        <f t="shared" si="35"/>
        <v/>
      </c>
      <c r="CP93" s="175" t="str">
        <f t="shared" si="36"/>
        <v/>
      </c>
      <c r="CQ93" s="175" t="str">
        <f t="shared" si="42"/>
        <v/>
      </c>
      <c r="CR93" s="175" t="str">
        <f t="shared" si="38"/>
        <v/>
      </c>
      <c r="CS93" s="175" t="str">
        <f>IF(AL93&lt;=AK93,""," Los exámenes Reactivos de 93 y mas años NO DEBEN ser mayor a los Exámenes Procesados de la misma edad.-")</f>
        <v/>
      </c>
      <c r="CT93" s="175" t="str">
        <f>IF(AL93&lt;=AK93,""," Los exámenes Reactivos de 93 y mas años NO DEBEN ser mayor a los Exámenes Procesados de la misma edad.-")</f>
        <v/>
      </c>
    </row>
    <row r="94" spans="1:98" x14ac:dyDescent="0.25">
      <c r="A94" s="471" t="s">
        <v>61</v>
      </c>
      <c r="B94" s="472"/>
      <c r="C94" s="281">
        <f t="shared" si="43"/>
        <v>28</v>
      </c>
      <c r="D94" s="228">
        <f t="shared" si="44"/>
        <v>0</v>
      </c>
      <c r="E94" s="289"/>
      <c r="F94" s="290"/>
      <c r="G94" s="289"/>
      <c r="H94" s="290"/>
      <c r="I94" s="229"/>
      <c r="J94" s="230"/>
      <c r="K94" s="229">
        <v>6</v>
      </c>
      <c r="L94" s="230"/>
      <c r="M94" s="229">
        <v>5</v>
      </c>
      <c r="N94" s="230"/>
      <c r="O94" s="229">
        <v>4</v>
      </c>
      <c r="P94" s="230"/>
      <c r="Q94" s="229">
        <v>5</v>
      </c>
      <c r="R94" s="230"/>
      <c r="S94" s="229">
        <v>3</v>
      </c>
      <c r="T94" s="230"/>
      <c r="U94" s="229">
        <v>1</v>
      </c>
      <c r="V94" s="230"/>
      <c r="W94" s="229">
        <v>1</v>
      </c>
      <c r="X94" s="230"/>
      <c r="Y94" s="229">
        <v>1</v>
      </c>
      <c r="Z94" s="230"/>
      <c r="AA94" s="229">
        <v>2</v>
      </c>
      <c r="AB94" s="230"/>
      <c r="AC94" s="229"/>
      <c r="AD94" s="230"/>
      <c r="AE94" s="229"/>
      <c r="AF94" s="230"/>
      <c r="AG94" s="229"/>
      <c r="AH94" s="230"/>
      <c r="AI94" s="229"/>
      <c r="AJ94" s="230"/>
      <c r="AK94" s="229"/>
      <c r="AL94" s="231"/>
      <c r="AM94" s="219">
        <v>10</v>
      </c>
      <c r="AN94" s="219">
        <v>18</v>
      </c>
      <c r="AO94" s="204">
        <v>0</v>
      </c>
      <c r="AP94" s="210">
        <v>0</v>
      </c>
      <c r="AQ94" s="210">
        <v>0</v>
      </c>
      <c r="AR94" s="265" t="s">
        <v>97</v>
      </c>
      <c r="BZ94" s="175"/>
      <c r="CA94" s="175" t="str">
        <f t="shared" si="41"/>
        <v/>
      </c>
      <c r="CB94" s="175" t="str">
        <f t="shared" si="22"/>
        <v/>
      </c>
      <c r="CC94" s="175" t="str">
        <f t="shared" si="23"/>
        <v/>
      </c>
      <c r="CD94" s="175" t="str">
        <f t="shared" si="24"/>
        <v/>
      </c>
      <c r="CE94" s="175" t="str">
        <f t="shared" si="25"/>
        <v/>
      </c>
      <c r="CF94" s="175" t="str">
        <f t="shared" si="26"/>
        <v/>
      </c>
      <c r="CG94" s="175" t="str">
        <f t="shared" si="27"/>
        <v/>
      </c>
      <c r="CH94" s="175" t="str">
        <f t="shared" si="28"/>
        <v/>
      </c>
      <c r="CI94" s="175" t="str">
        <f t="shared" si="29"/>
        <v/>
      </c>
      <c r="CJ94" s="175" t="str">
        <f t="shared" si="30"/>
        <v/>
      </c>
      <c r="CK94" s="175" t="str">
        <f t="shared" si="31"/>
        <v/>
      </c>
      <c r="CL94" s="175" t="str">
        <f t="shared" si="32"/>
        <v/>
      </c>
      <c r="CM94" s="175" t="str">
        <f t="shared" si="33"/>
        <v/>
      </c>
      <c r="CN94" s="175" t="str">
        <f t="shared" si="34"/>
        <v/>
      </c>
      <c r="CO94" s="175" t="str">
        <f t="shared" si="35"/>
        <v/>
      </c>
      <c r="CP94" s="175" t="str">
        <f t="shared" si="36"/>
        <v/>
      </c>
      <c r="CQ94" s="175" t="str">
        <f t="shared" si="42"/>
        <v/>
      </c>
      <c r="CR94" s="175" t="str">
        <f t="shared" si="38"/>
        <v/>
      </c>
      <c r="CS94" s="175" t="str">
        <f>IF(AL94&lt;=AK94,""," Los exámenes Reactivos de 94 y mas años NO DEBEN ser mayor a los Exámenes Procesados de la misma edad.-")</f>
        <v/>
      </c>
      <c r="CT94" s="175" t="str">
        <f>IF(AL94&lt;=AK94,""," Los exámenes Reactivos de 94 y mas años NO DEBEN ser mayor a los Exámenes Procesados de la misma edad.-")</f>
        <v/>
      </c>
    </row>
    <row r="95" spans="1:98" x14ac:dyDescent="0.25">
      <c r="A95" s="259" t="s">
        <v>62</v>
      </c>
      <c r="B95" s="291"/>
      <c r="C95" s="292"/>
      <c r="D95" s="292"/>
      <c r="E95" s="292"/>
      <c r="F95" s="178"/>
      <c r="G95" s="178"/>
      <c r="H95" s="178"/>
      <c r="I95" s="172"/>
      <c r="J95" s="172"/>
      <c r="K95" s="172"/>
      <c r="L95" s="172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4"/>
      <c r="AM95" s="233"/>
      <c r="AN95" s="294"/>
      <c r="AO95" s="295"/>
      <c r="AP95" s="293"/>
      <c r="AQ95" s="293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</row>
    <row r="96" spans="1:98" ht="24.75" customHeight="1" x14ac:dyDescent="0.25">
      <c r="A96" s="473" t="s">
        <v>21</v>
      </c>
      <c r="B96" s="474"/>
      <c r="C96" s="479" t="s">
        <v>34</v>
      </c>
      <c r="D96" s="480"/>
      <c r="E96" s="448" t="s">
        <v>92</v>
      </c>
      <c r="F96" s="449"/>
      <c r="G96" s="449"/>
      <c r="H96" s="449"/>
      <c r="I96" s="449"/>
      <c r="J96" s="449"/>
      <c r="K96" s="449"/>
      <c r="L96" s="449"/>
      <c r="M96" s="449"/>
      <c r="N96" s="449"/>
      <c r="O96" s="449"/>
      <c r="P96" s="449"/>
      <c r="Q96" s="449"/>
      <c r="R96" s="449"/>
      <c r="S96" s="449"/>
      <c r="T96" s="449"/>
      <c r="U96" s="449"/>
      <c r="V96" s="449"/>
      <c r="W96" s="449"/>
      <c r="X96" s="449"/>
      <c r="Y96" s="449"/>
      <c r="Z96" s="449"/>
      <c r="AA96" s="449"/>
      <c r="AB96" s="449"/>
      <c r="AC96" s="449"/>
      <c r="AD96" s="449"/>
      <c r="AE96" s="449"/>
      <c r="AF96" s="449"/>
      <c r="AG96" s="449"/>
      <c r="AH96" s="449"/>
      <c r="AI96" s="449"/>
      <c r="AJ96" s="449"/>
      <c r="AK96" s="449"/>
      <c r="AL96" s="449"/>
      <c r="AM96" s="436" t="s">
        <v>93</v>
      </c>
      <c r="AN96" s="440"/>
      <c r="AO96" s="446" t="s">
        <v>94</v>
      </c>
      <c r="AP96" s="432" t="s">
        <v>95</v>
      </c>
      <c r="AQ96" s="432" t="s">
        <v>96</v>
      </c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</row>
    <row r="97" spans="1:98" x14ac:dyDescent="0.25">
      <c r="A97" s="475"/>
      <c r="B97" s="476"/>
      <c r="C97" s="481"/>
      <c r="D97" s="482"/>
      <c r="E97" s="448" t="s">
        <v>35</v>
      </c>
      <c r="F97" s="450"/>
      <c r="G97" s="448" t="s">
        <v>36</v>
      </c>
      <c r="H97" s="450"/>
      <c r="I97" s="448" t="s">
        <v>37</v>
      </c>
      <c r="J97" s="450"/>
      <c r="K97" s="448" t="s">
        <v>38</v>
      </c>
      <c r="L97" s="450"/>
      <c r="M97" s="448" t="s">
        <v>39</v>
      </c>
      <c r="N97" s="450"/>
      <c r="O97" s="448" t="s">
        <v>40</v>
      </c>
      <c r="P97" s="450"/>
      <c r="Q97" s="448" t="s">
        <v>41</v>
      </c>
      <c r="R97" s="450"/>
      <c r="S97" s="448" t="s">
        <v>42</v>
      </c>
      <c r="T97" s="450"/>
      <c r="U97" s="448" t="s">
        <v>43</v>
      </c>
      <c r="V97" s="450"/>
      <c r="W97" s="448" t="s">
        <v>44</v>
      </c>
      <c r="X97" s="450"/>
      <c r="Y97" s="448" t="s">
        <v>45</v>
      </c>
      <c r="Z97" s="450"/>
      <c r="AA97" s="448" t="s">
        <v>46</v>
      </c>
      <c r="AB97" s="450"/>
      <c r="AC97" s="448" t="s">
        <v>47</v>
      </c>
      <c r="AD97" s="450"/>
      <c r="AE97" s="448" t="s">
        <v>48</v>
      </c>
      <c r="AF97" s="450"/>
      <c r="AG97" s="448" t="s">
        <v>49</v>
      </c>
      <c r="AH97" s="450"/>
      <c r="AI97" s="448" t="s">
        <v>50</v>
      </c>
      <c r="AJ97" s="450"/>
      <c r="AK97" s="448" t="s">
        <v>51</v>
      </c>
      <c r="AL97" s="450"/>
      <c r="AM97" s="467" t="s">
        <v>6</v>
      </c>
      <c r="AN97" s="446" t="s">
        <v>7</v>
      </c>
      <c r="AO97" s="465"/>
      <c r="AP97" s="433"/>
      <c r="AQ97" s="433"/>
      <c r="BZ97" s="175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</row>
    <row r="98" spans="1:98" x14ac:dyDescent="0.25">
      <c r="A98" s="477"/>
      <c r="B98" s="478"/>
      <c r="C98" s="184" t="s">
        <v>27</v>
      </c>
      <c r="D98" s="296" t="s">
        <v>28</v>
      </c>
      <c r="E98" s="236" t="s">
        <v>27</v>
      </c>
      <c r="F98" s="237" t="s">
        <v>28</v>
      </c>
      <c r="G98" s="236" t="s">
        <v>27</v>
      </c>
      <c r="H98" s="237" t="s">
        <v>28</v>
      </c>
      <c r="I98" s="236" t="s">
        <v>27</v>
      </c>
      <c r="J98" s="237" t="s">
        <v>28</v>
      </c>
      <c r="K98" s="236" t="s">
        <v>27</v>
      </c>
      <c r="L98" s="237" t="s">
        <v>28</v>
      </c>
      <c r="M98" s="236" t="s">
        <v>27</v>
      </c>
      <c r="N98" s="237" t="s">
        <v>28</v>
      </c>
      <c r="O98" s="236" t="s">
        <v>27</v>
      </c>
      <c r="P98" s="237" t="s">
        <v>28</v>
      </c>
      <c r="Q98" s="236" t="s">
        <v>27</v>
      </c>
      <c r="R98" s="237" t="s">
        <v>28</v>
      </c>
      <c r="S98" s="236" t="s">
        <v>27</v>
      </c>
      <c r="T98" s="237" t="s">
        <v>28</v>
      </c>
      <c r="U98" s="236" t="s">
        <v>27</v>
      </c>
      <c r="V98" s="237" t="s">
        <v>28</v>
      </c>
      <c r="W98" s="236" t="s">
        <v>27</v>
      </c>
      <c r="X98" s="237" t="s">
        <v>28</v>
      </c>
      <c r="Y98" s="236" t="s">
        <v>27</v>
      </c>
      <c r="Z98" s="237" t="s">
        <v>28</v>
      </c>
      <c r="AA98" s="236" t="s">
        <v>27</v>
      </c>
      <c r="AB98" s="237" t="s">
        <v>28</v>
      </c>
      <c r="AC98" s="236" t="s">
        <v>27</v>
      </c>
      <c r="AD98" s="237" t="s">
        <v>28</v>
      </c>
      <c r="AE98" s="236" t="s">
        <v>27</v>
      </c>
      <c r="AF98" s="237" t="s">
        <v>28</v>
      </c>
      <c r="AG98" s="236" t="s">
        <v>27</v>
      </c>
      <c r="AH98" s="237" t="s">
        <v>28</v>
      </c>
      <c r="AI98" s="236" t="s">
        <v>27</v>
      </c>
      <c r="AJ98" s="237" t="s">
        <v>28</v>
      </c>
      <c r="AK98" s="236" t="s">
        <v>27</v>
      </c>
      <c r="AL98" s="238" t="s">
        <v>28</v>
      </c>
      <c r="AM98" s="468"/>
      <c r="AN98" s="447"/>
      <c r="AO98" s="447"/>
      <c r="AP98" s="435"/>
      <c r="AQ98" s="435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</row>
    <row r="99" spans="1:98" x14ac:dyDescent="0.25">
      <c r="A99" s="452" t="s">
        <v>52</v>
      </c>
      <c r="B99" s="453"/>
      <c r="C99" s="260">
        <f t="shared" ref="C99:C110" si="45">SUM(E99+G99+I99+K99+M99+O99+Q99+S99+U99+W99+Y99+AA99+AC99+AE99+AG99+AI99+AK99)</f>
        <v>0</v>
      </c>
      <c r="D99" s="261">
        <f t="shared" ref="D99:D110" si="46">SUM(F99+H99+J99+L99+N99+P99+R99+T99+V99+X99+Z99+AB99+AD99+AF99+AH99+AJ99+AL99)</f>
        <v>0</v>
      </c>
      <c r="E99" s="262"/>
      <c r="F99" s="263"/>
      <c r="G99" s="262"/>
      <c r="H99" s="263"/>
      <c r="I99" s="246"/>
      <c r="J99" s="247"/>
      <c r="K99" s="246"/>
      <c r="L99" s="247"/>
      <c r="M99" s="246"/>
      <c r="N99" s="247"/>
      <c r="O99" s="246"/>
      <c r="P99" s="247"/>
      <c r="Q99" s="246"/>
      <c r="R99" s="247"/>
      <c r="S99" s="246"/>
      <c r="T99" s="247"/>
      <c r="U99" s="246"/>
      <c r="V99" s="247"/>
      <c r="W99" s="246"/>
      <c r="X99" s="247"/>
      <c r="Y99" s="246"/>
      <c r="Z99" s="247"/>
      <c r="AA99" s="246"/>
      <c r="AB99" s="247"/>
      <c r="AC99" s="246"/>
      <c r="AD99" s="247"/>
      <c r="AE99" s="246"/>
      <c r="AF99" s="247"/>
      <c r="AG99" s="246"/>
      <c r="AH99" s="247"/>
      <c r="AI99" s="246"/>
      <c r="AJ99" s="247"/>
      <c r="AK99" s="262"/>
      <c r="AL99" s="264"/>
      <c r="AM99" s="262"/>
      <c r="AN99" s="204"/>
      <c r="AO99" s="204"/>
      <c r="AP99" s="210"/>
      <c r="AQ99" s="210"/>
      <c r="AR99" s="265" t="s">
        <v>97</v>
      </c>
      <c r="BZ99" s="175"/>
      <c r="CA99" s="175" t="str">
        <f>IF(C99&lt;&gt;AN99," Total de exámenes Procesados NO es igual a total por sexo.-","")</f>
        <v/>
      </c>
      <c r="CB99" s="175" t="str">
        <f t="shared" ref="CB99:CB121" si="47">IF(F99&lt;=E99,""," Los exámenes Reactivos de 0 a 4 años NO DEBEN ser mayor a los Exámenes Procesados de la misma edad.-")</f>
        <v/>
      </c>
      <c r="CC99" s="175" t="str">
        <f t="shared" ref="CC99:CC121" si="48">IF(H99&lt;=G99,""," Los exámenes Reactivos de 5 a 9 años NO DEBEN ser mayor a los Exámenes Procesados de la misma edad.-")</f>
        <v/>
      </c>
      <c r="CD99" s="175" t="str">
        <f t="shared" ref="CD99:CD121" si="49">IF(J99&lt;=I99,""," Los exámenes Reactivos de 10 a 14 años NO DEBEN ser mayor a los Exámenes Procesados de la misma edad.-")</f>
        <v/>
      </c>
      <c r="CE99" s="175" t="str">
        <f t="shared" ref="CE99:CE121" si="50">IF(L99&lt;=K99,""," Los exámenes Reactivos de 15 a 19 años NO DEBEN ser mayor a los Exámenes Procesados de la misma edad.-")</f>
        <v/>
      </c>
      <c r="CF99" s="175" t="str">
        <f t="shared" ref="CF99:CF121" si="51">IF(N99&lt;=M99,""," Los exámenes Reactivos de 20 a 24 años NO DEBEN ser mayor a los Exámenes Procesados de la misma edad.-")</f>
        <v/>
      </c>
      <c r="CG99" s="175" t="str">
        <f t="shared" ref="CG99:CG121" si="52">IF(P99&lt;=O99,""," Los exámenes Reactivos de 25 a 29 años NO DEBEN ser mayor a los Exámenes Procesados de la misma edad.-")</f>
        <v/>
      </c>
      <c r="CH99" s="175" t="str">
        <f t="shared" ref="CH99:CH121" si="53">IF(R99&lt;=Q99,""," Los exámenes Reactivos de 30 a 34 años NO DEBEN ser mayor a los Exámenes Procesados de la misma edad.-")</f>
        <v/>
      </c>
      <c r="CI99" s="175" t="str">
        <f t="shared" ref="CI99:CI121" si="54">IF(T99&lt;=S99,""," Los exámenes Reactivos de 35 a 39 años NO DEBEN ser mayor a los Exámenes Procesados de la misma edad.-")</f>
        <v/>
      </c>
      <c r="CJ99" s="175" t="str">
        <f t="shared" ref="CJ99:CJ121" si="55">IF(V99&lt;=U99,""," Los exámenes Reactivos de 40 a 44 años NO DEBEN ser mayor a los Exámenes Procesados de la misma edad.-")</f>
        <v/>
      </c>
      <c r="CK99" s="175" t="str">
        <f t="shared" ref="CK99:CK121" si="56">IF(X99&lt;=W99,""," Los exámenes Reactivos de 45 a 49 años NO DEBEN ser mayor a los Exámenes Procesados de la misma edad.-")</f>
        <v/>
      </c>
      <c r="CL99" s="175" t="str">
        <f t="shared" ref="CL99:CL121" si="57">IF(Z99&lt;=Y99,""," Los exámenes Reactivos de 50 a 54 años NO DEBEN ser mayor a los Exámenes Procesados de la misma edad.-")</f>
        <v/>
      </c>
      <c r="CM99" s="175" t="str">
        <f t="shared" ref="CM99:CM121" si="58">IF(AB99&lt;=AA99,""," Los exámenes Reactivos de 55 a 59 años NO DEBEN ser mayor a los Exámenes Procesados de la misma edad.-")</f>
        <v/>
      </c>
      <c r="CN99" s="175" t="str">
        <f t="shared" ref="CN99:CN121" si="59">IF(AD99&lt;=AC99,""," Los exámenes Reactivos de 60 a 64 años NO DEBEN ser mayor a los Exámenes Procesados de la misma edad.-")</f>
        <v/>
      </c>
      <c r="CO99" s="175" t="str">
        <f t="shared" ref="CO99:CO121" si="60">IF(AF99&lt;=AE99,""," Los exámenes Reactivos de 65 a 69 años NO DEBEN ser mayor a los Exámenes Procesados de la misma edad.-")</f>
        <v/>
      </c>
      <c r="CP99" s="175" t="str">
        <f t="shared" ref="CP99:CP121" si="61">IF(AH99&lt;=AG99,""," Los exámenes Reactivos de 70 a 74 años NO DEBEN ser mayor a los Exámenes Procesados de la misma edad.-")</f>
        <v/>
      </c>
      <c r="CQ99" s="175" t="str">
        <f t="shared" ref="CQ99:CQ121" si="62">IF(AJ99&lt;=AI99,""," Los exámenes Reactivos de 75 a 79 años NO DEBEN ser mayor a los Exámenes Procesados de la misma edad.-")</f>
        <v/>
      </c>
      <c r="CR99" s="175" t="str">
        <f t="shared" ref="CR99:CR121" si="63">IF(AL99&lt;=AK99,""," Los exámenes Reactivos de 80 y mas años NO DEBEN ser mayor a los Exámenes Procesados de la misma edad.-")</f>
        <v/>
      </c>
      <c r="CS99" s="175"/>
      <c r="CT99" s="175"/>
    </row>
    <row r="100" spans="1:98" x14ac:dyDescent="0.25">
      <c r="A100" s="452" t="s">
        <v>53</v>
      </c>
      <c r="B100" s="453"/>
      <c r="C100" s="266">
        <f t="shared" si="45"/>
        <v>0</v>
      </c>
      <c r="D100" s="267">
        <f t="shared" si="46"/>
        <v>0</v>
      </c>
      <c r="E100" s="268"/>
      <c r="F100" s="269"/>
      <c r="G100" s="268"/>
      <c r="H100" s="269"/>
      <c r="I100" s="191"/>
      <c r="J100" s="192"/>
      <c r="K100" s="191"/>
      <c r="L100" s="192"/>
      <c r="M100" s="191"/>
      <c r="N100" s="192"/>
      <c r="O100" s="191"/>
      <c r="P100" s="192"/>
      <c r="Q100" s="191"/>
      <c r="R100" s="192"/>
      <c r="S100" s="191"/>
      <c r="T100" s="192"/>
      <c r="U100" s="191"/>
      <c r="V100" s="192"/>
      <c r="W100" s="191"/>
      <c r="X100" s="192"/>
      <c r="Y100" s="191"/>
      <c r="Z100" s="192"/>
      <c r="AA100" s="191"/>
      <c r="AB100" s="192"/>
      <c r="AC100" s="191"/>
      <c r="AD100" s="192"/>
      <c r="AE100" s="191"/>
      <c r="AF100" s="192"/>
      <c r="AG100" s="191"/>
      <c r="AH100" s="192"/>
      <c r="AI100" s="191"/>
      <c r="AJ100" s="192"/>
      <c r="AK100" s="268"/>
      <c r="AL100" s="270"/>
      <c r="AM100" s="268"/>
      <c r="AN100" s="204"/>
      <c r="AO100" s="204"/>
      <c r="AP100" s="210"/>
      <c r="AQ100" s="210"/>
      <c r="AR100" s="265" t="s">
        <v>97</v>
      </c>
      <c r="BZ100" s="175"/>
      <c r="CA100" s="175" t="str">
        <f>IF(C100&lt;&gt;AN100," Total de exámenes Procesados NO es igual a total por sexo.-","")</f>
        <v/>
      </c>
      <c r="CB100" s="175" t="str">
        <f t="shared" si="47"/>
        <v/>
      </c>
      <c r="CC100" s="175" t="str">
        <f t="shared" si="48"/>
        <v/>
      </c>
      <c r="CD100" s="175" t="str">
        <f t="shared" si="49"/>
        <v/>
      </c>
      <c r="CE100" s="175" t="str">
        <f t="shared" si="50"/>
        <v/>
      </c>
      <c r="CF100" s="175" t="str">
        <f t="shared" si="51"/>
        <v/>
      </c>
      <c r="CG100" s="175" t="str">
        <f t="shared" si="52"/>
        <v/>
      </c>
      <c r="CH100" s="175" t="str">
        <f t="shared" si="53"/>
        <v/>
      </c>
      <c r="CI100" s="175" t="str">
        <f t="shared" si="54"/>
        <v/>
      </c>
      <c r="CJ100" s="175" t="str">
        <f t="shared" si="55"/>
        <v/>
      </c>
      <c r="CK100" s="175" t="str">
        <f t="shared" si="56"/>
        <v/>
      </c>
      <c r="CL100" s="175" t="str">
        <f t="shared" si="57"/>
        <v/>
      </c>
      <c r="CM100" s="175" t="str">
        <f t="shared" si="58"/>
        <v/>
      </c>
      <c r="CN100" s="175" t="str">
        <f t="shared" si="59"/>
        <v/>
      </c>
      <c r="CO100" s="175" t="str">
        <f t="shared" si="60"/>
        <v/>
      </c>
      <c r="CP100" s="175" t="str">
        <f t="shared" si="61"/>
        <v/>
      </c>
      <c r="CQ100" s="175" t="str">
        <f t="shared" si="62"/>
        <v/>
      </c>
      <c r="CR100" s="175" t="str">
        <f t="shared" si="63"/>
        <v/>
      </c>
      <c r="CS100" s="175"/>
      <c r="CT100" s="175"/>
    </row>
    <row r="101" spans="1:98" x14ac:dyDescent="0.25">
      <c r="A101" s="452" t="s">
        <v>54</v>
      </c>
      <c r="B101" s="453"/>
      <c r="C101" s="266">
        <f t="shared" si="45"/>
        <v>0</v>
      </c>
      <c r="D101" s="267">
        <f t="shared" si="46"/>
        <v>0</v>
      </c>
      <c r="E101" s="268"/>
      <c r="F101" s="269"/>
      <c r="G101" s="268"/>
      <c r="H101" s="269"/>
      <c r="I101" s="191"/>
      <c r="J101" s="192"/>
      <c r="K101" s="208"/>
      <c r="L101" s="209"/>
      <c r="M101" s="208"/>
      <c r="N101" s="209"/>
      <c r="O101" s="208"/>
      <c r="P101" s="209"/>
      <c r="Q101" s="208"/>
      <c r="R101" s="209"/>
      <c r="S101" s="208"/>
      <c r="T101" s="209"/>
      <c r="U101" s="208"/>
      <c r="V101" s="209"/>
      <c r="W101" s="208"/>
      <c r="X101" s="209"/>
      <c r="Y101" s="208"/>
      <c r="Z101" s="209"/>
      <c r="AA101" s="208"/>
      <c r="AB101" s="209"/>
      <c r="AC101" s="208"/>
      <c r="AD101" s="209"/>
      <c r="AE101" s="208"/>
      <c r="AF101" s="209"/>
      <c r="AG101" s="208"/>
      <c r="AH101" s="209"/>
      <c r="AI101" s="208"/>
      <c r="AJ101" s="209"/>
      <c r="AK101" s="268"/>
      <c r="AL101" s="270"/>
      <c r="AM101" s="297"/>
      <c r="AN101" s="204"/>
      <c r="AO101" s="204"/>
      <c r="AP101" s="210"/>
      <c r="AQ101" s="210"/>
      <c r="AR101" s="265" t="s">
        <v>97</v>
      </c>
      <c r="BZ101" s="175"/>
      <c r="CA101" s="175" t="str">
        <f>IF(C101&lt;&gt;AN101," Total de exámenes Procesados NO es igual a total por sexo.-","")</f>
        <v/>
      </c>
      <c r="CB101" s="175" t="str">
        <f t="shared" si="47"/>
        <v/>
      </c>
      <c r="CC101" s="175" t="str">
        <f t="shared" si="48"/>
        <v/>
      </c>
      <c r="CD101" s="175" t="str">
        <f t="shared" si="49"/>
        <v/>
      </c>
      <c r="CE101" s="175" t="str">
        <f t="shared" si="50"/>
        <v/>
      </c>
      <c r="CF101" s="175" t="str">
        <f t="shared" si="51"/>
        <v/>
      </c>
      <c r="CG101" s="175" t="str">
        <f t="shared" si="52"/>
        <v/>
      </c>
      <c r="CH101" s="175" t="str">
        <f t="shared" si="53"/>
        <v/>
      </c>
      <c r="CI101" s="175" t="str">
        <f t="shared" si="54"/>
        <v/>
      </c>
      <c r="CJ101" s="175" t="str">
        <f t="shared" si="55"/>
        <v/>
      </c>
      <c r="CK101" s="175" t="str">
        <f t="shared" si="56"/>
        <v/>
      </c>
      <c r="CL101" s="175" t="str">
        <f t="shared" si="57"/>
        <v/>
      </c>
      <c r="CM101" s="175" t="str">
        <f t="shared" si="58"/>
        <v/>
      </c>
      <c r="CN101" s="175" t="str">
        <f t="shared" si="59"/>
        <v/>
      </c>
      <c r="CO101" s="175" t="str">
        <f t="shared" si="60"/>
        <v/>
      </c>
      <c r="CP101" s="175" t="str">
        <f t="shared" si="61"/>
        <v/>
      </c>
      <c r="CQ101" s="175" t="str">
        <f t="shared" si="62"/>
        <v/>
      </c>
      <c r="CR101" s="175" t="str">
        <f t="shared" si="63"/>
        <v/>
      </c>
      <c r="CS101" s="175"/>
      <c r="CT101" s="175"/>
    </row>
    <row r="102" spans="1:98" x14ac:dyDescent="0.25">
      <c r="A102" s="452" t="s">
        <v>14</v>
      </c>
      <c r="B102" s="453"/>
      <c r="C102" s="266">
        <f t="shared" si="45"/>
        <v>0</v>
      </c>
      <c r="D102" s="271">
        <f t="shared" si="46"/>
        <v>0</v>
      </c>
      <c r="E102" s="268"/>
      <c r="F102" s="269"/>
      <c r="G102" s="268"/>
      <c r="H102" s="269"/>
      <c r="I102" s="268"/>
      <c r="J102" s="269"/>
      <c r="K102" s="208"/>
      <c r="L102" s="209"/>
      <c r="M102" s="208"/>
      <c r="N102" s="209"/>
      <c r="O102" s="208"/>
      <c r="P102" s="209"/>
      <c r="Q102" s="208"/>
      <c r="R102" s="209"/>
      <c r="S102" s="208"/>
      <c r="T102" s="209"/>
      <c r="U102" s="208"/>
      <c r="V102" s="209"/>
      <c r="W102" s="208"/>
      <c r="X102" s="209"/>
      <c r="Y102" s="208"/>
      <c r="Z102" s="209"/>
      <c r="AA102" s="208"/>
      <c r="AB102" s="209"/>
      <c r="AC102" s="208"/>
      <c r="AD102" s="209"/>
      <c r="AE102" s="208"/>
      <c r="AF102" s="209"/>
      <c r="AG102" s="208"/>
      <c r="AH102" s="209"/>
      <c r="AI102" s="208"/>
      <c r="AJ102" s="209"/>
      <c r="AK102" s="208"/>
      <c r="AL102" s="210"/>
      <c r="AM102" s="211"/>
      <c r="AN102" s="204"/>
      <c r="AO102" s="204"/>
      <c r="AP102" s="210"/>
      <c r="AQ102" s="210"/>
      <c r="AR102" s="265" t="s">
        <v>97</v>
      </c>
      <c r="BZ102" s="175"/>
      <c r="CA102" s="175" t="str">
        <f t="shared" ref="CA102:CA121" si="64">IF(C102&lt;&gt;SUM(AM102:AN102)," Total de exámenes Procesados NO es igual a total por sexo.-","")</f>
        <v/>
      </c>
      <c r="CB102" s="175" t="str">
        <f t="shared" si="47"/>
        <v/>
      </c>
      <c r="CC102" s="175" t="str">
        <f t="shared" si="48"/>
        <v/>
      </c>
      <c r="CD102" s="175" t="str">
        <f t="shared" si="49"/>
        <v/>
      </c>
      <c r="CE102" s="175" t="str">
        <f t="shared" si="50"/>
        <v/>
      </c>
      <c r="CF102" s="175" t="str">
        <f t="shared" si="51"/>
        <v/>
      </c>
      <c r="CG102" s="175" t="str">
        <f t="shared" si="52"/>
        <v/>
      </c>
      <c r="CH102" s="175" t="str">
        <f t="shared" si="53"/>
        <v/>
      </c>
      <c r="CI102" s="175" t="str">
        <f t="shared" si="54"/>
        <v/>
      </c>
      <c r="CJ102" s="175" t="str">
        <f t="shared" si="55"/>
        <v/>
      </c>
      <c r="CK102" s="175" t="str">
        <f t="shared" si="56"/>
        <v/>
      </c>
      <c r="CL102" s="175" t="str">
        <f t="shared" si="57"/>
        <v/>
      </c>
      <c r="CM102" s="175" t="str">
        <f t="shared" si="58"/>
        <v/>
      </c>
      <c r="CN102" s="175" t="str">
        <f t="shared" si="59"/>
        <v/>
      </c>
      <c r="CO102" s="175" t="str">
        <f t="shared" si="60"/>
        <v/>
      </c>
      <c r="CP102" s="175" t="str">
        <f t="shared" si="61"/>
        <v/>
      </c>
      <c r="CQ102" s="175" t="str">
        <f t="shared" si="62"/>
        <v/>
      </c>
      <c r="CR102" s="175" t="str">
        <f t="shared" si="63"/>
        <v/>
      </c>
      <c r="CS102" s="175"/>
      <c r="CT102" s="175"/>
    </row>
    <row r="103" spans="1:98" x14ac:dyDescent="0.25">
      <c r="A103" s="452" t="s">
        <v>19</v>
      </c>
      <c r="B103" s="453"/>
      <c r="C103" s="214">
        <f t="shared" si="45"/>
        <v>0</v>
      </c>
      <c r="D103" s="271">
        <f t="shared" si="46"/>
        <v>0</v>
      </c>
      <c r="E103" s="208"/>
      <c r="F103" s="209"/>
      <c r="G103" s="208"/>
      <c r="H103" s="209"/>
      <c r="I103" s="208"/>
      <c r="J103" s="209"/>
      <c r="K103" s="208"/>
      <c r="L103" s="209"/>
      <c r="M103" s="208"/>
      <c r="N103" s="209"/>
      <c r="O103" s="208"/>
      <c r="P103" s="209"/>
      <c r="Q103" s="208"/>
      <c r="R103" s="209"/>
      <c r="S103" s="208"/>
      <c r="T103" s="209"/>
      <c r="U103" s="208"/>
      <c r="V103" s="209"/>
      <c r="W103" s="208"/>
      <c r="X103" s="209"/>
      <c r="Y103" s="208"/>
      <c r="Z103" s="209"/>
      <c r="AA103" s="208"/>
      <c r="AB103" s="209"/>
      <c r="AC103" s="208"/>
      <c r="AD103" s="209"/>
      <c r="AE103" s="208"/>
      <c r="AF103" s="209"/>
      <c r="AG103" s="208"/>
      <c r="AH103" s="209"/>
      <c r="AI103" s="208"/>
      <c r="AJ103" s="209"/>
      <c r="AK103" s="208"/>
      <c r="AL103" s="210"/>
      <c r="AM103" s="211"/>
      <c r="AN103" s="204"/>
      <c r="AO103" s="204"/>
      <c r="AP103" s="210"/>
      <c r="AQ103" s="210"/>
      <c r="AR103" s="265" t="s">
        <v>97</v>
      </c>
      <c r="BZ103" s="175"/>
      <c r="CA103" s="175" t="str">
        <f t="shared" si="64"/>
        <v/>
      </c>
      <c r="CB103" s="175" t="str">
        <f t="shared" si="47"/>
        <v/>
      </c>
      <c r="CC103" s="175" t="str">
        <f t="shared" si="48"/>
        <v/>
      </c>
      <c r="CD103" s="175" t="str">
        <f t="shared" si="49"/>
        <v/>
      </c>
      <c r="CE103" s="175" t="str">
        <f t="shared" si="50"/>
        <v/>
      </c>
      <c r="CF103" s="175" t="str">
        <f t="shared" si="51"/>
        <v/>
      </c>
      <c r="CG103" s="175" t="str">
        <f t="shared" si="52"/>
        <v/>
      </c>
      <c r="CH103" s="175" t="str">
        <f t="shared" si="53"/>
        <v/>
      </c>
      <c r="CI103" s="175" t="str">
        <f t="shared" si="54"/>
        <v/>
      </c>
      <c r="CJ103" s="175" t="str">
        <f t="shared" si="55"/>
        <v/>
      </c>
      <c r="CK103" s="175" t="str">
        <f t="shared" si="56"/>
        <v/>
      </c>
      <c r="CL103" s="175" t="str">
        <f t="shared" si="57"/>
        <v/>
      </c>
      <c r="CM103" s="175" t="str">
        <f t="shared" si="58"/>
        <v/>
      </c>
      <c r="CN103" s="175" t="str">
        <f t="shared" si="59"/>
        <v/>
      </c>
      <c r="CO103" s="175" t="str">
        <f t="shared" si="60"/>
        <v/>
      </c>
      <c r="CP103" s="175" t="str">
        <f t="shared" si="61"/>
        <v/>
      </c>
      <c r="CQ103" s="175" t="str">
        <f t="shared" si="62"/>
        <v/>
      </c>
      <c r="CR103" s="175" t="str">
        <f t="shared" si="63"/>
        <v/>
      </c>
      <c r="CS103" s="175"/>
      <c r="CT103" s="175"/>
    </row>
    <row r="104" spans="1:98" x14ac:dyDescent="0.25">
      <c r="A104" s="452" t="s">
        <v>55</v>
      </c>
      <c r="B104" s="453"/>
      <c r="C104" s="266">
        <f t="shared" si="45"/>
        <v>0</v>
      </c>
      <c r="D104" s="267">
        <f t="shared" si="46"/>
        <v>0</v>
      </c>
      <c r="E104" s="268"/>
      <c r="F104" s="269"/>
      <c r="G104" s="268"/>
      <c r="H104" s="269"/>
      <c r="I104" s="208"/>
      <c r="J104" s="209"/>
      <c r="K104" s="208"/>
      <c r="L104" s="209"/>
      <c r="M104" s="208"/>
      <c r="N104" s="209"/>
      <c r="O104" s="208"/>
      <c r="P104" s="209"/>
      <c r="Q104" s="208"/>
      <c r="R104" s="209"/>
      <c r="S104" s="208"/>
      <c r="T104" s="209"/>
      <c r="U104" s="208"/>
      <c r="V104" s="209"/>
      <c r="W104" s="208"/>
      <c r="X104" s="209"/>
      <c r="Y104" s="208"/>
      <c r="Z104" s="209"/>
      <c r="AA104" s="208"/>
      <c r="AB104" s="209"/>
      <c r="AC104" s="208"/>
      <c r="AD104" s="209"/>
      <c r="AE104" s="208"/>
      <c r="AF104" s="209"/>
      <c r="AG104" s="208"/>
      <c r="AH104" s="209"/>
      <c r="AI104" s="208"/>
      <c r="AJ104" s="209"/>
      <c r="AK104" s="208"/>
      <c r="AL104" s="210"/>
      <c r="AM104" s="211"/>
      <c r="AN104" s="204"/>
      <c r="AO104" s="204"/>
      <c r="AP104" s="210"/>
      <c r="AQ104" s="210"/>
      <c r="AR104" s="265" t="s">
        <v>97</v>
      </c>
      <c r="BZ104" s="175"/>
      <c r="CA104" s="175" t="str">
        <f t="shared" si="64"/>
        <v/>
      </c>
      <c r="CB104" s="175" t="str">
        <f t="shared" si="47"/>
        <v/>
      </c>
      <c r="CC104" s="175" t="str">
        <f t="shared" si="48"/>
        <v/>
      </c>
      <c r="CD104" s="175" t="str">
        <f t="shared" si="49"/>
        <v/>
      </c>
      <c r="CE104" s="175" t="str">
        <f t="shared" si="50"/>
        <v/>
      </c>
      <c r="CF104" s="175" t="str">
        <f t="shared" si="51"/>
        <v/>
      </c>
      <c r="CG104" s="175" t="str">
        <f t="shared" si="52"/>
        <v/>
      </c>
      <c r="CH104" s="175" t="str">
        <f t="shared" si="53"/>
        <v/>
      </c>
      <c r="CI104" s="175" t="str">
        <f t="shared" si="54"/>
        <v/>
      </c>
      <c r="CJ104" s="175" t="str">
        <f t="shared" si="55"/>
        <v/>
      </c>
      <c r="CK104" s="175" t="str">
        <f t="shared" si="56"/>
        <v/>
      </c>
      <c r="CL104" s="175" t="str">
        <f t="shared" si="57"/>
        <v/>
      </c>
      <c r="CM104" s="175" t="str">
        <f t="shared" si="58"/>
        <v/>
      </c>
      <c r="CN104" s="175" t="str">
        <f t="shared" si="59"/>
        <v/>
      </c>
      <c r="CO104" s="175" t="str">
        <f t="shared" si="60"/>
        <v/>
      </c>
      <c r="CP104" s="175" t="str">
        <f t="shared" si="61"/>
        <v/>
      </c>
      <c r="CQ104" s="175" t="str">
        <f t="shared" si="62"/>
        <v/>
      </c>
      <c r="CR104" s="175" t="str">
        <f t="shared" si="63"/>
        <v/>
      </c>
      <c r="CS104" s="175"/>
      <c r="CT104" s="175"/>
    </row>
    <row r="105" spans="1:98" ht="26.25" customHeight="1" x14ac:dyDescent="0.25">
      <c r="A105" s="485" t="s">
        <v>56</v>
      </c>
      <c r="B105" s="486"/>
      <c r="C105" s="266">
        <f t="shared" si="45"/>
        <v>0</v>
      </c>
      <c r="D105" s="267">
        <f t="shared" si="46"/>
        <v>0</v>
      </c>
      <c r="E105" s="268"/>
      <c r="F105" s="269"/>
      <c r="G105" s="268"/>
      <c r="H105" s="269"/>
      <c r="I105" s="208"/>
      <c r="J105" s="209"/>
      <c r="K105" s="208"/>
      <c r="L105" s="209"/>
      <c r="M105" s="208"/>
      <c r="N105" s="209"/>
      <c r="O105" s="208"/>
      <c r="P105" s="209"/>
      <c r="Q105" s="208"/>
      <c r="R105" s="209"/>
      <c r="S105" s="208"/>
      <c r="T105" s="209"/>
      <c r="U105" s="208"/>
      <c r="V105" s="209"/>
      <c r="W105" s="208"/>
      <c r="X105" s="209"/>
      <c r="Y105" s="208"/>
      <c r="Z105" s="209"/>
      <c r="AA105" s="208"/>
      <c r="AB105" s="209"/>
      <c r="AC105" s="208"/>
      <c r="AD105" s="209"/>
      <c r="AE105" s="208"/>
      <c r="AF105" s="209"/>
      <c r="AG105" s="208"/>
      <c r="AH105" s="209"/>
      <c r="AI105" s="208"/>
      <c r="AJ105" s="209"/>
      <c r="AK105" s="208"/>
      <c r="AL105" s="210"/>
      <c r="AM105" s="211"/>
      <c r="AN105" s="204"/>
      <c r="AO105" s="204"/>
      <c r="AP105" s="210"/>
      <c r="AQ105" s="210"/>
      <c r="AR105" s="265" t="s">
        <v>97</v>
      </c>
      <c r="BZ105" s="175"/>
      <c r="CA105" s="175" t="str">
        <f t="shared" si="64"/>
        <v/>
      </c>
      <c r="CB105" s="175" t="str">
        <f t="shared" si="47"/>
        <v/>
      </c>
      <c r="CC105" s="175" t="str">
        <f t="shared" si="48"/>
        <v/>
      </c>
      <c r="CD105" s="175" t="str">
        <f t="shared" si="49"/>
        <v/>
      </c>
      <c r="CE105" s="175" t="str">
        <f t="shared" si="50"/>
        <v/>
      </c>
      <c r="CF105" s="175" t="str">
        <f t="shared" si="51"/>
        <v/>
      </c>
      <c r="CG105" s="175" t="str">
        <f t="shared" si="52"/>
        <v/>
      </c>
      <c r="CH105" s="175" t="str">
        <f t="shared" si="53"/>
        <v/>
      </c>
      <c r="CI105" s="175" t="str">
        <f t="shared" si="54"/>
        <v/>
      </c>
      <c r="CJ105" s="175" t="str">
        <f t="shared" si="55"/>
        <v/>
      </c>
      <c r="CK105" s="175" t="str">
        <f t="shared" si="56"/>
        <v/>
      </c>
      <c r="CL105" s="175" t="str">
        <f t="shared" si="57"/>
        <v/>
      </c>
      <c r="CM105" s="175" t="str">
        <f t="shared" si="58"/>
        <v/>
      </c>
      <c r="CN105" s="175" t="str">
        <f t="shared" si="59"/>
        <v/>
      </c>
      <c r="CO105" s="175" t="str">
        <f t="shared" si="60"/>
        <v/>
      </c>
      <c r="CP105" s="175" t="str">
        <f t="shared" si="61"/>
        <v/>
      </c>
      <c r="CQ105" s="175" t="str">
        <f t="shared" si="62"/>
        <v/>
      </c>
      <c r="CR105" s="175" t="str">
        <f t="shared" si="63"/>
        <v/>
      </c>
      <c r="CS105" s="175"/>
      <c r="CT105" s="175"/>
    </row>
    <row r="106" spans="1:98" x14ac:dyDescent="0.25">
      <c r="A106" s="452" t="s">
        <v>17</v>
      </c>
      <c r="B106" s="453"/>
      <c r="C106" s="214">
        <f t="shared" si="45"/>
        <v>0</v>
      </c>
      <c r="D106" s="271">
        <f t="shared" si="46"/>
        <v>0</v>
      </c>
      <c r="E106" s="208"/>
      <c r="F106" s="209"/>
      <c r="G106" s="208"/>
      <c r="H106" s="209"/>
      <c r="I106" s="208"/>
      <c r="J106" s="209"/>
      <c r="K106" s="208"/>
      <c r="L106" s="209"/>
      <c r="M106" s="208"/>
      <c r="N106" s="209"/>
      <c r="O106" s="208"/>
      <c r="P106" s="209"/>
      <c r="Q106" s="208"/>
      <c r="R106" s="209"/>
      <c r="S106" s="208"/>
      <c r="T106" s="209"/>
      <c r="U106" s="208"/>
      <c r="V106" s="209"/>
      <c r="W106" s="208"/>
      <c r="X106" s="209"/>
      <c r="Y106" s="208"/>
      <c r="Z106" s="209"/>
      <c r="AA106" s="208"/>
      <c r="AB106" s="209"/>
      <c r="AC106" s="208"/>
      <c r="AD106" s="209"/>
      <c r="AE106" s="208"/>
      <c r="AF106" s="209"/>
      <c r="AG106" s="208"/>
      <c r="AH106" s="209"/>
      <c r="AI106" s="208"/>
      <c r="AJ106" s="209"/>
      <c r="AK106" s="208"/>
      <c r="AL106" s="210"/>
      <c r="AM106" s="211"/>
      <c r="AN106" s="204"/>
      <c r="AO106" s="204"/>
      <c r="AP106" s="210"/>
      <c r="AQ106" s="210"/>
      <c r="AR106" s="265" t="s">
        <v>97</v>
      </c>
      <c r="BZ106" s="175"/>
      <c r="CA106" s="175" t="str">
        <f t="shared" si="64"/>
        <v/>
      </c>
      <c r="CB106" s="175" t="str">
        <f t="shared" si="47"/>
        <v/>
      </c>
      <c r="CC106" s="175" t="str">
        <f t="shared" si="48"/>
        <v/>
      </c>
      <c r="CD106" s="175" t="str">
        <f t="shared" si="49"/>
        <v/>
      </c>
      <c r="CE106" s="175" t="str">
        <f t="shared" si="50"/>
        <v/>
      </c>
      <c r="CF106" s="175" t="str">
        <f t="shared" si="51"/>
        <v/>
      </c>
      <c r="CG106" s="175" t="str">
        <f t="shared" si="52"/>
        <v/>
      </c>
      <c r="CH106" s="175" t="str">
        <f t="shared" si="53"/>
        <v/>
      </c>
      <c r="CI106" s="175" t="str">
        <f t="shared" si="54"/>
        <v/>
      </c>
      <c r="CJ106" s="175" t="str">
        <f t="shared" si="55"/>
        <v/>
      </c>
      <c r="CK106" s="175" t="str">
        <f t="shared" si="56"/>
        <v/>
      </c>
      <c r="CL106" s="175" t="str">
        <f t="shared" si="57"/>
        <v/>
      </c>
      <c r="CM106" s="175" t="str">
        <f t="shared" si="58"/>
        <v/>
      </c>
      <c r="CN106" s="175" t="str">
        <f t="shared" si="59"/>
        <v/>
      </c>
      <c r="CO106" s="175" t="str">
        <f t="shared" si="60"/>
        <v/>
      </c>
      <c r="CP106" s="175" t="str">
        <f t="shared" si="61"/>
        <v/>
      </c>
      <c r="CQ106" s="175" t="str">
        <f t="shared" si="62"/>
        <v/>
      </c>
      <c r="CR106" s="175" t="str">
        <f t="shared" si="63"/>
        <v/>
      </c>
      <c r="CS106" s="175"/>
      <c r="CT106" s="175"/>
    </row>
    <row r="107" spans="1:98" x14ac:dyDescent="0.25">
      <c r="A107" s="487" t="s">
        <v>57</v>
      </c>
      <c r="B107" s="488"/>
      <c r="C107" s="272">
        <f t="shared" si="45"/>
        <v>0</v>
      </c>
      <c r="D107" s="273">
        <f t="shared" si="46"/>
        <v>0</v>
      </c>
      <c r="E107" s="274"/>
      <c r="F107" s="275"/>
      <c r="G107" s="274"/>
      <c r="H107" s="275"/>
      <c r="I107" s="274"/>
      <c r="J107" s="275"/>
      <c r="K107" s="276"/>
      <c r="L107" s="215"/>
      <c r="M107" s="276"/>
      <c r="N107" s="215"/>
      <c r="O107" s="276"/>
      <c r="P107" s="215"/>
      <c r="Q107" s="276"/>
      <c r="R107" s="215"/>
      <c r="S107" s="276"/>
      <c r="T107" s="215"/>
      <c r="U107" s="276"/>
      <c r="V107" s="215"/>
      <c r="W107" s="276"/>
      <c r="X107" s="215"/>
      <c r="Y107" s="276"/>
      <c r="Z107" s="215"/>
      <c r="AA107" s="276"/>
      <c r="AB107" s="215"/>
      <c r="AC107" s="276"/>
      <c r="AD107" s="215"/>
      <c r="AE107" s="276"/>
      <c r="AF107" s="215"/>
      <c r="AG107" s="276"/>
      <c r="AH107" s="215"/>
      <c r="AI107" s="276"/>
      <c r="AJ107" s="215"/>
      <c r="AK107" s="276"/>
      <c r="AL107" s="216"/>
      <c r="AM107" s="298"/>
      <c r="AN107" s="206"/>
      <c r="AO107" s="206"/>
      <c r="AP107" s="216"/>
      <c r="AQ107" s="216"/>
      <c r="AR107" s="265" t="s">
        <v>97</v>
      </c>
      <c r="BZ107" s="175"/>
      <c r="CA107" s="175" t="str">
        <f t="shared" si="64"/>
        <v/>
      </c>
      <c r="CB107" s="175" t="str">
        <f t="shared" si="47"/>
        <v/>
      </c>
      <c r="CC107" s="175" t="str">
        <f t="shared" si="48"/>
        <v/>
      </c>
      <c r="CD107" s="175" t="str">
        <f t="shared" si="49"/>
        <v/>
      </c>
      <c r="CE107" s="175" t="str">
        <f t="shared" si="50"/>
        <v/>
      </c>
      <c r="CF107" s="175" t="str">
        <f t="shared" si="51"/>
        <v/>
      </c>
      <c r="CG107" s="175" t="str">
        <f t="shared" si="52"/>
        <v/>
      </c>
      <c r="CH107" s="175" t="str">
        <f t="shared" si="53"/>
        <v/>
      </c>
      <c r="CI107" s="175" t="str">
        <f t="shared" si="54"/>
        <v/>
      </c>
      <c r="CJ107" s="175" t="str">
        <f t="shared" si="55"/>
        <v/>
      </c>
      <c r="CK107" s="175" t="str">
        <f t="shared" si="56"/>
        <v/>
      </c>
      <c r="CL107" s="175" t="str">
        <f t="shared" si="57"/>
        <v/>
      </c>
      <c r="CM107" s="175" t="str">
        <f t="shared" si="58"/>
        <v/>
      </c>
      <c r="CN107" s="175" t="str">
        <f t="shared" si="59"/>
        <v/>
      </c>
      <c r="CO107" s="175" t="str">
        <f t="shared" si="60"/>
        <v/>
      </c>
      <c r="CP107" s="175" t="str">
        <f t="shared" si="61"/>
        <v/>
      </c>
      <c r="CQ107" s="175" t="str">
        <f t="shared" si="62"/>
        <v/>
      </c>
      <c r="CR107" s="175" t="str">
        <f t="shared" si="63"/>
        <v/>
      </c>
      <c r="CS107" s="175"/>
      <c r="CT107" s="175"/>
    </row>
    <row r="108" spans="1:98" x14ac:dyDescent="0.25">
      <c r="A108" s="492" t="s">
        <v>18</v>
      </c>
      <c r="B108" s="277" t="s">
        <v>88</v>
      </c>
      <c r="C108" s="260">
        <f t="shared" si="45"/>
        <v>0</v>
      </c>
      <c r="D108" s="261">
        <f t="shared" si="46"/>
        <v>0</v>
      </c>
      <c r="E108" s="278"/>
      <c r="F108" s="279"/>
      <c r="G108" s="278"/>
      <c r="H108" s="279"/>
      <c r="I108" s="278"/>
      <c r="J108" s="279"/>
      <c r="K108" s="246"/>
      <c r="L108" s="247"/>
      <c r="M108" s="246"/>
      <c r="N108" s="247"/>
      <c r="O108" s="246"/>
      <c r="P108" s="247"/>
      <c r="Q108" s="246"/>
      <c r="R108" s="247"/>
      <c r="S108" s="246"/>
      <c r="T108" s="247"/>
      <c r="U108" s="246"/>
      <c r="V108" s="247"/>
      <c r="W108" s="246"/>
      <c r="X108" s="247"/>
      <c r="Y108" s="246"/>
      <c r="Z108" s="247"/>
      <c r="AA108" s="246"/>
      <c r="AB108" s="247"/>
      <c r="AC108" s="246"/>
      <c r="AD108" s="247"/>
      <c r="AE108" s="246"/>
      <c r="AF108" s="247"/>
      <c r="AG108" s="246"/>
      <c r="AH108" s="247"/>
      <c r="AI108" s="246"/>
      <c r="AJ108" s="247"/>
      <c r="AK108" s="246"/>
      <c r="AL108" s="248"/>
      <c r="AM108" s="299"/>
      <c r="AN108" s="198"/>
      <c r="AO108" s="198"/>
      <c r="AP108" s="248"/>
      <c r="AQ108" s="248"/>
      <c r="AR108" s="265" t="s">
        <v>97</v>
      </c>
      <c r="BZ108" s="175"/>
      <c r="CA108" s="175" t="str">
        <f t="shared" si="64"/>
        <v/>
      </c>
      <c r="CB108" s="175" t="str">
        <f t="shared" si="47"/>
        <v/>
      </c>
      <c r="CC108" s="175" t="str">
        <f t="shared" si="48"/>
        <v/>
      </c>
      <c r="CD108" s="175" t="str">
        <f t="shared" si="49"/>
        <v/>
      </c>
      <c r="CE108" s="175" t="str">
        <f t="shared" si="50"/>
        <v/>
      </c>
      <c r="CF108" s="175" t="str">
        <f t="shared" si="51"/>
        <v/>
      </c>
      <c r="CG108" s="175" t="str">
        <f t="shared" si="52"/>
        <v/>
      </c>
      <c r="CH108" s="175" t="str">
        <f t="shared" si="53"/>
        <v/>
      </c>
      <c r="CI108" s="175" t="str">
        <f t="shared" si="54"/>
        <v/>
      </c>
      <c r="CJ108" s="175" t="str">
        <f t="shared" si="55"/>
        <v/>
      </c>
      <c r="CK108" s="175" t="str">
        <f t="shared" si="56"/>
        <v/>
      </c>
      <c r="CL108" s="175" t="str">
        <f t="shared" si="57"/>
        <v/>
      </c>
      <c r="CM108" s="175" t="str">
        <f t="shared" si="58"/>
        <v/>
      </c>
      <c r="CN108" s="175" t="str">
        <f t="shared" si="59"/>
        <v/>
      </c>
      <c r="CO108" s="175" t="str">
        <f t="shared" si="60"/>
        <v/>
      </c>
      <c r="CP108" s="175" t="str">
        <f t="shared" si="61"/>
        <v/>
      </c>
      <c r="CQ108" s="175" t="str">
        <f t="shared" si="62"/>
        <v/>
      </c>
      <c r="CR108" s="175" t="str">
        <f t="shared" si="63"/>
        <v/>
      </c>
      <c r="CS108" s="175"/>
      <c r="CT108" s="175"/>
    </row>
    <row r="109" spans="1:98" ht="21" x14ac:dyDescent="0.25">
      <c r="A109" s="493"/>
      <c r="B109" s="280" t="s">
        <v>89</v>
      </c>
      <c r="C109" s="266">
        <f t="shared" si="45"/>
        <v>0</v>
      </c>
      <c r="D109" s="267">
        <f t="shared" si="46"/>
        <v>0</v>
      </c>
      <c r="E109" s="268"/>
      <c r="F109" s="269"/>
      <c r="G109" s="268"/>
      <c r="H109" s="269"/>
      <c r="I109" s="268"/>
      <c r="J109" s="269"/>
      <c r="K109" s="208"/>
      <c r="L109" s="209"/>
      <c r="M109" s="208"/>
      <c r="N109" s="209"/>
      <c r="O109" s="208"/>
      <c r="P109" s="209"/>
      <c r="Q109" s="208"/>
      <c r="R109" s="209"/>
      <c r="S109" s="208"/>
      <c r="T109" s="209"/>
      <c r="U109" s="208"/>
      <c r="V109" s="209"/>
      <c r="W109" s="208"/>
      <c r="X109" s="209"/>
      <c r="Y109" s="208"/>
      <c r="Z109" s="209"/>
      <c r="AA109" s="208"/>
      <c r="AB109" s="209"/>
      <c r="AC109" s="208"/>
      <c r="AD109" s="209"/>
      <c r="AE109" s="208"/>
      <c r="AF109" s="209"/>
      <c r="AG109" s="208"/>
      <c r="AH109" s="209"/>
      <c r="AI109" s="208"/>
      <c r="AJ109" s="209"/>
      <c r="AK109" s="208"/>
      <c r="AL109" s="210"/>
      <c r="AM109" s="211"/>
      <c r="AN109" s="204"/>
      <c r="AO109" s="204"/>
      <c r="AP109" s="210"/>
      <c r="AQ109" s="210"/>
      <c r="AR109" s="265" t="s">
        <v>97</v>
      </c>
      <c r="BZ109" s="175"/>
      <c r="CA109" s="175" t="str">
        <f t="shared" si="64"/>
        <v/>
      </c>
      <c r="CB109" s="175" t="str">
        <f t="shared" si="47"/>
        <v/>
      </c>
      <c r="CC109" s="175" t="str">
        <f t="shared" si="48"/>
        <v/>
      </c>
      <c r="CD109" s="175" t="str">
        <f t="shared" si="49"/>
        <v/>
      </c>
      <c r="CE109" s="175" t="str">
        <f t="shared" si="50"/>
        <v/>
      </c>
      <c r="CF109" s="175" t="str">
        <f t="shared" si="51"/>
        <v/>
      </c>
      <c r="CG109" s="175" t="str">
        <f t="shared" si="52"/>
        <v/>
      </c>
      <c r="CH109" s="175" t="str">
        <f t="shared" si="53"/>
        <v/>
      </c>
      <c r="CI109" s="175" t="str">
        <f t="shared" si="54"/>
        <v/>
      </c>
      <c r="CJ109" s="175" t="str">
        <f t="shared" si="55"/>
        <v/>
      </c>
      <c r="CK109" s="175" t="str">
        <f t="shared" si="56"/>
        <v/>
      </c>
      <c r="CL109" s="175" t="str">
        <f t="shared" si="57"/>
        <v/>
      </c>
      <c r="CM109" s="175" t="str">
        <f t="shared" si="58"/>
        <v/>
      </c>
      <c r="CN109" s="175" t="str">
        <f t="shared" si="59"/>
        <v/>
      </c>
      <c r="CO109" s="175" t="str">
        <f t="shared" si="60"/>
        <v/>
      </c>
      <c r="CP109" s="175" t="str">
        <f t="shared" si="61"/>
        <v/>
      </c>
      <c r="CQ109" s="175" t="str">
        <f t="shared" si="62"/>
        <v/>
      </c>
      <c r="CR109" s="175" t="str">
        <f t="shared" si="63"/>
        <v/>
      </c>
      <c r="CS109" s="175"/>
      <c r="CT109" s="175"/>
    </row>
    <row r="110" spans="1:98" ht="21" x14ac:dyDescent="0.25">
      <c r="A110" s="494"/>
      <c r="B110" s="257" t="s">
        <v>105</v>
      </c>
      <c r="C110" s="281">
        <f t="shared" si="45"/>
        <v>0</v>
      </c>
      <c r="D110" s="228">
        <f t="shared" si="46"/>
        <v>0</v>
      </c>
      <c r="E110" s="229"/>
      <c r="F110" s="230"/>
      <c r="G110" s="229"/>
      <c r="H110" s="230"/>
      <c r="I110" s="229"/>
      <c r="J110" s="230"/>
      <c r="K110" s="229"/>
      <c r="L110" s="230"/>
      <c r="M110" s="229"/>
      <c r="N110" s="230"/>
      <c r="O110" s="229"/>
      <c r="P110" s="230"/>
      <c r="Q110" s="229"/>
      <c r="R110" s="230"/>
      <c r="S110" s="229"/>
      <c r="T110" s="230"/>
      <c r="U110" s="229"/>
      <c r="V110" s="230"/>
      <c r="W110" s="229"/>
      <c r="X110" s="230"/>
      <c r="Y110" s="229"/>
      <c r="Z110" s="230"/>
      <c r="AA110" s="229"/>
      <c r="AB110" s="230"/>
      <c r="AC110" s="229"/>
      <c r="AD110" s="230"/>
      <c r="AE110" s="229"/>
      <c r="AF110" s="230"/>
      <c r="AG110" s="229"/>
      <c r="AH110" s="230"/>
      <c r="AI110" s="229"/>
      <c r="AJ110" s="230"/>
      <c r="AK110" s="229"/>
      <c r="AL110" s="231"/>
      <c r="AM110" s="300"/>
      <c r="AN110" s="219"/>
      <c r="AO110" s="219"/>
      <c r="AP110" s="231"/>
      <c r="AQ110" s="231"/>
      <c r="AR110" s="265" t="s">
        <v>97</v>
      </c>
      <c r="BZ110" s="175"/>
      <c r="CA110" s="175" t="str">
        <f t="shared" si="64"/>
        <v/>
      </c>
      <c r="CB110" s="175" t="str">
        <f t="shared" si="47"/>
        <v/>
      </c>
      <c r="CC110" s="175" t="str">
        <f t="shared" si="48"/>
        <v/>
      </c>
      <c r="CD110" s="175" t="str">
        <f t="shared" si="49"/>
        <v/>
      </c>
      <c r="CE110" s="175" t="str">
        <f t="shared" si="50"/>
        <v/>
      </c>
      <c r="CF110" s="175" t="str">
        <f t="shared" si="51"/>
        <v/>
      </c>
      <c r="CG110" s="175" t="str">
        <f t="shared" si="52"/>
        <v/>
      </c>
      <c r="CH110" s="175" t="str">
        <f t="shared" si="53"/>
        <v/>
      </c>
      <c r="CI110" s="175" t="str">
        <f t="shared" si="54"/>
        <v/>
      </c>
      <c r="CJ110" s="175" t="str">
        <f t="shared" si="55"/>
        <v/>
      </c>
      <c r="CK110" s="175" t="str">
        <f t="shared" si="56"/>
        <v/>
      </c>
      <c r="CL110" s="175" t="str">
        <f t="shared" si="57"/>
        <v/>
      </c>
      <c r="CM110" s="175" t="str">
        <f t="shared" si="58"/>
        <v/>
      </c>
      <c r="CN110" s="175" t="str">
        <f t="shared" si="59"/>
        <v/>
      </c>
      <c r="CO110" s="175" t="str">
        <f t="shared" si="60"/>
        <v/>
      </c>
      <c r="CP110" s="175" t="str">
        <f t="shared" si="61"/>
        <v/>
      </c>
      <c r="CQ110" s="175" t="str">
        <f t="shared" si="62"/>
        <v/>
      </c>
      <c r="CR110" s="175" t="str">
        <f t="shared" si="63"/>
        <v/>
      </c>
      <c r="CS110" s="175"/>
      <c r="CT110" s="175"/>
    </row>
    <row r="111" spans="1:98" x14ac:dyDescent="0.25">
      <c r="A111" s="454" t="s">
        <v>84</v>
      </c>
      <c r="B111" s="455"/>
      <c r="C111" s="266">
        <f t="shared" ref="C111:C121" si="65">SUM(E111+G111+I111+K111+M111+O111+Q111+S111+U111+W111+Y111+AA111+AC111+AE111+AG111+AI111+AK111)</f>
        <v>0</v>
      </c>
      <c r="D111" s="267">
        <f t="shared" ref="D111:D121" si="66">SUM(F111+H111+J111+L111+N111+P111+R111+T111+V111+X111+Z111+AB111+AD111+AF111+AH111+AJ111+AL111)</f>
        <v>0</v>
      </c>
      <c r="E111" s="191"/>
      <c r="F111" s="192"/>
      <c r="G111" s="282"/>
      <c r="H111" s="283"/>
      <c r="I111" s="282"/>
      <c r="J111" s="283"/>
      <c r="K111" s="282"/>
      <c r="L111" s="283"/>
      <c r="M111" s="282"/>
      <c r="N111" s="283"/>
      <c r="O111" s="282"/>
      <c r="P111" s="283"/>
      <c r="Q111" s="282"/>
      <c r="R111" s="283"/>
      <c r="S111" s="282"/>
      <c r="T111" s="283"/>
      <c r="U111" s="282"/>
      <c r="V111" s="283"/>
      <c r="W111" s="282"/>
      <c r="X111" s="283"/>
      <c r="Y111" s="282"/>
      <c r="Z111" s="283"/>
      <c r="AA111" s="282"/>
      <c r="AB111" s="283"/>
      <c r="AC111" s="282"/>
      <c r="AD111" s="283"/>
      <c r="AE111" s="282"/>
      <c r="AF111" s="283"/>
      <c r="AG111" s="282"/>
      <c r="AH111" s="283"/>
      <c r="AI111" s="282"/>
      <c r="AJ111" s="283"/>
      <c r="AK111" s="282"/>
      <c r="AL111" s="284"/>
      <c r="AM111" s="196"/>
      <c r="AN111" s="202"/>
      <c r="AO111" s="202"/>
      <c r="AP111" s="193"/>
      <c r="AQ111" s="193"/>
      <c r="AR111" s="265" t="s">
        <v>97</v>
      </c>
      <c r="BZ111" s="175"/>
      <c r="CA111" s="175" t="str">
        <f t="shared" si="64"/>
        <v/>
      </c>
      <c r="CB111" s="175" t="str">
        <f t="shared" si="47"/>
        <v/>
      </c>
      <c r="CC111" s="175" t="str">
        <f t="shared" si="48"/>
        <v/>
      </c>
      <c r="CD111" s="175" t="str">
        <f t="shared" si="49"/>
        <v/>
      </c>
      <c r="CE111" s="175" t="str">
        <f t="shared" si="50"/>
        <v/>
      </c>
      <c r="CF111" s="175" t="str">
        <f t="shared" si="51"/>
        <v/>
      </c>
      <c r="CG111" s="175" t="str">
        <f t="shared" si="52"/>
        <v/>
      </c>
      <c r="CH111" s="175" t="str">
        <f t="shared" si="53"/>
        <v/>
      </c>
      <c r="CI111" s="175" t="str">
        <f t="shared" si="54"/>
        <v/>
      </c>
      <c r="CJ111" s="175" t="str">
        <f t="shared" si="55"/>
        <v/>
      </c>
      <c r="CK111" s="175" t="str">
        <f t="shared" si="56"/>
        <v/>
      </c>
      <c r="CL111" s="175" t="str">
        <f t="shared" si="57"/>
        <v/>
      </c>
      <c r="CM111" s="175" t="str">
        <f t="shared" si="58"/>
        <v/>
      </c>
      <c r="CN111" s="175" t="str">
        <f t="shared" si="59"/>
        <v/>
      </c>
      <c r="CO111" s="175" t="str">
        <f t="shared" si="60"/>
        <v/>
      </c>
      <c r="CP111" s="175" t="str">
        <f t="shared" si="61"/>
        <v/>
      </c>
      <c r="CQ111" s="175" t="str">
        <f t="shared" si="62"/>
        <v/>
      </c>
      <c r="CR111" s="175" t="str">
        <f t="shared" si="63"/>
        <v/>
      </c>
      <c r="CS111" s="175"/>
      <c r="CT111" s="175"/>
    </row>
    <row r="112" spans="1:98" x14ac:dyDescent="0.25">
      <c r="A112" s="452" t="s">
        <v>58</v>
      </c>
      <c r="B112" s="453"/>
      <c r="C112" s="214">
        <f t="shared" si="65"/>
        <v>0</v>
      </c>
      <c r="D112" s="271">
        <f t="shared" si="66"/>
        <v>0</v>
      </c>
      <c r="E112" s="276"/>
      <c r="F112" s="215"/>
      <c r="G112" s="276"/>
      <c r="H112" s="215"/>
      <c r="I112" s="276"/>
      <c r="J112" s="215"/>
      <c r="K112" s="276"/>
      <c r="L112" s="215"/>
      <c r="M112" s="276"/>
      <c r="N112" s="215"/>
      <c r="O112" s="276"/>
      <c r="P112" s="215"/>
      <c r="Q112" s="276"/>
      <c r="R112" s="215"/>
      <c r="S112" s="276"/>
      <c r="T112" s="215"/>
      <c r="U112" s="276"/>
      <c r="V112" s="215"/>
      <c r="W112" s="276"/>
      <c r="X112" s="215"/>
      <c r="Y112" s="276"/>
      <c r="Z112" s="215"/>
      <c r="AA112" s="276"/>
      <c r="AB112" s="215"/>
      <c r="AC112" s="276"/>
      <c r="AD112" s="215"/>
      <c r="AE112" s="276"/>
      <c r="AF112" s="215"/>
      <c r="AG112" s="276"/>
      <c r="AH112" s="215"/>
      <c r="AI112" s="276"/>
      <c r="AJ112" s="215"/>
      <c r="AK112" s="276"/>
      <c r="AL112" s="216"/>
      <c r="AM112" s="298"/>
      <c r="AN112" s="206"/>
      <c r="AO112" s="206"/>
      <c r="AP112" s="216"/>
      <c r="AQ112" s="216"/>
      <c r="AR112" s="265" t="s">
        <v>97</v>
      </c>
      <c r="BZ112" s="175"/>
      <c r="CA112" s="175" t="str">
        <f t="shared" si="64"/>
        <v/>
      </c>
      <c r="CB112" s="175" t="str">
        <f t="shared" si="47"/>
        <v/>
      </c>
      <c r="CC112" s="175" t="str">
        <f t="shared" si="48"/>
        <v/>
      </c>
      <c r="CD112" s="175" t="str">
        <f t="shared" si="49"/>
        <v/>
      </c>
      <c r="CE112" s="175" t="str">
        <f t="shared" si="50"/>
        <v/>
      </c>
      <c r="CF112" s="175" t="str">
        <f t="shared" si="51"/>
        <v/>
      </c>
      <c r="CG112" s="175" t="str">
        <f t="shared" si="52"/>
        <v/>
      </c>
      <c r="CH112" s="175" t="str">
        <f t="shared" si="53"/>
        <v/>
      </c>
      <c r="CI112" s="175" t="str">
        <f t="shared" si="54"/>
        <v/>
      </c>
      <c r="CJ112" s="175" t="str">
        <f t="shared" si="55"/>
        <v/>
      </c>
      <c r="CK112" s="175" t="str">
        <f t="shared" si="56"/>
        <v/>
      </c>
      <c r="CL112" s="175" t="str">
        <f t="shared" si="57"/>
        <v/>
      </c>
      <c r="CM112" s="175" t="str">
        <f t="shared" si="58"/>
        <v/>
      </c>
      <c r="CN112" s="175" t="str">
        <f t="shared" si="59"/>
        <v/>
      </c>
      <c r="CO112" s="175" t="str">
        <f t="shared" si="60"/>
        <v/>
      </c>
      <c r="CP112" s="175" t="str">
        <f t="shared" si="61"/>
        <v/>
      </c>
      <c r="CQ112" s="175" t="str">
        <f t="shared" si="62"/>
        <v/>
      </c>
      <c r="CR112" s="175" t="str">
        <f t="shared" si="63"/>
        <v/>
      </c>
      <c r="CS112" s="175"/>
      <c r="CT112" s="175"/>
    </row>
    <row r="113" spans="1:98" x14ac:dyDescent="0.25">
      <c r="A113" s="452" t="s">
        <v>86</v>
      </c>
      <c r="B113" s="453"/>
      <c r="C113" s="214">
        <f t="shared" si="65"/>
        <v>0</v>
      </c>
      <c r="D113" s="271">
        <f t="shared" si="66"/>
        <v>0</v>
      </c>
      <c r="E113" s="276"/>
      <c r="F113" s="215"/>
      <c r="G113" s="276"/>
      <c r="H113" s="215"/>
      <c r="I113" s="276"/>
      <c r="J113" s="215"/>
      <c r="K113" s="276"/>
      <c r="L113" s="215"/>
      <c r="M113" s="276"/>
      <c r="N113" s="215"/>
      <c r="O113" s="276"/>
      <c r="P113" s="215"/>
      <c r="Q113" s="276"/>
      <c r="R113" s="215"/>
      <c r="S113" s="276"/>
      <c r="T113" s="215"/>
      <c r="U113" s="276"/>
      <c r="V113" s="215"/>
      <c r="W113" s="276"/>
      <c r="X113" s="215"/>
      <c r="Y113" s="276"/>
      <c r="Z113" s="215"/>
      <c r="AA113" s="276"/>
      <c r="AB113" s="215"/>
      <c r="AC113" s="276"/>
      <c r="AD113" s="215"/>
      <c r="AE113" s="276"/>
      <c r="AF113" s="215"/>
      <c r="AG113" s="276"/>
      <c r="AH113" s="215"/>
      <c r="AI113" s="276"/>
      <c r="AJ113" s="215"/>
      <c r="AK113" s="276"/>
      <c r="AL113" s="216"/>
      <c r="AM113" s="298"/>
      <c r="AN113" s="206"/>
      <c r="AO113" s="206"/>
      <c r="AP113" s="216"/>
      <c r="AQ113" s="216"/>
      <c r="AR113" s="265" t="s">
        <v>97</v>
      </c>
      <c r="BZ113" s="175"/>
      <c r="CA113" s="175" t="str">
        <f t="shared" si="64"/>
        <v/>
      </c>
      <c r="CB113" s="175" t="str">
        <f t="shared" si="47"/>
        <v/>
      </c>
      <c r="CC113" s="175" t="str">
        <f t="shared" si="48"/>
        <v/>
      </c>
      <c r="CD113" s="175" t="str">
        <f t="shared" si="49"/>
        <v/>
      </c>
      <c r="CE113" s="175" t="str">
        <f t="shared" si="50"/>
        <v/>
      </c>
      <c r="CF113" s="175" t="str">
        <f t="shared" si="51"/>
        <v/>
      </c>
      <c r="CG113" s="175" t="str">
        <f t="shared" si="52"/>
        <v/>
      </c>
      <c r="CH113" s="175" t="str">
        <f t="shared" si="53"/>
        <v/>
      </c>
      <c r="CI113" s="175" t="str">
        <f t="shared" si="54"/>
        <v/>
      </c>
      <c r="CJ113" s="175" t="str">
        <f t="shared" si="55"/>
        <v/>
      </c>
      <c r="CK113" s="175" t="str">
        <f t="shared" si="56"/>
        <v/>
      </c>
      <c r="CL113" s="175" t="str">
        <f t="shared" si="57"/>
        <v/>
      </c>
      <c r="CM113" s="175" t="str">
        <f t="shared" si="58"/>
        <v/>
      </c>
      <c r="CN113" s="175" t="str">
        <f t="shared" si="59"/>
        <v/>
      </c>
      <c r="CO113" s="175" t="str">
        <f t="shared" si="60"/>
        <v/>
      </c>
      <c r="CP113" s="175" t="str">
        <f t="shared" si="61"/>
        <v/>
      </c>
      <c r="CQ113" s="175" t="str">
        <f t="shared" si="62"/>
        <v/>
      </c>
      <c r="CR113" s="175" t="str">
        <f t="shared" si="63"/>
        <v/>
      </c>
      <c r="CS113" s="175"/>
      <c r="CT113" s="175"/>
    </row>
    <row r="114" spans="1:98" x14ac:dyDescent="0.25">
      <c r="A114" s="452" t="s">
        <v>99</v>
      </c>
      <c r="B114" s="453"/>
      <c r="C114" s="285">
        <f t="shared" si="65"/>
        <v>0</v>
      </c>
      <c r="D114" s="286">
        <f t="shared" si="66"/>
        <v>0</v>
      </c>
      <c r="E114" s="276"/>
      <c r="F114" s="215"/>
      <c r="G114" s="276"/>
      <c r="H114" s="215"/>
      <c r="I114" s="276"/>
      <c r="J114" s="215"/>
      <c r="K114" s="276"/>
      <c r="L114" s="215"/>
      <c r="M114" s="276"/>
      <c r="N114" s="215"/>
      <c r="O114" s="276"/>
      <c r="P114" s="215"/>
      <c r="Q114" s="276"/>
      <c r="R114" s="215"/>
      <c r="S114" s="276"/>
      <c r="T114" s="215"/>
      <c r="U114" s="276"/>
      <c r="V114" s="215"/>
      <c r="W114" s="276"/>
      <c r="X114" s="215"/>
      <c r="Y114" s="276"/>
      <c r="Z114" s="215"/>
      <c r="AA114" s="276"/>
      <c r="AB114" s="215"/>
      <c r="AC114" s="276"/>
      <c r="AD114" s="215"/>
      <c r="AE114" s="276"/>
      <c r="AF114" s="215"/>
      <c r="AG114" s="276"/>
      <c r="AH114" s="215"/>
      <c r="AI114" s="276"/>
      <c r="AJ114" s="215"/>
      <c r="AK114" s="276"/>
      <c r="AL114" s="216"/>
      <c r="AM114" s="298"/>
      <c r="AN114" s="206"/>
      <c r="AO114" s="206"/>
      <c r="AP114" s="216"/>
      <c r="AQ114" s="216"/>
      <c r="AR114" s="265" t="s">
        <v>97</v>
      </c>
      <c r="BZ114" s="175"/>
      <c r="CA114" s="175" t="str">
        <f t="shared" si="64"/>
        <v/>
      </c>
      <c r="CB114" s="175" t="str">
        <f t="shared" si="47"/>
        <v/>
      </c>
      <c r="CC114" s="175" t="str">
        <f t="shared" si="48"/>
        <v/>
      </c>
      <c r="CD114" s="175" t="str">
        <f t="shared" si="49"/>
        <v/>
      </c>
      <c r="CE114" s="175" t="str">
        <f t="shared" si="50"/>
        <v/>
      </c>
      <c r="CF114" s="175" t="str">
        <f t="shared" si="51"/>
        <v/>
      </c>
      <c r="CG114" s="175" t="str">
        <f t="shared" si="52"/>
        <v/>
      </c>
      <c r="CH114" s="175" t="str">
        <f t="shared" si="53"/>
        <v/>
      </c>
      <c r="CI114" s="175" t="str">
        <f t="shared" si="54"/>
        <v/>
      </c>
      <c r="CJ114" s="175" t="str">
        <f t="shared" si="55"/>
        <v/>
      </c>
      <c r="CK114" s="175" t="str">
        <f t="shared" si="56"/>
        <v/>
      </c>
      <c r="CL114" s="175" t="str">
        <f t="shared" si="57"/>
        <v/>
      </c>
      <c r="CM114" s="175" t="str">
        <f t="shared" si="58"/>
        <v/>
      </c>
      <c r="CN114" s="175" t="str">
        <f t="shared" si="59"/>
        <v/>
      </c>
      <c r="CO114" s="175" t="str">
        <f t="shared" si="60"/>
        <v/>
      </c>
      <c r="CP114" s="175" t="str">
        <f t="shared" si="61"/>
        <v/>
      </c>
      <c r="CQ114" s="175" t="str">
        <f t="shared" si="62"/>
        <v/>
      </c>
      <c r="CR114" s="175" t="str">
        <f t="shared" si="63"/>
        <v/>
      </c>
      <c r="CS114" s="175"/>
      <c r="CT114" s="175"/>
    </row>
    <row r="115" spans="1:98" x14ac:dyDescent="0.25">
      <c r="A115" s="452" t="s">
        <v>100</v>
      </c>
      <c r="B115" s="453"/>
      <c r="C115" s="285">
        <f t="shared" si="65"/>
        <v>0</v>
      </c>
      <c r="D115" s="286">
        <f t="shared" si="66"/>
        <v>0</v>
      </c>
      <c r="E115" s="276"/>
      <c r="F115" s="215"/>
      <c r="G115" s="276"/>
      <c r="H115" s="215"/>
      <c r="I115" s="276"/>
      <c r="J115" s="215"/>
      <c r="K115" s="276"/>
      <c r="L115" s="215"/>
      <c r="M115" s="276"/>
      <c r="N115" s="215"/>
      <c r="O115" s="276"/>
      <c r="P115" s="215"/>
      <c r="Q115" s="276"/>
      <c r="R115" s="215"/>
      <c r="S115" s="276"/>
      <c r="T115" s="215"/>
      <c r="U115" s="276"/>
      <c r="V115" s="215"/>
      <c r="W115" s="276"/>
      <c r="X115" s="215"/>
      <c r="Y115" s="276"/>
      <c r="Z115" s="215"/>
      <c r="AA115" s="276"/>
      <c r="AB115" s="215"/>
      <c r="AC115" s="276"/>
      <c r="AD115" s="215"/>
      <c r="AE115" s="276"/>
      <c r="AF115" s="215"/>
      <c r="AG115" s="276"/>
      <c r="AH115" s="215"/>
      <c r="AI115" s="276"/>
      <c r="AJ115" s="215"/>
      <c r="AK115" s="276"/>
      <c r="AL115" s="216"/>
      <c r="AM115" s="298"/>
      <c r="AN115" s="206"/>
      <c r="AO115" s="206"/>
      <c r="AP115" s="216"/>
      <c r="AQ115" s="216"/>
      <c r="AR115" s="265" t="s">
        <v>97</v>
      </c>
      <c r="BZ115" s="175"/>
      <c r="CA115" s="175" t="str">
        <f t="shared" si="64"/>
        <v/>
      </c>
      <c r="CB115" s="175" t="str">
        <f t="shared" si="47"/>
        <v/>
      </c>
      <c r="CC115" s="175" t="str">
        <f t="shared" si="48"/>
        <v/>
      </c>
      <c r="CD115" s="175" t="str">
        <f t="shared" si="49"/>
        <v/>
      </c>
      <c r="CE115" s="175" t="str">
        <f t="shared" si="50"/>
        <v/>
      </c>
      <c r="CF115" s="175" t="str">
        <f t="shared" si="51"/>
        <v/>
      </c>
      <c r="CG115" s="175" t="str">
        <f t="shared" si="52"/>
        <v/>
      </c>
      <c r="CH115" s="175" t="str">
        <f t="shared" si="53"/>
        <v/>
      </c>
      <c r="CI115" s="175" t="str">
        <f t="shared" si="54"/>
        <v/>
      </c>
      <c r="CJ115" s="175" t="str">
        <f t="shared" si="55"/>
        <v/>
      </c>
      <c r="CK115" s="175" t="str">
        <f t="shared" si="56"/>
        <v/>
      </c>
      <c r="CL115" s="175" t="str">
        <f t="shared" si="57"/>
        <v/>
      </c>
      <c r="CM115" s="175" t="str">
        <f t="shared" si="58"/>
        <v/>
      </c>
      <c r="CN115" s="175" t="str">
        <f t="shared" si="59"/>
        <v/>
      </c>
      <c r="CO115" s="175" t="str">
        <f t="shared" si="60"/>
        <v/>
      </c>
      <c r="CP115" s="175" t="str">
        <f t="shared" si="61"/>
        <v/>
      </c>
      <c r="CQ115" s="175" t="str">
        <f t="shared" si="62"/>
        <v/>
      </c>
      <c r="CR115" s="175" t="str">
        <f t="shared" si="63"/>
        <v/>
      </c>
      <c r="CS115" s="175"/>
      <c r="CT115" s="175"/>
    </row>
    <row r="116" spans="1:98" x14ac:dyDescent="0.25">
      <c r="A116" s="287" t="s">
        <v>101</v>
      </c>
      <c r="B116" s="288"/>
      <c r="C116" s="285">
        <f t="shared" si="65"/>
        <v>0</v>
      </c>
      <c r="D116" s="286">
        <f t="shared" si="66"/>
        <v>0</v>
      </c>
      <c r="E116" s="276"/>
      <c r="F116" s="215"/>
      <c r="G116" s="276"/>
      <c r="H116" s="215"/>
      <c r="I116" s="276"/>
      <c r="J116" s="215"/>
      <c r="K116" s="276"/>
      <c r="L116" s="215"/>
      <c r="M116" s="276"/>
      <c r="N116" s="215"/>
      <c r="O116" s="276"/>
      <c r="P116" s="215"/>
      <c r="Q116" s="276"/>
      <c r="R116" s="215"/>
      <c r="S116" s="276"/>
      <c r="T116" s="215"/>
      <c r="U116" s="276"/>
      <c r="V116" s="215"/>
      <c r="W116" s="276"/>
      <c r="X116" s="215"/>
      <c r="Y116" s="276"/>
      <c r="Z116" s="215"/>
      <c r="AA116" s="276"/>
      <c r="AB116" s="215"/>
      <c r="AC116" s="276"/>
      <c r="AD116" s="215"/>
      <c r="AE116" s="276"/>
      <c r="AF116" s="215"/>
      <c r="AG116" s="276"/>
      <c r="AH116" s="215"/>
      <c r="AI116" s="276"/>
      <c r="AJ116" s="215"/>
      <c r="AK116" s="276"/>
      <c r="AL116" s="216"/>
      <c r="AM116" s="298"/>
      <c r="AN116" s="206"/>
      <c r="AO116" s="206"/>
      <c r="AP116" s="216"/>
      <c r="AQ116" s="216"/>
      <c r="AR116" s="265" t="s">
        <v>97</v>
      </c>
      <c r="BZ116" s="175"/>
      <c r="CA116" s="175" t="str">
        <f t="shared" si="64"/>
        <v/>
      </c>
      <c r="CB116" s="175" t="str">
        <f t="shared" si="47"/>
        <v/>
      </c>
      <c r="CC116" s="175" t="str">
        <f t="shared" si="48"/>
        <v/>
      </c>
      <c r="CD116" s="175" t="str">
        <f t="shared" si="49"/>
        <v/>
      </c>
      <c r="CE116" s="175" t="str">
        <f t="shared" si="50"/>
        <v/>
      </c>
      <c r="CF116" s="175" t="str">
        <f t="shared" si="51"/>
        <v/>
      </c>
      <c r="CG116" s="175" t="str">
        <f t="shared" si="52"/>
        <v/>
      </c>
      <c r="CH116" s="175" t="str">
        <f t="shared" si="53"/>
        <v/>
      </c>
      <c r="CI116" s="175" t="str">
        <f t="shared" si="54"/>
        <v/>
      </c>
      <c r="CJ116" s="175" t="str">
        <f t="shared" si="55"/>
        <v/>
      </c>
      <c r="CK116" s="175" t="str">
        <f t="shared" si="56"/>
        <v/>
      </c>
      <c r="CL116" s="175" t="str">
        <f t="shared" si="57"/>
        <v/>
      </c>
      <c r="CM116" s="175" t="str">
        <f t="shared" si="58"/>
        <v/>
      </c>
      <c r="CN116" s="175" t="str">
        <f t="shared" si="59"/>
        <v/>
      </c>
      <c r="CO116" s="175" t="str">
        <f t="shared" si="60"/>
        <v/>
      </c>
      <c r="CP116" s="175" t="str">
        <f t="shared" si="61"/>
        <v/>
      </c>
      <c r="CQ116" s="175" t="str">
        <f t="shared" si="62"/>
        <v/>
      </c>
      <c r="CR116" s="175" t="str">
        <f t="shared" si="63"/>
        <v/>
      </c>
      <c r="CS116" s="175"/>
      <c r="CT116" s="175"/>
    </row>
    <row r="117" spans="1:98" x14ac:dyDescent="0.25">
      <c r="A117" s="452" t="s">
        <v>102</v>
      </c>
      <c r="B117" s="453"/>
      <c r="C117" s="285">
        <f t="shared" si="65"/>
        <v>0</v>
      </c>
      <c r="D117" s="286">
        <f t="shared" si="66"/>
        <v>0</v>
      </c>
      <c r="E117" s="274"/>
      <c r="F117" s="275"/>
      <c r="G117" s="274"/>
      <c r="H117" s="275"/>
      <c r="I117" s="274"/>
      <c r="J117" s="275"/>
      <c r="K117" s="276"/>
      <c r="L117" s="215"/>
      <c r="M117" s="276"/>
      <c r="N117" s="215"/>
      <c r="O117" s="276"/>
      <c r="P117" s="215"/>
      <c r="Q117" s="276"/>
      <c r="R117" s="215"/>
      <c r="S117" s="276"/>
      <c r="T117" s="215"/>
      <c r="U117" s="276"/>
      <c r="V117" s="215"/>
      <c r="W117" s="276"/>
      <c r="X117" s="215"/>
      <c r="Y117" s="276"/>
      <c r="Z117" s="215"/>
      <c r="AA117" s="276"/>
      <c r="AB117" s="215"/>
      <c r="AC117" s="276"/>
      <c r="AD117" s="215"/>
      <c r="AE117" s="276"/>
      <c r="AF117" s="215"/>
      <c r="AG117" s="276"/>
      <c r="AH117" s="215"/>
      <c r="AI117" s="276"/>
      <c r="AJ117" s="215"/>
      <c r="AK117" s="276"/>
      <c r="AL117" s="216"/>
      <c r="AM117" s="298"/>
      <c r="AN117" s="206"/>
      <c r="AO117" s="206"/>
      <c r="AP117" s="216"/>
      <c r="AQ117" s="216"/>
      <c r="AR117" s="265" t="s">
        <v>97</v>
      </c>
      <c r="BZ117" s="175"/>
      <c r="CA117" s="175" t="str">
        <f t="shared" si="64"/>
        <v/>
      </c>
      <c r="CB117" s="175" t="str">
        <f t="shared" si="47"/>
        <v/>
      </c>
      <c r="CC117" s="175" t="str">
        <f t="shared" si="48"/>
        <v/>
      </c>
      <c r="CD117" s="175" t="str">
        <f t="shared" si="49"/>
        <v/>
      </c>
      <c r="CE117" s="175" t="str">
        <f t="shared" si="50"/>
        <v/>
      </c>
      <c r="CF117" s="175" t="str">
        <f t="shared" si="51"/>
        <v/>
      </c>
      <c r="CG117" s="175" t="str">
        <f t="shared" si="52"/>
        <v/>
      </c>
      <c r="CH117" s="175" t="str">
        <f t="shared" si="53"/>
        <v/>
      </c>
      <c r="CI117" s="175" t="str">
        <f t="shared" si="54"/>
        <v/>
      </c>
      <c r="CJ117" s="175" t="str">
        <f t="shared" si="55"/>
        <v/>
      </c>
      <c r="CK117" s="175" t="str">
        <f t="shared" si="56"/>
        <v/>
      </c>
      <c r="CL117" s="175" t="str">
        <f t="shared" si="57"/>
        <v/>
      </c>
      <c r="CM117" s="175" t="str">
        <f t="shared" si="58"/>
        <v/>
      </c>
      <c r="CN117" s="175" t="str">
        <f t="shared" si="59"/>
        <v/>
      </c>
      <c r="CO117" s="175" t="str">
        <f t="shared" si="60"/>
        <v/>
      </c>
      <c r="CP117" s="175" t="str">
        <f t="shared" si="61"/>
        <v/>
      </c>
      <c r="CQ117" s="175" t="str">
        <f t="shared" si="62"/>
        <v/>
      </c>
      <c r="CR117" s="175" t="str">
        <f t="shared" si="63"/>
        <v/>
      </c>
      <c r="CS117" s="175"/>
      <c r="CT117" s="175"/>
    </row>
    <row r="118" spans="1:98" x14ac:dyDescent="0.25">
      <c r="A118" s="452" t="s">
        <v>103</v>
      </c>
      <c r="B118" s="453"/>
      <c r="C118" s="285">
        <f t="shared" si="65"/>
        <v>0</v>
      </c>
      <c r="D118" s="286">
        <f t="shared" si="66"/>
        <v>0</v>
      </c>
      <c r="E118" s="276"/>
      <c r="F118" s="215"/>
      <c r="G118" s="276"/>
      <c r="H118" s="215"/>
      <c r="I118" s="276"/>
      <c r="J118" s="215"/>
      <c r="K118" s="276"/>
      <c r="L118" s="215"/>
      <c r="M118" s="276"/>
      <c r="N118" s="215"/>
      <c r="O118" s="276"/>
      <c r="P118" s="215"/>
      <c r="Q118" s="276"/>
      <c r="R118" s="215"/>
      <c r="S118" s="276"/>
      <c r="T118" s="215"/>
      <c r="U118" s="276"/>
      <c r="V118" s="215"/>
      <c r="W118" s="276"/>
      <c r="X118" s="215"/>
      <c r="Y118" s="276"/>
      <c r="Z118" s="215"/>
      <c r="AA118" s="276"/>
      <c r="AB118" s="215"/>
      <c r="AC118" s="276"/>
      <c r="AD118" s="215"/>
      <c r="AE118" s="276"/>
      <c r="AF118" s="215"/>
      <c r="AG118" s="276"/>
      <c r="AH118" s="215"/>
      <c r="AI118" s="276"/>
      <c r="AJ118" s="215"/>
      <c r="AK118" s="276"/>
      <c r="AL118" s="216"/>
      <c r="AM118" s="298"/>
      <c r="AN118" s="206"/>
      <c r="AO118" s="206"/>
      <c r="AP118" s="216"/>
      <c r="AQ118" s="216"/>
      <c r="AR118" s="265" t="s">
        <v>97</v>
      </c>
      <c r="BZ118" s="175"/>
      <c r="CA118" s="175" t="str">
        <f t="shared" si="64"/>
        <v/>
      </c>
      <c r="CB118" s="175" t="str">
        <f t="shared" si="47"/>
        <v/>
      </c>
      <c r="CC118" s="175" t="str">
        <f t="shared" si="48"/>
        <v/>
      </c>
      <c r="CD118" s="175" t="str">
        <f t="shared" si="49"/>
        <v/>
      </c>
      <c r="CE118" s="175" t="str">
        <f t="shared" si="50"/>
        <v/>
      </c>
      <c r="CF118" s="175" t="str">
        <f t="shared" si="51"/>
        <v/>
      </c>
      <c r="CG118" s="175" t="str">
        <f t="shared" si="52"/>
        <v/>
      </c>
      <c r="CH118" s="175" t="str">
        <f t="shared" si="53"/>
        <v/>
      </c>
      <c r="CI118" s="175" t="str">
        <f t="shared" si="54"/>
        <v/>
      </c>
      <c r="CJ118" s="175" t="str">
        <f t="shared" si="55"/>
        <v/>
      </c>
      <c r="CK118" s="175" t="str">
        <f t="shared" si="56"/>
        <v/>
      </c>
      <c r="CL118" s="175" t="str">
        <f t="shared" si="57"/>
        <v/>
      </c>
      <c r="CM118" s="175" t="str">
        <f t="shared" si="58"/>
        <v/>
      </c>
      <c r="CN118" s="175" t="str">
        <f t="shared" si="59"/>
        <v/>
      </c>
      <c r="CO118" s="175" t="str">
        <f t="shared" si="60"/>
        <v/>
      </c>
      <c r="CP118" s="175" t="str">
        <f t="shared" si="61"/>
        <v/>
      </c>
      <c r="CQ118" s="175" t="str">
        <f t="shared" si="62"/>
        <v/>
      </c>
      <c r="CR118" s="175" t="str">
        <f t="shared" si="63"/>
        <v/>
      </c>
      <c r="CS118" s="175"/>
      <c r="CT118" s="175"/>
    </row>
    <row r="119" spans="1:98" x14ac:dyDescent="0.25">
      <c r="A119" s="452" t="s">
        <v>104</v>
      </c>
      <c r="B119" s="453"/>
      <c r="C119" s="285">
        <f t="shared" si="65"/>
        <v>0</v>
      </c>
      <c r="D119" s="286">
        <f t="shared" si="66"/>
        <v>0</v>
      </c>
      <c r="E119" s="276"/>
      <c r="F119" s="215"/>
      <c r="G119" s="276"/>
      <c r="H119" s="215"/>
      <c r="I119" s="276"/>
      <c r="J119" s="215"/>
      <c r="K119" s="276"/>
      <c r="L119" s="215"/>
      <c r="M119" s="276"/>
      <c r="N119" s="215"/>
      <c r="O119" s="276"/>
      <c r="P119" s="215"/>
      <c r="Q119" s="276"/>
      <c r="R119" s="215"/>
      <c r="S119" s="276"/>
      <c r="T119" s="215"/>
      <c r="U119" s="276"/>
      <c r="V119" s="215"/>
      <c r="W119" s="276"/>
      <c r="X119" s="215"/>
      <c r="Y119" s="276"/>
      <c r="Z119" s="215"/>
      <c r="AA119" s="276"/>
      <c r="AB119" s="215"/>
      <c r="AC119" s="276"/>
      <c r="AD119" s="215"/>
      <c r="AE119" s="276"/>
      <c r="AF119" s="215"/>
      <c r="AG119" s="276"/>
      <c r="AH119" s="215"/>
      <c r="AI119" s="276"/>
      <c r="AJ119" s="215"/>
      <c r="AK119" s="276"/>
      <c r="AL119" s="216"/>
      <c r="AM119" s="298"/>
      <c r="AN119" s="206"/>
      <c r="AO119" s="206"/>
      <c r="AP119" s="216"/>
      <c r="AQ119" s="216"/>
      <c r="AR119" s="265" t="s">
        <v>97</v>
      </c>
      <c r="BZ119" s="175"/>
      <c r="CA119" s="175" t="str">
        <f t="shared" si="64"/>
        <v/>
      </c>
      <c r="CB119" s="175" t="str">
        <f t="shared" si="47"/>
        <v/>
      </c>
      <c r="CC119" s="175" t="str">
        <f t="shared" si="48"/>
        <v/>
      </c>
      <c r="CD119" s="175" t="str">
        <f t="shared" si="49"/>
        <v/>
      </c>
      <c r="CE119" s="175" t="str">
        <f t="shared" si="50"/>
        <v/>
      </c>
      <c r="CF119" s="175" t="str">
        <f t="shared" si="51"/>
        <v/>
      </c>
      <c r="CG119" s="175" t="str">
        <f t="shared" si="52"/>
        <v/>
      </c>
      <c r="CH119" s="175" t="str">
        <f t="shared" si="53"/>
        <v/>
      </c>
      <c r="CI119" s="175" t="str">
        <f t="shared" si="54"/>
        <v/>
      </c>
      <c r="CJ119" s="175" t="str">
        <f t="shared" si="55"/>
        <v/>
      </c>
      <c r="CK119" s="175" t="str">
        <f t="shared" si="56"/>
        <v/>
      </c>
      <c r="CL119" s="175" t="str">
        <f t="shared" si="57"/>
        <v/>
      </c>
      <c r="CM119" s="175" t="str">
        <f t="shared" si="58"/>
        <v/>
      </c>
      <c r="CN119" s="175" t="str">
        <f t="shared" si="59"/>
        <v/>
      </c>
      <c r="CO119" s="175" t="str">
        <f t="shared" si="60"/>
        <v/>
      </c>
      <c r="CP119" s="175" t="str">
        <f t="shared" si="61"/>
        <v/>
      </c>
      <c r="CQ119" s="175" t="str">
        <f t="shared" si="62"/>
        <v/>
      </c>
      <c r="CR119" s="175" t="str">
        <f t="shared" si="63"/>
        <v/>
      </c>
      <c r="CS119" s="175"/>
      <c r="CT119" s="175"/>
    </row>
    <row r="120" spans="1:98" x14ac:dyDescent="0.25">
      <c r="A120" s="452" t="s">
        <v>60</v>
      </c>
      <c r="B120" s="453"/>
      <c r="C120" s="285">
        <f t="shared" si="65"/>
        <v>0</v>
      </c>
      <c r="D120" s="286">
        <f t="shared" si="66"/>
        <v>0</v>
      </c>
      <c r="E120" s="276"/>
      <c r="F120" s="215"/>
      <c r="G120" s="276"/>
      <c r="H120" s="215"/>
      <c r="I120" s="276"/>
      <c r="J120" s="215"/>
      <c r="K120" s="276"/>
      <c r="L120" s="215"/>
      <c r="M120" s="276"/>
      <c r="N120" s="215"/>
      <c r="O120" s="276"/>
      <c r="P120" s="215"/>
      <c r="Q120" s="276"/>
      <c r="R120" s="215"/>
      <c r="S120" s="276"/>
      <c r="T120" s="215"/>
      <c r="U120" s="276"/>
      <c r="V120" s="215"/>
      <c r="W120" s="276"/>
      <c r="X120" s="215"/>
      <c r="Y120" s="276"/>
      <c r="Z120" s="215"/>
      <c r="AA120" s="276"/>
      <c r="AB120" s="215"/>
      <c r="AC120" s="276"/>
      <c r="AD120" s="215"/>
      <c r="AE120" s="276"/>
      <c r="AF120" s="215"/>
      <c r="AG120" s="276"/>
      <c r="AH120" s="215"/>
      <c r="AI120" s="276"/>
      <c r="AJ120" s="215"/>
      <c r="AK120" s="276"/>
      <c r="AL120" s="216"/>
      <c r="AM120" s="298"/>
      <c r="AN120" s="206"/>
      <c r="AO120" s="206"/>
      <c r="AP120" s="216"/>
      <c r="AQ120" s="216"/>
      <c r="AR120" s="265" t="s">
        <v>97</v>
      </c>
      <c r="BZ120" s="175"/>
      <c r="CA120" s="175" t="str">
        <f t="shared" si="64"/>
        <v/>
      </c>
      <c r="CB120" s="175" t="str">
        <f t="shared" si="47"/>
        <v/>
      </c>
      <c r="CC120" s="175" t="str">
        <f t="shared" si="48"/>
        <v/>
      </c>
      <c r="CD120" s="175" t="str">
        <f t="shared" si="49"/>
        <v/>
      </c>
      <c r="CE120" s="175" t="str">
        <f t="shared" si="50"/>
        <v/>
      </c>
      <c r="CF120" s="175" t="str">
        <f t="shared" si="51"/>
        <v/>
      </c>
      <c r="CG120" s="175" t="str">
        <f t="shared" si="52"/>
        <v/>
      </c>
      <c r="CH120" s="175" t="str">
        <f t="shared" si="53"/>
        <v/>
      </c>
      <c r="CI120" s="175" t="str">
        <f t="shared" si="54"/>
        <v/>
      </c>
      <c r="CJ120" s="175" t="str">
        <f t="shared" si="55"/>
        <v/>
      </c>
      <c r="CK120" s="175" t="str">
        <f t="shared" si="56"/>
        <v/>
      </c>
      <c r="CL120" s="175" t="str">
        <f t="shared" si="57"/>
        <v/>
      </c>
      <c r="CM120" s="175" t="str">
        <f t="shared" si="58"/>
        <v/>
      </c>
      <c r="CN120" s="175" t="str">
        <f t="shared" si="59"/>
        <v/>
      </c>
      <c r="CO120" s="175" t="str">
        <f t="shared" si="60"/>
        <v/>
      </c>
      <c r="CP120" s="175" t="str">
        <f t="shared" si="61"/>
        <v/>
      </c>
      <c r="CQ120" s="175" t="str">
        <f t="shared" si="62"/>
        <v/>
      </c>
      <c r="CR120" s="175" t="str">
        <f t="shared" si="63"/>
        <v/>
      </c>
      <c r="CS120" s="175"/>
      <c r="CT120" s="175"/>
    </row>
    <row r="121" spans="1:98" x14ac:dyDescent="0.25">
      <c r="A121" s="471" t="s">
        <v>61</v>
      </c>
      <c r="B121" s="472"/>
      <c r="C121" s="281">
        <f t="shared" si="65"/>
        <v>0</v>
      </c>
      <c r="D121" s="228">
        <f t="shared" si="66"/>
        <v>0</v>
      </c>
      <c r="E121" s="289"/>
      <c r="F121" s="290"/>
      <c r="G121" s="289"/>
      <c r="H121" s="290"/>
      <c r="I121" s="229"/>
      <c r="J121" s="230"/>
      <c r="K121" s="229"/>
      <c r="L121" s="230"/>
      <c r="M121" s="229"/>
      <c r="N121" s="230"/>
      <c r="O121" s="229"/>
      <c r="P121" s="230"/>
      <c r="Q121" s="229"/>
      <c r="R121" s="230"/>
      <c r="S121" s="229"/>
      <c r="T121" s="230"/>
      <c r="U121" s="229"/>
      <c r="V121" s="230"/>
      <c r="W121" s="229"/>
      <c r="X121" s="230"/>
      <c r="Y121" s="229"/>
      <c r="Z121" s="230"/>
      <c r="AA121" s="229"/>
      <c r="AB121" s="230"/>
      <c r="AC121" s="229"/>
      <c r="AD121" s="230"/>
      <c r="AE121" s="229"/>
      <c r="AF121" s="230"/>
      <c r="AG121" s="229"/>
      <c r="AH121" s="230"/>
      <c r="AI121" s="229"/>
      <c r="AJ121" s="230"/>
      <c r="AK121" s="229"/>
      <c r="AL121" s="231"/>
      <c r="AM121" s="300"/>
      <c r="AN121" s="219"/>
      <c r="AO121" s="219"/>
      <c r="AP121" s="231"/>
      <c r="AQ121" s="231"/>
      <c r="AR121" s="265" t="s">
        <v>97</v>
      </c>
      <c r="BZ121" s="175"/>
      <c r="CA121" s="175" t="str">
        <f t="shared" si="64"/>
        <v/>
      </c>
      <c r="CB121" s="175" t="str">
        <f t="shared" si="47"/>
        <v/>
      </c>
      <c r="CC121" s="175" t="str">
        <f t="shared" si="48"/>
        <v/>
      </c>
      <c r="CD121" s="175" t="str">
        <f t="shared" si="49"/>
        <v/>
      </c>
      <c r="CE121" s="175" t="str">
        <f t="shared" si="50"/>
        <v/>
      </c>
      <c r="CF121" s="175" t="str">
        <f t="shared" si="51"/>
        <v/>
      </c>
      <c r="CG121" s="175" t="str">
        <f t="shared" si="52"/>
        <v/>
      </c>
      <c r="CH121" s="175" t="str">
        <f t="shared" si="53"/>
        <v/>
      </c>
      <c r="CI121" s="175" t="str">
        <f t="shared" si="54"/>
        <v/>
      </c>
      <c r="CJ121" s="175" t="str">
        <f t="shared" si="55"/>
        <v/>
      </c>
      <c r="CK121" s="175" t="str">
        <f t="shared" si="56"/>
        <v/>
      </c>
      <c r="CL121" s="175" t="str">
        <f t="shared" si="57"/>
        <v/>
      </c>
      <c r="CM121" s="175" t="str">
        <f t="shared" si="58"/>
        <v/>
      </c>
      <c r="CN121" s="175" t="str">
        <f t="shared" si="59"/>
        <v/>
      </c>
      <c r="CO121" s="175" t="str">
        <f t="shared" si="60"/>
        <v/>
      </c>
      <c r="CP121" s="175" t="str">
        <f t="shared" si="61"/>
        <v/>
      </c>
      <c r="CQ121" s="175" t="str">
        <f t="shared" si="62"/>
        <v/>
      </c>
      <c r="CR121" s="175" t="str">
        <f t="shared" si="63"/>
        <v/>
      </c>
      <c r="CS121" s="175"/>
      <c r="CT121" s="175"/>
    </row>
    <row r="122" spans="1:98" ht="15" customHeight="1" x14ac:dyDescent="0.25">
      <c r="A122" s="301" t="s">
        <v>63</v>
      </c>
      <c r="B122" s="302"/>
      <c r="C122" s="302"/>
      <c r="D122" s="302"/>
      <c r="E122" s="302"/>
      <c r="F122" s="302"/>
      <c r="G122" s="302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</row>
    <row r="123" spans="1:98" ht="50.25" customHeight="1" x14ac:dyDescent="0.25">
      <c r="A123" s="303" t="s">
        <v>64</v>
      </c>
      <c r="B123" s="495" t="s">
        <v>65</v>
      </c>
      <c r="C123" s="495"/>
      <c r="D123" s="495" t="s">
        <v>66</v>
      </c>
      <c r="E123" s="495"/>
      <c r="F123" s="495" t="s">
        <v>67</v>
      </c>
      <c r="G123" s="495"/>
      <c r="BZ123" s="175"/>
      <c r="CA123" s="175"/>
      <c r="CB123" s="175"/>
      <c r="CC123" s="175"/>
      <c r="CD123" s="175"/>
      <c r="CE123" s="175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5"/>
      <c r="CP123" s="175"/>
      <c r="CQ123" s="175"/>
      <c r="CR123" s="175"/>
      <c r="CS123" s="175"/>
      <c r="CT123" s="175"/>
    </row>
    <row r="124" spans="1:98" ht="25.5" customHeight="1" x14ac:dyDescent="0.25">
      <c r="A124" s="304" t="s">
        <v>68</v>
      </c>
      <c r="B124" s="499"/>
      <c r="C124" s="500"/>
      <c r="D124" s="500"/>
      <c r="E124" s="500"/>
      <c r="F124" s="500"/>
      <c r="G124" s="501"/>
      <c r="H124" s="174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5"/>
      <c r="CP124" s="175"/>
      <c r="CQ124" s="175"/>
      <c r="CR124" s="175"/>
      <c r="CS124" s="175"/>
      <c r="CT124" s="175"/>
    </row>
    <row r="125" spans="1:98" ht="25.5" customHeight="1" x14ac:dyDescent="0.25">
      <c r="A125" s="304" t="s">
        <v>69</v>
      </c>
      <c r="B125" s="502"/>
      <c r="C125" s="503"/>
      <c r="D125" s="503"/>
      <c r="E125" s="503"/>
      <c r="F125" s="503"/>
      <c r="G125" s="504"/>
      <c r="H125" s="174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5"/>
      <c r="CP125" s="175"/>
      <c r="CQ125" s="175"/>
      <c r="CR125" s="175"/>
      <c r="CS125" s="175"/>
      <c r="CT125" s="175"/>
    </row>
    <row r="126" spans="1:98" ht="25.5" customHeight="1" x14ac:dyDescent="0.25">
      <c r="A126" s="304" t="s">
        <v>70</v>
      </c>
      <c r="B126" s="502"/>
      <c r="C126" s="503"/>
      <c r="D126" s="503"/>
      <c r="E126" s="503"/>
      <c r="F126" s="505"/>
      <c r="G126" s="506"/>
      <c r="H126" s="174"/>
    </row>
    <row r="127" spans="1:98" ht="25.5" customHeight="1" x14ac:dyDescent="0.25">
      <c r="A127" s="304" t="s">
        <v>71</v>
      </c>
      <c r="B127" s="496"/>
      <c r="C127" s="497"/>
      <c r="D127" s="497"/>
      <c r="E127" s="497"/>
      <c r="F127" s="497"/>
      <c r="G127" s="498"/>
      <c r="H127" s="174"/>
    </row>
    <row r="195" spans="1:2" hidden="1" x14ac:dyDescent="0.25">
      <c r="A195" s="305">
        <f>SUM(E12:F29,J12:K29,B34:K51,C55:P59,C63:P67,C72:D94,C99:D121,B124:C127)</f>
        <v>2153</v>
      </c>
      <c r="B195" s="305">
        <f>SUM(CF6:CT125)</f>
        <v>0</v>
      </c>
    </row>
  </sheetData>
  <mergeCells count="143"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93:B93"/>
    <mergeCell ref="A94:B94"/>
    <mergeCell ref="A96:B98"/>
    <mergeCell ref="C96:D97"/>
    <mergeCell ref="E96:AL96"/>
    <mergeCell ref="AM96:AN96"/>
    <mergeCell ref="AO96:AO98"/>
    <mergeCell ref="AP96:AP98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M69:AN69"/>
    <mergeCell ref="AO69:AO71"/>
    <mergeCell ref="AP69:AP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E69:AL69"/>
    <mergeCell ref="G32:I32"/>
    <mergeCell ref="J32:K32"/>
    <mergeCell ref="A52:Q52"/>
    <mergeCell ref="A53:B54"/>
    <mergeCell ref="C53:E53"/>
    <mergeCell ref="F53:H53"/>
    <mergeCell ref="I53:K53"/>
    <mergeCell ref="L53:N53"/>
    <mergeCell ref="O53:P53"/>
    <mergeCell ref="A90:B90"/>
    <mergeCell ref="A91:B91"/>
    <mergeCell ref="A92:B92"/>
    <mergeCell ref="A76:B76"/>
    <mergeCell ref="A77:B77"/>
    <mergeCell ref="A78:B78"/>
    <mergeCell ref="A79:B79"/>
    <mergeCell ref="A80:B80"/>
    <mergeCell ref="A81:A83"/>
    <mergeCell ref="A85:B85"/>
    <mergeCell ref="A87:B87"/>
    <mergeCell ref="A88:B88"/>
    <mergeCell ref="L61:N61"/>
    <mergeCell ref="O61:P61"/>
    <mergeCell ref="A72:B72"/>
    <mergeCell ref="A73:B73"/>
    <mergeCell ref="A74:B74"/>
    <mergeCell ref="A75:B75"/>
    <mergeCell ref="A84:B84"/>
    <mergeCell ref="A86:B86"/>
    <mergeCell ref="A67:B67"/>
    <mergeCell ref="A69:B71"/>
    <mergeCell ref="C69:D70"/>
    <mergeCell ref="A6:P6"/>
    <mergeCell ref="J8:P8"/>
    <mergeCell ref="A63:B63"/>
    <mergeCell ref="A64:A66"/>
    <mergeCell ref="A31:A33"/>
    <mergeCell ref="A9:A11"/>
    <mergeCell ref="B9:F9"/>
    <mergeCell ref="G9:K9"/>
    <mergeCell ref="B10:D10"/>
    <mergeCell ref="E10:F10"/>
    <mergeCell ref="G10:I10"/>
    <mergeCell ref="J10:K10"/>
    <mergeCell ref="B31:F31"/>
    <mergeCell ref="G31:K31"/>
    <mergeCell ref="B32:D32"/>
    <mergeCell ref="E32:F32"/>
    <mergeCell ref="A55:B55"/>
    <mergeCell ref="A56:A58"/>
    <mergeCell ref="A59:B59"/>
    <mergeCell ref="A60:R60"/>
    <mergeCell ref="A61:B62"/>
    <mergeCell ref="C61:E61"/>
    <mergeCell ref="F61:H61"/>
    <mergeCell ref="I61:K61"/>
  </mergeCells>
  <dataValidations count="1">
    <dataValidation type="whole" allowBlank="1" showInputMessage="1" showErrorMessage="1" errorTitle="ERROR" error="Por Favor Ingrese solo Números." sqref="Z1:XFD1048576 R1:Y54 A1:Q1048576 R60:Y62 R68:Y1048576">
      <formula1>0</formula1>
      <formula2>10000000000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workbookViewId="0">
      <selection activeCell="L7" sqref="L7"/>
    </sheetView>
  </sheetViews>
  <sheetFormatPr baseColWidth="10" defaultRowHeight="15" x14ac:dyDescent="0.25"/>
  <cols>
    <col min="1" max="1" width="52.5703125" style="173" customWidth="1"/>
    <col min="2" max="2" width="17" style="173" customWidth="1"/>
    <col min="3" max="61" width="11.42578125" style="173"/>
    <col min="62" max="72" width="11.42578125" style="173" customWidth="1"/>
    <col min="73" max="75" width="52.85546875" style="173" customWidth="1"/>
    <col min="76" max="101" width="52.85546875" style="174" customWidth="1"/>
    <col min="102" max="107" width="11.42578125" style="174"/>
    <col min="108" max="16384" width="11.42578125" style="173"/>
  </cols>
  <sheetData>
    <row r="1" spans="1:107" s="168" customFormat="1" ht="14.25" customHeight="1" x14ac:dyDescent="0.25">
      <c r="A1" s="167" t="s">
        <v>0</v>
      </c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</row>
    <row r="2" spans="1:107" s="168" customFormat="1" ht="14.25" customHeight="1" x14ac:dyDescent="0.25">
      <c r="A2" s="167" t="str">
        <f>CONCATENATE("COMUNA: ",[7]NOMBRE!B2," - ","( ",[7]NOMBRE!C2,[7]NOMBRE!D2,[7]NOMBRE!E2,[7]NOMBRE!F2,[7]NOMBRE!G2," )")</f>
        <v>COMUNA: Linares - ( 07401 )</v>
      </c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</row>
    <row r="3" spans="1:107" s="168" customFormat="1" ht="14.25" customHeight="1" x14ac:dyDescent="0.25">
      <c r="A3" s="167" t="str">
        <f>CONCATENATE("ESTABLECIMIENTO/ESTRATEGIA: ",[7]NOMBRE!B3," - ","( ",[7]NOMBRE!C3,[7]NOMBRE!D3,[7]NOMBRE!E3,[7]NOMBRE!F3,[7]NOMBRE!G3,[7]NOMBRE!H3," )")</f>
        <v>ESTABLECIMIENTO/ESTRATEGIA: Hospital Presidente Carlos Ibañez del Campo - ( 116108 )</v>
      </c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</row>
    <row r="4" spans="1:107" s="168" customFormat="1" ht="14.25" customHeight="1" x14ac:dyDescent="0.25">
      <c r="A4" s="167" t="str">
        <f>CONCATENATE("MES: ",[7]NOMBRE!B6," - ","( ",[7]NOMBRE!C6,[7]NOMBRE!D6," )")</f>
        <v>MES: JULIO - ( 07 )</v>
      </c>
      <c r="BX4" s="169"/>
      <c r="BY4" s="169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69"/>
      <c r="CV4" s="169"/>
      <c r="CW4" s="169"/>
      <c r="CX4" s="169"/>
      <c r="CY4" s="169"/>
      <c r="CZ4" s="169"/>
      <c r="DA4" s="169"/>
      <c r="DB4" s="169"/>
      <c r="DC4" s="169"/>
    </row>
    <row r="5" spans="1:107" s="168" customFormat="1" ht="14.25" customHeight="1" x14ac:dyDescent="0.25">
      <c r="A5" s="167" t="str">
        <f>CONCATENATE("AÑO: ",[7]NOMBRE!B7)</f>
        <v>AÑO: 2017</v>
      </c>
      <c r="BX5" s="169"/>
      <c r="BY5" s="169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69"/>
      <c r="CV5" s="169"/>
      <c r="CW5" s="169"/>
      <c r="CX5" s="169"/>
      <c r="CY5" s="169"/>
      <c r="CZ5" s="169"/>
      <c r="DA5" s="169"/>
      <c r="DB5" s="169"/>
      <c r="DC5" s="169"/>
    </row>
    <row r="6" spans="1:107" ht="15.75" x14ac:dyDescent="0.25">
      <c r="A6" s="430" t="s">
        <v>1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2"/>
      <c r="AG6" s="172"/>
      <c r="AH6" s="172"/>
      <c r="AI6" s="172"/>
      <c r="AJ6" s="172"/>
      <c r="AK6" s="172"/>
      <c r="AL6" s="172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</row>
    <row r="7" spans="1:107" ht="15.75" x14ac:dyDescent="0.25">
      <c r="A7" s="176" t="s">
        <v>72</v>
      </c>
      <c r="B7" s="329"/>
      <c r="C7" s="329"/>
      <c r="D7" s="329"/>
      <c r="E7" s="329"/>
      <c r="F7" s="329"/>
      <c r="G7" s="329"/>
      <c r="H7" s="329"/>
      <c r="I7" s="329"/>
      <c r="J7" s="329"/>
      <c r="K7" s="329"/>
      <c r="L7" s="329"/>
      <c r="M7" s="329"/>
      <c r="N7" s="329"/>
      <c r="O7" s="329"/>
      <c r="P7" s="329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2"/>
      <c r="AG7" s="172"/>
      <c r="AH7" s="172"/>
      <c r="AI7" s="172"/>
      <c r="AJ7" s="172"/>
      <c r="AK7" s="172"/>
      <c r="AL7" s="172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</row>
    <row r="8" spans="1:107" x14ac:dyDescent="0.25">
      <c r="A8" s="178" t="s">
        <v>2</v>
      </c>
      <c r="B8" s="178"/>
      <c r="C8" s="178"/>
      <c r="D8" s="178"/>
      <c r="E8" s="178"/>
      <c r="F8" s="178"/>
      <c r="G8" s="178"/>
      <c r="H8" s="178"/>
      <c r="I8" s="179"/>
      <c r="J8" s="431"/>
      <c r="K8" s="431"/>
      <c r="L8" s="431"/>
      <c r="M8" s="431"/>
      <c r="N8" s="431"/>
      <c r="O8" s="431"/>
      <c r="P8" s="431"/>
      <c r="Q8" s="180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</row>
    <row r="9" spans="1:107" ht="15" customHeight="1" x14ac:dyDescent="0.25">
      <c r="A9" s="432" t="s">
        <v>3</v>
      </c>
      <c r="B9" s="436" t="s">
        <v>73</v>
      </c>
      <c r="C9" s="437"/>
      <c r="D9" s="437"/>
      <c r="E9" s="437"/>
      <c r="F9" s="438"/>
      <c r="G9" s="437" t="s">
        <v>74</v>
      </c>
      <c r="H9" s="437"/>
      <c r="I9" s="437"/>
      <c r="J9" s="437"/>
      <c r="K9" s="440"/>
      <c r="L9" s="172"/>
      <c r="M9" s="172"/>
      <c r="N9" s="172"/>
      <c r="O9" s="172"/>
      <c r="P9" s="172"/>
      <c r="Q9" s="172"/>
      <c r="R9" s="172"/>
      <c r="S9" s="172"/>
      <c r="T9" s="172"/>
      <c r="U9" s="172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</row>
    <row r="10" spans="1:107" ht="15" customHeight="1" x14ac:dyDescent="0.25">
      <c r="A10" s="433"/>
      <c r="B10" s="436" t="s">
        <v>75</v>
      </c>
      <c r="C10" s="437"/>
      <c r="D10" s="440"/>
      <c r="E10" s="441" t="s">
        <v>76</v>
      </c>
      <c r="F10" s="442"/>
      <c r="G10" s="437" t="s">
        <v>75</v>
      </c>
      <c r="H10" s="437"/>
      <c r="I10" s="440"/>
      <c r="J10" s="436" t="s">
        <v>77</v>
      </c>
      <c r="K10" s="440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</row>
    <row r="11" spans="1:107" x14ac:dyDescent="0.25">
      <c r="A11" s="434"/>
      <c r="B11" s="181" t="s">
        <v>4</v>
      </c>
      <c r="C11" s="182" t="s">
        <v>5</v>
      </c>
      <c r="D11" s="183" t="s">
        <v>78</v>
      </c>
      <c r="E11" s="331" t="s">
        <v>6</v>
      </c>
      <c r="F11" s="332" t="s">
        <v>7</v>
      </c>
      <c r="G11" s="186" t="s">
        <v>4</v>
      </c>
      <c r="H11" s="182" t="s">
        <v>5</v>
      </c>
      <c r="I11" s="187" t="s">
        <v>78</v>
      </c>
      <c r="J11" s="331" t="s">
        <v>6</v>
      </c>
      <c r="K11" s="328" t="s">
        <v>7</v>
      </c>
      <c r="L11" s="189"/>
      <c r="M11" s="172"/>
      <c r="N11" s="172"/>
      <c r="O11" s="172"/>
      <c r="P11" s="172"/>
      <c r="Q11" s="172"/>
      <c r="R11" s="172"/>
      <c r="S11" s="172"/>
      <c r="T11" s="172"/>
      <c r="U11" s="172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</row>
    <row r="12" spans="1:107" ht="20.25" customHeight="1" x14ac:dyDescent="0.25">
      <c r="A12" s="190" t="s">
        <v>8</v>
      </c>
      <c r="B12" s="191">
        <v>148</v>
      </c>
      <c r="C12" s="192"/>
      <c r="D12" s="193"/>
      <c r="E12" s="194"/>
      <c r="F12" s="195">
        <v>148</v>
      </c>
      <c r="G12" s="196"/>
      <c r="H12" s="192"/>
      <c r="I12" s="193"/>
      <c r="J12" s="197"/>
      <c r="K12" s="198"/>
      <c r="L12" s="199" t="s">
        <v>79</v>
      </c>
      <c r="M12" s="200"/>
      <c r="N12" s="200"/>
      <c r="O12" s="200"/>
      <c r="P12" s="200"/>
      <c r="Q12" s="200"/>
      <c r="R12" s="200"/>
      <c r="S12" s="200"/>
      <c r="T12" s="200"/>
      <c r="U12" s="200"/>
      <c r="BZ12" s="175"/>
      <c r="CA12" s="175" t="str">
        <f t="shared" ref="CA12:CA29" si="0">IF(B12+C12+D12&lt;&gt;E12+F12,"El Total de VDRL,RPR o MHA-TP Procesados deben ser igual a la columna Sexo.","")</f>
        <v/>
      </c>
      <c r="CB12" s="175" t="str">
        <f t="shared" ref="CB12:CB29" si="1">IF(G12+H12+I12&lt;&gt;J12+K12,"El Total de VDRL,RPR o MHA-TP Reactivos deben ser igual a la columna Sexo.","")</f>
        <v/>
      </c>
      <c r="CC12" s="175" t="str">
        <f t="shared" ref="CC12:CC29" si="2">IF(H12&gt;E12+F12,"Reactivos de Seccion A.1,no puede  ser mayor que Procesados","")</f>
        <v/>
      </c>
      <c r="CD12" s="175"/>
      <c r="CE12" s="175"/>
      <c r="CF12" s="175"/>
      <c r="CG12" s="175">
        <f t="shared" ref="CG12:CG29" si="3">IF(B12+C12+D12&lt;&gt;E12+F12,1,0)</f>
        <v>0</v>
      </c>
      <c r="CH12" s="175">
        <f t="shared" ref="CH12:CH29" si="4">IF(G12+H12+I12&lt;&gt;J12+K12,1,0)</f>
        <v>0</v>
      </c>
      <c r="CI12" s="175">
        <f t="shared" ref="CI12:CI29" si="5">IF(H12&gt;E12+F12,1,0)</f>
        <v>0</v>
      </c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</row>
    <row r="13" spans="1:107" ht="20.25" customHeight="1" x14ac:dyDescent="0.25">
      <c r="A13" s="190" t="s">
        <v>9</v>
      </c>
      <c r="B13" s="191">
        <v>125</v>
      </c>
      <c r="C13" s="192"/>
      <c r="D13" s="193"/>
      <c r="E13" s="201"/>
      <c r="F13" s="195">
        <v>125</v>
      </c>
      <c r="G13" s="196"/>
      <c r="H13" s="192"/>
      <c r="I13" s="193"/>
      <c r="J13" s="201"/>
      <c r="K13" s="202"/>
      <c r="L13" s="199" t="s">
        <v>79</v>
      </c>
      <c r="M13" s="200"/>
      <c r="N13" s="200"/>
      <c r="O13" s="200"/>
      <c r="P13" s="200"/>
      <c r="Q13" s="200"/>
      <c r="R13" s="200"/>
      <c r="S13" s="200"/>
      <c r="T13" s="200"/>
      <c r="U13" s="200"/>
      <c r="BZ13" s="175"/>
      <c r="CA13" s="175" t="str">
        <f t="shared" si="0"/>
        <v/>
      </c>
      <c r="CB13" s="175" t="str">
        <f t="shared" si="1"/>
        <v/>
      </c>
      <c r="CC13" s="175" t="str">
        <f t="shared" si="2"/>
        <v/>
      </c>
      <c r="CD13" s="175"/>
      <c r="CE13" s="175"/>
      <c r="CF13" s="175"/>
      <c r="CG13" s="175">
        <f t="shared" si="3"/>
        <v>0</v>
      </c>
      <c r="CH13" s="175">
        <f t="shared" si="4"/>
        <v>0</v>
      </c>
      <c r="CI13" s="175">
        <f t="shared" si="5"/>
        <v>0</v>
      </c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</row>
    <row r="14" spans="1:107" ht="20.25" customHeight="1" x14ac:dyDescent="0.25">
      <c r="A14" s="190" t="s">
        <v>10</v>
      </c>
      <c r="B14" s="191">
        <v>100</v>
      </c>
      <c r="C14" s="192"/>
      <c r="D14" s="193"/>
      <c r="E14" s="201"/>
      <c r="F14" s="195">
        <v>100</v>
      </c>
      <c r="G14" s="196"/>
      <c r="H14" s="192"/>
      <c r="I14" s="193"/>
      <c r="J14" s="201"/>
      <c r="K14" s="202"/>
      <c r="L14" s="199" t="s">
        <v>79</v>
      </c>
      <c r="M14" s="200"/>
      <c r="N14" s="200"/>
      <c r="O14" s="200"/>
      <c r="P14" s="200"/>
      <c r="Q14" s="200"/>
      <c r="R14" s="200"/>
      <c r="S14" s="200"/>
      <c r="T14" s="200"/>
      <c r="U14" s="200"/>
      <c r="BZ14" s="175"/>
      <c r="CA14" s="175" t="str">
        <f t="shared" si="0"/>
        <v/>
      </c>
      <c r="CB14" s="175" t="str">
        <f t="shared" si="1"/>
        <v/>
      </c>
      <c r="CC14" s="175" t="str">
        <f t="shared" si="2"/>
        <v/>
      </c>
      <c r="CD14" s="175"/>
      <c r="CE14" s="175"/>
      <c r="CF14" s="175"/>
      <c r="CG14" s="175">
        <f t="shared" si="3"/>
        <v>0</v>
      </c>
      <c r="CH14" s="175">
        <f t="shared" si="4"/>
        <v>0</v>
      </c>
      <c r="CI14" s="175">
        <f t="shared" si="5"/>
        <v>0</v>
      </c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</row>
    <row r="15" spans="1:107" ht="20.25" customHeight="1" x14ac:dyDescent="0.25">
      <c r="A15" s="190" t="s">
        <v>11</v>
      </c>
      <c r="B15" s="191"/>
      <c r="C15" s="192"/>
      <c r="D15" s="193"/>
      <c r="E15" s="201"/>
      <c r="F15" s="195"/>
      <c r="G15" s="196"/>
      <c r="H15" s="192"/>
      <c r="I15" s="193"/>
      <c r="J15" s="201"/>
      <c r="K15" s="202"/>
      <c r="L15" s="199" t="s">
        <v>79</v>
      </c>
      <c r="M15" s="200"/>
      <c r="N15" s="200"/>
      <c r="O15" s="200"/>
      <c r="P15" s="200"/>
      <c r="Q15" s="200"/>
      <c r="R15" s="200"/>
      <c r="S15" s="200"/>
      <c r="T15" s="200"/>
      <c r="U15" s="200"/>
      <c r="BZ15" s="175"/>
      <c r="CA15" s="175" t="str">
        <f t="shared" si="0"/>
        <v/>
      </c>
      <c r="CB15" s="175" t="str">
        <f t="shared" si="1"/>
        <v/>
      </c>
      <c r="CC15" s="175" t="str">
        <f t="shared" si="2"/>
        <v/>
      </c>
      <c r="CD15" s="175"/>
      <c r="CE15" s="175"/>
      <c r="CF15" s="175"/>
      <c r="CG15" s="175">
        <f t="shared" si="3"/>
        <v>0</v>
      </c>
      <c r="CH15" s="175">
        <f t="shared" si="4"/>
        <v>0</v>
      </c>
      <c r="CI15" s="175">
        <f t="shared" si="5"/>
        <v>0</v>
      </c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</row>
    <row r="16" spans="1:107" ht="20.25" customHeight="1" x14ac:dyDescent="0.25">
      <c r="A16" s="203" t="s">
        <v>80</v>
      </c>
      <c r="B16" s="191">
        <v>1</v>
      </c>
      <c r="C16" s="192"/>
      <c r="D16" s="193"/>
      <c r="E16" s="201"/>
      <c r="F16" s="195">
        <v>1</v>
      </c>
      <c r="G16" s="196">
        <v>1</v>
      </c>
      <c r="H16" s="192"/>
      <c r="I16" s="193"/>
      <c r="J16" s="201"/>
      <c r="K16" s="204">
        <v>1</v>
      </c>
      <c r="L16" s="199" t="s">
        <v>79</v>
      </c>
      <c r="M16" s="200"/>
      <c r="N16" s="200"/>
      <c r="O16" s="200"/>
      <c r="P16" s="200"/>
      <c r="Q16" s="200"/>
      <c r="R16" s="200"/>
      <c r="S16" s="200"/>
      <c r="T16" s="200"/>
      <c r="U16" s="200"/>
      <c r="BZ16" s="175"/>
      <c r="CA16" s="175" t="str">
        <f t="shared" si="0"/>
        <v/>
      </c>
      <c r="CB16" s="175" t="str">
        <f t="shared" si="1"/>
        <v/>
      </c>
      <c r="CC16" s="175" t="str">
        <f t="shared" si="2"/>
        <v/>
      </c>
      <c r="CD16" s="175"/>
      <c r="CE16" s="175"/>
      <c r="CF16" s="175"/>
      <c r="CG16" s="175">
        <f t="shared" si="3"/>
        <v>0</v>
      </c>
      <c r="CH16" s="175">
        <f t="shared" si="4"/>
        <v>0</v>
      </c>
      <c r="CI16" s="175">
        <f t="shared" si="5"/>
        <v>0</v>
      </c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</row>
    <row r="17" spans="1:98" ht="20.25" customHeight="1" x14ac:dyDescent="0.25">
      <c r="A17" s="203" t="s">
        <v>81</v>
      </c>
      <c r="B17" s="191"/>
      <c r="C17" s="192"/>
      <c r="D17" s="193"/>
      <c r="E17" s="205"/>
      <c r="F17" s="195"/>
      <c r="G17" s="196"/>
      <c r="H17" s="192"/>
      <c r="I17" s="193"/>
      <c r="J17" s="205"/>
      <c r="K17" s="206"/>
      <c r="L17" s="199" t="s">
        <v>79</v>
      </c>
      <c r="M17" s="200"/>
      <c r="N17" s="200"/>
      <c r="O17" s="200"/>
      <c r="P17" s="200"/>
      <c r="Q17" s="200"/>
      <c r="R17" s="200"/>
      <c r="S17" s="200"/>
      <c r="T17" s="200"/>
      <c r="U17" s="200"/>
      <c r="BZ17" s="175"/>
      <c r="CA17" s="175" t="str">
        <f t="shared" si="0"/>
        <v/>
      </c>
      <c r="CB17" s="175" t="str">
        <f t="shared" si="1"/>
        <v/>
      </c>
      <c r="CC17" s="175" t="str">
        <f t="shared" si="2"/>
        <v/>
      </c>
      <c r="CD17" s="175"/>
      <c r="CE17" s="175"/>
      <c r="CF17" s="175"/>
      <c r="CG17" s="175">
        <f t="shared" si="3"/>
        <v>0</v>
      </c>
      <c r="CH17" s="175">
        <f t="shared" si="4"/>
        <v>0</v>
      </c>
      <c r="CI17" s="175">
        <f t="shared" si="5"/>
        <v>0</v>
      </c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</row>
    <row r="18" spans="1:98" ht="20.25" customHeight="1" x14ac:dyDescent="0.25">
      <c r="A18" s="207" t="s">
        <v>12</v>
      </c>
      <c r="B18" s="208">
        <v>85</v>
      </c>
      <c r="C18" s="209">
        <v>111</v>
      </c>
      <c r="D18" s="210"/>
      <c r="E18" s="201"/>
      <c r="F18" s="195">
        <v>196</v>
      </c>
      <c r="G18" s="211">
        <v>1</v>
      </c>
      <c r="H18" s="209"/>
      <c r="I18" s="210"/>
      <c r="J18" s="201"/>
      <c r="K18" s="206">
        <v>1</v>
      </c>
      <c r="L18" s="199" t="s">
        <v>79</v>
      </c>
      <c r="M18" s="200"/>
      <c r="N18" s="200"/>
      <c r="O18" s="200"/>
      <c r="P18" s="200"/>
      <c r="Q18" s="200"/>
      <c r="R18" s="200"/>
      <c r="S18" s="200"/>
      <c r="T18" s="200"/>
      <c r="U18" s="200"/>
      <c r="BZ18" s="175"/>
      <c r="CA18" s="175" t="str">
        <f t="shared" si="0"/>
        <v/>
      </c>
      <c r="CB18" s="175" t="str">
        <f t="shared" si="1"/>
        <v/>
      </c>
      <c r="CC18" s="175" t="str">
        <f t="shared" si="2"/>
        <v/>
      </c>
      <c r="CD18" s="175"/>
      <c r="CE18" s="175"/>
      <c r="CF18" s="175"/>
      <c r="CG18" s="175">
        <f t="shared" si="3"/>
        <v>0</v>
      </c>
      <c r="CH18" s="175">
        <f t="shared" si="4"/>
        <v>0</v>
      </c>
      <c r="CI18" s="175">
        <f t="shared" si="5"/>
        <v>0</v>
      </c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</row>
    <row r="19" spans="1:98" ht="20.25" customHeight="1" x14ac:dyDescent="0.25">
      <c r="A19" s="207" t="s">
        <v>13</v>
      </c>
      <c r="B19" s="208">
        <v>6</v>
      </c>
      <c r="C19" s="209">
        <v>15</v>
      </c>
      <c r="D19" s="210"/>
      <c r="E19" s="201"/>
      <c r="F19" s="195">
        <v>21</v>
      </c>
      <c r="G19" s="211"/>
      <c r="H19" s="209"/>
      <c r="I19" s="210"/>
      <c r="J19" s="201"/>
      <c r="K19" s="204"/>
      <c r="L19" s="199" t="s">
        <v>79</v>
      </c>
      <c r="M19" s="200"/>
      <c r="N19" s="200"/>
      <c r="O19" s="200"/>
      <c r="P19" s="200"/>
      <c r="Q19" s="200"/>
      <c r="R19" s="200"/>
      <c r="S19" s="200"/>
      <c r="T19" s="200"/>
      <c r="U19" s="200"/>
      <c r="BZ19" s="175"/>
      <c r="CA19" s="175" t="str">
        <f t="shared" si="0"/>
        <v/>
      </c>
      <c r="CB19" s="175" t="str">
        <f t="shared" si="1"/>
        <v/>
      </c>
      <c r="CC19" s="175" t="str">
        <f t="shared" si="2"/>
        <v/>
      </c>
      <c r="CD19" s="175"/>
      <c r="CE19" s="175"/>
      <c r="CF19" s="175"/>
      <c r="CG19" s="175">
        <f t="shared" si="3"/>
        <v>0</v>
      </c>
      <c r="CH19" s="175">
        <f t="shared" si="4"/>
        <v>0</v>
      </c>
      <c r="CI19" s="175">
        <f t="shared" si="5"/>
        <v>0</v>
      </c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</row>
    <row r="20" spans="1:98" ht="20.25" customHeight="1" x14ac:dyDescent="0.25">
      <c r="A20" s="207" t="s">
        <v>82</v>
      </c>
      <c r="B20" s="208">
        <v>269</v>
      </c>
      <c r="C20" s="209"/>
      <c r="D20" s="210"/>
      <c r="E20" s="201"/>
      <c r="F20" s="195">
        <v>269</v>
      </c>
      <c r="G20" s="211">
        <v>3</v>
      </c>
      <c r="H20" s="209"/>
      <c r="I20" s="210"/>
      <c r="J20" s="201"/>
      <c r="K20" s="204">
        <v>3</v>
      </c>
      <c r="L20" s="199" t="s">
        <v>79</v>
      </c>
      <c r="M20" s="200"/>
      <c r="N20" s="200"/>
      <c r="O20" s="200"/>
      <c r="P20" s="200"/>
      <c r="Q20" s="200"/>
      <c r="R20" s="200"/>
      <c r="S20" s="200"/>
      <c r="T20" s="200"/>
      <c r="U20" s="200"/>
      <c r="BZ20" s="175"/>
      <c r="CA20" s="175" t="str">
        <f t="shared" si="0"/>
        <v/>
      </c>
      <c r="CB20" s="175" t="str">
        <f t="shared" si="1"/>
        <v/>
      </c>
      <c r="CC20" s="175" t="str">
        <f t="shared" si="2"/>
        <v/>
      </c>
      <c r="CD20" s="175"/>
      <c r="CE20" s="175"/>
      <c r="CF20" s="175"/>
      <c r="CG20" s="175">
        <f t="shared" si="3"/>
        <v>0</v>
      </c>
      <c r="CH20" s="175">
        <f t="shared" si="4"/>
        <v>0</v>
      </c>
      <c r="CI20" s="175">
        <f t="shared" si="5"/>
        <v>0</v>
      </c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</row>
    <row r="21" spans="1:98" ht="26.25" customHeight="1" x14ac:dyDescent="0.25">
      <c r="A21" s="203" t="s">
        <v>83</v>
      </c>
      <c r="B21" s="208">
        <v>1</v>
      </c>
      <c r="C21" s="209"/>
      <c r="D21" s="210"/>
      <c r="E21" s="212">
        <v>1</v>
      </c>
      <c r="F21" s="213"/>
      <c r="G21" s="211"/>
      <c r="H21" s="209"/>
      <c r="I21" s="210"/>
      <c r="J21" s="212"/>
      <c r="K21" s="204"/>
      <c r="L21" s="199" t="s">
        <v>79</v>
      </c>
      <c r="M21" s="200"/>
      <c r="N21" s="200"/>
      <c r="O21" s="200"/>
      <c r="P21" s="200"/>
      <c r="Q21" s="200"/>
      <c r="R21" s="200"/>
      <c r="S21" s="200"/>
      <c r="T21" s="200"/>
      <c r="U21" s="200"/>
      <c r="BZ21" s="175"/>
      <c r="CA21" s="175" t="str">
        <f t="shared" si="0"/>
        <v/>
      </c>
      <c r="CB21" s="175" t="str">
        <f t="shared" si="1"/>
        <v/>
      </c>
      <c r="CC21" s="175" t="str">
        <f t="shared" si="2"/>
        <v/>
      </c>
      <c r="CD21" s="175"/>
      <c r="CE21" s="175"/>
      <c r="CF21" s="175"/>
      <c r="CG21" s="175">
        <f t="shared" si="3"/>
        <v>0</v>
      </c>
      <c r="CH21" s="175">
        <f t="shared" si="4"/>
        <v>0</v>
      </c>
      <c r="CI21" s="175">
        <f t="shared" si="5"/>
        <v>0</v>
      </c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</row>
    <row r="22" spans="1:98" ht="20.25" customHeight="1" x14ac:dyDescent="0.25">
      <c r="A22" s="203" t="s">
        <v>14</v>
      </c>
      <c r="B22" s="208"/>
      <c r="C22" s="209"/>
      <c r="D22" s="210"/>
      <c r="E22" s="212"/>
      <c r="F22" s="213"/>
      <c r="G22" s="211"/>
      <c r="H22" s="209"/>
      <c r="I22" s="210"/>
      <c r="J22" s="212"/>
      <c r="K22" s="204"/>
      <c r="L22" s="199" t="s">
        <v>79</v>
      </c>
      <c r="M22" s="200"/>
      <c r="N22" s="200"/>
      <c r="O22" s="200"/>
      <c r="P22" s="200"/>
      <c r="Q22" s="200"/>
      <c r="R22" s="200"/>
      <c r="S22" s="200"/>
      <c r="T22" s="200"/>
      <c r="U22" s="200"/>
      <c r="BZ22" s="175"/>
      <c r="CA22" s="175" t="str">
        <f t="shared" si="0"/>
        <v/>
      </c>
      <c r="CB22" s="175" t="str">
        <f t="shared" si="1"/>
        <v/>
      </c>
      <c r="CC22" s="175" t="str">
        <f t="shared" si="2"/>
        <v/>
      </c>
      <c r="CD22" s="175"/>
      <c r="CE22" s="175"/>
      <c r="CF22" s="175"/>
      <c r="CG22" s="175">
        <f t="shared" si="3"/>
        <v>0</v>
      </c>
      <c r="CH22" s="175">
        <f t="shared" si="4"/>
        <v>0</v>
      </c>
      <c r="CI22" s="175">
        <f t="shared" si="5"/>
        <v>0</v>
      </c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</row>
    <row r="23" spans="1:98" ht="20.25" customHeight="1" x14ac:dyDescent="0.25">
      <c r="A23" s="207" t="s">
        <v>15</v>
      </c>
      <c r="B23" s="208">
        <v>647</v>
      </c>
      <c r="C23" s="209"/>
      <c r="D23" s="210"/>
      <c r="E23" s="212"/>
      <c r="F23" s="213">
        <v>647</v>
      </c>
      <c r="G23" s="211">
        <v>1</v>
      </c>
      <c r="H23" s="209"/>
      <c r="I23" s="210"/>
      <c r="J23" s="212"/>
      <c r="K23" s="204">
        <v>1</v>
      </c>
      <c r="L23" s="199" t="s">
        <v>79</v>
      </c>
      <c r="M23" s="200"/>
      <c r="N23" s="200"/>
      <c r="O23" s="200"/>
      <c r="P23" s="200"/>
      <c r="Q23" s="200"/>
      <c r="R23" s="200"/>
      <c r="S23" s="200"/>
      <c r="T23" s="200"/>
      <c r="U23" s="200"/>
      <c r="BZ23" s="175"/>
      <c r="CA23" s="175" t="str">
        <f t="shared" si="0"/>
        <v/>
      </c>
      <c r="CB23" s="175" t="str">
        <f t="shared" si="1"/>
        <v/>
      </c>
      <c r="CC23" s="175" t="str">
        <f t="shared" si="2"/>
        <v/>
      </c>
      <c r="CD23" s="175"/>
      <c r="CE23" s="175"/>
      <c r="CF23" s="175"/>
      <c r="CG23" s="175">
        <f t="shared" si="3"/>
        <v>0</v>
      </c>
      <c r="CH23" s="175">
        <f t="shared" si="4"/>
        <v>0</v>
      </c>
      <c r="CI23" s="175">
        <f t="shared" si="5"/>
        <v>0</v>
      </c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</row>
    <row r="24" spans="1:98" ht="20.25" customHeight="1" x14ac:dyDescent="0.25">
      <c r="A24" s="207" t="s">
        <v>16</v>
      </c>
      <c r="B24" s="208">
        <v>41</v>
      </c>
      <c r="C24" s="209"/>
      <c r="D24" s="210"/>
      <c r="E24" s="212">
        <v>22</v>
      </c>
      <c r="F24" s="213">
        <v>19</v>
      </c>
      <c r="G24" s="211">
        <v>11</v>
      </c>
      <c r="H24" s="209"/>
      <c r="I24" s="210"/>
      <c r="J24" s="212">
        <v>4</v>
      </c>
      <c r="K24" s="204">
        <v>7</v>
      </c>
      <c r="L24" s="199" t="s">
        <v>79</v>
      </c>
      <c r="M24" s="200"/>
      <c r="N24" s="200"/>
      <c r="O24" s="200"/>
      <c r="P24" s="200"/>
      <c r="Q24" s="200"/>
      <c r="R24" s="200"/>
      <c r="S24" s="200"/>
      <c r="T24" s="200"/>
      <c r="U24" s="200"/>
      <c r="BZ24" s="175"/>
      <c r="CA24" s="175" t="str">
        <f t="shared" si="0"/>
        <v/>
      </c>
      <c r="CB24" s="175" t="str">
        <f t="shared" si="1"/>
        <v/>
      </c>
      <c r="CC24" s="175" t="str">
        <f t="shared" si="2"/>
        <v/>
      </c>
      <c r="CD24" s="175"/>
      <c r="CE24" s="175"/>
      <c r="CF24" s="175"/>
      <c r="CG24" s="175">
        <f t="shared" si="3"/>
        <v>0</v>
      </c>
      <c r="CH24" s="175">
        <f t="shared" si="4"/>
        <v>0</v>
      </c>
      <c r="CI24" s="175">
        <f t="shared" si="5"/>
        <v>0</v>
      </c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</row>
    <row r="25" spans="1:98" ht="20.25" customHeight="1" x14ac:dyDescent="0.25">
      <c r="A25" s="207" t="s">
        <v>17</v>
      </c>
      <c r="B25" s="208">
        <v>234</v>
      </c>
      <c r="C25" s="209"/>
      <c r="D25" s="210"/>
      <c r="E25" s="212">
        <v>106</v>
      </c>
      <c r="F25" s="213">
        <v>128</v>
      </c>
      <c r="G25" s="211"/>
      <c r="H25" s="209"/>
      <c r="I25" s="210"/>
      <c r="J25" s="212"/>
      <c r="K25" s="204"/>
      <c r="L25" s="199" t="s">
        <v>79</v>
      </c>
      <c r="M25" s="200"/>
      <c r="N25" s="200"/>
      <c r="O25" s="200"/>
      <c r="P25" s="200"/>
      <c r="Q25" s="200"/>
      <c r="R25" s="200"/>
      <c r="S25" s="200"/>
      <c r="T25" s="200"/>
      <c r="U25" s="200"/>
      <c r="BZ25" s="175"/>
      <c r="CA25" s="175" t="str">
        <f t="shared" si="0"/>
        <v/>
      </c>
      <c r="CB25" s="175" t="str">
        <f t="shared" si="1"/>
        <v/>
      </c>
      <c r="CC25" s="175" t="str">
        <f t="shared" si="2"/>
        <v/>
      </c>
      <c r="CD25" s="175"/>
      <c r="CE25" s="175"/>
      <c r="CF25" s="175"/>
      <c r="CG25" s="175">
        <f t="shared" si="3"/>
        <v>0</v>
      </c>
      <c r="CH25" s="175">
        <f t="shared" si="4"/>
        <v>0</v>
      </c>
      <c r="CI25" s="175">
        <f t="shared" si="5"/>
        <v>0</v>
      </c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</row>
    <row r="26" spans="1:98" ht="20.25" customHeight="1" x14ac:dyDescent="0.25">
      <c r="A26" s="207" t="s">
        <v>18</v>
      </c>
      <c r="B26" s="208"/>
      <c r="C26" s="209"/>
      <c r="D26" s="210"/>
      <c r="E26" s="212"/>
      <c r="F26" s="213"/>
      <c r="G26" s="211"/>
      <c r="H26" s="209"/>
      <c r="I26" s="210"/>
      <c r="J26" s="212"/>
      <c r="K26" s="204"/>
      <c r="L26" s="199" t="s">
        <v>79</v>
      </c>
      <c r="M26" s="200"/>
      <c r="N26" s="200"/>
      <c r="O26" s="200"/>
      <c r="P26" s="200"/>
      <c r="Q26" s="200"/>
      <c r="R26" s="200"/>
      <c r="S26" s="200"/>
      <c r="T26" s="200"/>
      <c r="U26" s="200"/>
      <c r="BZ26" s="175"/>
      <c r="CA26" s="175" t="str">
        <f t="shared" si="0"/>
        <v/>
      </c>
      <c r="CB26" s="175" t="str">
        <f t="shared" si="1"/>
        <v/>
      </c>
      <c r="CC26" s="175" t="str">
        <f t="shared" si="2"/>
        <v/>
      </c>
      <c r="CD26" s="175"/>
      <c r="CE26" s="175"/>
      <c r="CF26" s="175"/>
      <c r="CG26" s="175">
        <f t="shared" si="3"/>
        <v>0</v>
      </c>
      <c r="CH26" s="175">
        <f t="shared" si="4"/>
        <v>0</v>
      </c>
      <c r="CI26" s="175">
        <f t="shared" si="5"/>
        <v>0</v>
      </c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</row>
    <row r="27" spans="1:98" ht="20.25" customHeight="1" x14ac:dyDescent="0.25">
      <c r="A27" s="207" t="s">
        <v>84</v>
      </c>
      <c r="B27" s="208"/>
      <c r="C27" s="209"/>
      <c r="D27" s="210"/>
      <c r="E27" s="212"/>
      <c r="F27" s="213"/>
      <c r="G27" s="211"/>
      <c r="H27" s="209"/>
      <c r="I27" s="210"/>
      <c r="J27" s="212"/>
      <c r="K27" s="204"/>
      <c r="L27" s="199" t="s">
        <v>79</v>
      </c>
      <c r="M27" s="200"/>
      <c r="N27" s="200"/>
      <c r="O27" s="200"/>
      <c r="P27" s="200"/>
      <c r="Q27" s="200"/>
      <c r="R27" s="200"/>
      <c r="S27" s="200"/>
      <c r="T27" s="200"/>
      <c r="U27" s="200"/>
      <c r="BZ27" s="175"/>
      <c r="CA27" s="175" t="str">
        <f t="shared" si="0"/>
        <v/>
      </c>
      <c r="CB27" s="175" t="str">
        <f t="shared" si="1"/>
        <v/>
      </c>
      <c r="CC27" s="175" t="str">
        <f t="shared" si="2"/>
        <v/>
      </c>
      <c r="CD27" s="175"/>
      <c r="CE27" s="175"/>
      <c r="CF27" s="175"/>
      <c r="CG27" s="175">
        <f t="shared" si="3"/>
        <v>0</v>
      </c>
      <c r="CH27" s="175">
        <f t="shared" si="4"/>
        <v>0</v>
      </c>
      <c r="CI27" s="175">
        <f t="shared" si="5"/>
        <v>0</v>
      </c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</row>
    <row r="28" spans="1:98" ht="20.25" customHeight="1" x14ac:dyDescent="0.25">
      <c r="A28" s="214" t="s">
        <v>19</v>
      </c>
      <c r="B28" s="208"/>
      <c r="C28" s="215"/>
      <c r="D28" s="216"/>
      <c r="E28" s="217"/>
      <c r="F28" s="213"/>
      <c r="G28" s="211"/>
      <c r="H28" s="215"/>
      <c r="I28" s="216"/>
      <c r="J28" s="217"/>
      <c r="K28" s="206"/>
      <c r="L28" s="199" t="s">
        <v>79</v>
      </c>
      <c r="M28" s="200"/>
      <c r="N28" s="200"/>
      <c r="O28" s="200"/>
      <c r="P28" s="200"/>
      <c r="Q28" s="200"/>
      <c r="R28" s="200"/>
      <c r="S28" s="200"/>
      <c r="T28" s="200"/>
      <c r="U28" s="200"/>
      <c r="BZ28" s="175"/>
      <c r="CA28" s="175" t="str">
        <f t="shared" si="0"/>
        <v/>
      </c>
      <c r="CB28" s="175" t="str">
        <f t="shared" si="1"/>
        <v/>
      </c>
      <c r="CC28" s="175" t="str">
        <f t="shared" si="2"/>
        <v/>
      </c>
      <c r="CD28" s="175"/>
      <c r="CE28" s="175"/>
      <c r="CF28" s="175"/>
      <c r="CG28" s="175">
        <f t="shared" si="3"/>
        <v>0</v>
      </c>
      <c r="CH28" s="175">
        <f t="shared" si="4"/>
        <v>0</v>
      </c>
      <c r="CI28" s="175">
        <f t="shared" si="5"/>
        <v>0</v>
      </c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</row>
    <row r="29" spans="1:98" ht="20.25" customHeight="1" x14ac:dyDescent="0.25">
      <c r="A29" s="179" t="s">
        <v>59</v>
      </c>
      <c r="B29" s="208"/>
      <c r="C29" s="209"/>
      <c r="D29" s="210"/>
      <c r="E29" s="212"/>
      <c r="F29" s="213"/>
      <c r="G29" s="211"/>
      <c r="H29" s="209"/>
      <c r="I29" s="210"/>
      <c r="J29" s="218"/>
      <c r="K29" s="219"/>
      <c r="L29" s="199" t="s">
        <v>79</v>
      </c>
      <c r="M29" s="200"/>
      <c r="N29" s="200"/>
      <c r="O29" s="200"/>
      <c r="P29" s="200"/>
      <c r="Q29" s="200"/>
      <c r="R29" s="200"/>
      <c r="S29" s="200"/>
      <c r="T29" s="200"/>
      <c r="U29" s="200"/>
      <c r="BZ29" s="175"/>
      <c r="CA29" s="175" t="str">
        <f t="shared" si="0"/>
        <v/>
      </c>
      <c r="CB29" s="175" t="str">
        <f t="shared" si="1"/>
        <v/>
      </c>
      <c r="CC29" s="175" t="str">
        <f t="shared" si="2"/>
        <v/>
      </c>
      <c r="CD29" s="175"/>
      <c r="CE29" s="175"/>
      <c r="CF29" s="175"/>
      <c r="CG29" s="175">
        <f t="shared" si="3"/>
        <v>0</v>
      </c>
      <c r="CH29" s="175">
        <f t="shared" si="4"/>
        <v>0</v>
      </c>
      <c r="CI29" s="175">
        <f t="shared" si="5"/>
        <v>0</v>
      </c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</row>
    <row r="30" spans="1:98" ht="15" customHeight="1" x14ac:dyDescent="0.25">
      <c r="A30" s="220" t="s">
        <v>85</v>
      </c>
      <c r="B30" s="221"/>
      <c r="C30" s="221"/>
      <c r="D30" s="221"/>
      <c r="E30" s="221"/>
      <c r="F30" s="221"/>
      <c r="G30" s="221"/>
      <c r="H30" s="221"/>
      <c r="I30" s="220"/>
      <c r="J30" s="222"/>
      <c r="K30" s="222"/>
      <c r="L30" s="200"/>
      <c r="M30" s="200"/>
      <c r="N30" s="200"/>
      <c r="O30" s="200"/>
      <c r="P30" s="200"/>
      <c r="Q30" s="200"/>
      <c r="R30" s="200"/>
      <c r="S30" s="200"/>
      <c r="T30" s="200"/>
      <c r="U30" s="172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</row>
    <row r="31" spans="1:98" ht="15" customHeight="1" x14ac:dyDescent="0.25">
      <c r="A31" s="432" t="s">
        <v>3</v>
      </c>
      <c r="B31" s="436" t="s">
        <v>73</v>
      </c>
      <c r="C31" s="437"/>
      <c r="D31" s="437"/>
      <c r="E31" s="437"/>
      <c r="F31" s="438"/>
      <c r="G31" s="439" t="s">
        <v>74</v>
      </c>
      <c r="H31" s="437"/>
      <c r="I31" s="437"/>
      <c r="J31" s="437"/>
      <c r="K31" s="440"/>
      <c r="L31" s="200"/>
      <c r="M31" s="200"/>
      <c r="N31" s="200"/>
      <c r="O31" s="200"/>
      <c r="P31" s="200"/>
      <c r="Q31" s="200"/>
      <c r="R31" s="200"/>
      <c r="S31" s="200"/>
      <c r="T31" s="200"/>
      <c r="U31" s="172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</row>
    <row r="32" spans="1:98" ht="15" customHeight="1" x14ac:dyDescent="0.25">
      <c r="A32" s="433"/>
      <c r="B32" s="436" t="s">
        <v>75</v>
      </c>
      <c r="C32" s="437"/>
      <c r="D32" s="440"/>
      <c r="E32" s="441" t="s">
        <v>76</v>
      </c>
      <c r="F32" s="442"/>
      <c r="G32" s="439" t="s">
        <v>75</v>
      </c>
      <c r="H32" s="437"/>
      <c r="I32" s="440"/>
      <c r="J32" s="436" t="s">
        <v>77</v>
      </c>
      <c r="K32" s="440"/>
      <c r="L32" s="200"/>
      <c r="M32" s="200"/>
      <c r="N32" s="200"/>
      <c r="O32" s="200"/>
      <c r="P32" s="200"/>
      <c r="Q32" s="200"/>
      <c r="R32" s="200"/>
      <c r="S32" s="200"/>
      <c r="T32" s="200"/>
      <c r="U32" s="172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</row>
    <row r="33" spans="1:98" x14ac:dyDescent="0.25">
      <c r="A33" s="435"/>
      <c r="B33" s="181" t="s">
        <v>4</v>
      </c>
      <c r="C33" s="182" t="s">
        <v>5</v>
      </c>
      <c r="D33" s="223" t="s">
        <v>78</v>
      </c>
      <c r="E33" s="331" t="s">
        <v>6</v>
      </c>
      <c r="F33" s="330" t="s">
        <v>7</v>
      </c>
      <c r="G33" s="186" t="s">
        <v>4</v>
      </c>
      <c r="H33" s="182" t="s">
        <v>5</v>
      </c>
      <c r="I33" s="223" t="s">
        <v>78</v>
      </c>
      <c r="J33" s="331" t="s">
        <v>6</v>
      </c>
      <c r="K33" s="328" t="s">
        <v>7</v>
      </c>
      <c r="L33" s="200"/>
      <c r="M33" s="200"/>
      <c r="N33" s="200"/>
      <c r="O33" s="200"/>
      <c r="P33" s="200"/>
      <c r="Q33" s="200"/>
      <c r="R33" s="200"/>
      <c r="S33" s="200"/>
      <c r="T33" s="200"/>
      <c r="U33" s="172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</row>
    <row r="34" spans="1:98" ht="24" customHeight="1" x14ac:dyDescent="0.25">
      <c r="A34" s="190" t="s">
        <v>8</v>
      </c>
      <c r="B34" s="191"/>
      <c r="C34" s="192"/>
      <c r="D34" s="193"/>
      <c r="E34" s="197"/>
      <c r="F34" s="225"/>
      <c r="G34" s="196"/>
      <c r="H34" s="192"/>
      <c r="I34" s="193"/>
      <c r="J34" s="197"/>
      <c r="K34" s="198"/>
      <c r="L34" s="226" t="s">
        <v>79</v>
      </c>
      <c r="M34" s="200"/>
      <c r="N34" s="200"/>
      <c r="O34" s="200"/>
      <c r="P34" s="200"/>
      <c r="Q34" s="200"/>
      <c r="R34" s="200"/>
      <c r="S34" s="200"/>
      <c r="T34" s="200"/>
      <c r="U34" s="172"/>
      <c r="BZ34" s="175"/>
      <c r="CA34" s="175" t="str">
        <f t="shared" ref="CA34:CA51" si="6">IF(B34+C34+D34&lt;&gt;E34+F34,"El Total de VDRL,RPR o MHA-TP Procesados deben ser igual a la columna Sexo.","")</f>
        <v/>
      </c>
      <c r="CB34" s="175" t="str">
        <f t="shared" ref="CB34:CB51" si="7">IF(G34+H34+I34&lt;&gt;J34+K34,"El Total de VDRL,RPR o MHA-TP Reactivos deben ser igual a la columna Sexo.","")</f>
        <v/>
      </c>
      <c r="CC34" s="175" t="str">
        <f t="shared" ref="CC34:CC51" si="8">IF(H34&gt;E34+F34,"Reactivos de Seccion A.1,no puede  ser mayor que Procesados","")</f>
        <v/>
      </c>
      <c r="CD34" s="175"/>
      <c r="CE34" s="175"/>
      <c r="CF34" s="175"/>
      <c r="CG34" s="175">
        <f t="shared" ref="CG34:CG51" si="9">IF(B34+C34+D34&lt;&gt;E34+F34,1,0)</f>
        <v>0</v>
      </c>
      <c r="CH34" s="175">
        <f t="shared" ref="CH34:CH51" si="10">IF(G34+H34+I34&lt;&gt;J34+K34,1,0)</f>
        <v>0</v>
      </c>
      <c r="CI34" s="175">
        <f t="shared" ref="CI34:CI51" si="11">IF(H34&gt;E34+F34,1,0)</f>
        <v>0</v>
      </c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</row>
    <row r="35" spans="1:98" ht="24" customHeight="1" x14ac:dyDescent="0.25">
      <c r="A35" s="190" t="s">
        <v>9</v>
      </c>
      <c r="B35" s="191"/>
      <c r="C35" s="192"/>
      <c r="D35" s="193"/>
      <c r="E35" s="201"/>
      <c r="F35" s="225"/>
      <c r="G35" s="196"/>
      <c r="H35" s="192"/>
      <c r="I35" s="193"/>
      <c r="J35" s="201"/>
      <c r="K35" s="202"/>
      <c r="L35" s="226" t="s">
        <v>79</v>
      </c>
      <c r="M35" s="200"/>
      <c r="N35" s="200"/>
      <c r="O35" s="200"/>
      <c r="P35" s="200"/>
      <c r="Q35" s="200"/>
      <c r="R35" s="200"/>
      <c r="S35" s="200"/>
      <c r="T35" s="200"/>
      <c r="U35" s="172"/>
      <c r="BZ35" s="175"/>
      <c r="CA35" s="175" t="str">
        <f t="shared" si="6"/>
        <v/>
      </c>
      <c r="CB35" s="175" t="str">
        <f t="shared" si="7"/>
        <v/>
      </c>
      <c r="CC35" s="175" t="str">
        <f t="shared" si="8"/>
        <v/>
      </c>
      <c r="CD35" s="175"/>
      <c r="CE35" s="175"/>
      <c r="CF35" s="175"/>
      <c r="CG35" s="175">
        <f t="shared" si="9"/>
        <v>0</v>
      </c>
      <c r="CH35" s="175">
        <f t="shared" si="10"/>
        <v>0</v>
      </c>
      <c r="CI35" s="175">
        <f t="shared" si="11"/>
        <v>0</v>
      </c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</row>
    <row r="36" spans="1:98" ht="24" customHeight="1" x14ac:dyDescent="0.25">
      <c r="A36" s="190" t="s">
        <v>10</v>
      </c>
      <c r="B36" s="191"/>
      <c r="C36" s="192"/>
      <c r="D36" s="193"/>
      <c r="E36" s="201"/>
      <c r="F36" s="225"/>
      <c r="G36" s="196"/>
      <c r="H36" s="192"/>
      <c r="I36" s="193"/>
      <c r="J36" s="201"/>
      <c r="K36" s="202"/>
      <c r="L36" s="226" t="s">
        <v>79</v>
      </c>
      <c r="M36" s="200"/>
      <c r="N36" s="200"/>
      <c r="O36" s="200"/>
      <c r="P36" s="200"/>
      <c r="Q36" s="200"/>
      <c r="R36" s="200"/>
      <c r="S36" s="200"/>
      <c r="T36" s="200"/>
      <c r="U36" s="172"/>
      <c r="BZ36" s="175"/>
      <c r="CA36" s="175" t="str">
        <f t="shared" si="6"/>
        <v/>
      </c>
      <c r="CB36" s="175" t="str">
        <f t="shared" si="7"/>
        <v/>
      </c>
      <c r="CC36" s="175" t="str">
        <f t="shared" si="8"/>
        <v/>
      </c>
      <c r="CD36" s="175"/>
      <c r="CE36" s="175"/>
      <c r="CF36" s="175"/>
      <c r="CG36" s="175">
        <f t="shared" si="9"/>
        <v>0</v>
      </c>
      <c r="CH36" s="175">
        <f t="shared" si="10"/>
        <v>0</v>
      </c>
      <c r="CI36" s="175">
        <f t="shared" si="11"/>
        <v>0</v>
      </c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</row>
    <row r="37" spans="1:98" ht="24" customHeight="1" x14ac:dyDescent="0.25">
      <c r="A37" s="190" t="s">
        <v>11</v>
      </c>
      <c r="B37" s="191"/>
      <c r="C37" s="192"/>
      <c r="D37" s="193"/>
      <c r="E37" s="201"/>
      <c r="F37" s="225"/>
      <c r="G37" s="196"/>
      <c r="H37" s="192"/>
      <c r="I37" s="193"/>
      <c r="J37" s="201"/>
      <c r="K37" s="202"/>
      <c r="L37" s="226" t="s">
        <v>79</v>
      </c>
      <c r="M37" s="200"/>
      <c r="N37" s="200"/>
      <c r="O37" s="200"/>
      <c r="P37" s="200"/>
      <c r="Q37" s="200"/>
      <c r="R37" s="200"/>
      <c r="S37" s="200"/>
      <c r="T37" s="200"/>
      <c r="U37" s="172"/>
      <c r="BZ37" s="175"/>
      <c r="CA37" s="175" t="str">
        <f t="shared" si="6"/>
        <v/>
      </c>
      <c r="CB37" s="175" t="str">
        <f t="shared" si="7"/>
        <v/>
      </c>
      <c r="CC37" s="175" t="str">
        <f t="shared" si="8"/>
        <v/>
      </c>
      <c r="CD37" s="175"/>
      <c r="CE37" s="175"/>
      <c r="CF37" s="175"/>
      <c r="CG37" s="175">
        <f t="shared" si="9"/>
        <v>0</v>
      </c>
      <c r="CH37" s="175">
        <f t="shared" si="10"/>
        <v>0</v>
      </c>
      <c r="CI37" s="175">
        <f t="shared" si="11"/>
        <v>0</v>
      </c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</row>
    <row r="38" spans="1:98" ht="24" customHeight="1" x14ac:dyDescent="0.25">
      <c r="A38" s="203" t="s">
        <v>80</v>
      </c>
      <c r="B38" s="191"/>
      <c r="C38" s="192"/>
      <c r="D38" s="193"/>
      <c r="E38" s="201"/>
      <c r="F38" s="225"/>
      <c r="G38" s="196"/>
      <c r="H38" s="192"/>
      <c r="I38" s="193"/>
      <c r="J38" s="201"/>
      <c r="K38" s="204"/>
      <c r="L38" s="226" t="s">
        <v>79</v>
      </c>
      <c r="M38" s="200"/>
      <c r="N38" s="200"/>
      <c r="O38" s="200"/>
      <c r="P38" s="200"/>
      <c r="Q38" s="200"/>
      <c r="R38" s="200"/>
      <c r="S38" s="200"/>
      <c r="T38" s="200"/>
      <c r="U38" s="172"/>
      <c r="BZ38" s="175"/>
      <c r="CA38" s="175" t="str">
        <f t="shared" si="6"/>
        <v/>
      </c>
      <c r="CB38" s="175" t="str">
        <f t="shared" si="7"/>
        <v/>
      </c>
      <c r="CC38" s="175" t="str">
        <f t="shared" si="8"/>
        <v/>
      </c>
      <c r="CD38" s="175"/>
      <c r="CE38" s="175"/>
      <c r="CF38" s="175"/>
      <c r="CG38" s="175">
        <f t="shared" si="9"/>
        <v>0</v>
      </c>
      <c r="CH38" s="175">
        <f t="shared" si="10"/>
        <v>0</v>
      </c>
      <c r="CI38" s="175">
        <f t="shared" si="11"/>
        <v>0</v>
      </c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</row>
    <row r="39" spans="1:98" ht="24" customHeight="1" x14ac:dyDescent="0.25">
      <c r="A39" s="203" t="s">
        <v>81</v>
      </c>
      <c r="B39" s="191"/>
      <c r="C39" s="192"/>
      <c r="D39" s="193"/>
      <c r="E39" s="205"/>
      <c r="F39" s="225"/>
      <c r="G39" s="196"/>
      <c r="H39" s="192"/>
      <c r="I39" s="193"/>
      <c r="J39" s="205"/>
      <c r="K39" s="206"/>
      <c r="L39" s="226" t="s">
        <v>79</v>
      </c>
      <c r="M39" s="200"/>
      <c r="N39" s="200"/>
      <c r="O39" s="200"/>
      <c r="P39" s="200"/>
      <c r="Q39" s="200"/>
      <c r="R39" s="200"/>
      <c r="S39" s="200"/>
      <c r="T39" s="200"/>
      <c r="U39" s="172"/>
      <c r="BZ39" s="175"/>
      <c r="CA39" s="175" t="str">
        <f t="shared" si="6"/>
        <v/>
      </c>
      <c r="CB39" s="175" t="str">
        <f t="shared" si="7"/>
        <v/>
      </c>
      <c r="CC39" s="175" t="str">
        <f t="shared" si="8"/>
        <v/>
      </c>
      <c r="CD39" s="175"/>
      <c r="CE39" s="175"/>
      <c r="CF39" s="175"/>
      <c r="CG39" s="175">
        <f t="shared" si="9"/>
        <v>0</v>
      </c>
      <c r="CH39" s="175">
        <f t="shared" si="10"/>
        <v>0</v>
      </c>
      <c r="CI39" s="175">
        <f t="shared" si="11"/>
        <v>0</v>
      </c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</row>
    <row r="40" spans="1:98" ht="24" customHeight="1" x14ac:dyDescent="0.25">
      <c r="A40" s="207" t="s">
        <v>12</v>
      </c>
      <c r="B40" s="208"/>
      <c r="C40" s="209"/>
      <c r="D40" s="210"/>
      <c r="E40" s="201"/>
      <c r="F40" s="225"/>
      <c r="G40" s="211"/>
      <c r="H40" s="209"/>
      <c r="I40" s="210"/>
      <c r="J40" s="201"/>
      <c r="K40" s="206"/>
      <c r="L40" s="226" t="s">
        <v>79</v>
      </c>
      <c r="M40" s="200"/>
      <c r="N40" s="200"/>
      <c r="O40" s="200"/>
      <c r="P40" s="200"/>
      <c r="Q40" s="200"/>
      <c r="R40" s="200"/>
      <c r="S40" s="200"/>
      <c r="T40" s="200"/>
      <c r="U40" s="172"/>
      <c r="BZ40" s="175"/>
      <c r="CA40" s="175" t="str">
        <f t="shared" si="6"/>
        <v/>
      </c>
      <c r="CB40" s="175" t="str">
        <f t="shared" si="7"/>
        <v/>
      </c>
      <c r="CC40" s="175" t="str">
        <f t="shared" si="8"/>
        <v/>
      </c>
      <c r="CD40" s="175"/>
      <c r="CE40" s="175"/>
      <c r="CF40" s="175"/>
      <c r="CG40" s="175">
        <f t="shared" si="9"/>
        <v>0</v>
      </c>
      <c r="CH40" s="175">
        <f t="shared" si="10"/>
        <v>0</v>
      </c>
      <c r="CI40" s="175">
        <f t="shared" si="11"/>
        <v>0</v>
      </c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</row>
    <row r="41" spans="1:98" ht="24" customHeight="1" x14ac:dyDescent="0.25">
      <c r="A41" s="207" t="s">
        <v>13</v>
      </c>
      <c r="B41" s="208"/>
      <c r="C41" s="209"/>
      <c r="D41" s="210"/>
      <c r="E41" s="201"/>
      <c r="F41" s="225"/>
      <c r="G41" s="211"/>
      <c r="H41" s="209"/>
      <c r="I41" s="210"/>
      <c r="J41" s="201"/>
      <c r="K41" s="204"/>
      <c r="L41" s="226" t="s">
        <v>79</v>
      </c>
      <c r="M41" s="200"/>
      <c r="N41" s="200"/>
      <c r="O41" s="200"/>
      <c r="P41" s="200"/>
      <c r="Q41" s="200"/>
      <c r="R41" s="200"/>
      <c r="S41" s="200"/>
      <c r="T41" s="200"/>
      <c r="U41" s="172"/>
      <c r="BZ41" s="175"/>
      <c r="CA41" s="175" t="str">
        <f t="shared" si="6"/>
        <v/>
      </c>
      <c r="CB41" s="175" t="str">
        <f t="shared" si="7"/>
        <v/>
      </c>
      <c r="CC41" s="175" t="str">
        <f t="shared" si="8"/>
        <v/>
      </c>
      <c r="CD41" s="175"/>
      <c r="CE41" s="175"/>
      <c r="CF41" s="175"/>
      <c r="CG41" s="175">
        <f t="shared" si="9"/>
        <v>0</v>
      </c>
      <c r="CH41" s="175">
        <f t="shared" si="10"/>
        <v>0</v>
      </c>
      <c r="CI41" s="175">
        <f t="shared" si="11"/>
        <v>0</v>
      </c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</row>
    <row r="42" spans="1:98" ht="24" customHeight="1" x14ac:dyDescent="0.25">
      <c r="A42" s="207" t="s">
        <v>82</v>
      </c>
      <c r="B42" s="208"/>
      <c r="C42" s="209"/>
      <c r="D42" s="210"/>
      <c r="E42" s="201"/>
      <c r="F42" s="225"/>
      <c r="G42" s="211"/>
      <c r="H42" s="209"/>
      <c r="I42" s="210"/>
      <c r="J42" s="201"/>
      <c r="K42" s="204"/>
      <c r="L42" s="226" t="s">
        <v>79</v>
      </c>
      <c r="M42" s="200"/>
      <c r="N42" s="200"/>
      <c r="O42" s="200"/>
      <c r="P42" s="200"/>
      <c r="Q42" s="200"/>
      <c r="R42" s="200"/>
      <c r="S42" s="200"/>
      <c r="T42" s="200"/>
      <c r="U42" s="172"/>
      <c r="BZ42" s="175"/>
      <c r="CA42" s="175" t="str">
        <f t="shared" si="6"/>
        <v/>
      </c>
      <c r="CB42" s="175" t="str">
        <f t="shared" si="7"/>
        <v/>
      </c>
      <c r="CC42" s="175" t="str">
        <f t="shared" si="8"/>
        <v/>
      </c>
      <c r="CD42" s="175"/>
      <c r="CE42" s="175"/>
      <c r="CF42" s="175"/>
      <c r="CG42" s="175">
        <f t="shared" si="9"/>
        <v>0</v>
      </c>
      <c r="CH42" s="175">
        <f t="shared" si="10"/>
        <v>0</v>
      </c>
      <c r="CI42" s="175">
        <f t="shared" si="11"/>
        <v>0</v>
      </c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</row>
    <row r="43" spans="1:98" ht="24" customHeight="1" x14ac:dyDescent="0.25">
      <c r="A43" s="203" t="s">
        <v>83</v>
      </c>
      <c r="B43" s="208"/>
      <c r="C43" s="209"/>
      <c r="D43" s="210"/>
      <c r="E43" s="212"/>
      <c r="F43" s="227"/>
      <c r="G43" s="211"/>
      <c r="H43" s="209"/>
      <c r="I43" s="210"/>
      <c r="J43" s="212"/>
      <c r="K43" s="204"/>
      <c r="L43" s="226" t="s">
        <v>79</v>
      </c>
      <c r="M43" s="200"/>
      <c r="N43" s="200"/>
      <c r="O43" s="200"/>
      <c r="P43" s="200"/>
      <c r="Q43" s="200"/>
      <c r="R43" s="200"/>
      <c r="S43" s="200"/>
      <c r="T43" s="200"/>
      <c r="U43" s="172"/>
      <c r="BZ43" s="175"/>
      <c r="CA43" s="175" t="str">
        <f t="shared" si="6"/>
        <v/>
      </c>
      <c r="CB43" s="175" t="str">
        <f t="shared" si="7"/>
        <v/>
      </c>
      <c r="CC43" s="175" t="str">
        <f t="shared" si="8"/>
        <v/>
      </c>
      <c r="CD43" s="175"/>
      <c r="CE43" s="175"/>
      <c r="CF43" s="175"/>
      <c r="CG43" s="175">
        <f t="shared" si="9"/>
        <v>0</v>
      </c>
      <c r="CH43" s="175">
        <f t="shared" si="10"/>
        <v>0</v>
      </c>
      <c r="CI43" s="175">
        <f t="shared" si="11"/>
        <v>0</v>
      </c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</row>
    <row r="44" spans="1:98" ht="24" customHeight="1" x14ac:dyDescent="0.25">
      <c r="A44" s="203" t="s">
        <v>14</v>
      </c>
      <c r="B44" s="208"/>
      <c r="C44" s="209"/>
      <c r="D44" s="210"/>
      <c r="E44" s="212"/>
      <c r="F44" s="227"/>
      <c r="G44" s="211"/>
      <c r="H44" s="209"/>
      <c r="I44" s="210"/>
      <c r="J44" s="212"/>
      <c r="K44" s="204"/>
      <c r="L44" s="226" t="s">
        <v>79</v>
      </c>
      <c r="M44" s="200"/>
      <c r="N44" s="200"/>
      <c r="O44" s="200"/>
      <c r="P44" s="200"/>
      <c r="Q44" s="200"/>
      <c r="R44" s="200"/>
      <c r="S44" s="200"/>
      <c r="T44" s="200"/>
      <c r="U44" s="172"/>
      <c r="BZ44" s="175"/>
      <c r="CA44" s="175" t="str">
        <f t="shared" si="6"/>
        <v/>
      </c>
      <c r="CB44" s="175" t="str">
        <f t="shared" si="7"/>
        <v/>
      </c>
      <c r="CC44" s="175" t="str">
        <f t="shared" si="8"/>
        <v/>
      </c>
      <c r="CD44" s="175"/>
      <c r="CE44" s="175"/>
      <c r="CF44" s="175"/>
      <c r="CG44" s="175">
        <f t="shared" si="9"/>
        <v>0</v>
      </c>
      <c r="CH44" s="175">
        <f t="shared" si="10"/>
        <v>0</v>
      </c>
      <c r="CI44" s="175">
        <f t="shared" si="11"/>
        <v>0</v>
      </c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</row>
    <row r="45" spans="1:98" ht="24" customHeight="1" x14ac:dyDescent="0.25">
      <c r="A45" s="207" t="s">
        <v>15</v>
      </c>
      <c r="B45" s="208"/>
      <c r="C45" s="209"/>
      <c r="D45" s="210"/>
      <c r="E45" s="212"/>
      <c r="F45" s="227"/>
      <c r="G45" s="211"/>
      <c r="H45" s="209"/>
      <c r="I45" s="210"/>
      <c r="J45" s="212"/>
      <c r="K45" s="204"/>
      <c r="L45" s="226" t="s">
        <v>79</v>
      </c>
      <c r="M45" s="200"/>
      <c r="N45" s="200"/>
      <c r="O45" s="200"/>
      <c r="P45" s="200"/>
      <c r="Q45" s="200"/>
      <c r="R45" s="200"/>
      <c r="S45" s="200"/>
      <c r="T45" s="200"/>
      <c r="U45" s="172"/>
      <c r="BZ45" s="175"/>
      <c r="CA45" s="175" t="str">
        <f t="shared" si="6"/>
        <v/>
      </c>
      <c r="CB45" s="175" t="str">
        <f t="shared" si="7"/>
        <v/>
      </c>
      <c r="CC45" s="175" t="str">
        <f t="shared" si="8"/>
        <v/>
      </c>
      <c r="CD45" s="175"/>
      <c r="CE45" s="175"/>
      <c r="CF45" s="175"/>
      <c r="CG45" s="175">
        <f t="shared" si="9"/>
        <v>0</v>
      </c>
      <c r="CH45" s="175">
        <f t="shared" si="10"/>
        <v>0</v>
      </c>
      <c r="CI45" s="175">
        <f t="shared" si="11"/>
        <v>0</v>
      </c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</row>
    <row r="46" spans="1:98" ht="24" customHeight="1" x14ac:dyDescent="0.25">
      <c r="A46" s="207" t="s">
        <v>16</v>
      </c>
      <c r="B46" s="208"/>
      <c r="C46" s="209"/>
      <c r="D46" s="210"/>
      <c r="E46" s="212"/>
      <c r="F46" s="227"/>
      <c r="G46" s="211"/>
      <c r="H46" s="209"/>
      <c r="I46" s="210"/>
      <c r="J46" s="212"/>
      <c r="K46" s="204"/>
      <c r="L46" s="226" t="s">
        <v>79</v>
      </c>
      <c r="M46" s="200"/>
      <c r="N46" s="200"/>
      <c r="O46" s="200"/>
      <c r="P46" s="200"/>
      <c r="Q46" s="200"/>
      <c r="R46" s="200"/>
      <c r="S46" s="200"/>
      <c r="T46" s="200"/>
      <c r="U46" s="172"/>
      <c r="BZ46" s="175"/>
      <c r="CA46" s="175" t="str">
        <f t="shared" si="6"/>
        <v/>
      </c>
      <c r="CB46" s="175" t="str">
        <f t="shared" si="7"/>
        <v/>
      </c>
      <c r="CC46" s="175" t="str">
        <f t="shared" si="8"/>
        <v/>
      </c>
      <c r="CD46" s="175"/>
      <c r="CE46" s="175"/>
      <c r="CF46" s="175"/>
      <c r="CG46" s="175">
        <f t="shared" si="9"/>
        <v>0</v>
      </c>
      <c r="CH46" s="175">
        <f t="shared" si="10"/>
        <v>0</v>
      </c>
      <c r="CI46" s="175">
        <f t="shared" si="11"/>
        <v>0</v>
      </c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</row>
    <row r="47" spans="1:98" ht="24" customHeight="1" x14ac:dyDescent="0.25">
      <c r="A47" s="207" t="s">
        <v>17</v>
      </c>
      <c r="B47" s="208"/>
      <c r="C47" s="209"/>
      <c r="D47" s="210"/>
      <c r="E47" s="212"/>
      <c r="F47" s="227"/>
      <c r="G47" s="211"/>
      <c r="H47" s="209"/>
      <c r="I47" s="210"/>
      <c r="J47" s="212"/>
      <c r="K47" s="204"/>
      <c r="L47" s="226" t="s">
        <v>79</v>
      </c>
      <c r="M47" s="200"/>
      <c r="N47" s="200"/>
      <c r="O47" s="200"/>
      <c r="P47" s="200"/>
      <c r="Q47" s="200"/>
      <c r="R47" s="200"/>
      <c r="S47" s="200"/>
      <c r="T47" s="200"/>
      <c r="U47" s="172"/>
      <c r="BZ47" s="175"/>
      <c r="CA47" s="175" t="str">
        <f t="shared" si="6"/>
        <v/>
      </c>
      <c r="CB47" s="175" t="str">
        <f t="shared" si="7"/>
        <v/>
      </c>
      <c r="CC47" s="175" t="str">
        <f t="shared" si="8"/>
        <v/>
      </c>
      <c r="CD47" s="175"/>
      <c r="CE47" s="175"/>
      <c r="CF47" s="175"/>
      <c r="CG47" s="175">
        <f t="shared" si="9"/>
        <v>0</v>
      </c>
      <c r="CH47" s="175">
        <f t="shared" si="10"/>
        <v>0</v>
      </c>
      <c r="CI47" s="175">
        <f t="shared" si="11"/>
        <v>0</v>
      </c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</row>
    <row r="48" spans="1:98" ht="24" customHeight="1" x14ac:dyDescent="0.25">
      <c r="A48" s="207" t="s">
        <v>18</v>
      </c>
      <c r="B48" s="208"/>
      <c r="C48" s="209"/>
      <c r="D48" s="210"/>
      <c r="E48" s="212"/>
      <c r="F48" s="227"/>
      <c r="G48" s="211"/>
      <c r="H48" s="209"/>
      <c r="I48" s="210"/>
      <c r="J48" s="212"/>
      <c r="K48" s="204"/>
      <c r="L48" s="226" t="s">
        <v>79</v>
      </c>
      <c r="M48" s="200"/>
      <c r="N48" s="200"/>
      <c r="O48" s="200"/>
      <c r="P48" s="200"/>
      <c r="Q48" s="200"/>
      <c r="R48" s="200"/>
      <c r="S48" s="200"/>
      <c r="T48" s="200"/>
      <c r="U48" s="172"/>
      <c r="BZ48" s="175"/>
      <c r="CA48" s="175" t="str">
        <f t="shared" si="6"/>
        <v/>
      </c>
      <c r="CB48" s="175" t="str">
        <f t="shared" si="7"/>
        <v/>
      </c>
      <c r="CC48" s="175" t="str">
        <f t="shared" si="8"/>
        <v/>
      </c>
      <c r="CD48" s="175"/>
      <c r="CE48" s="175"/>
      <c r="CF48" s="175"/>
      <c r="CG48" s="175">
        <f t="shared" si="9"/>
        <v>0</v>
      </c>
      <c r="CH48" s="175">
        <f t="shared" si="10"/>
        <v>0</v>
      </c>
      <c r="CI48" s="175">
        <f t="shared" si="11"/>
        <v>0</v>
      </c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</row>
    <row r="49" spans="1:98" ht="24" customHeight="1" x14ac:dyDescent="0.25">
      <c r="A49" s="207" t="s">
        <v>84</v>
      </c>
      <c r="B49" s="208"/>
      <c r="C49" s="209"/>
      <c r="D49" s="210"/>
      <c r="E49" s="212"/>
      <c r="F49" s="227"/>
      <c r="G49" s="211"/>
      <c r="H49" s="209"/>
      <c r="I49" s="210"/>
      <c r="J49" s="212"/>
      <c r="K49" s="204"/>
      <c r="L49" s="226" t="s">
        <v>79</v>
      </c>
      <c r="M49" s="200"/>
      <c r="N49" s="200"/>
      <c r="O49" s="200"/>
      <c r="P49" s="200"/>
      <c r="Q49" s="200"/>
      <c r="R49" s="200"/>
      <c r="S49" s="200"/>
      <c r="T49" s="200"/>
      <c r="U49" s="172"/>
      <c r="BZ49" s="175"/>
      <c r="CA49" s="175" t="str">
        <f t="shared" si="6"/>
        <v/>
      </c>
      <c r="CB49" s="175" t="str">
        <f t="shared" si="7"/>
        <v/>
      </c>
      <c r="CC49" s="175" t="str">
        <f t="shared" si="8"/>
        <v/>
      </c>
      <c r="CD49" s="175"/>
      <c r="CE49" s="175"/>
      <c r="CF49" s="175"/>
      <c r="CG49" s="175">
        <f t="shared" si="9"/>
        <v>0</v>
      </c>
      <c r="CH49" s="175">
        <f t="shared" si="10"/>
        <v>0</v>
      </c>
      <c r="CI49" s="175">
        <f t="shared" si="11"/>
        <v>0</v>
      </c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</row>
    <row r="50" spans="1:98" ht="24" customHeight="1" x14ac:dyDescent="0.25">
      <c r="A50" s="214" t="s">
        <v>19</v>
      </c>
      <c r="B50" s="208"/>
      <c r="C50" s="215"/>
      <c r="D50" s="216"/>
      <c r="E50" s="217"/>
      <c r="F50" s="227"/>
      <c r="G50" s="208"/>
      <c r="H50" s="215"/>
      <c r="I50" s="216"/>
      <c r="J50" s="217"/>
      <c r="K50" s="206"/>
      <c r="L50" s="226" t="s">
        <v>79</v>
      </c>
      <c r="M50" s="200"/>
      <c r="N50" s="200"/>
      <c r="O50" s="200"/>
      <c r="P50" s="200"/>
      <c r="Q50" s="200"/>
      <c r="R50" s="200"/>
      <c r="S50" s="200"/>
      <c r="T50" s="200"/>
      <c r="U50" s="172"/>
      <c r="BZ50" s="175"/>
      <c r="CA50" s="175" t="str">
        <f t="shared" si="6"/>
        <v/>
      </c>
      <c r="CB50" s="175" t="str">
        <f t="shared" si="7"/>
        <v/>
      </c>
      <c r="CC50" s="175" t="str">
        <f t="shared" si="8"/>
        <v/>
      </c>
      <c r="CD50" s="175"/>
      <c r="CE50" s="175"/>
      <c r="CF50" s="175"/>
      <c r="CG50" s="175">
        <f t="shared" si="9"/>
        <v>0</v>
      </c>
      <c r="CH50" s="175">
        <f t="shared" si="10"/>
        <v>0</v>
      </c>
      <c r="CI50" s="175">
        <f t="shared" si="11"/>
        <v>0</v>
      </c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</row>
    <row r="51" spans="1:98" ht="24" customHeight="1" x14ac:dyDescent="0.25">
      <c r="A51" s="228" t="s">
        <v>86</v>
      </c>
      <c r="B51" s="229"/>
      <c r="C51" s="230"/>
      <c r="D51" s="231"/>
      <c r="E51" s="218"/>
      <c r="F51" s="232"/>
      <c r="G51" s="229"/>
      <c r="H51" s="230"/>
      <c r="I51" s="231"/>
      <c r="J51" s="218"/>
      <c r="K51" s="219"/>
      <c r="L51" s="226" t="s">
        <v>79</v>
      </c>
      <c r="M51" s="200"/>
      <c r="N51" s="200"/>
      <c r="O51" s="200"/>
      <c r="P51" s="200"/>
      <c r="Q51" s="200"/>
      <c r="R51" s="200"/>
      <c r="S51" s="200"/>
      <c r="T51" s="200"/>
      <c r="U51" s="172"/>
      <c r="BZ51" s="175"/>
      <c r="CA51" s="175" t="str">
        <f t="shared" si="6"/>
        <v/>
      </c>
      <c r="CB51" s="175" t="str">
        <f t="shared" si="7"/>
        <v/>
      </c>
      <c r="CC51" s="175" t="str">
        <f t="shared" si="8"/>
        <v/>
      </c>
      <c r="CD51" s="175"/>
      <c r="CE51" s="175"/>
      <c r="CF51" s="175"/>
      <c r="CG51" s="175">
        <f t="shared" si="9"/>
        <v>0</v>
      </c>
      <c r="CH51" s="175">
        <f t="shared" si="10"/>
        <v>0</v>
      </c>
      <c r="CI51" s="175">
        <f t="shared" si="11"/>
        <v>0</v>
      </c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</row>
    <row r="52" spans="1:98" x14ac:dyDescent="0.25">
      <c r="A52" s="443" t="s">
        <v>20</v>
      </c>
      <c r="B52" s="443"/>
      <c r="C52" s="443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3"/>
      <c r="O52" s="443"/>
      <c r="P52" s="443"/>
      <c r="Q52" s="444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233"/>
      <c r="AD52" s="234"/>
      <c r="AE52" s="233"/>
      <c r="AF52" s="233"/>
      <c r="AG52" s="172"/>
      <c r="AH52" s="172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</row>
    <row r="53" spans="1:98" x14ac:dyDescent="0.25">
      <c r="A53" s="445" t="s">
        <v>21</v>
      </c>
      <c r="B53" s="446"/>
      <c r="C53" s="448" t="s">
        <v>22</v>
      </c>
      <c r="D53" s="449"/>
      <c r="E53" s="450"/>
      <c r="F53" s="451" t="s">
        <v>23</v>
      </c>
      <c r="G53" s="451"/>
      <c r="H53" s="451"/>
      <c r="I53" s="451" t="s">
        <v>24</v>
      </c>
      <c r="J53" s="451"/>
      <c r="K53" s="451"/>
      <c r="L53" s="451" t="s">
        <v>25</v>
      </c>
      <c r="M53" s="451"/>
      <c r="N53" s="451"/>
      <c r="O53" s="448" t="s">
        <v>26</v>
      </c>
      <c r="P53" s="450"/>
      <c r="Q53" s="23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</row>
    <row r="54" spans="1:98" x14ac:dyDescent="0.25">
      <c r="A54" s="434"/>
      <c r="B54" s="447"/>
      <c r="C54" s="236" t="s">
        <v>27</v>
      </c>
      <c r="D54" s="237" t="s">
        <v>28</v>
      </c>
      <c r="E54" s="328" t="s">
        <v>29</v>
      </c>
      <c r="F54" s="236" t="s">
        <v>27</v>
      </c>
      <c r="G54" s="237" t="s">
        <v>28</v>
      </c>
      <c r="H54" s="328" t="s">
        <v>29</v>
      </c>
      <c r="I54" s="236" t="s">
        <v>27</v>
      </c>
      <c r="J54" s="237" t="s">
        <v>28</v>
      </c>
      <c r="K54" s="328" t="s">
        <v>29</v>
      </c>
      <c r="L54" s="236" t="s">
        <v>27</v>
      </c>
      <c r="M54" s="237" t="s">
        <v>28</v>
      </c>
      <c r="N54" s="328" t="s">
        <v>29</v>
      </c>
      <c r="O54" s="236" t="s">
        <v>27</v>
      </c>
      <c r="P54" s="238" t="s">
        <v>28</v>
      </c>
      <c r="Q54" s="172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</row>
    <row r="55" spans="1:98" x14ac:dyDescent="0.25">
      <c r="A55" s="456" t="s">
        <v>30</v>
      </c>
      <c r="B55" s="457"/>
      <c r="C55" s="239"/>
      <c r="D55" s="240"/>
      <c r="E55" s="241"/>
      <c r="F55" s="239"/>
      <c r="G55" s="240"/>
      <c r="H55" s="241"/>
      <c r="I55" s="239"/>
      <c r="J55" s="240"/>
      <c r="K55" s="241"/>
      <c r="L55" s="239"/>
      <c r="M55" s="240"/>
      <c r="N55" s="241"/>
      <c r="O55" s="239"/>
      <c r="P55" s="242"/>
      <c r="Q55" s="243" t="s">
        <v>106</v>
      </c>
      <c r="R55" s="244"/>
      <c r="S55" s="244"/>
      <c r="T55" s="244"/>
      <c r="U55" s="244"/>
      <c r="V55" s="244"/>
      <c r="W55" s="244"/>
      <c r="X55" s="244"/>
      <c r="Y55" s="244"/>
      <c r="BZ55" s="175"/>
      <c r="CA55" s="175" t="str">
        <f>IF(C55&gt;=D55,""," Los exámenes Reactivos de Hepatitis B NO DEBEN ser mayor a los exámenes Procesados ")</f>
        <v/>
      </c>
      <c r="CB55" s="175" t="str">
        <f>IF(F55&gt;=G55,""," Los exámenes Reactivos de Hepatitis C NO DEBEN ser mayor a los exámenes Procesados ")</f>
        <v/>
      </c>
      <c r="CC55" s="175" t="str">
        <f>IF(I55&gt;=J55,""," Los exámenes Reactivos de CHAGAS NO DEBEN ser mayor a los exámenes Procesados ")</f>
        <v/>
      </c>
      <c r="CD55" s="175" t="str">
        <f>IF(L55&gt;=M55,""," Los exámenes Reactivos de HTLV1 NO DEBEN ser mayor a los exámenes Procesados ")</f>
        <v/>
      </c>
      <c r="CE55" s="175" t="str">
        <f>IF(O55&gt;=P55,""," Los exámenes Reactivos de SIFILIS NO DEBEN ser mayor a los exámenes Procesados ")</f>
        <v/>
      </c>
      <c r="CF55" s="175" t="str">
        <f>IF(D55&gt;=E55,""," Los exámenes Confirmados de Hepatitis B NO DEBEN ser mayor a los exámenes Reactivos ")</f>
        <v/>
      </c>
      <c r="CG55" s="175" t="str">
        <f>IF(G55&gt;=H55,""," Los exámenes Confirmados de Hepatitis C NO DEBEN ser mayor a los exámenes Reactivos ")</f>
        <v/>
      </c>
      <c r="CH55" s="175" t="str">
        <f>IF(J55&gt;=K55,""," Los exámenes Confirmados de CHAGAS NO DEBEN ser mayor a los exámenes Reactivos ")</f>
        <v/>
      </c>
      <c r="CI55" s="175" t="str">
        <f>IF(M55&gt;=N55,""," Los exámenes Confirmados de HTLV1 NO DEBEN ser mayor a los exámenes Reactivos ")</f>
        <v/>
      </c>
      <c r="CJ55" s="175">
        <f t="shared" ref="CJ55:CK59" si="12">IF(C55&gt;=D55,0,1)</f>
        <v>0</v>
      </c>
      <c r="CK55" s="175">
        <f t="shared" si="12"/>
        <v>0</v>
      </c>
      <c r="CL55" s="175">
        <f t="shared" ref="CL55:CM59" si="13">IF(F55&gt;=G55,0,1)</f>
        <v>0</v>
      </c>
      <c r="CM55" s="175">
        <f t="shared" si="13"/>
        <v>0</v>
      </c>
      <c r="CN55" s="175">
        <f t="shared" ref="CN55:CO59" si="14">IF(I55&gt;=J55,0,1)</f>
        <v>0</v>
      </c>
      <c r="CO55" s="175">
        <f t="shared" si="14"/>
        <v>0</v>
      </c>
      <c r="CP55" s="175">
        <f t="shared" ref="CP55:CQ59" si="15">IF(L55&gt;=M55,0,1)</f>
        <v>0</v>
      </c>
      <c r="CQ55" s="175">
        <f t="shared" si="15"/>
        <v>0</v>
      </c>
      <c r="CR55" s="175">
        <f>IF(O55&gt;=E55,0,1)</f>
        <v>0</v>
      </c>
      <c r="CS55" s="175"/>
      <c r="CT55" s="175"/>
    </row>
    <row r="56" spans="1:98" x14ac:dyDescent="0.25">
      <c r="A56" s="458" t="s">
        <v>31</v>
      </c>
      <c r="B56" s="245" t="s">
        <v>88</v>
      </c>
      <c r="C56" s="246"/>
      <c r="D56" s="247"/>
      <c r="E56" s="198"/>
      <c r="F56" s="246"/>
      <c r="G56" s="247"/>
      <c r="H56" s="198"/>
      <c r="I56" s="246"/>
      <c r="J56" s="247"/>
      <c r="K56" s="198"/>
      <c r="L56" s="246"/>
      <c r="M56" s="247"/>
      <c r="N56" s="198"/>
      <c r="O56" s="246"/>
      <c r="P56" s="248"/>
      <c r="Q56" s="243" t="s">
        <v>106</v>
      </c>
      <c r="R56" s="244"/>
      <c r="S56" s="244"/>
      <c r="T56" s="244"/>
      <c r="U56" s="244"/>
      <c r="V56" s="244"/>
      <c r="W56" s="244"/>
      <c r="X56" s="244"/>
      <c r="Y56" s="244"/>
      <c r="BZ56" s="175"/>
      <c r="CA56" s="175" t="str">
        <f>IF(C56&gt;=D56,""," Los exámenes Reactivos de Hepatitis B NO DEBEN ser mayor a los exámenes Procesados ")</f>
        <v/>
      </c>
      <c r="CB56" s="175" t="str">
        <f>IF(F56&gt;=G56,""," Los exámenes Reactivos de Hepatitis C NO DEBEN ser mayor a los exámenes Procesados ")</f>
        <v/>
      </c>
      <c r="CC56" s="175" t="str">
        <f>IF(I56&gt;=J56,""," Los exámenes Reactivos de CHAGAS NO DEBEN ser mayor a los exámenes Procesados ")</f>
        <v/>
      </c>
      <c r="CD56" s="175" t="str">
        <f>IF(L56&gt;=M56,""," Los exámenes Reactivos de HTLV1 NO DEBEN ser mayor a los exámenes Procesados ")</f>
        <v/>
      </c>
      <c r="CE56" s="175" t="str">
        <f>IF(O56&gt;=P56,""," Los exámenes Reactivos de SÍFILIS NO DEBEN ser mayor a los exámenes Procesados ")</f>
        <v/>
      </c>
      <c r="CF56" s="175" t="str">
        <f>IF(D56&gt;=E56,""," Los exámenes Confirmados de Hepatitis B NO DEBEN ser mayor a los exámenes Reactivos")</f>
        <v/>
      </c>
      <c r="CG56" s="175" t="str">
        <f>IF(G56&gt;=H56,""," Los exámenes Confirmados de Hepatitis C NO DEBEN ser mayor a los exámenes Reactivos ")</f>
        <v/>
      </c>
      <c r="CH56" s="175" t="str">
        <f>IF(J56&gt;=K56,""," Los exámenes Confirmados de CHAGAS NO DEBEN ser mayor a los exámenes Reactivos ")</f>
        <v/>
      </c>
      <c r="CI56" s="175" t="str">
        <f>IF(M56&gt;=N56,""," Los exámenes Confirmados de HTLV1 NO DEBEN ser mayor a los exámenes Reactivos ")</f>
        <v/>
      </c>
      <c r="CJ56" s="175">
        <f t="shared" si="12"/>
        <v>0</v>
      </c>
      <c r="CK56" s="175">
        <f t="shared" si="12"/>
        <v>0</v>
      </c>
      <c r="CL56" s="175">
        <f t="shared" si="13"/>
        <v>0</v>
      </c>
      <c r="CM56" s="175">
        <f t="shared" si="13"/>
        <v>0</v>
      </c>
      <c r="CN56" s="175">
        <f t="shared" si="14"/>
        <v>0</v>
      </c>
      <c r="CO56" s="175">
        <f t="shared" si="14"/>
        <v>0</v>
      </c>
      <c r="CP56" s="175">
        <f t="shared" si="15"/>
        <v>0</v>
      </c>
      <c r="CQ56" s="175">
        <f t="shared" si="15"/>
        <v>0</v>
      </c>
      <c r="CR56" s="175">
        <f>IF(O56&gt;=P56,0,1)</f>
        <v>0</v>
      </c>
      <c r="CS56" s="175"/>
      <c r="CT56" s="175"/>
    </row>
    <row r="57" spans="1:98" ht="21" x14ac:dyDescent="0.25">
      <c r="A57" s="459"/>
      <c r="B57" s="249" t="s">
        <v>89</v>
      </c>
      <c r="C57" s="191"/>
      <c r="D57" s="192"/>
      <c r="E57" s="202"/>
      <c r="F57" s="191"/>
      <c r="G57" s="192"/>
      <c r="H57" s="202"/>
      <c r="I57" s="191"/>
      <c r="J57" s="192"/>
      <c r="K57" s="202"/>
      <c r="L57" s="191"/>
      <c r="M57" s="192"/>
      <c r="N57" s="202"/>
      <c r="O57" s="191"/>
      <c r="P57" s="193"/>
      <c r="Q57" s="243" t="s">
        <v>106</v>
      </c>
      <c r="R57" s="244"/>
      <c r="S57" s="244"/>
      <c r="T57" s="244"/>
      <c r="U57" s="244"/>
      <c r="V57" s="244"/>
      <c r="W57" s="244"/>
      <c r="X57" s="244"/>
      <c r="Y57" s="244"/>
      <c r="BZ57" s="175"/>
      <c r="CA57" s="175" t="str">
        <f>IF(C57&gt;=D57,""," Los exámenes Reactivos de Hepatitis B NO DEBEN ser mayor a los exámenes Procesados ")</f>
        <v/>
      </c>
      <c r="CB57" s="175" t="str">
        <f>IF(F57&gt;=G57,""," Los exámenes Reactivos de Hepatitis C NO DEBEN ser mayor a los exámenes Procesados ")</f>
        <v/>
      </c>
      <c r="CC57" s="175" t="str">
        <f>IF(I57&gt;=J57,""," Los exámenes Reactivos de CHAGAS NO DEBEN ser mayor a los exámenes Procesados ")</f>
        <v/>
      </c>
      <c r="CD57" s="175" t="str">
        <f>IF(L57&gt;=M57,""," Los exámenes Reactivos de HTLV1 NO DEBEN ser mayor a los exámenes Procesados ")</f>
        <v/>
      </c>
      <c r="CE57" s="175" t="str">
        <f>IF(O57&gt;=P57,""," Los exámenes Reactivos de SÍFILIS NO DEBEN ser mayor a los exámenes Procesados ")</f>
        <v/>
      </c>
      <c r="CF57" s="175" t="str">
        <f>IF(D57&gt;=E57,""," Los exámenes Confirmados de Hepatitis B NO DEBEN ser mayor a los exámenes Reactivos ")</f>
        <v/>
      </c>
      <c r="CG57" s="175" t="str">
        <f>IF(G57&gt;=H57,""," Los exámenes Confirmados de Hepatitis C NO DEBEN ser mayor a los exámenes Reactivos ")</f>
        <v/>
      </c>
      <c r="CH57" s="175" t="str">
        <f>IF(J57&gt;=K57,""," Los exámenes Confirmados de CHAGAS NO DEBEN ser mayor a los exámenes Reactivos ")</f>
        <v/>
      </c>
      <c r="CI57" s="175" t="str">
        <f>IF(M57&gt;=N57,""," Los exámenes Confirmados de HTLV1 NO DEBEN ser mayor a los exámenes Reactivos ")</f>
        <v/>
      </c>
      <c r="CJ57" s="175">
        <f t="shared" si="12"/>
        <v>0</v>
      </c>
      <c r="CK57" s="175">
        <f t="shared" si="12"/>
        <v>0</v>
      </c>
      <c r="CL57" s="175">
        <f t="shared" si="13"/>
        <v>0</v>
      </c>
      <c r="CM57" s="175">
        <f t="shared" si="13"/>
        <v>0</v>
      </c>
      <c r="CN57" s="175">
        <f t="shared" si="14"/>
        <v>0</v>
      </c>
      <c r="CO57" s="175">
        <f t="shared" si="14"/>
        <v>0</v>
      </c>
      <c r="CP57" s="175">
        <f t="shared" si="15"/>
        <v>0</v>
      </c>
      <c r="CQ57" s="175">
        <f t="shared" si="15"/>
        <v>0</v>
      </c>
      <c r="CR57" s="175">
        <f>IF(O57&gt;=P57,0,1)</f>
        <v>0</v>
      </c>
      <c r="CS57" s="175"/>
      <c r="CT57" s="175"/>
    </row>
    <row r="58" spans="1:98" ht="21" x14ac:dyDescent="0.25">
      <c r="A58" s="460"/>
      <c r="B58" s="250" t="s">
        <v>90</v>
      </c>
      <c r="C58" s="251"/>
      <c r="D58" s="252"/>
      <c r="E58" s="253"/>
      <c r="F58" s="251"/>
      <c r="G58" s="252"/>
      <c r="H58" s="253"/>
      <c r="I58" s="251"/>
      <c r="J58" s="252"/>
      <c r="K58" s="253"/>
      <c r="L58" s="251"/>
      <c r="M58" s="252"/>
      <c r="N58" s="253"/>
      <c r="O58" s="251"/>
      <c r="P58" s="254"/>
      <c r="Q58" s="243" t="s">
        <v>106</v>
      </c>
      <c r="R58" s="244"/>
      <c r="S58" s="244"/>
      <c r="T58" s="244"/>
      <c r="U58" s="244"/>
      <c r="V58" s="244"/>
      <c r="W58" s="244"/>
      <c r="X58" s="244"/>
      <c r="Y58" s="244"/>
      <c r="BZ58" s="175"/>
      <c r="CA58" s="175" t="str">
        <f>IF(C58&gt;=D58,""," Los exámenes Reactivos de Hepatitis B NO DEBEN ser mayor a los exámenes Procesados ")</f>
        <v/>
      </c>
      <c r="CB58" s="175" t="str">
        <f>IF(F58&gt;=G58,""," Los exámenes Reactivos de Hepatitis C NO DEBEN ser mayor a los exámenes Procesados ")</f>
        <v/>
      </c>
      <c r="CC58" s="175" t="str">
        <f>IF(I58&gt;=J58,""," Los exámenes Reactivos de CHAGAS NO DEBEN ser mayor a los exámenes Procesados ")</f>
        <v/>
      </c>
      <c r="CD58" s="175" t="str">
        <f>IF(L58&gt;=M58,""," Los exámenes Reactivos de HTLV1 NO DEBEN ser mayor a los exámenes Procesados ")</f>
        <v/>
      </c>
      <c r="CE58" s="175" t="str">
        <f>IF(O58&gt;=P58,""," Los exámenes Reactivos de SÍFILIS NO DEBEN ser mayor a los exámenes Procesados ")</f>
        <v/>
      </c>
      <c r="CF58" s="175" t="str">
        <f>IF(D58&gt;=E58,""," Los exámenes Confirmados de Hepatitis B NO DEBEN ser mayor a los exámenes Reactivos ")</f>
        <v/>
      </c>
      <c r="CG58" s="175" t="str">
        <f>IF(G58&gt;=H58,""," Los exámenes Confirmados de Hepatitis C NO DEBEN ser mayor a los exámenes Reactivos ")</f>
        <v/>
      </c>
      <c r="CH58" s="175" t="str">
        <f>IF(J58&gt;=K58,""," Los exámenes Confirmados de CHAGAS NO DEBEN ser mayor a los exámenes Reactivos ")</f>
        <v/>
      </c>
      <c r="CI58" s="175" t="str">
        <f>IF(M58&gt;=N58,""," Los exámenes Confirmados de HTLV1 NO DEBEN ser mayor a los exámenes Reactivos ")</f>
        <v/>
      </c>
      <c r="CJ58" s="175">
        <f t="shared" si="12"/>
        <v>0</v>
      </c>
      <c r="CK58" s="175">
        <f t="shared" si="12"/>
        <v>0</v>
      </c>
      <c r="CL58" s="175">
        <f t="shared" si="13"/>
        <v>0</v>
      </c>
      <c r="CM58" s="175">
        <f t="shared" si="13"/>
        <v>0</v>
      </c>
      <c r="CN58" s="175">
        <f t="shared" si="14"/>
        <v>0</v>
      </c>
      <c r="CO58" s="175">
        <f t="shared" si="14"/>
        <v>0</v>
      </c>
      <c r="CP58" s="175">
        <f t="shared" si="15"/>
        <v>0</v>
      </c>
      <c r="CQ58" s="175">
        <f t="shared" si="15"/>
        <v>0</v>
      </c>
      <c r="CR58" s="175">
        <f>IF(O58&gt;=P58,0,1)</f>
        <v>0</v>
      </c>
      <c r="CS58" s="175"/>
      <c r="CT58" s="175"/>
    </row>
    <row r="59" spans="1:98" x14ac:dyDescent="0.25">
      <c r="A59" s="461" t="s">
        <v>84</v>
      </c>
      <c r="B59" s="462"/>
      <c r="C59" s="251"/>
      <c r="D59" s="252"/>
      <c r="E59" s="253"/>
      <c r="F59" s="251"/>
      <c r="G59" s="252"/>
      <c r="H59" s="253"/>
      <c r="I59" s="251"/>
      <c r="J59" s="252"/>
      <c r="K59" s="253"/>
      <c r="L59" s="251"/>
      <c r="M59" s="252"/>
      <c r="N59" s="253"/>
      <c r="O59" s="251"/>
      <c r="P59" s="254"/>
      <c r="Q59" s="243" t="s">
        <v>107</v>
      </c>
      <c r="R59" s="244"/>
      <c r="S59" s="244"/>
      <c r="T59" s="244"/>
      <c r="U59" s="244"/>
      <c r="V59" s="244"/>
      <c r="W59" s="244"/>
      <c r="X59" s="244"/>
      <c r="Y59" s="244"/>
      <c r="BZ59" s="175"/>
      <c r="CA59" s="175" t="str">
        <f>IF(C59&gt;=D59,""," Los exámenes Reactivos de Hepatitis B NO DEBEN ser mayor a los exámenes Procesados ")</f>
        <v/>
      </c>
      <c r="CB59" s="175" t="str">
        <f>IF(F59&gt;=G59,""," Los exámenes Reactivos de Hepatitis C NO DEBEN ser mayor a los exámenes Procesados ")</f>
        <v/>
      </c>
      <c r="CC59" s="175" t="str">
        <f>IF(I59&gt;=J59,""," Los exámenes Reactivos de CHAGAS NO DEBEN ser mayor a los exámenes Procesados ")</f>
        <v/>
      </c>
      <c r="CD59" s="175" t="str">
        <f>IF(L59&gt;=M59,""," Los exámenes Reactivos de HTLV1 NO DEBEN ser mayor a los exámenes Procesados ")</f>
        <v/>
      </c>
      <c r="CE59" s="175" t="str">
        <f>IF(O59&gt;=P59,""," Los exámenes Reactivos de SÍFILIS NO DEBEN ser mayor a los exámenes Procesados ")</f>
        <v/>
      </c>
      <c r="CF59" s="175" t="str">
        <f>IF(D59&gt;=E59,""," Los exámenes Confirmados de Hepatitis B NO DEBEN ser mayor a los exámenes Reactivos ")</f>
        <v/>
      </c>
      <c r="CG59" s="175" t="str">
        <f>IF(G59&gt;=H59,""," Los exámenes Confirmados de Hepatitis C NO DEBEN ser mayor a los exámenes Reactivos ")</f>
        <v/>
      </c>
      <c r="CH59" s="175" t="str">
        <f>IF(J59&gt;=K59,""," Los exámenes Confirmados de CHAGAS NO DEBEN ser mayor a los exámenes Reactivos ")</f>
        <v/>
      </c>
      <c r="CI59" s="175" t="str">
        <f>IF(M59&gt;=N59,""," Los exámenes Confirmados de HTLV1 NO DEBEN ser mayor a los exámenes Reactivos ")</f>
        <v/>
      </c>
      <c r="CJ59" s="175">
        <f t="shared" si="12"/>
        <v>0</v>
      </c>
      <c r="CK59" s="175">
        <f t="shared" si="12"/>
        <v>0</v>
      </c>
      <c r="CL59" s="175">
        <f t="shared" si="13"/>
        <v>0</v>
      </c>
      <c r="CM59" s="175">
        <f t="shared" si="13"/>
        <v>0</v>
      </c>
      <c r="CN59" s="175">
        <f t="shared" si="14"/>
        <v>0</v>
      </c>
      <c r="CO59" s="175">
        <f t="shared" si="14"/>
        <v>0</v>
      </c>
      <c r="CP59" s="175">
        <f t="shared" si="15"/>
        <v>0</v>
      </c>
      <c r="CQ59" s="175">
        <f t="shared" si="15"/>
        <v>0</v>
      </c>
      <c r="CR59" s="175">
        <f>IF(O59&gt;=P59,0,1)</f>
        <v>0</v>
      </c>
      <c r="CS59" s="175"/>
      <c r="CT59" s="175"/>
    </row>
    <row r="60" spans="1:98" x14ac:dyDescent="0.25">
      <c r="A60" s="444" t="s">
        <v>32</v>
      </c>
      <c r="B60" s="444"/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444"/>
      <c r="O60" s="444"/>
      <c r="P60" s="444"/>
      <c r="Q60" s="444"/>
      <c r="R60" s="444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</row>
    <row r="61" spans="1:98" x14ac:dyDescent="0.25">
      <c r="A61" s="445" t="s">
        <v>21</v>
      </c>
      <c r="B61" s="446"/>
      <c r="C61" s="448" t="s">
        <v>22</v>
      </c>
      <c r="D61" s="449"/>
      <c r="E61" s="450"/>
      <c r="F61" s="451" t="s">
        <v>23</v>
      </c>
      <c r="G61" s="451"/>
      <c r="H61" s="451"/>
      <c r="I61" s="451" t="s">
        <v>24</v>
      </c>
      <c r="J61" s="451"/>
      <c r="K61" s="451"/>
      <c r="L61" s="451" t="s">
        <v>25</v>
      </c>
      <c r="M61" s="451"/>
      <c r="N61" s="451"/>
      <c r="O61" s="448" t="s">
        <v>26</v>
      </c>
      <c r="P61" s="450"/>
      <c r="Q61" s="25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</row>
    <row r="62" spans="1:98" x14ac:dyDescent="0.25">
      <c r="A62" s="434"/>
      <c r="B62" s="447"/>
      <c r="C62" s="236" t="s">
        <v>27</v>
      </c>
      <c r="D62" s="237" t="s">
        <v>28</v>
      </c>
      <c r="E62" s="328" t="s">
        <v>29</v>
      </c>
      <c r="F62" s="236" t="s">
        <v>27</v>
      </c>
      <c r="G62" s="237" t="s">
        <v>28</v>
      </c>
      <c r="H62" s="328" t="s">
        <v>29</v>
      </c>
      <c r="I62" s="236" t="s">
        <v>27</v>
      </c>
      <c r="J62" s="237" t="s">
        <v>28</v>
      </c>
      <c r="K62" s="328" t="s">
        <v>29</v>
      </c>
      <c r="L62" s="236" t="s">
        <v>27</v>
      </c>
      <c r="M62" s="237" t="s">
        <v>28</v>
      </c>
      <c r="N62" s="328" t="s">
        <v>29</v>
      </c>
      <c r="O62" s="236" t="s">
        <v>27</v>
      </c>
      <c r="P62" s="238" t="s">
        <v>28</v>
      </c>
      <c r="Q62" s="25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</row>
    <row r="63" spans="1:98" x14ac:dyDescent="0.25">
      <c r="A63" s="456" t="s">
        <v>30</v>
      </c>
      <c r="B63" s="457"/>
      <c r="C63" s="239"/>
      <c r="D63" s="240"/>
      <c r="E63" s="241"/>
      <c r="F63" s="239"/>
      <c r="G63" s="240"/>
      <c r="H63" s="241"/>
      <c r="I63" s="239"/>
      <c r="J63" s="240"/>
      <c r="K63" s="241"/>
      <c r="L63" s="239"/>
      <c r="M63" s="240"/>
      <c r="N63" s="241"/>
      <c r="O63" s="239"/>
      <c r="P63" s="242"/>
      <c r="Q63" s="243" t="s">
        <v>107</v>
      </c>
      <c r="R63" s="244"/>
      <c r="S63" s="244"/>
      <c r="T63" s="244"/>
      <c r="U63" s="244"/>
      <c r="V63" s="244"/>
      <c r="W63" s="244"/>
      <c r="X63" s="244"/>
      <c r="Y63" s="244"/>
      <c r="BZ63" s="175"/>
      <c r="CA63" s="175" t="str">
        <f>IF(C63&gt;=D63,""," Los exámenes Reactivos de Hepatitis B NO DEBEN ser mayor a los exámenes Procesados ")</f>
        <v/>
      </c>
      <c r="CB63" s="175" t="str">
        <f>IF(F63&gt;=G63,""," Los exámenes Reactivos de Hepatitis C NO DEBEN ser mayor a los exámenes Procesados ")</f>
        <v/>
      </c>
      <c r="CC63" s="175" t="str">
        <f>IF(I63&gt;=J63,""," Los exámenes Reactivos de CHAGAS NO DEBEN ser mayor a los exámenes Procesados ")</f>
        <v/>
      </c>
      <c r="CD63" s="175" t="str">
        <f>IF(L63&gt;=M63,""," Los exámenes Reactivos de HTLV1 NO DEBEN ser mayor a los exámenes Procesados ")</f>
        <v/>
      </c>
      <c r="CE63" s="175" t="str">
        <f>IF(O63&gt;=P63,""," Los exámenes Reactivos de SÍFILIS NO DEBEN ser mayor a los exámenes Procesados ")</f>
        <v/>
      </c>
      <c r="CF63" s="175" t="str">
        <f>IF(D63&gt;=E63,""," Los exámenes Confirmados de Hepatitis B NO DEBEN ser mayor a los exámenes Reactivos ")</f>
        <v/>
      </c>
      <c r="CG63" s="175" t="str">
        <f>IF(G63&gt;=H63,""," Los exámenes Confirmados de Hepatitis C NO DEBEN ser mayor a los exámenes Reactivos ")</f>
        <v/>
      </c>
      <c r="CH63" s="175" t="str">
        <f>IF(J63&gt;=K63,""," Los exámenes Confirmados de CHAGAS NO DEBEN ser mayor a los exámenes Reactivos ")</f>
        <v/>
      </c>
      <c r="CI63" s="175" t="str">
        <f>IF(M63&gt;=N63,""," Los exámenes Confirmados de HTLV1 NO DEBEN ser mayor a los exámenes Reactivos ")</f>
        <v/>
      </c>
      <c r="CJ63" s="175">
        <f>IF(C63&gt;=D63,0,1)</f>
        <v>0</v>
      </c>
      <c r="CK63" s="175">
        <f>IF(D63&gt;=E63,0,1)</f>
        <v>0</v>
      </c>
      <c r="CL63" s="175">
        <f>IF(F63&gt;=G63,0,1)</f>
        <v>0</v>
      </c>
      <c r="CM63" s="175">
        <f>IF(G63&gt;=H63,0,1)</f>
        <v>0</v>
      </c>
      <c r="CN63" s="175">
        <f>IF(I63&gt;=J63,0,1)</f>
        <v>0</v>
      </c>
      <c r="CO63" s="175">
        <f>IF(J63&gt;=K63,0,1)</f>
        <v>0</v>
      </c>
      <c r="CP63" s="175">
        <f>IF(L63&gt;=M63,0,1)</f>
        <v>0</v>
      </c>
      <c r="CQ63" s="175">
        <f>IF(M63&gt;=N63,0,1)</f>
        <v>0</v>
      </c>
      <c r="CR63" s="175">
        <f>IF(O63&gt;=P63,0,1)</f>
        <v>0</v>
      </c>
      <c r="CS63" s="175"/>
      <c r="CT63" s="175"/>
    </row>
    <row r="64" spans="1:98" x14ac:dyDescent="0.25">
      <c r="A64" s="458" t="s">
        <v>31</v>
      </c>
      <c r="B64" s="245" t="s">
        <v>88</v>
      </c>
      <c r="C64" s="246"/>
      <c r="D64" s="247"/>
      <c r="E64" s="198"/>
      <c r="F64" s="246"/>
      <c r="G64" s="247"/>
      <c r="H64" s="198"/>
      <c r="I64" s="246"/>
      <c r="J64" s="247"/>
      <c r="K64" s="198"/>
      <c r="L64" s="246"/>
      <c r="M64" s="247"/>
      <c r="N64" s="198"/>
      <c r="O64" s="246"/>
      <c r="P64" s="248"/>
      <c r="Q64" s="243" t="s">
        <v>107</v>
      </c>
      <c r="R64" s="244"/>
      <c r="S64" s="244"/>
      <c r="T64" s="244"/>
      <c r="U64" s="244"/>
      <c r="V64" s="244"/>
      <c r="W64" s="244"/>
      <c r="X64" s="244"/>
      <c r="Y64" s="244"/>
      <c r="BZ64" s="175"/>
      <c r="CA64" s="175" t="str">
        <f>IF(C64&gt;=D64,""," Los exámenes Reactivos de Hepatitis B NO DEBEN ser mayor a los exámenes Procesados ")</f>
        <v/>
      </c>
      <c r="CB64" s="175" t="str">
        <f>IF(F64&gt;=G64,""," Los exámenes Reactivos de Hepatitis C NO DEBEN ser mayor a los exámenes Procesados ")</f>
        <v/>
      </c>
      <c r="CC64" s="175" t="str">
        <f>IF(I64&gt;=J64,""," Los exámenes Reactivos de CHAGAS NO DEBEN ser mayor a los exámenes Procesados ")</f>
        <v/>
      </c>
      <c r="CD64" s="175" t="str">
        <f>IF(L64&gt;=M64,""," Los exámenes Reactivos de HTLV1 NO DEBEN ser mayor a los exámenes Procesados ")</f>
        <v/>
      </c>
      <c r="CE64" s="175" t="str">
        <f>IF(O64&gt;=P64,""," Los exámenes Reactivos de SÍFILIS NO DEBEN ser mayor a los exámenes Procesados ")</f>
        <v/>
      </c>
      <c r="CF64" s="175" t="str">
        <f>IF(D64&gt;=E64,""," Los exámenes Confirmados de Hepatitis B NO DEBEN ser mayor a los exámenes Reactivos ")</f>
        <v/>
      </c>
      <c r="CG64" s="175" t="str">
        <f>IF(G64&gt;=H64,""," Los exámenes Confirmados de Hepatitis C NO DEBEN ser mayor a los exámenes Reactivos ")</f>
        <v/>
      </c>
      <c r="CH64" s="175" t="str">
        <f>IF(J64&gt;=K64,""," Los exámenes Confirmados de CHAGAS NO DEBEN ser mayor a los exámenes Reactivos ")</f>
        <v/>
      </c>
      <c r="CI64" s="175" t="str">
        <f>IF(M64&gt;=N64,""," Los exámenes Confirmados de HTLV1 NO DEBEN ser mayor a los exámenes Reactivos ")</f>
        <v/>
      </c>
      <c r="CJ64" s="175">
        <f>IF(C63&gt;=D64,0,1)</f>
        <v>0</v>
      </c>
      <c r="CK64" s="175">
        <f>IF(D63&gt;=E64,0,1)</f>
        <v>0</v>
      </c>
      <c r="CL64" s="175">
        <f>IF(F63&gt;=G64,0,1)</f>
        <v>0</v>
      </c>
      <c r="CM64" s="175">
        <f>IF(G63&gt;=H64,0,1)</f>
        <v>0</v>
      </c>
      <c r="CN64" s="175">
        <f>IF(I63&gt;=J64,0,1)</f>
        <v>0</v>
      </c>
      <c r="CO64" s="175">
        <f>IF(J63&gt;=K64,0,1)</f>
        <v>0</v>
      </c>
      <c r="CP64" s="175">
        <f>IF(L63&gt;=M64,0,1)</f>
        <v>0</v>
      </c>
      <c r="CQ64" s="175">
        <f>IF(M63&gt;=N64,0,1)</f>
        <v>0</v>
      </c>
      <c r="CR64" s="175">
        <f>IF(O63&gt;=P64,0,1)</f>
        <v>0</v>
      </c>
      <c r="CS64" s="175"/>
      <c r="CT64" s="175"/>
    </row>
    <row r="65" spans="1:98" ht="21" x14ac:dyDescent="0.25">
      <c r="A65" s="459"/>
      <c r="B65" s="256" t="s">
        <v>89</v>
      </c>
      <c r="C65" s="191"/>
      <c r="D65" s="192"/>
      <c r="E65" s="202"/>
      <c r="F65" s="191"/>
      <c r="G65" s="192"/>
      <c r="H65" s="202"/>
      <c r="I65" s="191"/>
      <c r="J65" s="192"/>
      <c r="K65" s="202"/>
      <c r="L65" s="191"/>
      <c r="M65" s="192"/>
      <c r="N65" s="202"/>
      <c r="O65" s="191"/>
      <c r="P65" s="193"/>
      <c r="Q65" s="243" t="s">
        <v>107</v>
      </c>
      <c r="R65" s="244"/>
      <c r="S65" s="244"/>
      <c r="T65" s="244"/>
      <c r="U65" s="244"/>
      <c r="V65" s="244"/>
      <c r="W65" s="244"/>
      <c r="X65" s="244"/>
      <c r="Y65" s="244"/>
      <c r="BZ65" s="175"/>
      <c r="CA65" s="175" t="str">
        <f>IF(C65&gt;=D65,""," Los exámenes Reactivos de Hepatitis B NO DEBEN ser mayor a los exámenes Procesados ")</f>
        <v/>
      </c>
      <c r="CB65" s="175" t="str">
        <f>IF(F65&gt;=G65,""," Los exámenes Reactivos de Hepatitis C NO DEBEN ser mayor a los exámenes Procesados ")</f>
        <v/>
      </c>
      <c r="CC65" s="175" t="str">
        <f>IF(I65&gt;=J65,""," Los exámenes Reactivos de CHAGAS NO DEBEN ser mayor a los exámenes Procesados ")</f>
        <v/>
      </c>
      <c r="CD65" s="175" t="str">
        <f>IF(L65&gt;=M65,""," Los exámenes Reactivos de HTLV1 NO DEBEN ser mayor a los exámenes Procesados ")</f>
        <v/>
      </c>
      <c r="CE65" s="175" t="str">
        <f>IF(O65&gt;=P65,""," Los exámenes Reactivos de SÍFILIS NO DEBEN ser mayor a los exámenes Procesados ")</f>
        <v/>
      </c>
      <c r="CF65" s="175" t="str">
        <f>IF(D65&gt;=E65,""," Los exámenes Confirmados de Hepatitis B NO DEBEN ser mayor a los exámenes Reactivos ")</f>
        <v/>
      </c>
      <c r="CG65" s="175" t="str">
        <f>IF(G65&gt;=H65,""," Los exámenes Confirmados de Hepatitis C NO DEBEN ser mayor a los exámenes Reactivos ")</f>
        <v/>
      </c>
      <c r="CH65" s="175" t="str">
        <f>IF(J65&gt;=K65,""," Los exámenes Confirmados de CHAGAS NO DEBEN ser mayor a los exámenes Reactivos ")</f>
        <v/>
      </c>
      <c r="CI65" s="175" t="str">
        <f>IF(M65&gt;=N65,""," Los exámenes Confirmados de HTLV1 NO DEBEN ser mayor a los exámenes Reactivos ")</f>
        <v/>
      </c>
      <c r="CJ65" s="175">
        <f t="shared" ref="CJ65:CK67" si="16">IF(C65&gt;=D65,0,1)</f>
        <v>0</v>
      </c>
      <c r="CK65" s="175">
        <f t="shared" si="16"/>
        <v>0</v>
      </c>
      <c r="CL65" s="175">
        <f t="shared" ref="CL65:CM67" si="17">IF(F65&gt;=G65,0,1)</f>
        <v>0</v>
      </c>
      <c r="CM65" s="175">
        <f t="shared" si="17"/>
        <v>0</v>
      </c>
      <c r="CN65" s="175">
        <f t="shared" ref="CN65:CO67" si="18">IF(I65&gt;=J65,0,1)</f>
        <v>0</v>
      </c>
      <c r="CO65" s="175">
        <f t="shared" si="18"/>
        <v>0</v>
      </c>
      <c r="CP65" s="175">
        <f t="shared" ref="CP65:CQ67" si="19">IF(L65&gt;=M65,0,1)</f>
        <v>0</v>
      </c>
      <c r="CQ65" s="175">
        <f t="shared" si="19"/>
        <v>0</v>
      </c>
      <c r="CR65" s="175">
        <f>IF(O65&gt;=P65,0,1)</f>
        <v>0</v>
      </c>
      <c r="CS65" s="175"/>
      <c r="CT65" s="175"/>
    </row>
    <row r="66" spans="1:98" ht="21" x14ac:dyDescent="0.25">
      <c r="A66" s="460"/>
      <c r="B66" s="257" t="s">
        <v>90</v>
      </c>
      <c r="C66" s="251"/>
      <c r="D66" s="252"/>
      <c r="E66" s="253"/>
      <c r="F66" s="251"/>
      <c r="G66" s="252"/>
      <c r="H66" s="253"/>
      <c r="I66" s="251"/>
      <c r="J66" s="252"/>
      <c r="K66" s="253"/>
      <c r="L66" s="251"/>
      <c r="M66" s="252"/>
      <c r="N66" s="253"/>
      <c r="O66" s="251"/>
      <c r="P66" s="254"/>
      <c r="Q66" s="243" t="s">
        <v>107</v>
      </c>
      <c r="R66" s="244"/>
      <c r="S66" s="244"/>
      <c r="T66" s="244"/>
      <c r="U66" s="244"/>
      <c r="V66" s="244"/>
      <c r="W66" s="244"/>
      <c r="X66" s="244"/>
      <c r="Y66" s="244"/>
      <c r="BZ66" s="175"/>
      <c r="CA66" s="175" t="str">
        <f>IF(C66&gt;=D66,""," Los exámenes Reactivos de Hepatitis B NO DEBEN ser mayor a los exámenes Procesados ")</f>
        <v/>
      </c>
      <c r="CB66" s="175" t="str">
        <f>IF(F66&gt;=G66,""," Los exámenes Reactivos de Hepatitis C NO DEBEN ser mayor a los exámenes Procesados ")</f>
        <v/>
      </c>
      <c r="CC66" s="175" t="str">
        <f>IF(I66&gt;=J66,""," Los exámenes Reactivos de CHAGAS NO DEBEN ser mayor a los exámenes Procesados ")</f>
        <v/>
      </c>
      <c r="CD66" s="175" t="str">
        <f>IF(L66&gt;=M66,""," Los exámenes Reactivos de HTLV1 NO DEBEN ser mayor a los exámenes Procesados ")</f>
        <v/>
      </c>
      <c r="CE66" s="175" t="str">
        <f>IF(O66&gt;=P66,""," Los exámenes Reactivos de SÍFILIS NO DEBEN ser mayor a los exámenes Procesados ")</f>
        <v/>
      </c>
      <c r="CF66" s="175" t="str">
        <f>IF(D66&gt;=E66,""," Los exámenes Confirmados de Hepatitis B NO DEBEN ser mayor a los exámenes Reactivos ")</f>
        <v/>
      </c>
      <c r="CG66" s="175" t="str">
        <f>IF(G66&gt;=H66,""," Los exámenes Confirmados de Hepatitis C NO DEBEN ser mayor a los exámenes Reactivos ")</f>
        <v/>
      </c>
      <c r="CH66" s="175" t="str">
        <f>IF(J66&gt;=K66,""," Los exámenes Confirmados de CHAGAS NO DEBEN ser mayor a los exámenes Reactivos ")</f>
        <v/>
      </c>
      <c r="CI66" s="175" t="str">
        <f>IF(M66&gt;=N66,""," Los exámenes Confirmados de HTLV1 NO DEBEN ser mayor a los exámenes Reactivos")</f>
        <v/>
      </c>
      <c r="CJ66" s="175">
        <f t="shared" si="16"/>
        <v>0</v>
      </c>
      <c r="CK66" s="175">
        <f t="shared" si="16"/>
        <v>0</v>
      </c>
      <c r="CL66" s="175">
        <f t="shared" si="17"/>
        <v>0</v>
      </c>
      <c r="CM66" s="175">
        <f t="shared" si="17"/>
        <v>0</v>
      </c>
      <c r="CN66" s="175">
        <f t="shared" si="18"/>
        <v>0</v>
      </c>
      <c r="CO66" s="175">
        <f t="shared" si="18"/>
        <v>0</v>
      </c>
      <c r="CP66" s="175">
        <f t="shared" si="19"/>
        <v>0</v>
      </c>
      <c r="CQ66" s="175">
        <f t="shared" si="19"/>
        <v>0</v>
      </c>
      <c r="CR66" s="175">
        <f>IF(O66&gt;=P66,0,1)</f>
        <v>0</v>
      </c>
      <c r="CS66" s="175"/>
      <c r="CT66" s="175"/>
    </row>
    <row r="67" spans="1:98" x14ac:dyDescent="0.25">
      <c r="A67" s="461" t="s">
        <v>91</v>
      </c>
      <c r="B67" s="462"/>
      <c r="C67" s="251"/>
      <c r="D67" s="252"/>
      <c r="E67" s="253"/>
      <c r="F67" s="251"/>
      <c r="G67" s="252"/>
      <c r="H67" s="253"/>
      <c r="I67" s="251"/>
      <c r="J67" s="252"/>
      <c r="K67" s="253"/>
      <c r="L67" s="251"/>
      <c r="M67" s="252"/>
      <c r="N67" s="253"/>
      <c r="O67" s="251"/>
      <c r="P67" s="254"/>
      <c r="Q67" s="243" t="s">
        <v>107</v>
      </c>
      <c r="R67" s="244"/>
      <c r="S67" s="244"/>
      <c r="T67" s="244"/>
      <c r="U67" s="244"/>
      <c r="V67" s="244"/>
      <c r="W67" s="244"/>
      <c r="X67" s="244"/>
      <c r="Y67" s="244"/>
      <c r="BZ67" s="175"/>
      <c r="CA67" s="175" t="str">
        <f>IF(C67&gt;=D67,""," Los exámenes Reactivos de Hepatitis B NO DEBEN ser mayor a los exámenes Procesados ")</f>
        <v/>
      </c>
      <c r="CB67" s="175" t="str">
        <f>IF(F67&gt;=G67,""," Los exámenes Reactivos de Hepatitis C NO DEBEN ser mayor a los exámenes Procesados ")</f>
        <v/>
      </c>
      <c r="CC67" s="175" t="str">
        <f>IF(I67&gt;=J67,""," Los exámenes Reactivos de CHAGAS NO DEBEN ser mayor a los exámenes Procesados ")</f>
        <v/>
      </c>
      <c r="CD67" s="175" t="str">
        <f>IF(L67&gt;=M67,""," Los exámenes Reactivos de HTLV1 NO DEBEN ser mayor a los exámenes Procesados ")</f>
        <v/>
      </c>
      <c r="CE67" s="175" t="str">
        <f>IF(O67&gt;=P67,""," Los exámenes Reactivos de SÍFILIS NO DEBEN ser mayor a los exámenes Procesados ")</f>
        <v/>
      </c>
      <c r="CF67" s="175" t="str">
        <f>IF(D67&gt;=E67,""," Los exámenes Confirmados de Hepatitis B NO DEBEN ser mayor a los exámenes Reactivos ")</f>
        <v/>
      </c>
      <c r="CG67" s="175" t="str">
        <f>IF(G67&gt;=H67,""," Los exámenes Confirmados de Hepatitis C NO DEBEN ser mayor a los exámenes Reactivos ")</f>
        <v/>
      </c>
      <c r="CH67" s="175" t="str">
        <f>IF(J67&gt;=K67,""," Los exámenes Confirmados de CHAGAS NO DEBEN ser mayor a los exámenes Reactivos ")</f>
        <v/>
      </c>
      <c r="CI67" s="175" t="str">
        <f>IF(M67&gt;=N67,""," Los exámenes Confirmados de HTLV1 NO DEBEN ser mayor a los exámenes Reactivos ")</f>
        <v/>
      </c>
      <c r="CJ67" s="175">
        <f t="shared" si="16"/>
        <v>0</v>
      </c>
      <c r="CK67" s="175">
        <f t="shared" si="16"/>
        <v>0</v>
      </c>
      <c r="CL67" s="175">
        <f t="shared" si="17"/>
        <v>0</v>
      </c>
      <c r="CM67" s="175">
        <f t="shared" si="17"/>
        <v>0</v>
      </c>
      <c r="CN67" s="175">
        <f t="shared" si="18"/>
        <v>0</v>
      </c>
      <c r="CO67" s="175">
        <f t="shared" si="18"/>
        <v>0</v>
      </c>
      <c r="CP67" s="175">
        <f t="shared" si="19"/>
        <v>0</v>
      </c>
      <c r="CQ67" s="175">
        <f t="shared" si="19"/>
        <v>0</v>
      </c>
      <c r="CR67" s="175">
        <f>IF(O67&gt;=E67,0,1)</f>
        <v>0</v>
      </c>
      <c r="CS67" s="175"/>
      <c r="CT67" s="175"/>
    </row>
    <row r="68" spans="1:98" x14ac:dyDescent="0.25">
      <c r="A68" s="258" t="s">
        <v>33</v>
      </c>
      <c r="B68" s="258"/>
      <c r="C68" s="259"/>
      <c r="D68" s="259"/>
      <c r="E68" s="258"/>
      <c r="F68" s="172"/>
      <c r="G68" s="172"/>
      <c r="H68" s="172"/>
      <c r="I68" s="172"/>
      <c r="J68" s="172"/>
      <c r="K68" s="172"/>
      <c r="L68" s="172"/>
      <c r="M68" s="172"/>
      <c r="N68" s="172"/>
      <c r="O68" s="180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</row>
    <row r="69" spans="1:98" ht="26.25" customHeight="1" x14ac:dyDescent="0.25">
      <c r="A69" s="463" t="s">
        <v>21</v>
      </c>
      <c r="B69" s="446"/>
      <c r="C69" s="483" t="s">
        <v>34</v>
      </c>
      <c r="D69" s="480"/>
      <c r="E69" s="448" t="s">
        <v>92</v>
      </c>
      <c r="F69" s="449"/>
      <c r="G69" s="449"/>
      <c r="H69" s="449"/>
      <c r="I69" s="449"/>
      <c r="J69" s="449"/>
      <c r="K69" s="449"/>
      <c r="L69" s="449"/>
      <c r="M69" s="449"/>
      <c r="N69" s="449"/>
      <c r="O69" s="449"/>
      <c r="P69" s="449"/>
      <c r="Q69" s="449"/>
      <c r="R69" s="449"/>
      <c r="S69" s="449"/>
      <c r="T69" s="449"/>
      <c r="U69" s="449"/>
      <c r="V69" s="449"/>
      <c r="W69" s="449"/>
      <c r="X69" s="449"/>
      <c r="Y69" s="449"/>
      <c r="Z69" s="449"/>
      <c r="AA69" s="449"/>
      <c r="AB69" s="449"/>
      <c r="AC69" s="449"/>
      <c r="AD69" s="449"/>
      <c r="AE69" s="449"/>
      <c r="AF69" s="449"/>
      <c r="AG69" s="449"/>
      <c r="AH69" s="449"/>
      <c r="AI69" s="449"/>
      <c r="AJ69" s="449"/>
      <c r="AK69" s="449"/>
      <c r="AL69" s="450"/>
      <c r="AM69" s="437" t="s">
        <v>93</v>
      </c>
      <c r="AN69" s="440"/>
      <c r="AO69" s="446" t="s">
        <v>94</v>
      </c>
      <c r="AP69" s="432" t="s">
        <v>95</v>
      </c>
      <c r="AQ69" s="432" t="s">
        <v>96</v>
      </c>
      <c r="BZ69" s="175"/>
      <c r="CA69" s="175"/>
      <c r="CB69" s="175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</row>
    <row r="70" spans="1:98" x14ac:dyDescent="0.25">
      <c r="A70" s="464"/>
      <c r="B70" s="465"/>
      <c r="C70" s="484"/>
      <c r="D70" s="482"/>
      <c r="E70" s="448" t="s">
        <v>35</v>
      </c>
      <c r="F70" s="450"/>
      <c r="G70" s="448" t="s">
        <v>36</v>
      </c>
      <c r="H70" s="450"/>
      <c r="I70" s="448" t="s">
        <v>37</v>
      </c>
      <c r="J70" s="450"/>
      <c r="K70" s="448" t="s">
        <v>38</v>
      </c>
      <c r="L70" s="450"/>
      <c r="M70" s="448" t="s">
        <v>39</v>
      </c>
      <c r="N70" s="450"/>
      <c r="O70" s="448" t="s">
        <v>40</v>
      </c>
      <c r="P70" s="450"/>
      <c r="Q70" s="448" t="s">
        <v>41</v>
      </c>
      <c r="R70" s="450"/>
      <c r="S70" s="448" t="s">
        <v>42</v>
      </c>
      <c r="T70" s="450"/>
      <c r="U70" s="448" t="s">
        <v>43</v>
      </c>
      <c r="V70" s="450"/>
      <c r="W70" s="448" t="s">
        <v>44</v>
      </c>
      <c r="X70" s="450"/>
      <c r="Y70" s="448" t="s">
        <v>45</v>
      </c>
      <c r="Z70" s="450"/>
      <c r="AA70" s="448" t="s">
        <v>46</v>
      </c>
      <c r="AB70" s="450"/>
      <c r="AC70" s="448" t="s">
        <v>47</v>
      </c>
      <c r="AD70" s="450"/>
      <c r="AE70" s="448" t="s">
        <v>48</v>
      </c>
      <c r="AF70" s="450"/>
      <c r="AG70" s="448" t="s">
        <v>49</v>
      </c>
      <c r="AH70" s="450"/>
      <c r="AI70" s="448" t="s">
        <v>50</v>
      </c>
      <c r="AJ70" s="450"/>
      <c r="AK70" s="448" t="s">
        <v>51</v>
      </c>
      <c r="AL70" s="450"/>
      <c r="AM70" s="467" t="s">
        <v>6</v>
      </c>
      <c r="AN70" s="469" t="s">
        <v>7</v>
      </c>
      <c r="AO70" s="465"/>
      <c r="AP70" s="433"/>
      <c r="AQ70" s="433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</row>
    <row r="71" spans="1:98" x14ac:dyDescent="0.25">
      <c r="A71" s="466"/>
      <c r="B71" s="447"/>
      <c r="C71" s="328" t="s">
        <v>27</v>
      </c>
      <c r="D71" s="328" t="s">
        <v>28</v>
      </c>
      <c r="E71" s="236" t="s">
        <v>27</v>
      </c>
      <c r="F71" s="237" t="s">
        <v>28</v>
      </c>
      <c r="G71" s="236" t="s">
        <v>27</v>
      </c>
      <c r="H71" s="237" t="s">
        <v>28</v>
      </c>
      <c r="I71" s="236" t="s">
        <v>27</v>
      </c>
      <c r="J71" s="237" t="s">
        <v>28</v>
      </c>
      <c r="K71" s="236" t="s">
        <v>27</v>
      </c>
      <c r="L71" s="237" t="s">
        <v>28</v>
      </c>
      <c r="M71" s="236" t="s">
        <v>27</v>
      </c>
      <c r="N71" s="237" t="s">
        <v>28</v>
      </c>
      <c r="O71" s="236" t="s">
        <v>27</v>
      </c>
      <c r="P71" s="237" t="s">
        <v>28</v>
      </c>
      <c r="Q71" s="236" t="s">
        <v>27</v>
      </c>
      <c r="R71" s="237" t="s">
        <v>28</v>
      </c>
      <c r="S71" s="236" t="s">
        <v>27</v>
      </c>
      <c r="T71" s="237" t="s">
        <v>28</v>
      </c>
      <c r="U71" s="236" t="s">
        <v>27</v>
      </c>
      <c r="V71" s="237" t="s">
        <v>28</v>
      </c>
      <c r="W71" s="236" t="s">
        <v>27</v>
      </c>
      <c r="X71" s="237" t="s">
        <v>28</v>
      </c>
      <c r="Y71" s="236" t="s">
        <v>27</v>
      </c>
      <c r="Z71" s="237" t="s">
        <v>28</v>
      </c>
      <c r="AA71" s="236" t="s">
        <v>27</v>
      </c>
      <c r="AB71" s="237" t="s">
        <v>28</v>
      </c>
      <c r="AC71" s="236" t="s">
        <v>27</v>
      </c>
      <c r="AD71" s="237" t="s">
        <v>28</v>
      </c>
      <c r="AE71" s="236" t="s">
        <v>27</v>
      </c>
      <c r="AF71" s="237" t="s">
        <v>28</v>
      </c>
      <c r="AG71" s="236" t="s">
        <v>27</v>
      </c>
      <c r="AH71" s="237" t="s">
        <v>28</v>
      </c>
      <c r="AI71" s="236" t="s">
        <v>27</v>
      </c>
      <c r="AJ71" s="237" t="s">
        <v>28</v>
      </c>
      <c r="AK71" s="236" t="s">
        <v>27</v>
      </c>
      <c r="AL71" s="238" t="s">
        <v>28</v>
      </c>
      <c r="AM71" s="468"/>
      <c r="AN71" s="470"/>
      <c r="AO71" s="447"/>
      <c r="AP71" s="435"/>
      <c r="AQ71" s="435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</row>
    <row r="72" spans="1:98" x14ac:dyDescent="0.25">
      <c r="A72" s="454" t="s">
        <v>52</v>
      </c>
      <c r="B72" s="455"/>
      <c r="C72" s="260">
        <f t="shared" ref="C72:C83" si="20">SUM(E72+G72+I72+K72+M72+O72+Q72+S72+U72+W72+Y72+AA72+AC72+AE72+AG72+AI72+AK72)</f>
        <v>192</v>
      </c>
      <c r="D72" s="261">
        <f t="shared" ref="D72:D83" si="21">SUM(F72+H72+J72+L72+N72+P72+R72+T72+V72+X72+Z72+AB72+AD72+AF72+AH72+AJ72+AL72)</f>
        <v>0</v>
      </c>
      <c r="E72" s="262"/>
      <c r="F72" s="263"/>
      <c r="G72" s="262"/>
      <c r="H72" s="263"/>
      <c r="I72" s="246"/>
      <c r="J72" s="247"/>
      <c r="K72" s="246">
        <v>26</v>
      </c>
      <c r="L72" s="247"/>
      <c r="M72" s="246">
        <v>36</v>
      </c>
      <c r="N72" s="247"/>
      <c r="O72" s="246">
        <v>54</v>
      </c>
      <c r="P72" s="247"/>
      <c r="Q72" s="246">
        <v>39</v>
      </c>
      <c r="R72" s="247"/>
      <c r="S72" s="246">
        <v>26</v>
      </c>
      <c r="T72" s="247"/>
      <c r="U72" s="246">
        <v>10</v>
      </c>
      <c r="V72" s="247"/>
      <c r="W72" s="246">
        <v>1</v>
      </c>
      <c r="X72" s="247"/>
      <c r="Y72" s="246"/>
      <c r="Z72" s="247"/>
      <c r="AA72" s="246"/>
      <c r="AB72" s="247"/>
      <c r="AC72" s="246"/>
      <c r="AD72" s="247"/>
      <c r="AE72" s="246"/>
      <c r="AF72" s="247"/>
      <c r="AG72" s="246"/>
      <c r="AH72" s="247"/>
      <c r="AI72" s="246"/>
      <c r="AJ72" s="247"/>
      <c r="AK72" s="262"/>
      <c r="AL72" s="264"/>
      <c r="AM72" s="264"/>
      <c r="AN72" s="204">
        <v>192</v>
      </c>
      <c r="AO72" s="204">
        <v>0</v>
      </c>
      <c r="AP72" s="210">
        <v>0</v>
      </c>
      <c r="AQ72" s="210">
        <v>0</v>
      </c>
      <c r="AR72" s="265" t="s">
        <v>97</v>
      </c>
      <c r="BZ72" s="175"/>
      <c r="CA72" s="175" t="str">
        <f>IF(C72&lt;&gt;AN72," Total de exámenes procesados DEBEN ser igual al Total por sexo.-","")</f>
        <v/>
      </c>
      <c r="CB72" s="175" t="str">
        <f t="shared" ref="CB72:CB94" si="22">IF(F72&lt;=E72,""," Los exámenes Reactivos de 0 a 4 años NO DEBEN ser mayor a los Exámenes Procesados de la misma edad.-")</f>
        <v/>
      </c>
      <c r="CC72" s="175" t="str">
        <f t="shared" ref="CC72:CC94" si="23">IF(H72&lt;=G72,""," Los exámenes Reactivos de 5 a 9 años NO DEBEN ser mayor a los Exámenes Procesados de la misma edad.-")</f>
        <v/>
      </c>
      <c r="CD72" s="175" t="str">
        <f t="shared" ref="CD72:CD94" si="24">IF(J72&lt;=I72,""," Los exámenes Reactivos de 10 a 14 años NO DEBEN ser mayor a los Exámenes Procesados de la misma edad.-")</f>
        <v/>
      </c>
      <c r="CE72" s="175" t="str">
        <f t="shared" ref="CE72:CE94" si="25">IF(L72&lt;=K72,""," Los exámenes Reactivos de 15 a 19 años NO DEBEN ser mayor a los Exámenes Procesados de la misma edad.-")</f>
        <v/>
      </c>
      <c r="CF72" s="175" t="str">
        <f t="shared" ref="CF72:CF94" si="26">IF(N72&lt;=M72,""," Los exámenes Reactivos de 20 a 24 años NO DEBEN ser mayor a los Exámenes Procesados de la misma edad.-")</f>
        <v/>
      </c>
      <c r="CG72" s="175" t="str">
        <f t="shared" ref="CG72:CG94" si="27">IF(P72&lt;=O72,""," Los exámenes Reactivos de 25 a 29 años NO DEBEN ser mayor a los Exámenes Procesados de la misma edad.-")</f>
        <v/>
      </c>
      <c r="CH72" s="175" t="str">
        <f t="shared" ref="CH72:CH94" si="28">IF(R72&lt;=Q72,""," Los exámenes Reactivos de 30 a 34 años NO DEBEN ser mayor a los Exámenes Procesados de la misma edad.-")</f>
        <v/>
      </c>
      <c r="CI72" s="175" t="str">
        <f t="shared" ref="CI72:CI94" si="29">IF(T72&lt;=S72,""," Los exámenes Reactivos de 35 a 39 años NO DEBEN ser mayor a los Exámenes Procesados de la misma edad.-")</f>
        <v/>
      </c>
      <c r="CJ72" s="175" t="str">
        <f t="shared" ref="CJ72:CJ94" si="30">IF(V72&lt;=U72,""," Los exámenes Reactivos de 40 a 44 años NO DEBEN ser mayor a los Exámenes Procesados de la misma edad.-")</f>
        <v/>
      </c>
      <c r="CK72" s="175" t="str">
        <f t="shared" ref="CK72:CK94" si="31">IF(X72&lt;=W72,""," Los exámenes Reactivos de 45 a 49 años NO DEBEN ser mayor a los Exámenes Procesados de la misma edad.-")</f>
        <v/>
      </c>
      <c r="CL72" s="175" t="str">
        <f t="shared" ref="CL72:CL94" si="32">IF(Z72&lt;=Y72,""," Los exámenes Reactivos de 50 a 54 años NO DEBEN ser mayor a los Exámenes Procesados de la misma edad.-")</f>
        <v/>
      </c>
      <c r="CM72" s="175" t="str">
        <f t="shared" ref="CM72:CM94" si="33">IF(AB72&lt;=AA72,""," Los exámenes Reactivos de 55 a 59 años NO DEBEN ser mayor a los Exámenes Procesados de la misma edad.-")</f>
        <v/>
      </c>
      <c r="CN72" s="175" t="str">
        <f t="shared" ref="CN72:CN94" si="34">IF(AD72&lt;=AC72,""," Los exámenes Reactivos de 60 a 64 años NO DEBEN ser mayor a los Exámenes Procesados de la misma edad.-")</f>
        <v/>
      </c>
      <c r="CO72" s="175" t="str">
        <f t="shared" ref="CO72:CO94" si="35">IF(AF72&lt;=AE72,""," Los exámenes Reactivos de 65 a 69 años NO DEBEN ser mayor a los Exámenes Procesados de la misma edad.-")</f>
        <v/>
      </c>
      <c r="CP72" s="175" t="str">
        <f t="shared" ref="CP72:CP94" si="36">IF(AH72&lt;=AG72,""," Los exámenes Reactivos de 70 a 74 años NO DEBEN ser mayor a los Exámenes Procesados de la misma edad.-")</f>
        <v/>
      </c>
      <c r="CQ72" s="175" t="str">
        <f t="shared" ref="CQ72:CQ81" si="37">IF(AJ72&lt;=AI72,""," Los exámenes Reactivos de 75 a 79 años NO DEBEN ser mayor a los Exámenes Procesados de la misma edad.-")</f>
        <v/>
      </c>
      <c r="CR72" s="175" t="str">
        <f t="shared" ref="CR72:CR94" si="38">IF(AL72&lt;=AK72,""," Los exámenes Reactivos de 80 y mas años NO DEBEN ser mayor a los Exámenes Procesados de la misma edad.-")</f>
        <v/>
      </c>
      <c r="CS72" s="175" t="str">
        <f t="shared" ref="CS72:CS80" si="39">IF(AL72&lt;=AK72,""," Los exámenes Reactivos de 80 y mas años NO DEBEN ser mayor a los Exámenes Procesados de la misma edad.-")</f>
        <v/>
      </c>
      <c r="CT72" s="175" t="str">
        <f t="shared" ref="CT72:CT80" si="40">IF(AL72&lt;=AK72,""," Los exámenes Reactivos de 80 y mas años NO DEBEN ser mayor a los Exámenes Procesados de la misma edad.-")</f>
        <v/>
      </c>
    </row>
    <row r="73" spans="1:98" x14ac:dyDescent="0.25">
      <c r="A73" s="452" t="s">
        <v>53</v>
      </c>
      <c r="B73" s="453"/>
      <c r="C73" s="266">
        <f t="shared" si="20"/>
        <v>79</v>
      </c>
      <c r="D73" s="267">
        <f t="shared" si="21"/>
        <v>0</v>
      </c>
      <c r="E73" s="268"/>
      <c r="F73" s="269"/>
      <c r="G73" s="268"/>
      <c r="H73" s="269"/>
      <c r="I73" s="191"/>
      <c r="J73" s="192"/>
      <c r="K73" s="191">
        <v>11</v>
      </c>
      <c r="L73" s="192"/>
      <c r="M73" s="191">
        <v>14</v>
      </c>
      <c r="N73" s="192"/>
      <c r="O73" s="191">
        <v>21</v>
      </c>
      <c r="P73" s="192"/>
      <c r="Q73" s="191">
        <v>19</v>
      </c>
      <c r="R73" s="192"/>
      <c r="S73" s="191">
        <v>11</v>
      </c>
      <c r="T73" s="192"/>
      <c r="U73" s="191">
        <v>2</v>
      </c>
      <c r="V73" s="192"/>
      <c r="W73" s="191">
        <v>1</v>
      </c>
      <c r="X73" s="192"/>
      <c r="Y73" s="191"/>
      <c r="Z73" s="192"/>
      <c r="AA73" s="191"/>
      <c r="AB73" s="192"/>
      <c r="AC73" s="191"/>
      <c r="AD73" s="192"/>
      <c r="AE73" s="191"/>
      <c r="AF73" s="192"/>
      <c r="AG73" s="191"/>
      <c r="AH73" s="192"/>
      <c r="AI73" s="191"/>
      <c r="AJ73" s="192"/>
      <c r="AK73" s="268"/>
      <c r="AL73" s="270"/>
      <c r="AM73" s="270"/>
      <c r="AN73" s="204">
        <v>79</v>
      </c>
      <c r="AO73" s="204">
        <v>0</v>
      </c>
      <c r="AP73" s="210">
        <v>0</v>
      </c>
      <c r="AQ73" s="210">
        <v>0</v>
      </c>
      <c r="AR73" s="265" t="s">
        <v>97</v>
      </c>
      <c r="BZ73" s="175"/>
      <c r="CA73" s="175" t="str">
        <f>IF(C73&lt;&gt;AN73," Total de exámenes procesados DEBEN ser igual al Total por sexo.-","")</f>
        <v/>
      </c>
      <c r="CB73" s="175" t="str">
        <f t="shared" si="22"/>
        <v/>
      </c>
      <c r="CC73" s="175" t="str">
        <f t="shared" si="23"/>
        <v/>
      </c>
      <c r="CD73" s="175" t="str">
        <f t="shared" si="24"/>
        <v/>
      </c>
      <c r="CE73" s="175" t="str">
        <f t="shared" si="25"/>
        <v/>
      </c>
      <c r="CF73" s="175" t="str">
        <f t="shared" si="26"/>
        <v/>
      </c>
      <c r="CG73" s="175" t="str">
        <f t="shared" si="27"/>
        <v/>
      </c>
      <c r="CH73" s="175" t="str">
        <f t="shared" si="28"/>
        <v/>
      </c>
      <c r="CI73" s="175" t="str">
        <f t="shared" si="29"/>
        <v/>
      </c>
      <c r="CJ73" s="175" t="str">
        <f t="shared" si="30"/>
        <v/>
      </c>
      <c r="CK73" s="175" t="str">
        <f t="shared" si="31"/>
        <v/>
      </c>
      <c r="CL73" s="175" t="str">
        <f t="shared" si="32"/>
        <v/>
      </c>
      <c r="CM73" s="175" t="str">
        <f t="shared" si="33"/>
        <v/>
      </c>
      <c r="CN73" s="175" t="str">
        <f t="shared" si="34"/>
        <v/>
      </c>
      <c r="CO73" s="175" t="str">
        <f t="shared" si="35"/>
        <v/>
      </c>
      <c r="CP73" s="175" t="str">
        <f t="shared" si="36"/>
        <v/>
      </c>
      <c r="CQ73" s="175" t="str">
        <f t="shared" si="37"/>
        <v/>
      </c>
      <c r="CR73" s="175" t="str">
        <f t="shared" si="38"/>
        <v/>
      </c>
      <c r="CS73" s="175" t="str">
        <f t="shared" si="39"/>
        <v/>
      </c>
      <c r="CT73" s="175" t="str">
        <f t="shared" si="40"/>
        <v/>
      </c>
    </row>
    <row r="74" spans="1:98" x14ac:dyDescent="0.25">
      <c r="A74" s="452" t="s">
        <v>54</v>
      </c>
      <c r="B74" s="453"/>
      <c r="C74" s="266">
        <f t="shared" si="20"/>
        <v>0</v>
      </c>
      <c r="D74" s="267">
        <f t="shared" si="21"/>
        <v>0</v>
      </c>
      <c r="E74" s="268"/>
      <c r="F74" s="269"/>
      <c r="G74" s="268"/>
      <c r="H74" s="269"/>
      <c r="I74" s="191"/>
      <c r="J74" s="192"/>
      <c r="K74" s="208"/>
      <c r="L74" s="209"/>
      <c r="M74" s="208"/>
      <c r="N74" s="209"/>
      <c r="O74" s="208"/>
      <c r="P74" s="209"/>
      <c r="Q74" s="208"/>
      <c r="R74" s="209"/>
      <c r="S74" s="208"/>
      <c r="T74" s="209"/>
      <c r="U74" s="208"/>
      <c r="V74" s="209"/>
      <c r="W74" s="208"/>
      <c r="X74" s="209"/>
      <c r="Y74" s="208"/>
      <c r="Z74" s="209"/>
      <c r="AA74" s="208"/>
      <c r="AB74" s="209"/>
      <c r="AC74" s="208"/>
      <c r="AD74" s="209"/>
      <c r="AE74" s="208"/>
      <c r="AF74" s="209"/>
      <c r="AG74" s="208"/>
      <c r="AH74" s="209"/>
      <c r="AI74" s="208"/>
      <c r="AJ74" s="209"/>
      <c r="AK74" s="268"/>
      <c r="AL74" s="270"/>
      <c r="AM74" s="270"/>
      <c r="AN74" s="204"/>
      <c r="AO74" s="204"/>
      <c r="AP74" s="210"/>
      <c r="AQ74" s="210"/>
      <c r="AR74" s="265" t="s">
        <v>97</v>
      </c>
      <c r="BZ74" s="175"/>
      <c r="CA74" s="175" t="str">
        <f>IF(C74&lt;&gt;AN74," Total de exámenes procesados DEBEN ser igual al Total por sexo.-","")</f>
        <v/>
      </c>
      <c r="CB74" s="175" t="str">
        <f t="shared" si="22"/>
        <v/>
      </c>
      <c r="CC74" s="175" t="str">
        <f t="shared" si="23"/>
        <v/>
      </c>
      <c r="CD74" s="175" t="str">
        <f t="shared" si="24"/>
        <v/>
      </c>
      <c r="CE74" s="175" t="str">
        <f t="shared" si="25"/>
        <v/>
      </c>
      <c r="CF74" s="175" t="str">
        <f t="shared" si="26"/>
        <v/>
      </c>
      <c r="CG74" s="175" t="str">
        <f t="shared" si="27"/>
        <v/>
      </c>
      <c r="CH74" s="175" t="str">
        <f t="shared" si="28"/>
        <v/>
      </c>
      <c r="CI74" s="175" t="str">
        <f t="shared" si="29"/>
        <v/>
      </c>
      <c r="CJ74" s="175" t="str">
        <f t="shared" si="30"/>
        <v/>
      </c>
      <c r="CK74" s="175" t="str">
        <f t="shared" si="31"/>
        <v/>
      </c>
      <c r="CL74" s="175" t="str">
        <f t="shared" si="32"/>
        <v/>
      </c>
      <c r="CM74" s="175" t="str">
        <f t="shared" si="33"/>
        <v/>
      </c>
      <c r="CN74" s="175" t="str">
        <f t="shared" si="34"/>
        <v/>
      </c>
      <c r="CO74" s="175" t="str">
        <f t="shared" si="35"/>
        <v/>
      </c>
      <c r="CP74" s="175" t="str">
        <f t="shared" si="36"/>
        <v/>
      </c>
      <c r="CQ74" s="175" t="str">
        <f t="shared" si="37"/>
        <v/>
      </c>
      <c r="CR74" s="175" t="str">
        <f t="shared" si="38"/>
        <v/>
      </c>
      <c r="CS74" s="175" t="str">
        <f t="shared" si="39"/>
        <v/>
      </c>
      <c r="CT74" s="175" t="str">
        <f t="shared" si="40"/>
        <v/>
      </c>
    </row>
    <row r="75" spans="1:98" x14ac:dyDescent="0.25">
      <c r="A75" s="452" t="s">
        <v>14</v>
      </c>
      <c r="B75" s="453"/>
      <c r="C75" s="266">
        <f t="shared" si="20"/>
        <v>2</v>
      </c>
      <c r="D75" s="271">
        <f t="shared" si="21"/>
        <v>0</v>
      </c>
      <c r="E75" s="268"/>
      <c r="F75" s="269"/>
      <c r="G75" s="268"/>
      <c r="H75" s="269"/>
      <c r="I75" s="268"/>
      <c r="J75" s="269"/>
      <c r="K75" s="208"/>
      <c r="L75" s="209"/>
      <c r="M75" s="208"/>
      <c r="N75" s="209"/>
      <c r="O75" s="208"/>
      <c r="P75" s="209"/>
      <c r="Q75" s="208">
        <v>1</v>
      </c>
      <c r="R75" s="209"/>
      <c r="S75" s="208"/>
      <c r="T75" s="209"/>
      <c r="U75" s="208"/>
      <c r="V75" s="209"/>
      <c r="W75" s="208">
        <v>1</v>
      </c>
      <c r="X75" s="209"/>
      <c r="Y75" s="208"/>
      <c r="Z75" s="209"/>
      <c r="AA75" s="208"/>
      <c r="AB75" s="209"/>
      <c r="AC75" s="208"/>
      <c r="AD75" s="209"/>
      <c r="AE75" s="208"/>
      <c r="AF75" s="209"/>
      <c r="AG75" s="208"/>
      <c r="AH75" s="209"/>
      <c r="AI75" s="208"/>
      <c r="AJ75" s="209"/>
      <c r="AK75" s="208"/>
      <c r="AL75" s="210"/>
      <c r="AM75" s="204"/>
      <c r="AN75" s="204">
        <v>2</v>
      </c>
      <c r="AO75" s="204">
        <v>0</v>
      </c>
      <c r="AP75" s="210">
        <v>0</v>
      </c>
      <c r="AQ75" s="210">
        <v>0</v>
      </c>
      <c r="AR75" s="265" t="s">
        <v>97</v>
      </c>
      <c r="BZ75" s="175"/>
      <c r="CA75" s="175" t="str">
        <f t="shared" ref="CA75:CA94" si="41">IF(C75&lt;&gt;SUM(AM75:AN75)," Total de exámenes procesados DEBEN ser igual al Total por sexo.-","")</f>
        <v/>
      </c>
      <c r="CB75" s="175" t="str">
        <f t="shared" si="22"/>
        <v/>
      </c>
      <c r="CC75" s="175" t="str">
        <f t="shared" si="23"/>
        <v/>
      </c>
      <c r="CD75" s="175" t="str">
        <f t="shared" si="24"/>
        <v/>
      </c>
      <c r="CE75" s="175" t="str">
        <f t="shared" si="25"/>
        <v/>
      </c>
      <c r="CF75" s="175" t="str">
        <f t="shared" si="26"/>
        <v/>
      </c>
      <c r="CG75" s="175" t="str">
        <f t="shared" si="27"/>
        <v/>
      </c>
      <c r="CH75" s="175" t="str">
        <f t="shared" si="28"/>
        <v/>
      </c>
      <c r="CI75" s="175" t="str">
        <f t="shared" si="29"/>
        <v/>
      </c>
      <c r="CJ75" s="175" t="str">
        <f t="shared" si="30"/>
        <v/>
      </c>
      <c r="CK75" s="175" t="str">
        <f t="shared" si="31"/>
        <v/>
      </c>
      <c r="CL75" s="175" t="str">
        <f t="shared" si="32"/>
        <v/>
      </c>
      <c r="CM75" s="175" t="str">
        <f t="shared" si="33"/>
        <v/>
      </c>
      <c r="CN75" s="175" t="str">
        <f t="shared" si="34"/>
        <v/>
      </c>
      <c r="CO75" s="175" t="str">
        <f t="shared" si="35"/>
        <v/>
      </c>
      <c r="CP75" s="175" t="str">
        <f t="shared" si="36"/>
        <v/>
      </c>
      <c r="CQ75" s="175" t="str">
        <f t="shared" si="37"/>
        <v/>
      </c>
      <c r="CR75" s="175" t="str">
        <f t="shared" si="38"/>
        <v/>
      </c>
      <c r="CS75" s="175" t="str">
        <f t="shared" si="39"/>
        <v/>
      </c>
      <c r="CT75" s="175" t="str">
        <f t="shared" si="40"/>
        <v/>
      </c>
    </row>
    <row r="76" spans="1:98" x14ac:dyDescent="0.25">
      <c r="A76" s="452" t="s">
        <v>19</v>
      </c>
      <c r="B76" s="453"/>
      <c r="C76" s="214">
        <f t="shared" si="20"/>
        <v>2</v>
      </c>
      <c r="D76" s="271">
        <f t="shared" si="21"/>
        <v>0</v>
      </c>
      <c r="E76" s="208"/>
      <c r="F76" s="209"/>
      <c r="G76" s="208"/>
      <c r="H76" s="209"/>
      <c r="I76" s="208"/>
      <c r="J76" s="209"/>
      <c r="K76" s="208"/>
      <c r="L76" s="209"/>
      <c r="M76" s="208"/>
      <c r="N76" s="209"/>
      <c r="O76" s="208"/>
      <c r="P76" s="209"/>
      <c r="Q76" s="208"/>
      <c r="R76" s="209"/>
      <c r="S76" s="208"/>
      <c r="T76" s="209"/>
      <c r="U76" s="208">
        <v>2</v>
      </c>
      <c r="V76" s="209"/>
      <c r="W76" s="208"/>
      <c r="X76" s="209"/>
      <c r="Y76" s="208"/>
      <c r="Z76" s="209"/>
      <c r="AA76" s="208"/>
      <c r="AB76" s="209"/>
      <c r="AC76" s="208"/>
      <c r="AD76" s="209"/>
      <c r="AE76" s="208"/>
      <c r="AF76" s="209"/>
      <c r="AG76" s="208"/>
      <c r="AH76" s="209"/>
      <c r="AI76" s="208"/>
      <c r="AJ76" s="209"/>
      <c r="AK76" s="208"/>
      <c r="AL76" s="210"/>
      <c r="AM76" s="204">
        <v>1</v>
      </c>
      <c r="AN76" s="204">
        <v>1</v>
      </c>
      <c r="AO76" s="204">
        <v>0</v>
      </c>
      <c r="AP76" s="210">
        <v>0</v>
      </c>
      <c r="AQ76" s="210">
        <v>0</v>
      </c>
      <c r="AR76" s="265" t="s">
        <v>97</v>
      </c>
      <c r="BZ76" s="175"/>
      <c r="CA76" s="175" t="str">
        <f t="shared" si="41"/>
        <v/>
      </c>
      <c r="CB76" s="175" t="str">
        <f t="shared" si="22"/>
        <v/>
      </c>
      <c r="CC76" s="175" t="str">
        <f t="shared" si="23"/>
        <v/>
      </c>
      <c r="CD76" s="175" t="str">
        <f t="shared" si="24"/>
        <v/>
      </c>
      <c r="CE76" s="175" t="str">
        <f t="shared" si="25"/>
        <v/>
      </c>
      <c r="CF76" s="175" t="str">
        <f t="shared" si="26"/>
        <v/>
      </c>
      <c r="CG76" s="175" t="str">
        <f t="shared" si="27"/>
        <v/>
      </c>
      <c r="CH76" s="175" t="str">
        <f t="shared" si="28"/>
        <v/>
      </c>
      <c r="CI76" s="175" t="str">
        <f t="shared" si="29"/>
        <v/>
      </c>
      <c r="CJ76" s="175" t="str">
        <f t="shared" si="30"/>
        <v/>
      </c>
      <c r="CK76" s="175" t="str">
        <f t="shared" si="31"/>
        <v/>
      </c>
      <c r="CL76" s="175" t="str">
        <f t="shared" si="32"/>
        <v/>
      </c>
      <c r="CM76" s="175" t="str">
        <f t="shared" si="33"/>
        <v/>
      </c>
      <c r="CN76" s="175" t="str">
        <f t="shared" si="34"/>
        <v/>
      </c>
      <c r="CO76" s="175" t="str">
        <f t="shared" si="35"/>
        <v/>
      </c>
      <c r="CP76" s="175" t="str">
        <f t="shared" si="36"/>
        <v/>
      </c>
      <c r="CQ76" s="175" t="str">
        <f t="shared" si="37"/>
        <v/>
      </c>
      <c r="CR76" s="175" t="str">
        <f t="shared" si="38"/>
        <v/>
      </c>
      <c r="CS76" s="175" t="str">
        <f t="shared" si="39"/>
        <v/>
      </c>
      <c r="CT76" s="175" t="str">
        <f t="shared" si="40"/>
        <v/>
      </c>
    </row>
    <row r="77" spans="1:98" x14ac:dyDescent="0.25">
      <c r="A77" s="452" t="s">
        <v>55</v>
      </c>
      <c r="B77" s="453"/>
      <c r="C77" s="266">
        <f t="shared" si="20"/>
        <v>24</v>
      </c>
      <c r="D77" s="267">
        <f t="shared" si="21"/>
        <v>1</v>
      </c>
      <c r="E77" s="268"/>
      <c r="F77" s="269"/>
      <c r="G77" s="268"/>
      <c r="H77" s="269"/>
      <c r="I77" s="208">
        <v>1</v>
      </c>
      <c r="J77" s="209"/>
      <c r="K77" s="208">
        <v>2</v>
      </c>
      <c r="L77" s="209"/>
      <c r="M77" s="208">
        <v>4</v>
      </c>
      <c r="N77" s="209">
        <v>1</v>
      </c>
      <c r="O77" s="208">
        <v>7</v>
      </c>
      <c r="P77" s="209"/>
      <c r="Q77" s="208">
        <v>2</v>
      </c>
      <c r="R77" s="209"/>
      <c r="S77" s="208">
        <v>4</v>
      </c>
      <c r="T77" s="209"/>
      <c r="U77" s="208">
        <v>2</v>
      </c>
      <c r="V77" s="209"/>
      <c r="W77" s="208">
        <v>2</v>
      </c>
      <c r="X77" s="209"/>
      <c r="Y77" s="208"/>
      <c r="Z77" s="209"/>
      <c r="AA77" s="208"/>
      <c r="AB77" s="209"/>
      <c r="AC77" s="208"/>
      <c r="AD77" s="209"/>
      <c r="AE77" s="208"/>
      <c r="AF77" s="209"/>
      <c r="AG77" s="208"/>
      <c r="AH77" s="209"/>
      <c r="AI77" s="208"/>
      <c r="AJ77" s="209"/>
      <c r="AK77" s="208"/>
      <c r="AL77" s="210"/>
      <c r="AM77" s="204">
        <v>19</v>
      </c>
      <c r="AN77" s="204">
        <v>5</v>
      </c>
      <c r="AO77" s="204">
        <v>0</v>
      </c>
      <c r="AP77" s="210">
        <v>0</v>
      </c>
      <c r="AQ77" s="210">
        <v>0</v>
      </c>
      <c r="AR77" s="265" t="s">
        <v>97</v>
      </c>
      <c r="BZ77" s="175"/>
      <c r="CA77" s="175" t="str">
        <f t="shared" si="41"/>
        <v/>
      </c>
      <c r="CB77" s="175" t="str">
        <f t="shared" si="22"/>
        <v/>
      </c>
      <c r="CC77" s="175" t="str">
        <f t="shared" si="23"/>
        <v/>
      </c>
      <c r="CD77" s="175" t="str">
        <f t="shared" si="24"/>
        <v/>
      </c>
      <c r="CE77" s="175" t="str">
        <f t="shared" si="25"/>
        <v/>
      </c>
      <c r="CF77" s="175" t="str">
        <f t="shared" si="26"/>
        <v/>
      </c>
      <c r="CG77" s="175" t="str">
        <f t="shared" si="27"/>
        <v/>
      </c>
      <c r="CH77" s="175" t="str">
        <f t="shared" si="28"/>
        <v/>
      </c>
      <c r="CI77" s="175" t="str">
        <f t="shared" si="29"/>
        <v/>
      </c>
      <c r="CJ77" s="175" t="str">
        <f t="shared" si="30"/>
        <v/>
      </c>
      <c r="CK77" s="175" t="str">
        <f t="shared" si="31"/>
        <v/>
      </c>
      <c r="CL77" s="175" t="str">
        <f t="shared" si="32"/>
        <v/>
      </c>
      <c r="CM77" s="175" t="str">
        <f t="shared" si="33"/>
        <v/>
      </c>
      <c r="CN77" s="175" t="str">
        <f t="shared" si="34"/>
        <v/>
      </c>
      <c r="CO77" s="175" t="str">
        <f t="shared" si="35"/>
        <v/>
      </c>
      <c r="CP77" s="175" t="str">
        <f t="shared" si="36"/>
        <v/>
      </c>
      <c r="CQ77" s="175" t="str">
        <f t="shared" si="37"/>
        <v/>
      </c>
      <c r="CR77" s="175" t="str">
        <f t="shared" si="38"/>
        <v/>
      </c>
      <c r="CS77" s="175" t="str">
        <f t="shared" si="39"/>
        <v/>
      </c>
      <c r="CT77" s="175" t="str">
        <f t="shared" si="40"/>
        <v/>
      </c>
    </row>
    <row r="78" spans="1:98" ht="27.75" customHeight="1" x14ac:dyDescent="0.25">
      <c r="A78" s="485" t="s">
        <v>56</v>
      </c>
      <c r="B78" s="486"/>
      <c r="C78" s="266">
        <f t="shared" si="20"/>
        <v>10</v>
      </c>
      <c r="D78" s="267">
        <f t="shared" si="21"/>
        <v>0</v>
      </c>
      <c r="E78" s="268"/>
      <c r="F78" s="269"/>
      <c r="G78" s="268"/>
      <c r="H78" s="269"/>
      <c r="I78" s="208"/>
      <c r="J78" s="209"/>
      <c r="K78" s="208">
        <v>1</v>
      </c>
      <c r="L78" s="209"/>
      <c r="M78" s="208">
        <v>3</v>
      </c>
      <c r="N78" s="209"/>
      <c r="O78" s="208">
        <v>4</v>
      </c>
      <c r="P78" s="209"/>
      <c r="Q78" s="208"/>
      <c r="R78" s="209"/>
      <c r="S78" s="208"/>
      <c r="T78" s="209"/>
      <c r="U78" s="208">
        <v>1</v>
      </c>
      <c r="V78" s="209"/>
      <c r="W78" s="208">
        <v>1</v>
      </c>
      <c r="X78" s="209"/>
      <c r="Y78" s="208"/>
      <c r="Z78" s="209"/>
      <c r="AA78" s="208"/>
      <c r="AB78" s="209"/>
      <c r="AC78" s="208"/>
      <c r="AD78" s="209"/>
      <c r="AE78" s="208"/>
      <c r="AF78" s="209"/>
      <c r="AG78" s="208"/>
      <c r="AH78" s="209"/>
      <c r="AI78" s="208"/>
      <c r="AJ78" s="209"/>
      <c r="AK78" s="208"/>
      <c r="AL78" s="210"/>
      <c r="AM78" s="204"/>
      <c r="AN78" s="204">
        <v>10</v>
      </c>
      <c r="AO78" s="204">
        <v>0</v>
      </c>
      <c r="AP78" s="210">
        <v>0</v>
      </c>
      <c r="AQ78" s="210">
        <v>0</v>
      </c>
      <c r="AR78" s="265" t="s">
        <v>98</v>
      </c>
      <c r="BZ78" s="175"/>
      <c r="CA78" s="175" t="str">
        <f t="shared" si="41"/>
        <v/>
      </c>
      <c r="CB78" s="175" t="str">
        <f t="shared" si="22"/>
        <v/>
      </c>
      <c r="CC78" s="175" t="str">
        <f t="shared" si="23"/>
        <v/>
      </c>
      <c r="CD78" s="175" t="str">
        <f t="shared" si="24"/>
        <v/>
      </c>
      <c r="CE78" s="175" t="str">
        <f t="shared" si="25"/>
        <v/>
      </c>
      <c r="CF78" s="175" t="str">
        <f t="shared" si="26"/>
        <v/>
      </c>
      <c r="CG78" s="175" t="str">
        <f t="shared" si="27"/>
        <v/>
      </c>
      <c r="CH78" s="175" t="str">
        <f t="shared" si="28"/>
        <v/>
      </c>
      <c r="CI78" s="175" t="str">
        <f t="shared" si="29"/>
        <v/>
      </c>
      <c r="CJ78" s="175" t="str">
        <f t="shared" si="30"/>
        <v/>
      </c>
      <c r="CK78" s="175" t="str">
        <f t="shared" si="31"/>
        <v/>
      </c>
      <c r="CL78" s="175" t="str">
        <f t="shared" si="32"/>
        <v/>
      </c>
      <c r="CM78" s="175" t="str">
        <f t="shared" si="33"/>
        <v/>
      </c>
      <c r="CN78" s="175" t="str">
        <f t="shared" si="34"/>
        <v/>
      </c>
      <c r="CO78" s="175" t="str">
        <f t="shared" si="35"/>
        <v/>
      </c>
      <c r="CP78" s="175" t="str">
        <f t="shared" si="36"/>
        <v/>
      </c>
      <c r="CQ78" s="175" t="str">
        <f t="shared" si="37"/>
        <v/>
      </c>
      <c r="CR78" s="175" t="str">
        <f t="shared" si="38"/>
        <v/>
      </c>
      <c r="CS78" s="175" t="str">
        <f t="shared" si="39"/>
        <v/>
      </c>
      <c r="CT78" s="175" t="str">
        <f t="shared" si="40"/>
        <v/>
      </c>
    </row>
    <row r="79" spans="1:98" x14ac:dyDescent="0.25">
      <c r="A79" s="452" t="s">
        <v>17</v>
      </c>
      <c r="B79" s="453"/>
      <c r="C79" s="214">
        <f t="shared" si="20"/>
        <v>3</v>
      </c>
      <c r="D79" s="271">
        <f t="shared" si="21"/>
        <v>1</v>
      </c>
      <c r="E79" s="208"/>
      <c r="F79" s="209"/>
      <c r="G79" s="208"/>
      <c r="H79" s="209"/>
      <c r="I79" s="208"/>
      <c r="J79" s="209"/>
      <c r="K79" s="208"/>
      <c r="L79" s="209"/>
      <c r="M79" s="208">
        <v>1</v>
      </c>
      <c r="N79" s="209"/>
      <c r="O79" s="208"/>
      <c r="P79" s="209"/>
      <c r="Q79" s="208"/>
      <c r="R79" s="209"/>
      <c r="S79" s="208"/>
      <c r="T79" s="209"/>
      <c r="U79" s="208">
        <v>1</v>
      </c>
      <c r="V79" s="209"/>
      <c r="W79" s="208"/>
      <c r="X79" s="209"/>
      <c r="Y79" s="208">
        <v>1</v>
      </c>
      <c r="Z79" s="209">
        <v>1</v>
      </c>
      <c r="AA79" s="208"/>
      <c r="AB79" s="209"/>
      <c r="AC79" s="208"/>
      <c r="AD79" s="209"/>
      <c r="AE79" s="208"/>
      <c r="AF79" s="209"/>
      <c r="AG79" s="208"/>
      <c r="AH79" s="209"/>
      <c r="AI79" s="208"/>
      <c r="AJ79" s="209"/>
      <c r="AK79" s="208"/>
      <c r="AL79" s="210"/>
      <c r="AM79" s="204">
        <v>3</v>
      </c>
      <c r="AN79" s="204"/>
      <c r="AO79" s="204">
        <v>0</v>
      </c>
      <c r="AP79" s="210">
        <v>0</v>
      </c>
      <c r="AQ79" s="210">
        <v>0</v>
      </c>
      <c r="AR79" s="265" t="s">
        <v>97</v>
      </c>
      <c r="BZ79" s="175"/>
      <c r="CA79" s="175" t="str">
        <f t="shared" si="41"/>
        <v/>
      </c>
      <c r="CB79" s="175" t="str">
        <f t="shared" si="22"/>
        <v/>
      </c>
      <c r="CC79" s="175" t="str">
        <f t="shared" si="23"/>
        <v/>
      </c>
      <c r="CD79" s="175" t="str">
        <f t="shared" si="24"/>
        <v/>
      </c>
      <c r="CE79" s="175" t="str">
        <f t="shared" si="25"/>
        <v/>
      </c>
      <c r="CF79" s="175" t="str">
        <f t="shared" si="26"/>
        <v/>
      </c>
      <c r="CG79" s="175" t="str">
        <f t="shared" si="27"/>
        <v/>
      </c>
      <c r="CH79" s="175" t="str">
        <f t="shared" si="28"/>
        <v/>
      </c>
      <c r="CI79" s="175" t="str">
        <f t="shared" si="29"/>
        <v/>
      </c>
      <c r="CJ79" s="175" t="str">
        <f t="shared" si="30"/>
        <v/>
      </c>
      <c r="CK79" s="175" t="str">
        <f t="shared" si="31"/>
        <v/>
      </c>
      <c r="CL79" s="175" t="str">
        <f t="shared" si="32"/>
        <v/>
      </c>
      <c r="CM79" s="175" t="str">
        <f t="shared" si="33"/>
        <v/>
      </c>
      <c r="CN79" s="175" t="str">
        <f t="shared" si="34"/>
        <v/>
      </c>
      <c r="CO79" s="175" t="str">
        <f t="shared" si="35"/>
        <v/>
      </c>
      <c r="CP79" s="175" t="str">
        <f t="shared" si="36"/>
        <v/>
      </c>
      <c r="CQ79" s="175" t="str">
        <f t="shared" si="37"/>
        <v/>
      </c>
      <c r="CR79" s="175" t="str">
        <f t="shared" si="38"/>
        <v/>
      </c>
      <c r="CS79" s="175" t="str">
        <f t="shared" si="39"/>
        <v/>
      </c>
      <c r="CT79" s="175" t="str">
        <f t="shared" si="40"/>
        <v/>
      </c>
    </row>
    <row r="80" spans="1:98" x14ac:dyDescent="0.25">
      <c r="A80" s="487" t="s">
        <v>57</v>
      </c>
      <c r="B80" s="488"/>
      <c r="C80" s="272">
        <f t="shared" si="20"/>
        <v>3</v>
      </c>
      <c r="D80" s="273">
        <f t="shared" si="21"/>
        <v>0</v>
      </c>
      <c r="E80" s="274"/>
      <c r="F80" s="275"/>
      <c r="G80" s="274"/>
      <c r="H80" s="275"/>
      <c r="I80" s="274"/>
      <c r="J80" s="275"/>
      <c r="K80" s="276"/>
      <c r="L80" s="215"/>
      <c r="M80" s="276">
        <v>1</v>
      </c>
      <c r="N80" s="215"/>
      <c r="O80" s="276"/>
      <c r="P80" s="215"/>
      <c r="Q80" s="276"/>
      <c r="R80" s="215"/>
      <c r="S80" s="276"/>
      <c r="T80" s="215"/>
      <c r="U80" s="276"/>
      <c r="V80" s="215"/>
      <c r="W80" s="276"/>
      <c r="X80" s="215"/>
      <c r="Y80" s="276">
        <v>1</v>
      </c>
      <c r="Z80" s="215"/>
      <c r="AA80" s="276"/>
      <c r="AB80" s="215"/>
      <c r="AC80" s="276"/>
      <c r="AD80" s="215"/>
      <c r="AE80" s="276">
        <v>1</v>
      </c>
      <c r="AF80" s="215"/>
      <c r="AG80" s="276"/>
      <c r="AH80" s="215"/>
      <c r="AI80" s="276"/>
      <c r="AJ80" s="215"/>
      <c r="AK80" s="276"/>
      <c r="AL80" s="216"/>
      <c r="AM80" s="206">
        <v>3</v>
      </c>
      <c r="AN80" s="206"/>
      <c r="AO80" s="204">
        <v>0</v>
      </c>
      <c r="AP80" s="210">
        <v>0</v>
      </c>
      <c r="AQ80" s="210">
        <v>0</v>
      </c>
      <c r="AR80" s="265" t="s">
        <v>97</v>
      </c>
      <c r="BZ80" s="175"/>
      <c r="CA80" s="175" t="str">
        <f t="shared" si="41"/>
        <v/>
      </c>
      <c r="CB80" s="175" t="str">
        <f t="shared" si="22"/>
        <v/>
      </c>
      <c r="CC80" s="175" t="str">
        <f t="shared" si="23"/>
        <v/>
      </c>
      <c r="CD80" s="175" t="str">
        <f t="shared" si="24"/>
        <v/>
      </c>
      <c r="CE80" s="175" t="str">
        <f t="shared" si="25"/>
        <v/>
      </c>
      <c r="CF80" s="175" t="str">
        <f t="shared" si="26"/>
        <v/>
      </c>
      <c r="CG80" s="175" t="str">
        <f t="shared" si="27"/>
        <v/>
      </c>
      <c r="CH80" s="175" t="str">
        <f t="shared" si="28"/>
        <v/>
      </c>
      <c r="CI80" s="175" t="str">
        <f t="shared" si="29"/>
        <v/>
      </c>
      <c r="CJ80" s="175" t="str">
        <f t="shared" si="30"/>
        <v/>
      </c>
      <c r="CK80" s="175" t="str">
        <f t="shared" si="31"/>
        <v/>
      </c>
      <c r="CL80" s="175" t="str">
        <f t="shared" si="32"/>
        <v/>
      </c>
      <c r="CM80" s="175" t="str">
        <f t="shared" si="33"/>
        <v/>
      </c>
      <c r="CN80" s="175" t="str">
        <f t="shared" si="34"/>
        <v/>
      </c>
      <c r="CO80" s="175" t="str">
        <f t="shared" si="35"/>
        <v/>
      </c>
      <c r="CP80" s="175" t="str">
        <f t="shared" si="36"/>
        <v/>
      </c>
      <c r="CQ80" s="175" t="str">
        <f t="shared" si="37"/>
        <v/>
      </c>
      <c r="CR80" s="175" t="str">
        <f t="shared" si="38"/>
        <v/>
      </c>
      <c r="CS80" s="175" t="str">
        <f t="shared" si="39"/>
        <v/>
      </c>
      <c r="CT80" s="175" t="str">
        <f t="shared" si="40"/>
        <v/>
      </c>
    </row>
    <row r="81" spans="1:98" x14ac:dyDescent="0.25">
      <c r="A81" s="489" t="s">
        <v>18</v>
      </c>
      <c r="B81" s="277" t="s">
        <v>88</v>
      </c>
      <c r="C81" s="260">
        <f t="shared" si="20"/>
        <v>0</v>
      </c>
      <c r="D81" s="261">
        <f t="shared" si="21"/>
        <v>0</v>
      </c>
      <c r="E81" s="278"/>
      <c r="F81" s="279"/>
      <c r="G81" s="278"/>
      <c r="H81" s="279"/>
      <c r="I81" s="278"/>
      <c r="J81" s="279"/>
      <c r="K81" s="246"/>
      <c r="L81" s="247"/>
      <c r="M81" s="246"/>
      <c r="N81" s="247"/>
      <c r="O81" s="246"/>
      <c r="P81" s="247"/>
      <c r="Q81" s="246"/>
      <c r="R81" s="247"/>
      <c r="S81" s="246"/>
      <c r="T81" s="247"/>
      <c r="U81" s="246"/>
      <c r="V81" s="247"/>
      <c r="W81" s="246"/>
      <c r="X81" s="247"/>
      <c r="Y81" s="246"/>
      <c r="Z81" s="247"/>
      <c r="AA81" s="246"/>
      <c r="AB81" s="247"/>
      <c r="AC81" s="246"/>
      <c r="AD81" s="247"/>
      <c r="AE81" s="246"/>
      <c r="AF81" s="247"/>
      <c r="AG81" s="246"/>
      <c r="AH81" s="247"/>
      <c r="AI81" s="246"/>
      <c r="AJ81" s="247"/>
      <c r="AK81" s="246"/>
      <c r="AL81" s="248"/>
      <c r="AM81" s="198"/>
      <c r="AN81" s="198"/>
      <c r="AO81" s="198"/>
      <c r="AP81" s="248"/>
      <c r="AQ81" s="248"/>
      <c r="AR81" s="265" t="s">
        <v>97</v>
      </c>
      <c r="BZ81" s="175"/>
      <c r="CA81" s="175" t="str">
        <f t="shared" si="41"/>
        <v/>
      </c>
      <c r="CB81" s="175" t="str">
        <f t="shared" si="22"/>
        <v/>
      </c>
      <c r="CC81" s="175" t="str">
        <f t="shared" si="23"/>
        <v/>
      </c>
      <c r="CD81" s="175" t="str">
        <f t="shared" si="24"/>
        <v/>
      </c>
      <c r="CE81" s="175" t="str">
        <f t="shared" si="25"/>
        <v/>
      </c>
      <c r="CF81" s="175" t="str">
        <f t="shared" si="26"/>
        <v/>
      </c>
      <c r="CG81" s="175" t="str">
        <f t="shared" si="27"/>
        <v/>
      </c>
      <c r="CH81" s="175" t="str">
        <f t="shared" si="28"/>
        <v/>
      </c>
      <c r="CI81" s="175" t="str">
        <f t="shared" si="29"/>
        <v/>
      </c>
      <c r="CJ81" s="175" t="str">
        <f t="shared" si="30"/>
        <v/>
      </c>
      <c r="CK81" s="175" t="str">
        <f t="shared" si="31"/>
        <v/>
      </c>
      <c r="CL81" s="175" t="str">
        <f t="shared" si="32"/>
        <v/>
      </c>
      <c r="CM81" s="175" t="str">
        <f t="shared" si="33"/>
        <v/>
      </c>
      <c r="CN81" s="175" t="str">
        <f t="shared" si="34"/>
        <v/>
      </c>
      <c r="CO81" s="175" t="str">
        <f t="shared" si="35"/>
        <v/>
      </c>
      <c r="CP81" s="175" t="str">
        <f t="shared" si="36"/>
        <v/>
      </c>
      <c r="CQ81" s="175" t="str">
        <f t="shared" si="37"/>
        <v/>
      </c>
      <c r="CR81" s="175" t="str">
        <f t="shared" si="38"/>
        <v/>
      </c>
      <c r="CS81" s="175" t="str">
        <f>IF(AL81&lt;=AK81,""," Los exámenes Reactivos de 81 y mas años NO DEBEN ser mayor a los Exámenes Procesados de la misma edad.-")</f>
        <v/>
      </c>
      <c r="CT81" s="175" t="str">
        <f>IF(AL81&lt;=AK81,""," Los exámenes Reactivos de 81 y mas años NO DEBEN ser mayor a los Exámenes Procesados de la misma edad.-")</f>
        <v/>
      </c>
    </row>
    <row r="82" spans="1:98" ht="21" x14ac:dyDescent="0.25">
      <c r="A82" s="490"/>
      <c r="B82" s="280" t="s">
        <v>89</v>
      </c>
      <c r="C82" s="266">
        <f t="shared" si="20"/>
        <v>0</v>
      </c>
      <c r="D82" s="267">
        <f t="shared" si="21"/>
        <v>0</v>
      </c>
      <c r="E82" s="268"/>
      <c r="F82" s="269"/>
      <c r="G82" s="268"/>
      <c r="H82" s="269"/>
      <c r="I82" s="268"/>
      <c r="J82" s="269"/>
      <c r="K82" s="208"/>
      <c r="L82" s="209"/>
      <c r="M82" s="208"/>
      <c r="N82" s="209"/>
      <c r="O82" s="208"/>
      <c r="P82" s="209"/>
      <c r="Q82" s="208"/>
      <c r="R82" s="209"/>
      <c r="S82" s="208"/>
      <c r="T82" s="209"/>
      <c r="U82" s="208"/>
      <c r="V82" s="209"/>
      <c r="W82" s="208"/>
      <c r="X82" s="209"/>
      <c r="Y82" s="208"/>
      <c r="Z82" s="209"/>
      <c r="AA82" s="208"/>
      <c r="AB82" s="209"/>
      <c r="AC82" s="208"/>
      <c r="AD82" s="209"/>
      <c r="AE82" s="208"/>
      <c r="AF82" s="209"/>
      <c r="AG82" s="208"/>
      <c r="AH82" s="209"/>
      <c r="AI82" s="208"/>
      <c r="AJ82" s="209"/>
      <c r="AK82" s="208"/>
      <c r="AL82" s="210"/>
      <c r="AM82" s="204"/>
      <c r="AN82" s="204"/>
      <c r="AO82" s="204"/>
      <c r="AP82" s="210"/>
      <c r="AQ82" s="210"/>
      <c r="AR82" s="265" t="s">
        <v>97</v>
      </c>
      <c r="BZ82" s="175"/>
      <c r="CA82" s="175" t="str">
        <f t="shared" si="41"/>
        <v/>
      </c>
      <c r="CB82" s="175" t="str">
        <f t="shared" si="22"/>
        <v/>
      </c>
      <c r="CC82" s="175" t="str">
        <f t="shared" si="23"/>
        <v/>
      </c>
      <c r="CD82" s="175" t="str">
        <f t="shared" si="24"/>
        <v/>
      </c>
      <c r="CE82" s="175" t="str">
        <f t="shared" si="25"/>
        <v/>
      </c>
      <c r="CF82" s="175" t="str">
        <f t="shared" si="26"/>
        <v/>
      </c>
      <c r="CG82" s="175" t="str">
        <f t="shared" si="27"/>
        <v/>
      </c>
      <c r="CH82" s="175" t="str">
        <f t="shared" si="28"/>
        <v/>
      </c>
      <c r="CI82" s="175" t="str">
        <f t="shared" si="29"/>
        <v/>
      </c>
      <c r="CJ82" s="175" t="str">
        <f t="shared" si="30"/>
        <v/>
      </c>
      <c r="CK82" s="175" t="str">
        <f t="shared" si="31"/>
        <v/>
      </c>
      <c r="CL82" s="175" t="str">
        <f t="shared" si="32"/>
        <v/>
      </c>
      <c r="CM82" s="175" t="str">
        <f t="shared" si="33"/>
        <v/>
      </c>
      <c r="CN82" s="175" t="str">
        <f t="shared" si="34"/>
        <v/>
      </c>
      <c r="CO82" s="175" t="str">
        <f t="shared" si="35"/>
        <v/>
      </c>
      <c r="CP82" s="175" t="str">
        <f t="shared" si="36"/>
        <v/>
      </c>
      <c r="CQ82" s="175" t="str">
        <f>IF(AJ82&lt;=AI82,""," Los exámenes Reactivos de 75 a 89 años NO DEBEN ser mayor a los Exámenes Procesados de la misma edad.-")</f>
        <v/>
      </c>
      <c r="CR82" s="175" t="str">
        <f t="shared" si="38"/>
        <v/>
      </c>
      <c r="CS82" s="175" t="str">
        <f>IF(AL82&lt;=AK82,""," Los exámenes Reactivos de 80 y mas años NO DEBEN ser mayor a los Exámenes Procesados de la misma edad.-")</f>
        <v/>
      </c>
      <c r="CT82" s="175" t="str">
        <f>IF(AL82&lt;=AK82,""," Los exámenes Reactivos de 80 y mas años NO DEBEN ser mayor a los Exámenes Procesados de la misma edad.-")</f>
        <v/>
      </c>
    </row>
    <row r="83" spans="1:98" ht="21" x14ac:dyDescent="0.25">
      <c r="A83" s="491"/>
      <c r="B83" s="257" t="s">
        <v>90</v>
      </c>
      <c r="C83" s="281">
        <f t="shared" si="20"/>
        <v>0</v>
      </c>
      <c r="D83" s="228">
        <f t="shared" si="21"/>
        <v>0</v>
      </c>
      <c r="E83" s="229"/>
      <c r="F83" s="230"/>
      <c r="G83" s="229"/>
      <c r="H83" s="230"/>
      <c r="I83" s="229"/>
      <c r="J83" s="230"/>
      <c r="K83" s="229"/>
      <c r="L83" s="230"/>
      <c r="M83" s="229"/>
      <c r="N83" s="230"/>
      <c r="O83" s="229"/>
      <c r="P83" s="230"/>
      <c r="Q83" s="229"/>
      <c r="R83" s="230"/>
      <c r="S83" s="229"/>
      <c r="T83" s="230"/>
      <c r="U83" s="229"/>
      <c r="V83" s="230"/>
      <c r="W83" s="229"/>
      <c r="X83" s="230"/>
      <c r="Y83" s="229"/>
      <c r="Z83" s="230"/>
      <c r="AA83" s="229"/>
      <c r="AB83" s="230"/>
      <c r="AC83" s="229"/>
      <c r="AD83" s="230"/>
      <c r="AE83" s="229"/>
      <c r="AF83" s="230"/>
      <c r="AG83" s="229"/>
      <c r="AH83" s="230"/>
      <c r="AI83" s="229"/>
      <c r="AJ83" s="230"/>
      <c r="AK83" s="229"/>
      <c r="AL83" s="231"/>
      <c r="AM83" s="219"/>
      <c r="AN83" s="219"/>
      <c r="AO83" s="219"/>
      <c r="AP83" s="231"/>
      <c r="AQ83" s="231"/>
      <c r="AR83" s="265" t="s">
        <v>97</v>
      </c>
      <c r="BZ83" s="175"/>
      <c r="CA83" s="175" t="str">
        <f t="shared" si="41"/>
        <v/>
      </c>
      <c r="CB83" s="175" t="str">
        <f t="shared" si="22"/>
        <v/>
      </c>
      <c r="CC83" s="175" t="str">
        <f t="shared" si="23"/>
        <v/>
      </c>
      <c r="CD83" s="175" t="str">
        <f t="shared" si="24"/>
        <v/>
      </c>
      <c r="CE83" s="175" t="str">
        <f t="shared" si="25"/>
        <v/>
      </c>
      <c r="CF83" s="175" t="str">
        <f t="shared" si="26"/>
        <v/>
      </c>
      <c r="CG83" s="175" t="str">
        <f t="shared" si="27"/>
        <v/>
      </c>
      <c r="CH83" s="175" t="str">
        <f t="shared" si="28"/>
        <v/>
      </c>
      <c r="CI83" s="175" t="str">
        <f t="shared" si="29"/>
        <v/>
      </c>
      <c r="CJ83" s="175" t="str">
        <f t="shared" si="30"/>
        <v/>
      </c>
      <c r="CK83" s="175" t="str">
        <f t="shared" si="31"/>
        <v/>
      </c>
      <c r="CL83" s="175" t="str">
        <f t="shared" si="32"/>
        <v/>
      </c>
      <c r="CM83" s="175" t="str">
        <f t="shared" si="33"/>
        <v/>
      </c>
      <c r="CN83" s="175" t="str">
        <f t="shared" si="34"/>
        <v/>
      </c>
      <c r="CO83" s="175" t="str">
        <f t="shared" si="35"/>
        <v/>
      </c>
      <c r="CP83" s="175" t="str">
        <f t="shared" si="36"/>
        <v/>
      </c>
      <c r="CQ83" s="175" t="str">
        <f t="shared" ref="CQ83:CQ94" si="42">IF(AJ83&lt;=AI83,""," Los exámenes Reactivos de 75 a 79 años NO DEBEN ser mayor a los Exámenes Procesados de la misma edad.-")</f>
        <v/>
      </c>
      <c r="CR83" s="175" t="str">
        <f t="shared" si="38"/>
        <v/>
      </c>
      <c r="CS83" s="175" t="str">
        <f>IF(AL83&lt;=AK83,""," Los exámenes Reactivos de 83 y mas años NO DEBEN ser mayor a los Exámenes Procesados de la misma edad.-")</f>
        <v/>
      </c>
      <c r="CT83" s="175" t="str">
        <f>IF(AL83&lt;=AK83,""," Los exámenes Reactivos de 83 y mas años NO DEBEN ser mayor a los Exámenes Procesados de la misma edad.-")</f>
        <v/>
      </c>
    </row>
    <row r="84" spans="1:98" x14ac:dyDescent="0.25">
      <c r="A84" s="454" t="s">
        <v>84</v>
      </c>
      <c r="B84" s="455"/>
      <c r="C84" s="266">
        <f t="shared" ref="C84:C94" si="43">SUM(E84+G84+I84+K84+M84+O84+Q84+S84+U84+W84+Y84+AA84+AC84+AE84+AG84+AI84+AK84)</f>
        <v>1</v>
      </c>
      <c r="D84" s="267">
        <f t="shared" ref="D84:D94" si="44">SUM(F84+H84+J84+L84+N84+P84+R84+T84+V84+X84+Z84+AB84+AD84+AF84+AH84+AJ84+AL84)</f>
        <v>0</v>
      </c>
      <c r="E84" s="191"/>
      <c r="F84" s="192"/>
      <c r="G84" s="282"/>
      <c r="H84" s="283"/>
      <c r="I84" s="282"/>
      <c r="J84" s="283"/>
      <c r="K84" s="282"/>
      <c r="L84" s="283"/>
      <c r="M84" s="282">
        <v>1</v>
      </c>
      <c r="N84" s="283"/>
      <c r="O84" s="282"/>
      <c r="P84" s="283"/>
      <c r="Q84" s="282"/>
      <c r="R84" s="283"/>
      <c r="S84" s="282"/>
      <c r="T84" s="283"/>
      <c r="U84" s="282"/>
      <c r="V84" s="283"/>
      <c r="W84" s="282"/>
      <c r="X84" s="283"/>
      <c r="Y84" s="282"/>
      <c r="Z84" s="283"/>
      <c r="AA84" s="282"/>
      <c r="AB84" s="283"/>
      <c r="AC84" s="282"/>
      <c r="AD84" s="283"/>
      <c r="AE84" s="282"/>
      <c r="AF84" s="283"/>
      <c r="AG84" s="282"/>
      <c r="AH84" s="283"/>
      <c r="AI84" s="282"/>
      <c r="AJ84" s="283"/>
      <c r="AK84" s="282"/>
      <c r="AL84" s="284"/>
      <c r="AM84" s="202">
        <v>1</v>
      </c>
      <c r="AN84" s="202"/>
      <c r="AO84" s="204">
        <v>0</v>
      </c>
      <c r="AP84" s="210">
        <v>0</v>
      </c>
      <c r="AQ84" s="210">
        <v>0</v>
      </c>
      <c r="AR84" s="265" t="s">
        <v>97</v>
      </c>
      <c r="BZ84" s="175"/>
      <c r="CA84" s="175" t="str">
        <f t="shared" si="41"/>
        <v/>
      </c>
      <c r="CB84" s="175" t="str">
        <f t="shared" si="22"/>
        <v/>
      </c>
      <c r="CC84" s="175" t="str">
        <f t="shared" si="23"/>
        <v/>
      </c>
      <c r="CD84" s="175" t="str">
        <f t="shared" si="24"/>
        <v/>
      </c>
      <c r="CE84" s="175" t="str">
        <f t="shared" si="25"/>
        <v/>
      </c>
      <c r="CF84" s="175" t="str">
        <f t="shared" si="26"/>
        <v/>
      </c>
      <c r="CG84" s="175" t="str">
        <f t="shared" si="27"/>
        <v/>
      </c>
      <c r="CH84" s="175" t="str">
        <f t="shared" si="28"/>
        <v/>
      </c>
      <c r="CI84" s="175" t="str">
        <f t="shared" si="29"/>
        <v/>
      </c>
      <c r="CJ84" s="175" t="str">
        <f t="shared" si="30"/>
        <v/>
      </c>
      <c r="CK84" s="175" t="str">
        <f t="shared" si="31"/>
        <v/>
      </c>
      <c r="CL84" s="175" t="str">
        <f t="shared" si="32"/>
        <v/>
      </c>
      <c r="CM84" s="175" t="str">
        <f t="shared" si="33"/>
        <v/>
      </c>
      <c r="CN84" s="175" t="str">
        <f t="shared" si="34"/>
        <v/>
      </c>
      <c r="CO84" s="175" t="str">
        <f t="shared" si="35"/>
        <v/>
      </c>
      <c r="CP84" s="175" t="str">
        <f t="shared" si="36"/>
        <v/>
      </c>
      <c r="CQ84" s="175" t="str">
        <f t="shared" si="42"/>
        <v/>
      </c>
      <c r="CR84" s="175" t="str">
        <f t="shared" si="38"/>
        <v/>
      </c>
      <c r="CS84" s="175" t="str">
        <f>IF(AL84&lt;=AK84,""," Los exámenes Reactivos de 84 y mas años NO DEBEN ser mayor a los Exámenes Procesados de la misma edad.-")</f>
        <v/>
      </c>
      <c r="CT84" s="175" t="str">
        <f>IF(AL84&lt;=AK84,""," Los exámenes Reactivos de 84 y mas años NO DEBEN ser mayor a los Exámenes Procesados de la misma edad.-")</f>
        <v/>
      </c>
    </row>
    <row r="85" spans="1:98" x14ac:dyDescent="0.25">
      <c r="A85" s="452" t="s">
        <v>58</v>
      </c>
      <c r="B85" s="453"/>
      <c r="C85" s="214">
        <f t="shared" si="43"/>
        <v>1</v>
      </c>
      <c r="D85" s="271">
        <f t="shared" si="44"/>
        <v>0</v>
      </c>
      <c r="E85" s="208"/>
      <c r="F85" s="209"/>
      <c r="G85" s="208"/>
      <c r="H85" s="209"/>
      <c r="I85" s="208"/>
      <c r="J85" s="209"/>
      <c r="K85" s="276"/>
      <c r="L85" s="215"/>
      <c r="M85" s="276"/>
      <c r="N85" s="215"/>
      <c r="O85" s="276"/>
      <c r="P85" s="215"/>
      <c r="Q85" s="276"/>
      <c r="R85" s="215"/>
      <c r="S85" s="276"/>
      <c r="T85" s="215"/>
      <c r="U85" s="276"/>
      <c r="V85" s="215"/>
      <c r="W85" s="276"/>
      <c r="X85" s="215"/>
      <c r="Y85" s="276"/>
      <c r="Z85" s="215"/>
      <c r="AA85" s="276">
        <v>1</v>
      </c>
      <c r="AB85" s="215"/>
      <c r="AC85" s="276"/>
      <c r="AD85" s="215"/>
      <c r="AE85" s="276"/>
      <c r="AF85" s="215"/>
      <c r="AG85" s="276"/>
      <c r="AH85" s="215"/>
      <c r="AI85" s="276"/>
      <c r="AJ85" s="215"/>
      <c r="AK85" s="276"/>
      <c r="AL85" s="216"/>
      <c r="AM85" s="206">
        <v>1</v>
      </c>
      <c r="AN85" s="206"/>
      <c r="AO85" s="204">
        <v>0</v>
      </c>
      <c r="AP85" s="210">
        <v>0</v>
      </c>
      <c r="AQ85" s="210">
        <v>0</v>
      </c>
      <c r="AR85" s="265" t="s">
        <v>97</v>
      </c>
      <c r="BZ85" s="175"/>
      <c r="CA85" s="175" t="str">
        <f t="shared" si="41"/>
        <v/>
      </c>
      <c r="CB85" s="175" t="str">
        <f t="shared" si="22"/>
        <v/>
      </c>
      <c r="CC85" s="175" t="str">
        <f t="shared" si="23"/>
        <v/>
      </c>
      <c r="CD85" s="175" t="str">
        <f t="shared" si="24"/>
        <v/>
      </c>
      <c r="CE85" s="175" t="str">
        <f t="shared" si="25"/>
        <v/>
      </c>
      <c r="CF85" s="175" t="str">
        <f t="shared" si="26"/>
        <v/>
      </c>
      <c r="CG85" s="175" t="str">
        <f t="shared" si="27"/>
        <v/>
      </c>
      <c r="CH85" s="175" t="str">
        <f t="shared" si="28"/>
        <v/>
      </c>
      <c r="CI85" s="175" t="str">
        <f t="shared" si="29"/>
        <v/>
      </c>
      <c r="CJ85" s="175" t="str">
        <f t="shared" si="30"/>
        <v/>
      </c>
      <c r="CK85" s="175" t="str">
        <f t="shared" si="31"/>
        <v/>
      </c>
      <c r="CL85" s="175" t="str">
        <f t="shared" si="32"/>
        <v/>
      </c>
      <c r="CM85" s="175" t="str">
        <f t="shared" si="33"/>
        <v/>
      </c>
      <c r="CN85" s="175" t="str">
        <f t="shared" si="34"/>
        <v/>
      </c>
      <c r="CO85" s="175" t="str">
        <f t="shared" si="35"/>
        <v/>
      </c>
      <c r="CP85" s="175" t="str">
        <f t="shared" si="36"/>
        <v/>
      </c>
      <c r="CQ85" s="175" t="str">
        <f t="shared" si="42"/>
        <v/>
      </c>
      <c r="CR85" s="175" t="str">
        <f t="shared" si="38"/>
        <v/>
      </c>
      <c r="CS85" s="175" t="str">
        <f>IF(AL85&lt;=AK85,""," Los exámenes Reactivos de 85 y mas años NO DEBEN ser mayor a los Exámenes Procesados de la misma edad.-")</f>
        <v/>
      </c>
      <c r="CT85" s="175" t="str">
        <f>IF(AL85&lt;=AK85,""," Los exámenes Reactivos de 85 y mas años NO DEBEN ser mayor a los Exámenes Procesados de la misma edad.-")</f>
        <v/>
      </c>
    </row>
    <row r="86" spans="1:98" x14ac:dyDescent="0.25">
      <c r="A86" s="452" t="s">
        <v>86</v>
      </c>
      <c r="B86" s="453"/>
      <c r="C86" s="214">
        <f t="shared" si="43"/>
        <v>1</v>
      </c>
      <c r="D86" s="271">
        <f t="shared" si="44"/>
        <v>0</v>
      </c>
      <c r="E86" s="208"/>
      <c r="F86" s="209"/>
      <c r="G86" s="208"/>
      <c r="H86" s="209"/>
      <c r="I86" s="208"/>
      <c r="J86" s="209"/>
      <c r="K86" s="276">
        <v>1</v>
      </c>
      <c r="L86" s="215"/>
      <c r="M86" s="276"/>
      <c r="N86" s="215"/>
      <c r="O86" s="276"/>
      <c r="P86" s="215"/>
      <c r="Q86" s="276"/>
      <c r="R86" s="215"/>
      <c r="S86" s="276"/>
      <c r="T86" s="215"/>
      <c r="U86" s="276"/>
      <c r="V86" s="215"/>
      <c r="W86" s="276"/>
      <c r="X86" s="215"/>
      <c r="Y86" s="276"/>
      <c r="Z86" s="215"/>
      <c r="AA86" s="276"/>
      <c r="AB86" s="215"/>
      <c r="AC86" s="276"/>
      <c r="AD86" s="215"/>
      <c r="AE86" s="276"/>
      <c r="AF86" s="215"/>
      <c r="AG86" s="276"/>
      <c r="AH86" s="215"/>
      <c r="AI86" s="276"/>
      <c r="AJ86" s="215"/>
      <c r="AK86" s="276"/>
      <c r="AL86" s="216"/>
      <c r="AM86" s="206"/>
      <c r="AN86" s="206">
        <v>1</v>
      </c>
      <c r="AO86" s="204">
        <v>0</v>
      </c>
      <c r="AP86" s="210">
        <v>0</v>
      </c>
      <c r="AQ86" s="210">
        <v>0</v>
      </c>
      <c r="AR86" s="265" t="s">
        <v>97</v>
      </c>
      <c r="BZ86" s="175"/>
      <c r="CA86" s="175" t="str">
        <f t="shared" si="41"/>
        <v/>
      </c>
      <c r="CB86" s="175" t="str">
        <f t="shared" si="22"/>
        <v/>
      </c>
      <c r="CC86" s="175" t="str">
        <f t="shared" si="23"/>
        <v/>
      </c>
      <c r="CD86" s="175" t="str">
        <f t="shared" si="24"/>
        <v/>
      </c>
      <c r="CE86" s="175" t="str">
        <f t="shared" si="25"/>
        <v/>
      </c>
      <c r="CF86" s="175" t="str">
        <f t="shared" si="26"/>
        <v/>
      </c>
      <c r="CG86" s="175" t="str">
        <f t="shared" si="27"/>
        <v/>
      </c>
      <c r="CH86" s="175" t="str">
        <f t="shared" si="28"/>
        <v/>
      </c>
      <c r="CI86" s="175" t="str">
        <f t="shared" si="29"/>
        <v/>
      </c>
      <c r="CJ86" s="175" t="str">
        <f t="shared" si="30"/>
        <v/>
      </c>
      <c r="CK86" s="175" t="str">
        <f t="shared" si="31"/>
        <v/>
      </c>
      <c r="CL86" s="175" t="str">
        <f t="shared" si="32"/>
        <v/>
      </c>
      <c r="CM86" s="175" t="str">
        <f t="shared" si="33"/>
        <v/>
      </c>
      <c r="CN86" s="175" t="str">
        <f t="shared" si="34"/>
        <v/>
      </c>
      <c r="CO86" s="175" t="str">
        <f t="shared" si="35"/>
        <v/>
      </c>
      <c r="CP86" s="175" t="str">
        <f t="shared" si="36"/>
        <v/>
      </c>
      <c r="CQ86" s="175" t="str">
        <f t="shared" si="42"/>
        <v/>
      </c>
      <c r="CR86" s="175" t="str">
        <f t="shared" si="38"/>
        <v/>
      </c>
      <c r="CS86" s="175" t="str">
        <f>IF(AL86&lt;=AK86,""," Los exámenes Reactivos de 86 y mas años NO DEBEN ser mayor a los Exámenes Procesados de la misma edad.-")</f>
        <v/>
      </c>
      <c r="CT86" s="175" t="str">
        <f>IF(AL86&lt;=AK86,""," Los exámenes Reactivos de 86 y mas años NO DEBEN ser mayor a los Exámenes Procesados de la misma edad.-")</f>
        <v/>
      </c>
    </row>
    <row r="87" spans="1:98" x14ac:dyDescent="0.25">
      <c r="A87" s="452" t="s">
        <v>99</v>
      </c>
      <c r="B87" s="453"/>
      <c r="C87" s="285">
        <f t="shared" si="43"/>
        <v>0</v>
      </c>
      <c r="D87" s="286">
        <f t="shared" si="44"/>
        <v>0</v>
      </c>
      <c r="E87" s="208"/>
      <c r="F87" s="209"/>
      <c r="G87" s="208"/>
      <c r="H87" s="209"/>
      <c r="I87" s="208"/>
      <c r="J87" s="209"/>
      <c r="K87" s="276"/>
      <c r="L87" s="215"/>
      <c r="M87" s="276"/>
      <c r="N87" s="215"/>
      <c r="O87" s="276"/>
      <c r="P87" s="215"/>
      <c r="Q87" s="276"/>
      <c r="R87" s="215"/>
      <c r="S87" s="276"/>
      <c r="T87" s="215"/>
      <c r="U87" s="276"/>
      <c r="V87" s="215"/>
      <c r="W87" s="276"/>
      <c r="X87" s="215"/>
      <c r="Y87" s="276"/>
      <c r="Z87" s="215"/>
      <c r="AA87" s="276"/>
      <c r="AB87" s="215"/>
      <c r="AC87" s="276"/>
      <c r="AD87" s="215"/>
      <c r="AE87" s="276"/>
      <c r="AF87" s="215"/>
      <c r="AG87" s="276"/>
      <c r="AH87" s="215"/>
      <c r="AI87" s="276"/>
      <c r="AJ87" s="215"/>
      <c r="AK87" s="276"/>
      <c r="AL87" s="216"/>
      <c r="AM87" s="206"/>
      <c r="AN87" s="206"/>
      <c r="AO87" s="206"/>
      <c r="AP87" s="216"/>
      <c r="AQ87" s="216"/>
      <c r="AR87" s="265" t="s">
        <v>97</v>
      </c>
      <c r="BZ87" s="175"/>
      <c r="CA87" s="175" t="str">
        <f t="shared" si="41"/>
        <v/>
      </c>
      <c r="CB87" s="175" t="str">
        <f t="shared" si="22"/>
        <v/>
      </c>
      <c r="CC87" s="175" t="str">
        <f t="shared" si="23"/>
        <v/>
      </c>
      <c r="CD87" s="175" t="str">
        <f t="shared" si="24"/>
        <v/>
      </c>
      <c r="CE87" s="175" t="str">
        <f t="shared" si="25"/>
        <v/>
      </c>
      <c r="CF87" s="175" t="str">
        <f t="shared" si="26"/>
        <v/>
      </c>
      <c r="CG87" s="175" t="str">
        <f t="shared" si="27"/>
        <v/>
      </c>
      <c r="CH87" s="175" t="str">
        <f t="shared" si="28"/>
        <v/>
      </c>
      <c r="CI87" s="175" t="str">
        <f t="shared" si="29"/>
        <v/>
      </c>
      <c r="CJ87" s="175" t="str">
        <f t="shared" si="30"/>
        <v/>
      </c>
      <c r="CK87" s="175" t="str">
        <f t="shared" si="31"/>
        <v/>
      </c>
      <c r="CL87" s="175" t="str">
        <f t="shared" si="32"/>
        <v/>
      </c>
      <c r="CM87" s="175" t="str">
        <f t="shared" si="33"/>
        <v/>
      </c>
      <c r="CN87" s="175" t="str">
        <f t="shared" si="34"/>
        <v/>
      </c>
      <c r="CO87" s="175" t="str">
        <f t="shared" si="35"/>
        <v/>
      </c>
      <c r="CP87" s="175" t="str">
        <f t="shared" si="36"/>
        <v/>
      </c>
      <c r="CQ87" s="175" t="str">
        <f t="shared" si="42"/>
        <v/>
      </c>
      <c r="CR87" s="175" t="str">
        <f t="shared" si="38"/>
        <v/>
      </c>
      <c r="CS87" s="175" t="str">
        <f>IF(AL87&lt;=AK87,""," Los exámenes Reactivos de 87 y mas años NO DEBEN ser mayor a los Exámenes Procesados de la misma edad.-")</f>
        <v/>
      </c>
      <c r="CT87" s="175" t="str">
        <f>IF(AL87&lt;=AK87,""," Los exámenes Reactivos de 87 y mas años NO DEBEN ser mayor a los Exámenes Procesados de la misma edad.-")</f>
        <v/>
      </c>
    </row>
    <row r="88" spans="1:98" x14ac:dyDescent="0.25">
      <c r="A88" s="452" t="s">
        <v>100</v>
      </c>
      <c r="B88" s="453"/>
      <c r="C88" s="285">
        <f t="shared" si="43"/>
        <v>0</v>
      </c>
      <c r="D88" s="286">
        <f t="shared" si="44"/>
        <v>0</v>
      </c>
      <c r="E88" s="208"/>
      <c r="F88" s="209"/>
      <c r="G88" s="208"/>
      <c r="H88" s="209"/>
      <c r="I88" s="208"/>
      <c r="J88" s="209"/>
      <c r="K88" s="276"/>
      <c r="L88" s="215"/>
      <c r="M88" s="276"/>
      <c r="N88" s="215"/>
      <c r="O88" s="276"/>
      <c r="P88" s="215"/>
      <c r="Q88" s="276"/>
      <c r="R88" s="215"/>
      <c r="S88" s="276"/>
      <c r="T88" s="215"/>
      <c r="U88" s="276"/>
      <c r="V88" s="215"/>
      <c r="W88" s="276"/>
      <c r="X88" s="215"/>
      <c r="Y88" s="276"/>
      <c r="Z88" s="215"/>
      <c r="AA88" s="276"/>
      <c r="AB88" s="215"/>
      <c r="AC88" s="276"/>
      <c r="AD88" s="215"/>
      <c r="AE88" s="276"/>
      <c r="AF88" s="215"/>
      <c r="AG88" s="276"/>
      <c r="AH88" s="215"/>
      <c r="AI88" s="276"/>
      <c r="AJ88" s="215"/>
      <c r="AK88" s="276"/>
      <c r="AL88" s="216"/>
      <c r="AM88" s="206"/>
      <c r="AN88" s="206"/>
      <c r="AO88" s="206"/>
      <c r="AP88" s="216"/>
      <c r="AQ88" s="216"/>
      <c r="AR88" s="265" t="s">
        <v>97</v>
      </c>
      <c r="BZ88" s="175"/>
      <c r="CA88" s="175" t="str">
        <f t="shared" si="41"/>
        <v/>
      </c>
      <c r="CB88" s="175" t="str">
        <f t="shared" si="22"/>
        <v/>
      </c>
      <c r="CC88" s="175" t="str">
        <f t="shared" si="23"/>
        <v/>
      </c>
      <c r="CD88" s="175" t="str">
        <f t="shared" si="24"/>
        <v/>
      </c>
      <c r="CE88" s="175" t="str">
        <f t="shared" si="25"/>
        <v/>
      </c>
      <c r="CF88" s="175" t="str">
        <f t="shared" si="26"/>
        <v/>
      </c>
      <c r="CG88" s="175" t="str">
        <f t="shared" si="27"/>
        <v/>
      </c>
      <c r="CH88" s="175" t="str">
        <f t="shared" si="28"/>
        <v/>
      </c>
      <c r="CI88" s="175" t="str">
        <f t="shared" si="29"/>
        <v/>
      </c>
      <c r="CJ88" s="175" t="str">
        <f t="shared" si="30"/>
        <v/>
      </c>
      <c r="CK88" s="175" t="str">
        <f t="shared" si="31"/>
        <v/>
      </c>
      <c r="CL88" s="175" t="str">
        <f t="shared" si="32"/>
        <v/>
      </c>
      <c r="CM88" s="175" t="str">
        <f t="shared" si="33"/>
        <v/>
      </c>
      <c r="CN88" s="175" t="str">
        <f t="shared" si="34"/>
        <v/>
      </c>
      <c r="CO88" s="175" t="str">
        <f t="shared" si="35"/>
        <v/>
      </c>
      <c r="CP88" s="175" t="str">
        <f t="shared" si="36"/>
        <v/>
      </c>
      <c r="CQ88" s="175" t="str">
        <f t="shared" si="42"/>
        <v/>
      </c>
      <c r="CR88" s="175" t="str">
        <f t="shared" si="38"/>
        <v/>
      </c>
      <c r="CS88" s="175" t="str">
        <f>IF(AL88&lt;=AK88,""," Los exámenes Reactivos de 88 y mas años NO DEBEN ser mayor a los Exámenes Procesados de la misma edad.-")</f>
        <v/>
      </c>
      <c r="CT88" s="175" t="str">
        <f>IF(AL88&lt;=AK88,""," Los exámenes Reactivos de 88 y mas años NO DEBEN ser mayor a los Exámenes Procesados de la misma edad.-")</f>
        <v/>
      </c>
    </row>
    <row r="89" spans="1:98" x14ac:dyDescent="0.25">
      <c r="A89" s="325" t="s">
        <v>101</v>
      </c>
      <c r="B89" s="326"/>
      <c r="C89" s="285">
        <f t="shared" si="43"/>
        <v>3</v>
      </c>
      <c r="D89" s="286">
        <f t="shared" si="44"/>
        <v>1</v>
      </c>
      <c r="E89" s="208"/>
      <c r="F89" s="209"/>
      <c r="G89" s="208"/>
      <c r="H89" s="209"/>
      <c r="I89" s="208"/>
      <c r="J89" s="209"/>
      <c r="K89" s="276"/>
      <c r="L89" s="215"/>
      <c r="M89" s="276"/>
      <c r="N89" s="215"/>
      <c r="O89" s="276"/>
      <c r="P89" s="215"/>
      <c r="Q89" s="276"/>
      <c r="R89" s="215"/>
      <c r="S89" s="276">
        <v>1</v>
      </c>
      <c r="T89" s="215"/>
      <c r="U89" s="276">
        <v>1</v>
      </c>
      <c r="V89" s="215">
        <v>1</v>
      </c>
      <c r="W89" s="276"/>
      <c r="X89" s="215"/>
      <c r="Y89" s="276"/>
      <c r="Z89" s="215"/>
      <c r="AA89" s="276">
        <v>1</v>
      </c>
      <c r="AB89" s="215"/>
      <c r="AC89" s="276"/>
      <c r="AD89" s="215"/>
      <c r="AE89" s="276"/>
      <c r="AF89" s="215"/>
      <c r="AG89" s="276"/>
      <c r="AH89" s="215"/>
      <c r="AI89" s="276"/>
      <c r="AJ89" s="215"/>
      <c r="AK89" s="276"/>
      <c r="AL89" s="216"/>
      <c r="AM89" s="206"/>
      <c r="AN89" s="206">
        <v>3</v>
      </c>
      <c r="AO89" s="204">
        <v>0</v>
      </c>
      <c r="AP89" s="210">
        <v>0</v>
      </c>
      <c r="AQ89" s="210">
        <v>0</v>
      </c>
      <c r="AR89" s="265" t="s">
        <v>97</v>
      </c>
      <c r="BZ89" s="175"/>
      <c r="CA89" s="175" t="str">
        <f t="shared" si="41"/>
        <v/>
      </c>
      <c r="CB89" s="175" t="str">
        <f t="shared" si="22"/>
        <v/>
      </c>
      <c r="CC89" s="175" t="str">
        <f t="shared" si="23"/>
        <v/>
      </c>
      <c r="CD89" s="175" t="str">
        <f t="shared" si="24"/>
        <v/>
      </c>
      <c r="CE89" s="175" t="str">
        <f t="shared" si="25"/>
        <v/>
      </c>
      <c r="CF89" s="175" t="str">
        <f t="shared" si="26"/>
        <v/>
      </c>
      <c r="CG89" s="175" t="str">
        <f t="shared" si="27"/>
        <v/>
      </c>
      <c r="CH89" s="175" t="str">
        <f t="shared" si="28"/>
        <v/>
      </c>
      <c r="CI89" s="175" t="str">
        <f t="shared" si="29"/>
        <v/>
      </c>
      <c r="CJ89" s="175" t="str">
        <f t="shared" si="30"/>
        <v/>
      </c>
      <c r="CK89" s="175" t="str">
        <f t="shared" si="31"/>
        <v/>
      </c>
      <c r="CL89" s="175" t="str">
        <f t="shared" si="32"/>
        <v/>
      </c>
      <c r="CM89" s="175" t="str">
        <f t="shared" si="33"/>
        <v/>
      </c>
      <c r="CN89" s="175" t="str">
        <f t="shared" si="34"/>
        <v/>
      </c>
      <c r="CO89" s="175" t="str">
        <f t="shared" si="35"/>
        <v/>
      </c>
      <c r="CP89" s="175" t="str">
        <f t="shared" si="36"/>
        <v/>
      </c>
      <c r="CQ89" s="175" t="str">
        <f t="shared" si="42"/>
        <v/>
      </c>
      <c r="CR89" s="175" t="str">
        <f t="shared" si="38"/>
        <v/>
      </c>
      <c r="CS89" s="175" t="str">
        <f>IF(AL89&lt;=AK89,""," Los exámenes Reactivos de 89 y mas años NO DEBEN ser mayor a los Exámenes Procesados de la misma edad.-")</f>
        <v/>
      </c>
      <c r="CT89" s="175" t="str">
        <f>IF(AL89&lt;=AK89,""," Los exámenes Reactivos de 89 y mas años NO DEBEN ser mayor a los Exámenes Procesados de la misma edad.-")</f>
        <v/>
      </c>
    </row>
    <row r="90" spans="1:98" x14ac:dyDescent="0.25">
      <c r="A90" s="452" t="s">
        <v>102</v>
      </c>
      <c r="B90" s="453"/>
      <c r="C90" s="285">
        <f t="shared" si="43"/>
        <v>0</v>
      </c>
      <c r="D90" s="286">
        <f t="shared" si="44"/>
        <v>0</v>
      </c>
      <c r="E90" s="268"/>
      <c r="F90" s="269"/>
      <c r="G90" s="268"/>
      <c r="H90" s="269"/>
      <c r="I90" s="268"/>
      <c r="J90" s="269"/>
      <c r="K90" s="276"/>
      <c r="L90" s="215"/>
      <c r="M90" s="276"/>
      <c r="N90" s="215"/>
      <c r="O90" s="276"/>
      <c r="P90" s="215"/>
      <c r="Q90" s="276"/>
      <c r="R90" s="215"/>
      <c r="S90" s="276"/>
      <c r="T90" s="215"/>
      <c r="U90" s="276"/>
      <c r="V90" s="215"/>
      <c r="W90" s="276"/>
      <c r="X90" s="215"/>
      <c r="Y90" s="276"/>
      <c r="Z90" s="215"/>
      <c r="AA90" s="276"/>
      <c r="AB90" s="215"/>
      <c r="AC90" s="276"/>
      <c r="AD90" s="215"/>
      <c r="AE90" s="276"/>
      <c r="AF90" s="215"/>
      <c r="AG90" s="276"/>
      <c r="AH90" s="215"/>
      <c r="AI90" s="276"/>
      <c r="AJ90" s="215"/>
      <c r="AK90" s="276"/>
      <c r="AL90" s="216"/>
      <c r="AM90" s="206"/>
      <c r="AN90" s="206"/>
      <c r="AO90" s="206"/>
      <c r="AP90" s="216"/>
      <c r="AQ90" s="216"/>
      <c r="AR90" s="265" t="s">
        <v>97</v>
      </c>
      <c r="BZ90" s="175"/>
      <c r="CA90" s="175" t="str">
        <f t="shared" si="41"/>
        <v/>
      </c>
      <c r="CB90" s="175" t="str">
        <f t="shared" si="22"/>
        <v/>
      </c>
      <c r="CC90" s="175" t="str">
        <f t="shared" si="23"/>
        <v/>
      </c>
      <c r="CD90" s="175" t="str">
        <f t="shared" si="24"/>
        <v/>
      </c>
      <c r="CE90" s="175" t="str">
        <f t="shared" si="25"/>
        <v/>
      </c>
      <c r="CF90" s="175" t="str">
        <f t="shared" si="26"/>
        <v/>
      </c>
      <c r="CG90" s="175" t="str">
        <f t="shared" si="27"/>
        <v/>
      </c>
      <c r="CH90" s="175" t="str">
        <f t="shared" si="28"/>
        <v/>
      </c>
      <c r="CI90" s="175" t="str">
        <f t="shared" si="29"/>
        <v/>
      </c>
      <c r="CJ90" s="175" t="str">
        <f t="shared" si="30"/>
        <v/>
      </c>
      <c r="CK90" s="175" t="str">
        <f t="shared" si="31"/>
        <v/>
      </c>
      <c r="CL90" s="175" t="str">
        <f t="shared" si="32"/>
        <v/>
      </c>
      <c r="CM90" s="175" t="str">
        <f t="shared" si="33"/>
        <v/>
      </c>
      <c r="CN90" s="175" t="str">
        <f t="shared" si="34"/>
        <v/>
      </c>
      <c r="CO90" s="175" t="str">
        <f t="shared" si="35"/>
        <v/>
      </c>
      <c r="CP90" s="175" t="str">
        <f t="shared" si="36"/>
        <v/>
      </c>
      <c r="CQ90" s="175" t="str">
        <f t="shared" si="42"/>
        <v/>
      </c>
      <c r="CR90" s="175" t="str">
        <f t="shared" si="38"/>
        <v/>
      </c>
      <c r="CS90" s="175" t="str">
        <f>IF(AL90&lt;=AK90,""," Los exámenes Reactivos de 90 y mas años NO DEBEN ser mayor a los Exámenes Procesados de la misma edad.-")</f>
        <v/>
      </c>
      <c r="CT90" s="175" t="str">
        <f>IF(AL90&lt;=AK90,""," Los exámenes Reactivos de 90 y mas años NO DEBEN ser mayor a los Exámenes Procesados de la misma edad.-")</f>
        <v/>
      </c>
    </row>
    <row r="91" spans="1:98" x14ac:dyDescent="0.25">
      <c r="A91" s="452" t="s">
        <v>103</v>
      </c>
      <c r="B91" s="453"/>
      <c r="C91" s="285">
        <f t="shared" si="43"/>
        <v>0</v>
      </c>
      <c r="D91" s="286">
        <f t="shared" si="44"/>
        <v>0</v>
      </c>
      <c r="E91" s="276"/>
      <c r="F91" s="215"/>
      <c r="G91" s="276"/>
      <c r="H91" s="215"/>
      <c r="I91" s="276"/>
      <c r="J91" s="215"/>
      <c r="K91" s="276"/>
      <c r="L91" s="215"/>
      <c r="M91" s="276"/>
      <c r="N91" s="215"/>
      <c r="O91" s="276"/>
      <c r="P91" s="215"/>
      <c r="Q91" s="276"/>
      <c r="R91" s="215"/>
      <c r="S91" s="276"/>
      <c r="T91" s="215"/>
      <c r="U91" s="276"/>
      <c r="V91" s="215"/>
      <c r="W91" s="276"/>
      <c r="X91" s="215"/>
      <c r="Y91" s="276"/>
      <c r="Z91" s="215"/>
      <c r="AA91" s="276"/>
      <c r="AB91" s="215"/>
      <c r="AC91" s="276"/>
      <c r="AD91" s="215"/>
      <c r="AE91" s="276"/>
      <c r="AF91" s="215"/>
      <c r="AG91" s="276"/>
      <c r="AH91" s="215"/>
      <c r="AI91" s="276"/>
      <c r="AJ91" s="215"/>
      <c r="AK91" s="276"/>
      <c r="AL91" s="216"/>
      <c r="AM91" s="206"/>
      <c r="AN91" s="206"/>
      <c r="AO91" s="206"/>
      <c r="AP91" s="216"/>
      <c r="AQ91" s="216"/>
      <c r="AR91" s="265" t="s">
        <v>97</v>
      </c>
      <c r="BZ91" s="175"/>
      <c r="CA91" s="175" t="str">
        <f t="shared" si="41"/>
        <v/>
      </c>
      <c r="CB91" s="175" t="str">
        <f t="shared" si="22"/>
        <v/>
      </c>
      <c r="CC91" s="175" t="str">
        <f t="shared" si="23"/>
        <v/>
      </c>
      <c r="CD91" s="175" t="str">
        <f t="shared" si="24"/>
        <v/>
      </c>
      <c r="CE91" s="175" t="str">
        <f t="shared" si="25"/>
        <v/>
      </c>
      <c r="CF91" s="175" t="str">
        <f t="shared" si="26"/>
        <v/>
      </c>
      <c r="CG91" s="175" t="str">
        <f t="shared" si="27"/>
        <v/>
      </c>
      <c r="CH91" s="175" t="str">
        <f t="shared" si="28"/>
        <v/>
      </c>
      <c r="CI91" s="175" t="str">
        <f t="shared" si="29"/>
        <v/>
      </c>
      <c r="CJ91" s="175" t="str">
        <f t="shared" si="30"/>
        <v/>
      </c>
      <c r="CK91" s="175" t="str">
        <f t="shared" si="31"/>
        <v/>
      </c>
      <c r="CL91" s="175" t="str">
        <f t="shared" si="32"/>
        <v/>
      </c>
      <c r="CM91" s="175" t="str">
        <f t="shared" si="33"/>
        <v/>
      </c>
      <c r="CN91" s="175" t="str">
        <f t="shared" si="34"/>
        <v/>
      </c>
      <c r="CO91" s="175" t="str">
        <f t="shared" si="35"/>
        <v/>
      </c>
      <c r="CP91" s="175" t="str">
        <f t="shared" si="36"/>
        <v/>
      </c>
      <c r="CQ91" s="175" t="str">
        <f t="shared" si="42"/>
        <v/>
      </c>
      <c r="CR91" s="175" t="str">
        <f t="shared" si="38"/>
        <v/>
      </c>
      <c r="CS91" s="175" t="str">
        <f>IF(AL91&lt;=AK91,""," Los exámenes Reactivos de 91 y mas años NO DEBEN ser mayor a los Exámenes Procesados de la misma edad.-")</f>
        <v/>
      </c>
      <c r="CT91" s="175" t="str">
        <f>IF(AL91&lt;=AK91,""," Los exámenes Reactivos de 91 y mas años NO DEBEN ser mayor a los Exámenes Procesados de la misma edad.-")</f>
        <v/>
      </c>
    </row>
    <row r="92" spans="1:98" x14ac:dyDescent="0.25">
      <c r="A92" s="452" t="s">
        <v>104</v>
      </c>
      <c r="B92" s="453"/>
      <c r="C92" s="285">
        <f t="shared" si="43"/>
        <v>0</v>
      </c>
      <c r="D92" s="286">
        <f t="shared" si="44"/>
        <v>0</v>
      </c>
      <c r="E92" s="276"/>
      <c r="F92" s="215"/>
      <c r="G92" s="276"/>
      <c r="H92" s="215"/>
      <c r="I92" s="276"/>
      <c r="J92" s="215"/>
      <c r="K92" s="276"/>
      <c r="L92" s="215"/>
      <c r="M92" s="276"/>
      <c r="N92" s="215"/>
      <c r="O92" s="276"/>
      <c r="P92" s="215"/>
      <c r="Q92" s="276"/>
      <c r="R92" s="215"/>
      <c r="S92" s="276"/>
      <c r="T92" s="215"/>
      <c r="U92" s="276"/>
      <c r="V92" s="215"/>
      <c r="W92" s="276"/>
      <c r="X92" s="215"/>
      <c r="Y92" s="276"/>
      <c r="Z92" s="215"/>
      <c r="AA92" s="276"/>
      <c r="AB92" s="215"/>
      <c r="AC92" s="276"/>
      <c r="AD92" s="215"/>
      <c r="AE92" s="276"/>
      <c r="AF92" s="215"/>
      <c r="AG92" s="276"/>
      <c r="AH92" s="215"/>
      <c r="AI92" s="276"/>
      <c r="AJ92" s="215"/>
      <c r="AK92" s="276"/>
      <c r="AL92" s="216"/>
      <c r="AM92" s="206"/>
      <c r="AN92" s="206"/>
      <c r="AO92" s="206"/>
      <c r="AP92" s="216"/>
      <c r="AQ92" s="216"/>
      <c r="AR92" s="265" t="s">
        <v>97</v>
      </c>
      <c r="BZ92" s="175"/>
      <c r="CA92" s="175" t="str">
        <f t="shared" si="41"/>
        <v/>
      </c>
      <c r="CB92" s="175" t="str">
        <f t="shared" si="22"/>
        <v/>
      </c>
      <c r="CC92" s="175" t="str">
        <f t="shared" si="23"/>
        <v/>
      </c>
      <c r="CD92" s="175" t="str">
        <f t="shared" si="24"/>
        <v/>
      </c>
      <c r="CE92" s="175" t="str">
        <f t="shared" si="25"/>
        <v/>
      </c>
      <c r="CF92" s="175" t="str">
        <f t="shared" si="26"/>
        <v/>
      </c>
      <c r="CG92" s="175" t="str">
        <f t="shared" si="27"/>
        <v/>
      </c>
      <c r="CH92" s="175" t="str">
        <f t="shared" si="28"/>
        <v/>
      </c>
      <c r="CI92" s="175" t="str">
        <f t="shared" si="29"/>
        <v/>
      </c>
      <c r="CJ92" s="175" t="str">
        <f t="shared" si="30"/>
        <v/>
      </c>
      <c r="CK92" s="175" t="str">
        <f t="shared" si="31"/>
        <v/>
      </c>
      <c r="CL92" s="175" t="str">
        <f t="shared" si="32"/>
        <v/>
      </c>
      <c r="CM92" s="175" t="str">
        <f t="shared" si="33"/>
        <v/>
      </c>
      <c r="CN92" s="175" t="str">
        <f t="shared" si="34"/>
        <v/>
      </c>
      <c r="CO92" s="175" t="str">
        <f t="shared" si="35"/>
        <v/>
      </c>
      <c r="CP92" s="175" t="str">
        <f t="shared" si="36"/>
        <v/>
      </c>
      <c r="CQ92" s="175" t="str">
        <f t="shared" si="42"/>
        <v/>
      </c>
      <c r="CR92" s="175" t="str">
        <f t="shared" si="38"/>
        <v/>
      </c>
      <c r="CS92" s="175" t="str">
        <f>IF(AL92&lt;=AK92,""," Los exámenes Reactivos de 92 y mas años NO DEBEN ser mayor a los Exámenes Procesados de la misma edad.-")</f>
        <v/>
      </c>
      <c r="CT92" s="175" t="str">
        <f>IF(AL92&lt;=AK92,""," Los exámenes Reactivos de 92 y mas años NO DEBEN ser mayor a los Exámenes Procesados de la misma edad.-")</f>
        <v/>
      </c>
    </row>
    <row r="93" spans="1:98" x14ac:dyDescent="0.25">
      <c r="A93" s="452" t="s">
        <v>60</v>
      </c>
      <c r="B93" s="453"/>
      <c r="C93" s="285">
        <f t="shared" si="43"/>
        <v>24</v>
      </c>
      <c r="D93" s="286">
        <f t="shared" si="44"/>
        <v>0</v>
      </c>
      <c r="E93" s="276">
        <v>1</v>
      </c>
      <c r="F93" s="215"/>
      <c r="G93" s="276"/>
      <c r="H93" s="215"/>
      <c r="I93" s="276"/>
      <c r="J93" s="215"/>
      <c r="K93" s="276">
        <v>3</v>
      </c>
      <c r="L93" s="215"/>
      <c r="M93" s="276">
        <v>4</v>
      </c>
      <c r="N93" s="215"/>
      <c r="O93" s="276">
        <v>2</v>
      </c>
      <c r="P93" s="215"/>
      <c r="Q93" s="276">
        <v>2</v>
      </c>
      <c r="R93" s="215"/>
      <c r="S93" s="276">
        <v>2</v>
      </c>
      <c r="T93" s="215"/>
      <c r="U93" s="276">
        <v>2</v>
      </c>
      <c r="V93" s="215"/>
      <c r="W93" s="276">
        <v>1</v>
      </c>
      <c r="X93" s="215"/>
      <c r="Y93" s="276"/>
      <c r="Z93" s="215"/>
      <c r="AA93" s="276">
        <v>3</v>
      </c>
      <c r="AB93" s="215"/>
      <c r="AC93" s="276"/>
      <c r="AD93" s="215"/>
      <c r="AE93" s="276">
        <v>2</v>
      </c>
      <c r="AF93" s="215"/>
      <c r="AG93" s="276">
        <v>2</v>
      </c>
      <c r="AH93" s="215"/>
      <c r="AI93" s="276"/>
      <c r="AJ93" s="215"/>
      <c r="AK93" s="276"/>
      <c r="AL93" s="216"/>
      <c r="AM93" s="206">
        <v>18</v>
      </c>
      <c r="AN93" s="206">
        <v>6</v>
      </c>
      <c r="AO93" s="204">
        <v>0</v>
      </c>
      <c r="AP93" s="210">
        <v>0</v>
      </c>
      <c r="AQ93" s="210">
        <v>0</v>
      </c>
      <c r="AR93" s="265" t="s">
        <v>97</v>
      </c>
      <c r="BZ93" s="175"/>
      <c r="CA93" s="175" t="str">
        <f t="shared" si="41"/>
        <v/>
      </c>
      <c r="CB93" s="175" t="str">
        <f t="shared" si="22"/>
        <v/>
      </c>
      <c r="CC93" s="175" t="str">
        <f t="shared" si="23"/>
        <v/>
      </c>
      <c r="CD93" s="175" t="str">
        <f t="shared" si="24"/>
        <v/>
      </c>
      <c r="CE93" s="175" t="str">
        <f t="shared" si="25"/>
        <v/>
      </c>
      <c r="CF93" s="175" t="str">
        <f t="shared" si="26"/>
        <v/>
      </c>
      <c r="CG93" s="175" t="str">
        <f t="shared" si="27"/>
        <v/>
      </c>
      <c r="CH93" s="175" t="str">
        <f t="shared" si="28"/>
        <v/>
      </c>
      <c r="CI93" s="175" t="str">
        <f t="shared" si="29"/>
        <v/>
      </c>
      <c r="CJ93" s="175" t="str">
        <f t="shared" si="30"/>
        <v/>
      </c>
      <c r="CK93" s="175" t="str">
        <f t="shared" si="31"/>
        <v/>
      </c>
      <c r="CL93" s="175" t="str">
        <f t="shared" si="32"/>
        <v/>
      </c>
      <c r="CM93" s="175" t="str">
        <f t="shared" si="33"/>
        <v/>
      </c>
      <c r="CN93" s="175" t="str">
        <f t="shared" si="34"/>
        <v/>
      </c>
      <c r="CO93" s="175" t="str">
        <f t="shared" si="35"/>
        <v/>
      </c>
      <c r="CP93" s="175" t="str">
        <f t="shared" si="36"/>
        <v/>
      </c>
      <c r="CQ93" s="175" t="str">
        <f t="shared" si="42"/>
        <v/>
      </c>
      <c r="CR93" s="175" t="str">
        <f t="shared" si="38"/>
        <v/>
      </c>
      <c r="CS93" s="175" t="str">
        <f>IF(AL93&lt;=AK93,""," Los exámenes Reactivos de 93 y mas años NO DEBEN ser mayor a los Exámenes Procesados de la misma edad.-")</f>
        <v/>
      </c>
      <c r="CT93" s="175" t="str">
        <f>IF(AL93&lt;=AK93,""," Los exámenes Reactivos de 93 y mas años NO DEBEN ser mayor a los Exámenes Procesados de la misma edad.-")</f>
        <v/>
      </c>
    </row>
    <row r="94" spans="1:98" x14ac:dyDescent="0.25">
      <c r="A94" s="471" t="s">
        <v>61</v>
      </c>
      <c r="B94" s="472"/>
      <c r="C94" s="281">
        <f t="shared" si="43"/>
        <v>11</v>
      </c>
      <c r="D94" s="228">
        <f t="shared" si="44"/>
        <v>1</v>
      </c>
      <c r="E94" s="289"/>
      <c r="F94" s="290"/>
      <c r="G94" s="289"/>
      <c r="H94" s="290"/>
      <c r="I94" s="229"/>
      <c r="J94" s="230"/>
      <c r="K94" s="229">
        <v>5</v>
      </c>
      <c r="L94" s="230"/>
      <c r="M94" s="229">
        <v>2</v>
      </c>
      <c r="N94" s="230"/>
      <c r="O94" s="229">
        <v>3</v>
      </c>
      <c r="P94" s="230">
        <v>1</v>
      </c>
      <c r="Q94" s="229"/>
      <c r="R94" s="230"/>
      <c r="S94" s="229"/>
      <c r="T94" s="230"/>
      <c r="U94" s="229"/>
      <c r="V94" s="230"/>
      <c r="W94" s="229"/>
      <c r="X94" s="230"/>
      <c r="Y94" s="229"/>
      <c r="Z94" s="230"/>
      <c r="AA94" s="229"/>
      <c r="AB94" s="230"/>
      <c r="AC94" s="229"/>
      <c r="AD94" s="230"/>
      <c r="AE94" s="229">
        <v>1</v>
      </c>
      <c r="AF94" s="230"/>
      <c r="AG94" s="229"/>
      <c r="AH94" s="230"/>
      <c r="AI94" s="229"/>
      <c r="AJ94" s="230"/>
      <c r="AK94" s="229"/>
      <c r="AL94" s="231"/>
      <c r="AM94" s="219">
        <v>5</v>
      </c>
      <c r="AN94" s="219">
        <v>6</v>
      </c>
      <c r="AO94" s="204">
        <v>0</v>
      </c>
      <c r="AP94" s="210">
        <v>0</v>
      </c>
      <c r="AQ94" s="210">
        <v>0</v>
      </c>
      <c r="AR94" s="265" t="s">
        <v>97</v>
      </c>
      <c r="BZ94" s="175"/>
      <c r="CA94" s="175" t="str">
        <f t="shared" si="41"/>
        <v/>
      </c>
      <c r="CB94" s="175" t="str">
        <f t="shared" si="22"/>
        <v/>
      </c>
      <c r="CC94" s="175" t="str">
        <f t="shared" si="23"/>
        <v/>
      </c>
      <c r="CD94" s="175" t="str">
        <f t="shared" si="24"/>
        <v/>
      </c>
      <c r="CE94" s="175" t="str">
        <f t="shared" si="25"/>
        <v/>
      </c>
      <c r="CF94" s="175" t="str">
        <f t="shared" si="26"/>
        <v/>
      </c>
      <c r="CG94" s="175" t="str">
        <f t="shared" si="27"/>
        <v/>
      </c>
      <c r="CH94" s="175" t="str">
        <f t="shared" si="28"/>
        <v/>
      </c>
      <c r="CI94" s="175" t="str">
        <f t="shared" si="29"/>
        <v/>
      </c>
      <c r="CJ94" s="175" t="str">
        <f t="shared" si="30"/>
        <v/>
      </c>
      <c r="CK94" s="175" t="str">
        <f t="shared" si="31"/>
        <v/>
      </c>
      <c r="CL94" s="175" t="str">
        <f t="shared" si="32"/>
        <v/>
      </c>
      <c r="CM94" s="175" t="str">
        <f t="shared" si="33"/>
        <v/>
      </c>
      <c r="CN94" s="175" t="str">
        <f t="shared" si="34"/>
        <v/>
      </c>
      <c r="CO94" s="175" t="str">
        <f t="shared" si="35"/>
        <v/>
      </c>
      <c r="CP94" s="175" t="str">
        <f t="shared" si="36"/>
        <v/>
      </c>
      <c r="CQ94" s="175" t="str">
        <f t="shared" si="42"/>
        <v/>
      </c>
      <c r="CR94" s="175" t="str">
        <f t="shared" si="38"/>
        <v/>
      </c>
      <c r="CS94" s="175" t="str">
        <f>IF(AL94&lt;=AK94,""," Los exámenes Reactivos de 94 y mas años NO DEBEN ser mayor a los Exámenes Procesados de la misma edad.-")</f>
        <v/>
      </c>
      <c r="CT94" s="175" t="str">
        <f>IF(AL94&lt;=AK94,""," Los exámenes Reactivos de 94 y mas años NO DEBEN ser mayor a los Exámenes Procesados de la misma edad.-")</f>
        <v/>
      </c>
    </row>
    <row r="95" spans="1:98" x14ac:dyDescent="0.25">
      <c r="A95" s="259" t="s">
        <v>62</v>
      </c>
      <c r="B95" s="291"/>
      <c r="C95" s="292"/>
      <c r="D95" s="292"/>
      <c r="E95" s="292"/>
      <c r="F95" s="178"/>
      <c r="G95" s="178"/>
      <c r="H95" s="178"/>
      <c r="I95" s="172"/>
      <c r="J95" s="172"/>
      <c r="K95" s="172"/>
      <c r="L95" s="172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4"/>
      <c r="AM95" s="233"/>
      <c r="AN95" s="294"/>
      <c r="AO95" s="295"/>
      <c r="AP95" s="293"/>
      <c r="AQ95" s="293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</row>
    <row r="96" spans="1:98" ht="24.75" customHeight="1" x14ac:dyDescent="0.25">
      <c r="A96" s="473" t="s">
        <v>21</v>
      </c>
      <c r="B96" s="474"/>
      <c r="C96" s="479" t="s">
        <v>34</v>
      </c>
      <c r="D96" s="480"/>
      <c r="E96" s="448" t="s">
        <v>92</v>
      </c>
      <c r="F96" s="449"/>
      <c r="G96" s="449"/>
      <c r="H96" s="449"/>
      <c r="I96" s="449"/>
      <c r="J96" s="449"/>
      <c r="K96" s="449"/>
      <c r="L96" s="449"/>
      <c r="M96" s="449"/>
      <c r="N96" s="449"/>
      <c r="O96" s="449"/>
      <c r="P96" s="449"/>
      <c r="Q96" s="449"/>
      <c r="R96" s="449"/>
      <c r="S96" s="449"/>
      <c r="T96" s="449"/>
      <c r="U96" s="449"/>
      <c r="V96" s="449"/>
      <c r="W96" s="449"/>
      <c r="X96" s="449"/>
      <c r="Y96" s="449"/>
      <c r="Z96" s="449"/>
      <c r="AA96" s="449"/>
      <c r="AB96" s="449"/>
      <c r="AC96" s="449"/>
      <c r="AD96" s="449"/>
      <c r="AE96" s="449"/>
      <c r="AF96" s="449"/>
      <c r="AG96" s="449"/>
      <c r="AH96" s="449"/>
      <c r="AI96" s="449"/>
      <c r="AJ96" s="449"/>
      <c r="AK96" s="449"/>
      <c r="AL96" s="449"/>
      <c r="AM96" s="436" t="s">
        <v>93</v>
      </c>
      <c r="AN96" s="440"/>
      <c r="AO96" s="446" t="s">
        <v>94</v>
      </c>
      <c r="AP96" s="432" t="s">
        <v>95</v>
      </c>
      <c r="AQ96" s="432" t="s">
        <v>96</v>
      </c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</row>
    <row r="97" spans="1:98" x14ac:dyDescent="0.25">
      <c r="A97" s="475"/>
      <c r="B97" s="476"/>
      <c r="C97" s="481"/>
      <c r="D97" s="482"/>
      <c r="E97" s="448" t="s">
        <v>35</v>
      </c>
      <c r="F97" s="450"/>
      <c r="G97" s="448" t="s">
        <v>36</v>
      </c>
      <c r="H97" s="450"/>
      <c r="I97" s="448" t="s">
        <v>37</v>
      </c>
      <c r="J97" s="450"/>
      <c r="K97" s="448" t="s">
        <v>38</v>
      </c>
      <c r="L97" s="450"/>
      <c r="M97" s="448" t="s">
        <v>39</v>
      </c>
      <c r="N97" s="450"/>
      <c r="O97" s="448" t="s">
        <v>40</v>
      </c>
      <c r="P97" s="450"/>
      <c r="Q97" s="448" t="s">
        <v>41</v>
      </c>
      <c r="R97" s="450"/>
      <c r="S97" s="448" t="s">
        <v>42</v>
      </c>
      <c r="T97" s="450"/>
      <c r="U97" s="448" t="s">
        <v>43</v>
      </c>
      <c r="V97" s="450"/>
      <c r="W97" s="448" t="s">
        <v>44</v>
      </c>
      <c r="X97" s="450"/>
      <c r="Y97" s="448" t="s">
        <v>45</v>
      </c>
      <c r="Z97" s="450"/>
      <c r="AA97" s="448" t="s">
        <v>46</v>
      </c>
      <c r="AB97" s="450"/>
      <c r="AC97" s="448" t="s">
        <v>47</v>
      </c>
      <c r="AD97" s="450"/>
      <c r="AE97" s="448" t="s">
        <v>48</v>
      </c>
      <c r="AF97" s="450"/>
      <c r="AG97" s="448" t="s">
        <v>49</v>
      </c>
      <c r="AH97" s="450"/>
      <c r="AI97" s="448" t="s">
        <v>50</v>
      </c>
      <c r="AJ97" s="450"/>
      <c r="AK97" s="448" t="s">
        <v>51</v>
      </c>
      <c r="AL97" s="450"/>
      <c r="AM97" s="467" t="s">
        <v>6</v>
      </c>
      <c r="AN97" s="446" t="s">
        <v>7</v>
      </c>
      <c r="AO97" s="465"/>
      <c r="AP97" s="433"/>
      <c r="AQ97" s="433"/>
      <c r="BZ97" s="175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</row>
    <row r="98" spans="1:98" x14ac:dyDescent="0.25">
      <c r="A98" s="477"/>
      <c r="B98" s="478"/>
      <c r="C98" s="331" t="s">
        <v>27</v>
      </c>
      <c r="D98" s="296" t="s">
        <v>28</v>
      </c>
      <c r="E98" s="236" t="s">
        <v>27</v>
      </c>
      <c r="F98" s="237" t="s">
        <v>28</v>
      </c>
      <c r="G98" s="236" t="s">
        <v>27</v>
      </c>
      <c r="H98" s="237" t="s">
        <v>28</v>
      </c>
      <c r="I98" s="236" t="s">
        <v>27</v>
      </c>
      <c r="J98" s="237" t="s">
        <v>28</v>
      </c>
      <c r="K98" s="236" t="s">
        <v>27</v>
      </c>
      <c r="L98" s="237" t="s">
        <v>28</v>
      </c>
      <c r="M98" s="236" t="s">
        <v>27</v>
      </c>
      <c r="N98" s="237" t="s">
        <v>28</v>
      </c>
      <c r="O98" s="236" t="s">
        <v>27</v>
      </c>
      <c r="P98" s="237" t="s">
        <v>28</v>
      </c>
      <c r="Q98" s="236" t="s">
        <v>27</v>
      </c>
      <c r="R98" s="237" t="s">
        <v>28</v>
      </c>
      <c r="S98" s="236" t="s">
        <v>27</v>
      </c>
      <c r="T98" s="237" t="s">
        <v>28</v>
      </c>
      <c r="U98" s="236" t="s">
        <v>27</v>
      </c>
      <c r="V98" s="237" t="s">
        <v>28</v>
      </c>
      <c r="W98" s="236" t="s">
        <v>27</v>
      </c>
      <c r="X98" s="237" t="s">
        <v>28</v>
      </c>
      <c r="Y98" s="236" t="s">
        <v>27</v>
      </c>
      <c r="Z98" s="237" t="s">
        <v>28</v>
      </c>
      <c r="AA98" s="236" t="s">
        <v>27</v>
      </c>
      <c r="AB98" s="237" t="s">
        <v>28</v>
      </c>
      <c r="AC98" s="236" t="s">
        <v>27</v>
      </c>
      <c r="AD98" s="237" t="s">
        <v>28</v>
      </c>
      <c r="AE98" s="236" t="s">
        <v>27</v>
      </c>
      <c r="AF98" s="237" t="s">
        <v>28</v>
      </c>
      <c r="AG98" s="236" t="s">
        <v>27</v>
      </c>
      <c r="AH98" s="237" t="s">
        <v>28</v>
      </c>
      <c r="AI98" s="236" t="s">
        <v>27</v>
      </c>
      <c r="AJ98" s="237" t="s">
        <v>28</v>
      </c>
      <c r="AK98" s="236" t="s">
        <v>27</v>
      </c>
      <c r="AL98" s="238" t="s">
        <v>28</v>
      </c>
      <c r="AM98" s="468"/>
      <c r="AN98" s="447"/>
      <c r="AO98" s="447"/>
      <c r="AP98" s="435"/>
      <c r="AQ98" s="435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</row>
    <row r="99" spans="1:98" x14ac:dyDescent="0.25">
      <c r="A99" s="452" t="s">
        <v>52</v>
      </c>
      <c r="B99" s="453"/>
      <c r="C99" s="260">
        <f t="shared" ref="C99:C110" si="45">SUM(E99+G99+I99+K99+M99+O99+Q99+S99+U99+W99+Y99+AA99+AC99+AE99+AG99+AI99+AK99)</f>
        <v>0</v>
      </c>
      <c r="D99" s="261">
        <f t="shared" ref="D99:D110" si="46">SUM(F99+H99+J99+L99+N99+P99+R99+T99+V99+X99+Z99+AB99+AD99+AF99+AH99+AJ99+AL99)</f>
        <v>0</v>
      </c>
      <c r="E99" s="262"/>
      <c r="F99" s="263"/>
      <c r="G99" s="262"/>
      <c r="H99" s="263"/>
      <c r="I99" s="246"/>
      <c r="J99" s="247"/>
      <c r="K99" s="246"/>
      <c r="L99" s="247"/>
      <c r="M99" s="246"/>
      <c r="N99" s="247"/>
      <c r="O99" s="246"/>
      <c r="P99" s="247"/>
      <c r="Q99" s="246"/>
      <c r="R99" s="247"/>
      <c r="S99" s="246"/>
      <c r="T99" s="247"/>
      <c r="U99" s="246"/>
      <c r="V99" s="247"/>
      <c r="W99" s="246"/>
      <c r="X99" s="247"/>
      <c r="Y99" s="246"/>
      <c r="Z99" s="247"/>
      <c r="AA99" s="246"/>
      <c r="AB99" s="247"/>
      <c r="AC99" s="246"/>
      <c r="AD99" s="247"/>
      <c r="AE99" s="246"/>
      <c r="AF99" s="247"/>
      <c r="AG99" s="246"/>
      <c r="AH99" s="247"/>
      <c r="AI99" s="246"/>
      <c r="AJ99" s="247"/>
      <c r="AK99" s="262"/>
      <c r="AL99" s="264"/>
      <c r="AM99" s="262"/>
      <c r="AN99" s="204"/>
      <c r="AO99" s="204"/>
      <c r="AP99" s="210"/>
      <c r="AQ99" s="210"/>
      <c r="AR99" s="265" t="s">
        <v>97</v>
      </c>
      <c r="BZ99" s="175"/>
      <c r="CA99" s="175" t="str">
        <f>IF(C99&lt;&gt;AN99," Total de exámenes Procesados NO es igual a total por sexo.-","")</f>
        <v/>
      </c>
      <c r="CB99" s="175" t="str">
        <f t="shared" ref="CB99:CB121" si="47">IF(F99&lt;=E99,""," Los exámenes Reactivos de 0 a 4 años NO DEBEN ser mayor a los Exámenes Procesados de la misma edad.-")</f>
        <v/>
      </c>
      <c r="CC99" s="175" t="str">
        <f t="shared" ref="CC99:CC121" si="48">IF(H99&lt;=G99,""," Los exámenes Reactivos de 5 a 9 años NO DEBEN ser mayor a los Exámenes Procesados de la misma edad.-")</f>
        <v/>
      </c>
      <c r="CD99" s="175" t="str">
        <f t="shared" ref="CD99:CD121" si="49">IF(J99&lt;=I99,""," Los exámenes Reactivos de 10 a 14 años NO DEBEN ser mayor a los Exámenes Procesados de la misma edad.-")</f>
        <v/>
      </c>
      <c r="CE99" s="175" t="str">
        <f t="shared" ref="CE99:CE121" si="50">IF(L99&lt;=K99,""," Los exámenes Reactivos de 15 a 19 años NO DEBEN ser mayor a los Exámenes Procesados de la misma edad.-")</f>
        <v/>
      </c>
      <c r="CF99" s="175" t="str">
        <f t="shared" ref="CF99:CF121" si="51">IF(N99&lt;=M99,""," Los exámenes Reactivos de 20 a 24 años NO DEBEN ser mayor a los Exámenes Procesados de la misma edad.-")</f>
        <v/>
      </c>
      <c r="CG99" s="175" t="str">
        <f t="shared" ref="CG99:CG121" si="52">IF(P99&lt;=O99,""," Los exámenes Reactivos de 25 a 29 años NO DEBEN ser mayor a los Exámenes Procesados de la misma edad.-")</f>
        <v/>
      </c>
      <c r="CH99" s="175" t="str">
        <f t="shared" ref="CH99:CH121" si="53">IF(R99&lt;=Q99,""," Los exámenes Reactivos de 30 a 34 años NO DEBEN ser mayor a los Exámenes Procesados de la misma edad.-")</f>
        <v/>
      </c>
      <c r="CI99" s="175" t="str">
        <f t="shared" ref="CI99:CI121" si="54">IF(T99&lt;=S99,""," Los exámenes Reactivos de 35 a 39 años NO DEBEN ser mayor a los Exámenes Procesados de la misma edad.-")</f>
        <v/>
      </c>
      <c r="CJ99" s="175" t="str">
        <f t="shared" ref="CJ99:CJ121" si="55">IF(V99&lt;=U99,""," Los exámenes Reactivos de 40 a 44 años NO DEBEN ser mayor a los Exámenes Procesados de la misma edad.-")</f>
        <v/>
      </c>
      <c r="CK99" s="175" t="str">
        <f t="shared" ref="CK99:CK121" si="56">IF(X99&lt;=W99,""," Los exámenes Reactivos de 45 a 49 años NO DEBEN ser mayor a los Exámenes Procesados de la misma edad.-")</f>
        <v/>
      </c>
      <c r="CL99" s="175" t="str">
        <f t="shared" ref="CL99:CL121" si="57">IF(Z99&lt;=Y99,""," Los exámenes Reactivos de 50 a 54 años NO DEBEN ser mayor a los Exámenes Procesados de la misma edad.-")</f>
        <v/>
      </c>
      <c r="CM99" s="175" t="str">
        <f t="shared" ref="CM99:CM121" si="58">IF(AB99&lt;=AA99,""," Los exámenes Reactivos de 55 a 59 años NO DEBEN ser mayor a los Exámenes Procesados de la misma edad.-")</f>
        <v/>
      </c>
      <c r="CN99" s="175" t="str">
        <f t="shared" ref="CN99:CN121" si="59">IF(AD99&lt;=AC99,""," Los exámenes Reactivos de 60 a 64 años NO DEBEN ser mayor a los Exámenes Procesados de la misma edad.-")</f>
        <v/>
      </c>
      <c r="CO99" s="175" t="str">
        <f t="shared" ref="CO99:CO121" si="60">IF(AF99&lt;=AE99,""," Los exámenes Reactivos de 65 a 69 años NO DEBEN ser mayor a los Exámenes Procesados de la misma edad.-")</f>
        <v/>
      </c>
      <c r="CP99" s="175" t="str">
        <f t="shared" ref="CP99:CP121" si="61">IF(AH99&lt;=AG99,""," Los exámenes Reactivos de 70 a 74 años NO DEBEN ser mayor a los Exámenes Procesados de la misma edad.-")</f>
        <v/>
      </c>
      <c r="CQ99" s="175" t="str">
        <f t="shared" ref="CQ99:CQ121" si="62">IF(AJ99&lt;=AI99,""," Los exámenes Reactivos de 75 a 79 años NO DEBEN ser mayor a los Exámenes Procesados de la misma edad.-")</f>
        <v/>
      </c>
      <c r="CR99" s="175" t="str">
        <f t="shared" ref="CR99:CR121" si="63">IF(AL99&lt;=AK99,""," Los exámenes Reactivos de 80 y mas años NO DEBEN ser mayor a los Exámenes Procesados de la misma edad.-")</f>
        <v/>
      </c>
      <c r="CS99" s="175"/>
      <c r="CT99" s="175"/>
    </row>
    <row r="100" spans="1:98" x14ac:dyDescent="0.25">
      <c r="A100" s="452" t="s">
        <v>53</v>
      </c>
      <c r="B100" s="453"/>
      <c r="C100" s="266">
        <f t="shared" si="45"/>
        <v>0</v>
      </c>
      <c r="D100" s="267">
        <f t="shared" si="46"/>
        <v>0</v>
      </c>
      <c r="E100" s="268"/>
      <c r="F100" s="269"/>
      <c r="G100" s="268"/>
      <c r="H100" s="269"/>
      <c r="I100" s="191"/>
      <c r="J100" s="192"/>
      <c r="K100" s="191"/>
      <c r="L100" s="192"/>
      <c r="M100" s="191"/>
      <c r="N100" s="192"/>
      <c r="O100" s="191"/>
      <c r="P100" s="192"/>
      <c r="Q100" s="191"/>
      <c r="R100" s="192"/>
      <c r="S100" s="191"/>
      <c r="T100" s="192"/>
      <c r="U100" s="191"/>
      <c r="V100" s="192"/>
      <c r="W100" s="191"/>
      <c r="X100" s="192"/>
      <c r="Y100" s="191"/>
      <c r="Z100" s="192"/>
      <c r="AA100" s="191"/>
      <c r="AB100" s="192"/>
      <c r="AC100" s="191"/>
      <c r="AD100" s="192"/>
      <c r="AE100" s="191"/>
      <c r="AF100" s="192"/>
      <c r="AG100" s="191"/>
      <c r="AH100" s="192"/>
      <c r="AI100" s="191"/>
      <c r="AJ100" s="192"/>
      <c r="AK100" s="268"/>
      <c r="AL100" s="270"/>
      <c r="AM100" s="268"/>
      <c r="AN100" s="204"/>
      <c r="AO100" s="204"/>
      <c r="AP100" s="210"/>
      <c r="AQ100" s="210"/>
      <c r="AR100" s="265" t="s">
        <v>97</v>
      </c>
      <c r="BZ100" s="175"/>
      <c r="CA100" s="175" t="str">
        <f>IF(C100&lt;&gt;AN100," Total de exámenes Procesados NO es igual a total por sexo.-","")</f>
        <v/>
      </c>
      <c r="CB100" s="175" t="str">
        <f t="shared" si="47"/>
        <v/>
      </c>
      <c r="CC100" s="175" t="str">
        <f t="shared" si="48"/>
        <v/>
      </c>
      <c r="CD100" s="175" t="str">
        <f t="shared" si="49"/>
        <v/>
      </c>
      <c r="CE100" s="175" t="str">
        <f t="shared" si="50"/>
        <v/>
      </c>
      <c r="CF100" s="175" t="str">
        <f t="shared" si="51"/>
        <v/>
      </c>
      <c r="CG100" s="175" t="str">
        <f t="shared" si="52"/>
        <v/>
      </c>
      <c r="CH100" s="175" t="str">
        <f t="shared" si="53"/>
        <v/>
      </c>
      <c r="CI100" s="175" t="str">
        <f t="shared" si="54"/>
        <v/>
      </c>
      <c r="CJ100" s="175" t="str">
        <f t="shared" si="55"/>
        <v/>
      </c>
      <c r="CK100" s="175" t="str">
        <f t="shared" si="56"/>
        <v/>
      </c>
      <c r="CL100" s="175" t="str">
        <f t="shared" si="57"/>
        <v/>
      </c>
      <c r="CM100" s="175" t="str">
        <f t="shared" si="58"/>
        <v/>
      </c>
      <c r="CN100" s="175" t="str">
        <f t="shared" si="59"/>
        <v/>
      </c>
      <c r="CO100" s="175" t="str">
        <f t="shared" si="60"/>
        <v/>
      </c>
      <c r="CP100" s="175" t="str">
        <f t="shared" si="61"/>
        <v/>
      </c>
      <c r="CQ100" s="175" t="str">
        <f t="shared" si="62"/>
        <v/>
      </c>
      <c r="CR100" s="175" t="str">
        <f t="shared" si="63"/>
        <v/>
      </c>
      <c r="CS100" s="175"/>
      <c r="CT100" s="175"/>
    </row>
    <row r="101" spans="1:98" x14ac:dyDescent="0.25">
      <c r="A101" s="452" t="s">
        <v>54</v>
      </c>
      <c r="B101" s="453"/>
      <c r="C101" s="266">
        <f t="shared" si="45"/>
        <v>0</v>
      </c>
      <c r="D101" s="267">
        <f t="shared" si="46"/>
        <v>0</v>
      </c>
      <c r="E101" s="268"/>
      <c r="F101" s="269"/>
      <c r="G101" s="268"/>
      <c r="H101" s="269"/>
      <c r="I101" s="191"/>
      <c r="J101" s="192"/>
      <c r="K101" s="208"/>
      <c r="L101" s="209"/>
      <c r="M101" s="208"/>
      <c r="N101" s="209"/>
      <c r="O101" s="208"/>
      <c r="P101" s="209"/>
      <c r="Q101" s="208"/>
      <c r="R101" s="209"/>
      <c r="S101" s="208"/>
      <c r="T101" s="209"/>
      <c r="U101" s="208"/>
      <c r="V101" s="209"/>
      <c r="W101" s="208"/>
      <c r="X101" s="209"/>
      <c r="Y101" s="208"/>
      <c r="Z101" s="209"/>
      <c r="AA101" s="208"/>
      <c r="AB101" s="209"/>
      <c r="AC101" s="208"/>
      <c r="AD101" s="209"/>
      <c r="AE101" s="208"/>
      <c r="AF101" s="209"/>
      <c r="AG101" s="208"/>
      <c r="AH101" s="209"/>
      <c r="AI101" s="208"/>
      <c r="AJ101" s="209"/>
      <c r="AK101" s="268"/>
      <c r="AL101" s="270"/>
      <c r="AM101" s="297"/>
      <c r="AN101" s="204"/>
      <c r="AO101" s="204"/>
      <c r="AP101" s="210"/>
      <c r="AQ101" s="210"/>
      <c r="AR101" s="265" t="s">
        <v>97</v>
      </c>
      <c r="BZ101" s="175"/>
      <c r="CA101" s="175" t="str">
        <f>IF(C101&lt;&gt;AN101," Total de exámenes Procesados NO es igual a total por sexo.-","")</f>
        <v/>
      </c>
      <c r="CB101" s="175" t="str">
        <f t="shared" si="47"/>
        <v/>
      </c>
      <c r="CC101" s="175" t="str">
        <f t="shared" si="48"/>
        <v/>
      </c>
      <c r="CD101" s="175" t="str">
        <f t="shared" si="49"/>
        <v/>
      </c>
      <c r="CE101" s="175" t="str">
        <f t="shared" si="50"/>
        <v/>
      </c>
      <c r="CF101" s="175" t="str">
        <f t="shared" si="51"/>
        <v/>
      </c>
      <c r="CG101" s="175" t="str">
        <f t="shared" si="52"/>
        <v/>
      </c>
      <c r="CH101" s="175" t="str">
        <f t="shared" si="53"/>
        <v/>
      </c>
      <c r="CI101" s="175" t="str">
        <f t="shared" si="54"/>
        <v/>
      </c>
      <c r="CJ101" s="175" t="str">
        <f t="shared" si="55"/>
        <v/>
      </c>
      <c r="CK101" s="175" t="str">
        <f t="shared" si="56"/>
        <v/>
      </c>
      <c r="CL101" s="175" t="str">
        <f t="shared" si="57"/>
        <v/>
      </c>
      <c r="CM101" s="175" t="str">
        <f t="shared" si="58"/>
        <v/>
      </c>
      <c r="CN101" s="175" t="str">
        <f t="shared" si="59"/>
        <v/>
      </c>
      <c r="CO101" s="175" t="str">
        <f t="shared" si="60"/>
        <v/>
      </c>
      <c r="CP101" s="175" t="str">
        <f t="shared" si="61"/>
        <v/>
      </c>
      <c r="CQ101" s="175" t="str">
        <f t="shared" si="62"/>
        <v/>
      </c>
      <c r="CR101" s="175" t="str">
        <f t="shared" si="63"/>
        <v/>
      </c>
      <c r="CS101" s="175"/>
      <c r="CT101" s="175"/>
    </row>
    <row r="102" spans="1:98" x14ac:dyDescent="0.25">
      <c r="A102" s="452" t="s">
        <v>14</v>
      </c>
      <c r="B102" s="453"/>
      <c r="C102" s="266">
        <f t="shared" si="45"/>
        <v>0</v>
      </c>
      <c r="D102" s="271">
        <f t="shared" si="46"/>
        <v>0</v>
      </c>
      <c r="E102" s="268"/>
      <c r="F102" s="269"/>
      <c r="G102" s="268"/>
      <c r="H102" s="269"/>
      <c r="I102" s="268"/>
      <c r="J102" s="269"/>
      <c r="K102" s="208"/>
      <c r="L102" s="209"/>
      <c r="M102" s="208"/>
      <c r="N102" s="209"/>
      <c r="O102" s="208"/>
      <c r="P102" s="209"/>
      <c r="Q102" s="208"/>
      <c r="R102" s="209"/>
      <c r="S102" s="208"/>
      <c r="T102" s="209"/>
      <c r="U102" s="208"/>
      <c r="V102" s="209"/>
      <c r="W102" s="208"/>
      <c r="X102" s="209"/>
      <c r="Y102" s="208"/>
      <c r="Z102" s="209"/>
      <c r="AA102" s="208"/>
      <c r="AB102" s="209"/>
      <c r="AC102" s="208"/>
      <c r="AD102" s="209"/>
      <c r="AE102" s="208"/>
      <c r="AF102" s="209"/>
      <c r="AG102" s="208"/>
      <c r="AH102" s="209"/>
      <c r="AI102" s="208"/>
      <c r="AJ102" s="209"/>
      <c r="AK102" s="208"/>
      <c r="AL102" s="210"/>
      <c r="AM102" s="211"/>
      <c r="AN102" s="204"/>
      <c r="AO102" s="204"/>
      <c r="AP102" s="210"/>
      <c r="AQ102" s="210"/>
      <c r="AR102" s="265" t="s">
        <v>97</v>
      </c>
      <c r="BZ102" s="175"/>
      <c r="CA102" s="175" t="str">
        <f t="shared" ref="CA102:CA121" si="64">IF(C102&lt;&gt;SUM(AM102:AN102)," Total de exámenes Procesados NO es igual a total por sexo.-","")</f>
        <v/>
      </c>
      <c r="CB102" s="175" t="str">
        <f t="shared" si="47"/>
        <v/>
      </c>
      <c r="CC102" s="175" t="str">
        <f t="shared" si="48"/>
        <v/>
      </c>
      <c r="CD102" s="175" t="str">
        <f t="shared" si="49"/>
        <v/>
      </c>
      <c r="CE102" s="175" t="str">
        <f t="shared" si="50"/>
        <v/>
      </c>
      <c r="CF102" s="175" t="str">
        <f t="shared" si="51"/>
        <v/>
      </c>
      <c r="CG102" s="175" t="str">
        <f t="shared" si="52"/>
        <v/>
      </c>
      <c r="CH102" s="175" t="str">
        <f t="shared" si="53"/>
        <v/>
      </c>
      <c r="CI102" s="175" t="str">
        <f t="shared" si="54"/>
        <v/>
      </c>
      <c r="CJ102" s="175" t="str">
        <f t="shared" si="55"/>
        <v/>
      </c>
      <c r="CK102" s="175" t="str">
        <f t="shared" si="56"/>
        <v/>
      </c>
      <c r="CL102" s="175" t="str">
        <f t="shared" si="57"/>
        <v/>
      </c>
      <c r="CM102" s="175" t="str">
        <f t="shared" si="58"/>
        <v/>
      </c>
      <c r="CN102" s="175" t="str">
        <f t="shared" si="59"/>
        <v/>
      </c>
      <c r="CO102" s="175" t="str">
        <f t="shared" si="60"/>
        <v/>
      </c>
      <c r="CP102" s="175" t="str">
        <f t="shared" si="61"/>
        <v/>
      </c>
      <c r="CQ102" s="175" t="str">
        <f t="shared" si="62"/>
        <v/>
      </c>
      <c r="CR102" s="175" t="str">
        <f t="shared" si="63"/>
        <v/>
      </c>
      <c r="CS102" s="175"/>
      <c r="CT102" s="175"/>
    </row>
    <row r="103" spans="1:98" x14ac:dyDescent="0.25">
      <c r="A103" s="452" t="s">
        <v>19</v>
      </c>
      <c r="B103" s="453"/>
      <c r="C103" s="214">
        <f t="shared" si="45"/>
        <v>0</v>
      </c>
      <c r="D103" s="271">
        <f t="shared" si="46"/>
        <v>0</v>
      </c>
      <c r="E103" s="208"/>
      <c r="F103" s="209"/>
      <c r="G103" s="208"/>
      <c r="H103" s="209"/>
      <c r="I103" s="208"/>
      <c r="J103" s="209"/>
      <c r="K103" s="208"/>
      <c r="L103" s="209"/>
      <c r="M103" s="208"/>
      <c r="N103" s="209"/>
      <c r="O103" s="208"/>
      <c r="P103" s="209"/>
      <c r="Q103" s="208"/>
      <c r="R103" s="209"/>
      <c r="S103" s="208"/>
      <c r="T103" s="209"/>
      <c r="U103" s="208"/>
      <c r="V103" s="209"/>
      <c r="W103" s="208"/>
      <c r="X103" s="209"/>
      <c r="Y103" s="208"/>
      <c r="Z103" s="209"/>
      <c r="AA103" s="208"/>
      <c r="AB103" s="209"/>
      <c r="AC103" s="208"/>
      <c r="AD103" s="209"/>
      <c r="AE103" s="208"/>
      <c r="AF103" s="209"/>
      <c r="AG103" s="208"/>
      <c r="AH103" s="209"/>
      <c r="AI103" s="208"/>
      <c r="AJ103" s="209"/>
      <c r="AK103" s="208"/>
      <c r="AL103" s="210"/>
      <c r="AM103" s="211"/>
      <c r="AN103" s="204"/>
      <c r="AO103" s="204"/>
      <c r="AP103" s="210"/>
      <c r="AQ103" s="210"/>
      <c r="AR103" s="265" t="s">
        <v>97</v>
      </c>
      <c r="BZ103" s="175"/>
      <c r="CA103" s="175" t="str">
        <f t="shared" si="64"/>
        <v/>
      </c>
      <c r="CB103" s="175" t="str">
        <f t="shared" si="47"/>
        <v/>
      </c>
      <c r="CC103" s="175" t="str">
        <f t="shared" si="48"/>
        <v/>
      </c>
      <c r="CD103" s="175" t="str">
        <f t="shared" si="49"/>
        <v/>
      </c>
      <c r="CE103" s="175" t="str">
        <f t="shared" si="50"/>
        <v/>
      </c>
      <c r="CF103" s="175" t="str">
        <f t="shared" si="51"/>
        <v/>
      </c>
      <c r="CG103" s="175" t="str">
        <f t="shared" si="52"/>
        <v/>
      </c>
      <c r="CH103" s="175" t="str">
        <f t="shared" si="53"/>
        <v/>
      </c>
      <c r="CI103" s="175" t="str">
        <f t="shared" si="54"/>
        <v/>
      </c>
      <c r="CJ103" s="175" t="str">
        <f t="shared" si="55"/>
        <v/>
      </c>
      <c r="CK103" s="175" t="str">
        <f t="shared" si="56"/>
        <v/>
      </c>
      <c r="CL103" s="175" t="str">
        <f t="shared" si="57"/>
        <v/>
      </c>
      <c r="CM103" s="175" t="str">
        <f t="shared" si="58"/>
        <v/>
      </c>
      <c r="CN103" s="175" t="str">
        <f t="shared" si="59"/>
        <v/>
      </c>
      <c r="CO103" s="175" t="str">
        <f t="shared" si="60"/>
        <v/>
      </c>
      <c r="CP103" s="175" t="str">
        <f t="shared" si="61"/>
        <v/>
      </c>
      <c r="CQ103" s="175" t="str">
        <f t="shared" si="62"/>
        <v/>
      </c>
      <c r="CR103" s="175" t="str">
        <f t="shared" si="63"/>
        <v/>
      </c>
      <c r="CS103" s="175"/>
      <c r="CT103" s="175"/>
    </row>
    <row r="104" spans="1:98" x14ac:dyDescent="0.25">
      <c r="A104" s="452" t="s">
        <v>55</v>
      </c>
      <c r="B104" s="453"/>
      <c r="C104" s="266">
        <f t="shared" si="45"/>
        <v>0</v>
      </c>
      <c r="D104" s="267">
        <f t="shared" si="46"/>
        <v>0</v>
      </c>
      <c r="E104" s="268"/>
      <c r="F104" s="269"/>
      <c r="G104" s="268"/>
      <c r="H104" s="269"/>
      <c r="I104" s="208"/>
      <c r="J104" s="209"/>
      <c r="K104" s="208"/>
      <c r="L104" s="209"/>
      <c r="M104" s="208"/>
      <c r="N104" s="209"/>
      <c r="O104" s="208"/>
      <c r="P104" s="209"/>
      <c r="Q104" s="208"/>
      <c r="R104" s="209"/>
      <c r="S104" s="208"/>
      <c r="T104" s="209"/>
      <c r="U104" s="208"/>
      <c r="V104" s="209"/>
      <c r="W104" s="208"/>
      <c r="X104" s="209"/>
      <c r="Y104" s="208"/>
      <c r="Z104" s="209"/>
      <c r="AA104" s="208"/>
      <c r="AB104" s="209"/>
      <c r="AC104" s="208"/>
      <c r="AD104" s="209"/>
      <c r="AE104" s="208"/>
      <c r="AF104" s="209"/>
      <c r="AG104" s="208"/>
      <c r="AH104" s="209"/>
      <c r="AI104" s="208"/>
      <c r="AJ104" s="209"/>
      <c r="AK104" s="208"/>
      <c r="AL104" s="210"/>
      <c r="AM104" s="211"/>
      <c r="AN104" s="204"/>
      <c r="AO104" s="204"/>
      <c r="AP104" s="210"/>
      <c r="AQ104" s="210"/>
      <c r="AR104" s="265" t="s">
        <v>97</v>
      </c>
      <c r="BZ104" s="175"/>
      <c r="CA104" s="175" t="str">
        <f t="shared" si="64"/>
        <v/>
      </c>
      <c r="CB104" s="175" t="str">
        <f t="shared" si="47"/>
        <v/>
      </c>
      <c r="CC104" s="175" t="str">
        <f t="shared" si="48"/>
        <v/>
      </c>
      <c r="CD104" s="175" t="str">
        <f t="shared" si="49"/>
        <v/>
      </c>
      <c r="CE104" s="175" t="str">
        <f t="shared" si="50"/>
        <v/>
      </c>
      <c r="CF104" s="175" t="str">
        <f t="shared" si="51"/>
        <v/>
      </c>
      <c r="CG104" s="175" t="str">
        <f t="shared" si="52"/>
        <v/>
      </c>
      <c r="CH104" s="175" t="str">
        <f t="shared" si="53"/>
        <v/>
      </c>
      <c r="CI104" s="175" t="str">
        <f t="shared" si="54"/>
        <v/>
      </c>
      <c r="CJ104" s="175" t="str">
        <f t="shared" si="55"/>
        <v/>
      </c>
      <c r="CK104" s="175" t="str">
        <f t="shared" si="56"/>
        <v/>
      </c>
      <c r="CL104" s="175" t="str">
        <f t="shared" si="57"/>
        <v/>
      </c>
      <c r="CM104" s="175" t="str">
        <f t="shared" si="58"/>
        <v/>
      </c>
      <c r="CN104" s="175" t="str">
        <f t="shared" si="59"/>
        <v/>
      </c>
      <c r="CO104" s="175" t="str">
        <f t="shared" si="60"/>
        <v/>
      </c>
      <c r="CP104" s="175" t="str">
        <f t="shared" si="61"/>
        <v/>
      </c>
      <c r="CQ104" s="175" t="str">
        <f t="shared" si="62"/>
        <v/>
      </c>
      <c r="CR104" s="175" t="str">
        <f t="shared" si="63"/>
        <v/>
      </c>
      <c r="CS104" s="175"/>
      <c r="CT104" s="175"/>
    </row>
    <row r="105" spans="1:98" ht="26.25" customHeight="1" x14ac:dyDescent="0.25">
      <c r="A105" s="485" t="s">
        <v>56</v>
      </c>
      <c r="B105" s="486"/>
      <c r="C105" s="266">
        <f t="shared" si="45"/>
        <v>0</v>
      </c>
      <c r="D105" s="267">
        <f t="shared" si="46"/>
        <v>0</v>
      </c>
      <c r="E105" s="268"/>
      <c r="F105" s="269"/>
      <c r="G105" s="268"/>
      <c r="H105" s="269"/>
      <c r="I105" s="208"/>
      <c r="J105" s="209"/>
      <c r="K105" s="208"/>
      <c r="L105" s="209"/>
      <c r="M105" s="208"/>
      <c r="N105" s="209"/>
      <c r="O105" s="208"/>
      <c r="P105" s="209"/>
      <c r="Q105" s="208"/>
      <c r="R105" s="209"/>
      <c r="S105" s="208"/>
      <c r="T105" s="209"/>
      <c r="U105" s="208"/>
      <c r="V105" s="209"/>
      <c r="W105" s="208"/>
      <c r="X105" s="209"/>
      <c r="Y105" s="208"/>
      <c r="Z105" s="209"/>
      <c r="AA105" s="208"/>
      <c r="AB105" s="209"/>
      <c r="AC105" s="208"/>
      <c r="AD105" s="209"/>
      <c r="AE105" s="208"/>
      <c r="AF105" s="209"/>
      <c r="AG105" s="208"/>
      <c r="AH105" s="209"/>
      <c r="AI105" s="208"/>
      <c r="AJ105" s="209"/>
      <c r="AK105" s="208"/>
      <c r="AL105" s="210"/>
      <c r="AM105" s="211"/>
      <c r="AN105" s="204"/>
      <c r="AO105" s="204"/>
      <c r="AP105" s="210"/>
      <c r="AQ105" s="210"/>
      <c r="AR105" s="265" t="s">
        <v>97</v>
      </c>
      <c r="BZ105" s="175"/>
      <c r="CA105" s="175" t="str">
        <f t="shared" si="64"/>
        <v/>
      </c>
      <c r="CB105" s="175" t="str">
        <f t="shared" si="47"/>
        <v/>
      </c>
      <c r="CC105" s="175" t="str">
        <f t="shared" si="48"/>
        <v/>
      </c>
      <c r="CD105" s="175" t="str">
        <f t="shared" si="49"/>
        <v/>
      </c>
      <c r="CE105" s="175" t="str">
        <f t="shared" si="50"/>
        <v/>
      </c>
      <c r="CF105" s="175" t="str">
        <f t="shared" si="51"/>
        <v/>
      </c>
      <c r="CG105" s="175" t="str">
        <f t="shared" si="52"/>
        <v/>
      </c>
      <c r="CH105" s="175" t="str">
        <f t="shared" si="53"/>
        <v/>
      </c>
      <c r="CI105" s="175" t="str">
        <f t="shared" si="54"/>
        <v/>
      </c>
      <c r="CJ105" s="175" t="str">
        <f t="shared" si="55"/>
        <v/>
      </c>
      <c r="CK105" s="175" t="str">
        <f t="shared" si="56"/>
        <v/>
      </c>
      <c r="CL105" s="175" t="str">
        <f t="shared" si="57"/>
        <v/>
      </c>
      <c r="CM105" s="175" t="str">
        <f t="shared" si="58"/>
        <v/>
      </c>
      <c r="CN105" s="175" t="str">
        <f t="shared" si="59"/>
        <v/>
      </c>
      <c r="CO105" s="175" t="str">
        <f t="shared" si="60"/>
        <v/>
      </c>
      <c r="CP105" s="175" t="str">
        <f t="shared" si="61"/>
        <v/>
      </c>
      <c r="CQ105" s="175" t="str">
        <f t="shared" si="62"/>
        <v/>
      </c>
      <c r="CR105" s="175" t="str">
        <f t="shared" si="63"/>
        <v/>
      </c>
      <c r="CS105" s="175"/>
      <c r="CT105" s="175"/>
    </row>
    <row r="106" spans="1:98" x14ac:dyDescent="0.25">
      <c r="A106" s="452" t="s">
        <v>17</v>
      </c>
      <c r="B106" s="453"/>
      <c r="C106" s="214">
        <f t="shared" si="45"/>
        <v>0</v>
      </c>
      <c r="D106" s="271">
        <f t="shared" si="46"/>
        <v>0</v>
      </c>
      <c r="E106" s="208"/>
      <c r="F106" s="209"/>
      <c r="G106" s="208"/>
      <c r="H106" s="209"/>
      <c r="I106" s="208"/>
      <c r="J106" s="209"/>
      <c r="K106" s="208"/>
      <c r="L106" s="209"/>
      <c r="M106" s="208"/>
      <c r="N106" s="209"/>
      <c r="O106" s="208"/>
      <c r="P106" s="209"/>
      <c r="Q106" s="208"/>
      <c r="R106" s="209"/>
      <c r="S106" s="208"/>
      <c r="T106" s="209"/>
      <c r="U106" s="208"/>
      <c r="V106" s="209"/>
      <c r="W106" s="208"/>
      <c r="X106" s="209"/>
      <c r="Y106" s="208"/>
      <c r="Z106" s="209"/>
      <c r="AA106" s="208"/>
      <c r="AB106" s="209"/>
      <c r="AC106" s="208"/>
      <c r="AD106" s="209"/>
      <c r="AE106" s="208"/>
      <c r="AF106" s="209"/>
      <c r="AG106" s="208"/>
      <c r="AH106" s="209"/>
      <c r="AI106" s="208"/>
      <c r="AJ106" s="209"/>
      <c r="AK106" s="208"/>
      <c r="AL106" s="210"/>
      <c r="AM106" s="211"/>
      <c r="AN106" s="204"/>
      <c r="AO106" s="204"/>
      <c r="AP106" s="210"/>
      <c r="AQ106" s="210"/>
      <c r="AR106" s="265" t="s">
        <v>97</v>
      </c>
      <c r="BZ106" s="175"/>
      <c r="CA106" s="175" t="str">
        <f t="shared" si="64"/>
        <v/>
      </c>
      <c r="CB106" s="175" t="str">
        <f t="shared" si="47"/>
        <v/>
      </c>
      <c r="CC106" s="175" t="str">
        <f t="shared" si="48"/>
        <v/>
      </c>
      <c r="CD106" s="175" t="str">
        <f t="shared" si="49"/>
        <v/>
      </c>
      <c r="CE106" s="175" t="str">
        <f t="shared" si="50"/>
        <v/>
      </c>
      <c r="CF106" s="175" t="str">
        <f t="shared" si="51"/>
        <v/>
      </c>
      <c r="CG106" s="175" t="str">
        <f t="shared" si="52"/>
        <v/>
      </c>
      <c r="CH106" s="175" t="str">
        <f t="shared" si="53"/>
        <v/>
      </c>
      <c r="CI106" s="175" t="str">
        <f t="shared" si="54"/>
        <v/>
      </c>
      <c r="CJ106" s="175" t="str">
        <f t="shared" si="55"/>
        <v/>
      </c>
      <c r="CK106" s="175" t="str">
        <f t="shared" si="56"/>
        <v/>
      </c>
      <c r="CL106" s="175" t="str">
        <f t="shared" si="57"/>
        <v/>
      </c>
      <c r="CM106" s="175" t="str">
        <f t="shared" si="58"/>
        <v/>
      </c>
      <c r="CN106" s="175" t="str">
        <f t="shared" si="59"/>
        <v/>
      </c>
      <c r="CO106" s="175" t="str">
        <f t="shared" si="60"/>
        <v/>
      </c>
      <c r="CP106" s="175" t="str">
        <f t="shared" si="61"/>
        <v/>
      </c>
      <c r="CQ106" s="175" t="str">
        <f t="shared" si="62"/>
        <v/>
      </c>
      <c r="CR106" s="175" t="str">
        <f t="shared" si="63"/>
        <v/>
      </c>
      <c r="CS106" s="175"/>
      <c r="CT106" s="175"/>
    </row>
    <row r="107" spans="1:98" x14ac:dyDescent="0.25">
      <c r="A107" s="487" t="s">
        <v>57</v>
      </c>
      <c r="B107" s="488"/>
      <c r="C107" s="272">
        <f t="shared" si="45"/>
        <v>0</v>
      </c>
      <c r="D107" s="273">
        <f t="shared" si="46"/>
        <v>0</v>
      </c>
      <c r="E107" s="274"/>
      <c r="F107" s="275"/>
      <c r="G107" s="274"/>
      <c r="H107" s="275"/>
      <c r="I107" s="274"/>
      <c r="J107" s="275"/>
      <c r="K107" s="276"/>
      <c r="L107" s="215"/>
      <c r="M107" s="276"/>
      <c r="N107" s="215"/>
      <c r="O107" s="276"/>
      <c r="P107" s="215"/>
      <c r="Q107" s="276"/>
      <c r="R107" s="215"/>
      <c r="S107" s="276"/>
      <c r="T107" s="215"/>
      <c r="U107" s="276"/>
      <c r="V107" s="215"/>
      <c r="W107" s="276"/>
      <c r="X107" s="215"/>
      <c r="Y107" s="276"/>
      <c r="Z107" s="215"/>
      <c r="AA107" s="276"/>
      <c r="AB107" s="215"/>
      <c r="AC107" s="276"/>
      <c r="AD107" s="215"/>
      <c r="AE107" s="276"/>
      <c r="AF107" s="215"/>
      <c r="AG107" s="276"/>
      <c r="AH107" s="215"/>
      <c r="AI107" s="276"/>
      <c r="AJ107" s="215"/>
      <c r="AK107" s="276"/>
      <c r="AL107" s="216"/>
      <c r="AM107" s="298"/>
      <c r="AN107" s="206"/>
      <c r="AO107" s="206"/>
      <c r="AP107" s="216"/>
      <c r="AQ107" s="216"/>
      <c r="AR107" s="265" t="s">
        <v>97</v>
      </c>
      <c r="BZ107" s="175"/>
      <c r="CA107" s="175" t="str">
        <f t="shared" si="64"/>
        <v/>
      </c>
      <c r="CB107" s="175" t="str">
        <f t="shared" si="47"/>
        <v/>
      </c>
      <c r="CC107" s="175" t="str">
        <f t="shared" si="48"/>
        <v/>
      </c>
      <c r="CD107" s="175" t="str">
        <f t="shared" si="49"/>
        <v/>
      </c>
      <c r="CE107" s="175" t="str">
        <f t="shared" si="50"/>
        <v/>
      </c>
      <c r="CF107" s="175" t="str">
        <f t="shared" si="51"/>
        <v/>
      </c>
      <c r="CG107" s="175" t="str">
        <f t="shared" si="52"/>
        <v/>
      </c>
      <c r="CH107" s="175" t="str">
        <f t="shared" si="53"/>
        <v/>
      </c>
      <c r="CI107" s="175" t="str">
        <f t="shared" si="54"/>
        <v/>
      </c>
      <c r="CJ107" s="175" t="str">
        <f t="shared" si="55"/>
        <v/>
      </c>
      <c r="CK107" s="175" t="str">
        <f t="shared" si="56"/>
        <v/>
      </c>
      <c r="CL107" s="175" t="str">
        <f t="shared" si="57"/>
        <v/>
      </c>
      <c r="CM107" s="175" t="str">
        <f t="shared" si="58"/>
        <v/>
      </c>
      <c r="CN107" s="175" t="str">
        <f t="shared" si="59"/>
        <v/>
      </c>
      <c r="CO107" s="175" t="str">
        <f t="shared" si="60"/>
        <v/>
      </c>
      <c r="CP107" s="175" t="str">
        <f t="shared" si="61"/>
        <v/>
      </c>
      <c r="CQ107" s="175" t="str">
        <f t="shared" si="62"/>
        <v/>
      </c>
      <c r="CR107" s="175" t="str">
        <f t="shared" si="63"/>
        <v/>
      </c>
      <c r="CS107" s="175"/>
      <c r="CT107" s="175"/>
    </row>
    <row r="108" spans="1:98" x14ac:dyDescent="0.25">
      <c r="A108" s="492" t="s">
        <v>18</v>
      </c>
      <c r="B108" s="277" t="s">
        <v>88</v>
      </c>
      <c r="C108" s="260">
        <f t="shared" si="45"/>
        <v>0</v>
      </c>
      <c r="D108" s="261">
        <f t="shared" si="46"/>
        <v>0</v>
      </c>
      <c r="E108" s="278"/>
      <c r="F108" s="279"/>
      <c r="G108" s="278"/>
      <c r="H108" s="279"/>
      <c r="I108" s="278"/>
      <c r="J108" s="279"/>
      <c r="K108" s="246"/>
      <c r="L108" s="247"/>
      <c r="M108" s="246"/>
      <c r="N108" s="247"/>
      <c r="O108" s="246"/>
      <c r="P108" s="247"/>
      <c r="Q108" s="246"/>
      <c r="R108" s="247"/>
      <c r="S108" s="246"/>
      <c r="T108" s="247"/>
      <c r="U108" s="246"/>
      <c r="V108" s="247"/>
      <c r="W108" s="246"/>
      <c r="X108" s="247"/>
      <c r="Y108" s="246"/>
      <c r="Z108" s="247"/>
      <c r="AA108" s="246"/>
      <c r="AB108" s="247"/>
      <c r="AC108" s="246"/>
      <c r="AD108" s="247"/>
      <c r="AE108" s="246"/>
      <c r="AF108" s="247"/>
      <c r="AG108" s="246"/>
      <c r="AH108" s="247"/>
      <c r="AI108" s="246"/>
      <c r="AJ108" s="247"/>
      <c r="AK108" s="246"/>
      <c r="AL108" s="248"/>
      <c r="AM108" s="299"/>
      <c r="AN108" s="198"/>
      <c r="AO108" s="198"/>
      <c r="AP108" s="248"/>
      <c r="AQ108" s="248"/>
      <c r="AR108" s="265" t="s">
        <v>97</v>
      </c>
      <c r="BZ108" s="175"/>
      <c r="CA108" s="175" t="str">
        <f t="shared" si="64"/>
        <v/>
      </c>
      <c r="CB108" s="175" t="str">
        <f t="shared" si="47"/>
        <v/>
      </c>
      <c r="CC108" s="175" t="str">
        <f t="shared" si="48"/>
        <v/>
      </c>
      <c r="CD108" s="175" t="str">
        <f t="shared" si="49"/>
        <v/>
      </c>
      <c r="CE108" s="175" t="str">
        <f t="shared" si="50"/>
        <v/>
      </c>
      <c r="CF108" s="175" t="str">
        <f t="shared" si="51"/>
        <v/>
      </c>
      <c r="CG108" s="175" t="str">
        <f t="shared" si="52"/>
        <v/>
      </c>
      <c r="CH108" s="175" t="str">
        <f t="shared" si="53"/>
        <v/>
      </c>
      <c r="CI108" s="175" t="str">
        <f t="shared" si="54"/>
        <v/>
      </c>
      <c r="CJ108" s="175" t="str">
        <f t="shared" si="55"/>
        <v/>
      </c>
      <c r="CK108" s="175" t="str">
        <f t="shared" si="56"/>
        <v/>
      </c>
      <c r="CL108" s="175" t="str">
        <f t="shared" si="57"/>
        <v/>
      </c>
      <c r="CM108" s="175" t="str">
        <f t="shared" si="58"/>
        <v/>
      </c>
      <c r="CN108" s="175" t="str">
        <f t="shared" si="59"/>
        <v/>
      </c>
      <c r="CO108" s="175" t="str">
        <f t="shared" si="60"/>
        <v/>
      </c>
      <c r="CP108" s="175" t="str">
        <f t="shared" si="61"/>
        <v/>
      </c>
      <c r="CQ108" s="175" t="str">
        <f t="shared" si="62"/>
        <v/>
      </c>
      <c r="CR108" s="175" t="str">
        <f t="shared" si="63"/>
        <v/>
      </c>
      <c r="CS108" s="175"/>
      <c r="CT108" s="175"/>
    </row>
    <row r="109" spans="1:98" ht="21" x14ac:dyDescent="0.25">
      <c r="A109" s="493"/>
      <c r="B109" s="280" t="s">
        <v>89</v>
      </c>
      <c r="C109" s="266">
        <f t="shared" si="45"/>
        <v>0</v>
      </c>
      <c r="D109" s="267">
        <f t="shared" si="46"/>
        <v>0</v>
      </c>
      <c r="E109" s="268"/>
      <c r="F109" s="269"/>
      <c r="G109" s="268"/>
      <c r="H109" s="269"/>
      <c r="I109" s="268"/>
      <c r="J109" s="269"/>
      <c r="K109" s="208"/>
      <c r="L109" s="209"/>
      <c r="M109" s="208"/>
      <c r="N109" s="209"/>
      <c r="O109" s="208"/>
      <c r="P109" s="209"/>
      <c r="Q109" s="208"/>
      <c r="R109" s="209"/>
      <c r="S109" s="208"/>
      <c r="T109" s="209"/>
      <c r="U109" s="208"/>
      <c r="V109" s="209"/>
      <c r="W109" s="208"/>
      <c r="X109" s="209"/>
      <c r="Y109" s="208"/>
      <c r="Z109" s="209"/>
      <c r="AA109" s="208"/>
      <c r="AB109" s="209"/>
      <c r="AC109" s="208"/>
      <c r="AD109" s="209"/>
      <c r="AE109" s="208"/>
      <c r="AF109" s="209"/>
      <c r="AG109" s="208"/>
      <c r="AH109" s="209"/>
      <c r="AI109" s="208"/>
      <c r="AJ109" s="209"/>
      <c r="AK109" s="208"/>
      <c r="AL109" s="210"/>
      <c r="AM109" s="211"/>
      <c r="AN109" s="204"/>
      <c r="AO109" s="204"/>
      <c r="AP109" s="210"/>
      <c r="AQ109" s="210"/>
      <c r="AR109" s="265" t="s">
        <v>97</v>
      </c>
      <c r="BZ109" s="175"/>
      <c r="CA109" s="175" t="str">
        <f t="shared" si="64"/>
        <v/>
      </c>
      <c r="CB109" s="175" t="str">
        <f t="shared" si="47"/>
        <v/>
      </c>
      <c r="CC109" s="175" t="str">
        <f t="shared" si="48"/>
        <v/>
      </c>
      <c r="CD109" s="175" t="str">
        <f t="shared" si="49"/>
        <v/>
      </c>
      <c r="CE109" s="175" t="str">
        <f t="shared" si="50"/>
        <v/>
      </c>
      <c r="CF109" s="175" t="str">
        <f t="shared" si="51"/>
        <v/>
      </c>
      <c r="CG109" s="175" t="str">
        <f t="shared" si="52"/>
        <v/>
      </c>
      <c r="CH109" s="175" t="str">
        <f t="shared" si="53"/>
        <v/>
      </c>
      <c r="CI109" s="175" t="str">
        <f t="shared" si="54"/>
        <v/>
      </c>
      <c r="CJ109" s="175" t="str">
        <f t="shared" si="55"/>
        <v/>
      </c>
      <c r="CK109" s="175" t="str">
        <f t="shared" si="56"/>
        <v/>
      </c>
      <c r="CL109" s="175" t="str">
        <f t="shared" si="57"/>
        <v/>
      </c>
      <c r="CM109" s="175" t="str">
        <f t="shared" si="58"/>
        <v/>
      </c>
      <c r="CN109" s="175" t="str">
        <f t="shared" si="59"/>
        <v/>
      </c>
      <c r="CO109" s="175" t="str">
        <f t="shared" si="60"/>
        <v/>
      </c>
      <c r="CP109" s="175" t="str">
        <f t="shared" si="61"/>
        <v/>
      </c>
      <c r="CQ109" s="175" t="str">
        <f t="shared" si="62"/>
        <v/>
      </c>
      <c r="CR109" s="175" t="str">
        <f t="shared" si="63"/>
        <v/>
      </c>
      <c r="CS109" s="175"/>
      <c r="CT109" s="175"/>
    </row>
    <row r="110" spans="1:98" ht="21" x14ac:dyDescent="0.25">
      <c r="A110" s="494"/>
      <c r="B110" s="257" t="s">
        <v>105</v>
      </c>
      <c r="C110" s="281">
        <f t="shared" si="45"/>
        <v>0</v>
      </c>
      <c r="D110" s="228">
        <f t="shared" si="46"/>
        <v>0</v>
      </c>
      <c r="E110" s="229"/>
      <c r="F110" s="230"/>
      <c r="G110" s="229"/>
      <c r="H110" s="230"/>
      <c r="I110" s="229"/>
      <c r="J110" s="230"/>
      <c r="K110" s="229"/>
      <c r="L110" s="230"/>
      <c r="M110" s="229"/>
      <c r="N110" s="230"/>
      <c r="O110" s="229"/>
      <c r="P110" s="230"/>
      <c r="Q110" s="229"/>
      <c r="R110" s="230"/>
      <c r="S110" s="229"/>
      <c r="T110" s="230"/>
      <c r="U110" s="229"/>
      <c r="V110" s="230"/>
      <c r="W110" s="229"/>
      <c r="X110" s="230"/>
      <c r="Y110" s="229"/>
      <c r="Z110" s="230"/>
      <c r="AA110" s="229"/>
      <c r="AB110" s="230"/>
      <c r="AC110" s="229"/>
      <c r="AD110" s="230"/>
      <c r="AE110" s="229"/>
      <c r="AF110" s="230"/>
      <c r="AG110" s="229"/>
      <c r="AH110" s="230"/>
      <c r="AI110" s="229"/>
      <c r="AJ110" s="230"/>
      <c r="AK110" s="229"/>
      <c r="AL110" s="231"/>
      <c r="AM110" s="300"/>
      <c r="AN110" s="219"/>
      <c r="AO110" s="219"/>
      <c r="AP110" s="231"/>
      <c r="AQ110" s="231"/>
      <c r="AR110" s="265" t="s">
        <v>97</v>
      </c>
      <c r="BZ110" s="175"/>
      <c r="CA110" s="175" t="str">
        <f t="shared" si="64"/>
        <v/>
      </c>
      <c r="CB110" s="175" t="str">
        <f t="shared" si="47"/>
        <v/>
      </c>
      <c r="CC110" s="175" t="str">
        <f t="shared" si="48"/>
        <v/>
      </c>
      <c r="CD110" s="175" t="str">
        <f t="shared" si="49"/>
        <v/>
      </c>
      <c r="CE110" s="175" t="str">
        <f t="shared" si="50"/>
        <v/>
      </c>
      <c r="CF110" s="175" t="str">
        <f t="shared" si="51"/>
        <v/>
      </c>
      <c r="CG110" s="175" t="str">
        <f t="shared" si="52"/>
        <v/>
      </c>
      <c r="CH110" s="175" t="str">
        <f t="shared" si="53"/>
        <v/>
      </c>
      <c r="CI110" s="175" t="str">
        <f t="shared" si="54"/>
        <v/>
      </c>
      <c r="CJ110" s="175" t="str">
        <f t="shared" si="55"/>
        <v/>
      </c>
      <c r="CK110" s="175" t="str">
        <f t="shared" si="56"/>
        <v/>
      </c>
      <c r="CL110" s="175" t="str">
        <f t="shared" si="57"/>
        <v/>
      </c>
      <c r="CM110" s="175" t="str">
        <f t="shared" si="58"/>
        <v/>
      </c>
      <c r="CN110" s="175" t="str">
        <f t="shared" si="59"/>
        <v/>
      </c>
      <c r="CO110" s="175" t="str">
        <f t="shared" si="60"/>
        <v/>
      </c>
      <c r="CP110" s="175" t="str">
        <f t="shared" si="61"/>
        <v/>
      </c>
      <c r="CQ110" s="175" t="str">
        <f t="shared" si="62"/>
        <v/>
      </c>
      <c r="CR110" s="175" t="str">
        <f t="shared" si="63"/>
        <v/>
      </c>
      <c r="CS110" s="175"/>
      <c r="CT110" s="175"/>
    </row>
    <row r="111" spans="1:98" x14ac:dyDescent="0.25">
      <c r="A111" s="454" t="s">
        <v>84</v>
      </c>
      <c r="B111" s="455"/>
      <c r="C111" s="266">
        <f t="shared" ref="C111:C121" si="65">SUM(E111+G111+I111+K111+M111+O111+Q111+S111+U111+W111+Y111+AA111+AC111+AE111+AG111+AI111+AK111)</f>
        <v>0</v>
      </c>
      <c r="D111" s="267">
        <f t="shared" ref="D111:D121" si="66">SUM(F111+H111+J111+L111+N111+P111+R111+T111+V111+X111+Z111+AB111+AD111+AF111+AH111+AJ111+AL111)</f>
        <v>0</v>
      </c>
      <c r="E111" s="191"/>
      <c r="F111" s="192"/>
      <c r="G111" s="282"/>
      <c r="H111" s="283"/>
      <c r="I111" s="282"/>
      <c r="J111" s="283"/>
      <c r="K111" s="282"/>
      <c r="L111" s="283"/>
      <c r="M111" s="282"/>
      <c r="N111" s="283"/>
      <c r="O111" s="282"/>
      <c r="P111" s="283"/>
      <c r="Q111" s="282"/>
      <c r="R111" s="283"/>
      <c r="S111" s="282"/>
      <c r="T111" s="283"/>
      <c r="U111" s="282"/>
      <c r="V111" s="283"/>
      <c r="W111" s="282"/>
      <c r="X111" s="283"/>
      <c r="Y111" s="282"/>
      <c r="Z111" s="283"/>
      <c r="AA111" s="282"/>
      <c r="AB111" s="283"/>
      <c r="AC111" s="282"/>
      <c r="AD111" s="283"/>
      <c r="AE111" s="282"/>
      <c r="AF111" s="283"/>
      <c r="AG111" s="282"/>
      <c r="AH111" s="283"/>
      <c r="AI111" s="282"/>
      <c r="AJ111" s="283"/>
      <c r="AK111" s="282"/>
      <c r="AL111" s="284"/>
      <c r="AM111" s="196"/>
      <c r="AN111" s="202"/>
      <c r="AO111" s="202"/>
      <c r="AP111" s="193"/>
      <c r="AQ111" s="193"/>
      <c r="AR111" s="265" t="s">
        <v>97</v>
      </c>
      <c r="BZ111" s="175"/>
      <c r="CA111" s="175" t="str">
        <f t="shared" si="64"/>
        <v/>
      </c>
      <c r="CB111" s="175" t="str">
        <f t="shared" si="47"/>
        <v/>
      </c>
      <c r="CC111" s="175" t="str">
        <f t="shared" si="48"/>
        <v/>
      </c>
      <c r="CD111" s="175" t="str">
        <f t="shared" si="49"/>
        <v/>
      </c>
      <c r="CE111" s="175" t="str">
        <f t="shared" si="50"/>
        <v/>
      </c>
      <c r="CF111" s="175" t="str">
        <f t="shared" si="51"/>
        <v/>
      </c>
      <c r="CG111" s="175" t="str">
        <f t="shared" si="52"/>
        <v/>
      </c>
      <c r="CH111" s="175" t="str">
        <f t="shared" si="53"/>
        <v/>
      </c>
      <c r="CI111" s="175" t="str">
        <f t="shared" si="54"/>
        <v/>
      </c>
      <c r="CJ111" s="175" t="str">
        <f t="shared" si="55"/>
        <v/>
      </c>
      <c r="CK111" s="175" t="str">
        <f t="shared" si="56"/>
        <v/>
      </c>
      <c r="CL111" s="175" t="str">
        <f t="shared" si="57"/>
        <v/>
      </c>
      <c r="CM111" s="175" t="str">
        <f t="shared" si="58"/>
        <v/>
      </c>
      <c r="CN111" s="175" t="str">
        <f t="shared" si="59"/>
        <v/>
      </c>
      <c r="CO111" s="175" t="str">
        <f t="shared" si="60"/>
        <v/>
      </c>
      <c r="CP111" s="175" t="str">
        <f t="shared" si="61"/>
        <v/>
      </c>
      <c r="CQ111" s="175" t="str">
        <f t="shared" si="62"/>
        <v/>
      </c>
      <c r="CR111" s="175" t="str">
        <f t="shared" si="63"/>
        <v/>
      </c>
      <c r="CS111" s="175"/>
      <c r="CT111" s="175"/>
    </row>
    <row r="112" spans="1:98" x14ac:dyDescent="0.25">
      <c r="A112" s="452" t="s">
        <v>58</v>
      </c>
      <c r="B112" s="453"/>
      <c r="C112" s="214">
        <f t="shared" si="65"/>
        <v>0</v>
      </c>
      <c r="D112" s="271">
        <f t="shared" si="66"/>
        <v>0</v>
      </c>
      <c r="E112" s="276"/>
      <c r="F112" s="215"/>
      <c r="G112" s="276"/>
      <c r="H112" s="215"/>
      <c r="I112" s="276"/>
      <c r="J112" s="215"/>
      <c r="K112" s="276"/>
      <c r="L112" s="215"/>
      <c r="M112" s="276"/>
      <c r="N112" s="215"/>
      <c r="O112" s="276"/>
      <c r="P112" s="215"/>
      <c r="Q112" s="276"/>
      <c r="R112" s="215"/>
      <c r="S112" s="276"/>
      <c r="T112" s="215"/>
      <c r="U112" s="276"/>
      <c r="V112" s="215"/>
      <c r="W112" s="276"/>
      <c r="X112" s="215"/>
      <c r="Y112" s="276"/>
      <c r="Z112" s="215"/>
      <c r="AA112" s="276"/>
      <c r="AB112" s="215"/>
      <c r="AC112" s="276"/>
      <c r="AD112" s="215"/>
      <c r="AE112" s="276"/>
      <c r="AF112" s="215"/>
      <c r="AG112" s="276"/>
      <c r="AH112" s="215"/>
      <c r="AI112" s="276"/>
      <c r="AJ112" s="215"/>
      <c r="AK112" s="276"/>
      <c r="AL112" s="216"/>
      <c r="AM112" s="298"/>
      <c r="AN112" s="206"/>
      <c r="AO112" s="206"/>
      <c r="AP112" s="216"/>
      <c r="AQ112" s="216"/>
      <c r="AR112" s="265" t="s">
        <v>97</v>
      </c>
      <c r="BZ112" s="175"/>
      <c r="CA112" s="175" t="str">
        <f t="shared" si="64"/>
        <v/>
      </c>
      <c r="CB112" s="175" t="str">
        <f t="shared" si="47"/>
        <v/>
      </c>
      <c r="CC112" s="175" t="str">
        <f t="shared" si="48"/>
        <v/>
      </c>
      <c r="CD112" s="175" t="str">
        <f t="shared" si="49"/>
        <v/>
      </c>
      <c r="CE112" s="175" t="str">
        <f t="shared" si="50"/>
        <v/>
      </c>
      <c r="CF112" s="175" t="str">
        <f t="shared" si="51"/>
        <v/>
      </c>
      <c r="CG112" s="175" t="str">
        <f t="shared" si="52"/>
        <v/>
      </c>
      <c r="CH112" s="175" t="str">
        <f t="shared" si="53"/>
        <v/>
      </c>
      <c r="CI112" s="175" t="str">
        <f t="shared" si="54"/>
        <v/>
      </c>
      <c r="CJ112" s="175" t="str">
        <f t="shared" si="55"/>
        <v/>
      </c>
      <c r="CK112" s="175" t="str">
        <f t="shared" si="56"/>
        <v/>
      </c>
      <c r="CL112" s="175" t="str">
        <f t="shared" si="57"/>
        <v/>
      </c>
      <c r="CM112" s="175" t="str">
        <f t="shared" si="58"/>
        <v/>
      </c>
      <c r="CN112" s="175" t="str">
        <f t="shared" si="59"/>
        <v/>
      </c>
      <c r="CO112" s="175" t="str">
        <f t="shared" si="60"/>
        <v/>
      </c>
      <c r="CP112" s="175" t="str">
        <f t="shared" si="61"/>
        <v/>
      </c>
      <c r="CQ112" s="175" t="str">
        <f t="shared" si="62"/>
        <v/>
      </c>
      <c r="CR112" s="175" t="str">
        <f t="shared" si="63"/>
        <v/>
      </c>
      <c r="CS112" s="175"/>
      <c r="CT112" s="175"/>
    </row>
    <row r="113" spans="1:98" x14ac:dyDescent="0.25">
      <c r="A113" s="452" t="s">
        <v>86</v>
      </c>
      <c r="B113" s="453"/>
      <c r="C113" s="214">
        <f t="shared" si="65"/>
        <v>0</v>
      </c>
      <c r="D113" s="271">
        <f t="shared" si="66"/>
        <v>0</v>
      </c>
      <c r="E113" s="276"/>
      <c r="F113" s="215"/>
      <c r="G113" s="276"/>
      <c r="H113" s="215"/>
      <c r="I113" s="276"/>
      <c r="J113" s="215"/>
      <c r="K113" s="276"/>
      <c r="L113" s="215"/>
      <c r="M113" s="276"/>
      <c r="N113" s="215"/>
      <c r="O113" s="276"/>
      <c r="P113" s="215"/>
      <c r="Q113" s="276"/>
      <c r="R113" s="215"/>
      <c r="S113" s="276"/>
      <c r="T113" s="215"/>
      <c r="U113" s="276"/>
      <c r="V113" s="215"/>
      <c r="W113" s="276"/>
      <c r="X113" s="215"/>
      <c r="Y113" s="276"/>
      <c r="Z113" s="215"/>
      <c r="AA113" s="276"/>
      <c r="AB113" s="215"/>
      <c r="AC113" s="276"/>
      <c r="AD113" s="215"/>
      <c r="AE113" s="276"/>
      <c r="AF113" s="215"/>
      <c r="AG113" s="276"/>
      <c r="AH113" s="215"/>
      <c r="AI113" s="276"/>
      <c r="AJ113" s="215"/>
      <c r="AK113" s="276"/>
      <c r="AL113" s="216"/>
      <c r="AM113" s="298"/>
      <c r="AN113" s="206"/>
      <c r="AO113" s="206"/>
      <c r="AP113" s="216"/>
      <c r="AQ113" s="216"/>
      <c r="AR113" s="265" t="s">
        <v>97</v>
      </c>
      <c r="BZ113" s="175"/>
      <c r="CA113" s="175" t="str">
        <f t="shared" si="64"/>
        <v/>
      </c>
      <c r="CB113" s="175" t="str">
        <f t="shared" si="47"/>
        <v/>
      </c>
      <c r="CC113" s="175" t="str">
        <f t="shared" si="48"/>
        <v/>
      </c>
      <c r="CD113" s="175" t="str">
        <f t="shared" si="49"/>
        <v/>
      </c>
      <c r="CE113" s="175" t="str">
        <f t="shared" si="50"/>
        <v/>
      </c>
      <c r="CF113" s="175" t="str">
        <f t="shared" si="51"/>
        <v/>
      </c>
      <c r="CG113" s="175" t="str">
        <f t="shared" si="52"/>
        <v/>
      </c>
      <c r="CH113" s="175" t="str">
        <f t="shared" si="53"/>
        <v/>
      </c>
      <c r="CI113" s="175" t="str">
        <f t="shared" si="54"/>
        <v/>
      </c>
      <c r="CJ113" s="175" t="str">
        <f t="shared" si="55"/>
        <v/>
      </c>
      <c r="CK113" s="175" t="str">
        <f t="shared" si="56"/>
        <v/>
      </c>
      <c r="CL113" s="175" t="str">
        <f t="shared" si="57"/>
        <v/>
      </c>
      <c r="CM113" s="175" t="str">
        <f t="shared" si="58"/>
        <v/>
      </c>
      <c r="CN113" s="175" t="str">
        <f t="shared" si="59"/>
        <v/>
      </c>
      <c r="CO113" s="175" t="str">
        <f t="shared" si="60"/>
        <v/>
      </c>
      <c r="CP113" s="175" t="str">
        <f t="shared" si="61"/>
        <v/>
      </c>
      <c r="CQ113" s="175" t="str">
        <f t="shared" si="62"/>
        <v/>
      </c>
      <c r="CR113" s="175" t="str">
        <f t="shared" si="63"/>
        <v/>
      </c>
      <c r="CS113" s="175"/>
      <c r="CT113" s="175"/>
    </row>
    <row r="114" spans="1:98" x14ac:dyDescent="0.25">
      <c r="A114" s="452" t="s">
        <v>99</v>
      </c>
      <c r="B114" s="453"/>
      <c r="C114" s="285">
        <f t="shared" si="65"/>
        <v>0</v>
      </c>
      <c r="D114" s="286">
        <f t="shared" si="66"/>
        <v>0</v>
      </c>
      <c r="E114" s="276"/>
      <c r="F114" s="215"/>
      <c r="G114" s="276"/>
      <c r="H114" s="215"/>
      <c r="I114" s="276"/>
      <c r="J114" s="215"/>
      <c r="K114" s="276"/>
      <c r="L114" s="215"/>
      <c r="M114" s="276"/>
      <c r="N114" s="215"/>
      <c r="O114" s="276"/>
      <c r="P114" s="215"/>
      <c r="Q114" s="276"/>
      <c r="R114" s="215"/>
      <c r="S114" s="276"/>
      <c r="T114" s="215"/>
      <c r="U114" s="276"/>
      <c r="V114" s="215"/>
      <c r="W114" s="276"/>
      <c r="X114" s="215"/>
      <c r="Y114" s="276"/>
      <c r="Z114" s="215"/>
      <c r="AA114" s="276"/>
      <c r="AB114" s="215"/>
      <c r="AC114" s="276"/>
      <c r="AD114" s="215"/>
      <c r="AE114" s="276"/>
      <c r="AF114" s="215"/>
      <c r="AG114" s="276"/>
      <c r="AH114" s="215"/>
      <c r="AI114" s="276"/>
      <c r="AJ114" s="215"/>
      <c r="AK114" s="276"/>
      <c r="AL114" s="216"/>
      <c r="AM114" s="298"/>
      <c r="AN114" s="206"/>
      <c r="AO114" s="206"/>
      <c r="AP114" s="216"/>
      <c r="AQ114" s="216"/>
      <c r="AR114" s="265" t="s">
        <v>97</v>
      </c>
      <c r="BZ114" s="175"/>
      <c r="CA114" s="175" t="str">
        <f t="shared" si="64"/>
        <v/>
      </c>
      <c r="CB114" s="175" t="str">
        <f t="shared" si="47"/>
        <v/>
      </c>
      <c r="CC114" s="175" t="str">
        <f t="shared" si="48"/>
        <v/>
      </c>
      <c r="CD114" s="175" t="str">
        <f t="shared" si="49"/>
        <v/>
      </c>
      <c r="CE114" s="175" t="str">
        <f t="shared" si="50"/>
        <v/>
      </c>
      <c r="CF114" s="175" t="str">
        <f t="shared" si="51"/>
        <v/>
      </c>
      <c r="CG114" s="175" t="str">
        <f t="shared" si="52"/>
        <v/>
      </c>
      <c r="CH114" s="175" t="str">
        <f t="shared" si="53"/>
        <v/>
      </c>
      <c r="CI114" s="175" t="str">
        <f t="shared" si="54"/>
        <v/>
      </c>
      <c r="CJ114" s="175" t="str">
        <f t="shared" si="55"/>
        <v/>
      </c>
      <c r="CK114" s="175" t="str">
        <f t="shared" si="56"/>
        <v/>
      </c>
      <c r="CL114" s="175" t="str">
        <f t="shared" si="57"/>
        <v/>
      </c>
      <c r="CM114" s="175" t="str">
        <f t="shared" si="58"/>
        <v/>
      </c>
      <c r="CN114" s="175" t="str">
        <f t="shared" si="59"/>
        <v/>
      </c>
      <c r="CO114" s="175" t="str">
        <f t="shared" si="60"/>
        <v/>
      </c>
      <c r="CP114" s="175" t="str">
        <f t="shared" si="61"/>
        <v/>
      </c>
      <c r="CQ114" s="175" t="str">
        <f t="shared" si="62"/>
        <v/>
      </c>
      <c r="CR114" s="175" t="str">
        <f t="shared" si="63"/>
        <v/>
      </c>
      <c r="CS114" s="175"/>
      <c r="CT114" s="175"/>
    </row>
    <row r="115" spans="1:98" x14ac:dyDescent="0.25">
      <c r="A115" s="452" t="s">
        <v>100</v>
      </c>
      <c r="B115" s="453"/>
      <c r="C115" s="285">
        <f t="shared" si="65"/>
        <v>0</v>
      </c>
      <c r="D115" s="286">
        <f t="shared" si="66"/>
        <v>0</v>
      </c>
      <c r="E115" s="276"/>
      <c r="F115" s="215"/>
      <c r="G115" s="276"/>
      <c r="H115" s="215"/>
      <c r="I115" s="276"/>
      <c r="J115" s="215"/>
      <c r="K115" s="276"/>
      <c r="L115" s="215"/>
      <c r="M115" s="276"/>
      <c r="N115" s="215"/>
      <c r="O115" s="276"/>
      <c r="P115" s="215"/>
      <c r="Q115" s="276"/>
      <c r="R115" s="215"/>
      <c r="S115" s="276"/>
      <c r="T115" s="215"/>
      <c r="U115" s="276"/>
      <c r="V115" s="215"/>
      <c r="W115" s="276"/>
      <c r="X115" s="215"/>
      <c r="Y115" s="276"/>
      <c r="Z115" s="215"/>
      <c r="AA115" s="276"/>
      <c r="AB115" s="215"/>
      <c r="AC115" s="276"/>
      <c r="AD115" s="215"/>
      <c r="AE115" s="276"/>
      <c r="AF115" s="215"/>
      <c r="AG115" s="276"/>
      <c r="AH115" s="215"/>
      <c r="AI115" s="276"/>
      <c r="AJ115" s="215"/>
      <c r="AK115" s="276"/>
      <c r="AL115" s="216"/>
      <c r="AM115" s="298"/>
      <c r="AN115" s="206"/>
      <c r="AO115" s="206"/>
      <c r="AP115" s="216"/>
      <c r="AQ115" s="216"/>
      <c r="AR115" s="265" t="s">
        <v>97</v>
      </c>
      <c r="BZ115" s="175"/>
      <c r="CA115" s="175" t="str">
        <f t="shared" si="64"/>
        <v/>
      </c>
      <c r="CB115" s="175" t="str">
        <f t="shared" si="47"/>
        <v/>
      </c>
      <c r="CC115" s="175" t="str">
        <f t="shared" si="48"/>
        <v/>
      </c>
      <c r="CD115" s="175" t="str">
        <f t="shared" si="49"/>
        <v/>
      </c>
      <c r="CE115" s="175" t="str">
        <f t="shared" si="50"/>
        <v/>
      </c>
      <c r="CF115" s="175" t="str">
        <f t="shared" si="51"/>
        <v/>
      </c>
      <c r="CG115" s="175" t="str">
        <f t="shared" si="52"/>
        <v/>
      </c>
      <c r="CH115" s="175" t="str">
        <f t="shared" si="53"/>
        <v/>
      </c>
      <c r="CI115" s="175" t="str">
        <f t="shared" si="54"/>
        <v/>
      </c>
      <c r="CJ115" s="175" t="str">
        <f t="shared" si="55"/>
        <v/>
      </c>
      <c r="CK115" s="175" t="str">
        <f t="shared" si="56"/>
        <v/>
      </c>
      <c r="CL115" s="175" t="str">
        <f t="shared" si="57"/>
        <v/>
      </c>
      <c r="CM115" s="175" t="str">
        <f t="shared" si="58"/>
        <v/>
      </c>
      <c r="CN115" s="175" t="str">
        <f t="shared" si="59"/>
        <v/>
      </c>
      <c r="CO115" s="175" t="str">
        <f t="shared" si="60"/>
        <v/>
      </c>
      <c r="CP115" s="175" t="str">
        <f t="shared" si="61"/>
        <v/>
      </c>
      <c r="CQ115" s="175" t="str">
        <f t="shared" si="62"/>
        <v/>
      </c>
      <c r="CR115" s="175" t="str">
        <f t="shared" si="63"/>
        <v/>
      </c>
      <c r="CS115" s="175"/>
      <c r="CT115" s="175"/>
    </row>
    <row r="116" spans="1:98" x14ac:dyDescent="0.25">
      <c r="A116" s="325" t="s">
        <v>101</v>
      </c>
      <c r="B116" s="326"/>
      <c r="C116" s="285">
        <f t="shared" si="65"/>
        <v>0</v>
      </c>
      <c r="D116" s="286">
        <f t="shared" si="66"/>
        <v>0</v>
      </c>
      <c r="E116" s="276"/>
      <c r="F116" s="215"/>
      <c r="G116" s="276"/>
      <c r="H116" s="215"/>
      <c r="I116" s="276"/>
      <c r="J116" s="215"/>
      <c r="K116" s="276"/>
      <c r="L116" s="215"/>
      <c r="M116" s="276"/>
      <c r="N116" s="215"/>
      <c r="O116" s="276"/>
      <c r="P116" s="215"/>
      <c r="Q116" s="276"/>
      <c r="R116" s="215"/>
      <c r="S116" s="276"/>
      <c r="T116" s="215"/>
      <c r="U116" s="276"/>
      <c r="V116" s="215"/>
      <c r="W116" s="276"/>
      <c r="X116" s="215"/>
      <c r="Y116" s="276"/>
      <c r="Z116" s="215"/>
      <c r="AA116" s="276"/>
      <c r="AB116" s="215"/>
      <c r="AC116" s="276"/>
      <c r="AD116" s="215"/>
      <c r="AE116" s="276"/>
      <c r="AF116" s="215"/>
      <c r="AG116" s="276"/>
      <c r="AH116" s="215"/>
      <c r="AI116" s="276"/>
      <c r="AJ116" s="215"/>
      <c r="AK116" s="276"/>
      <c r="AL116" s="216"/>
      <c r="AM116" s="298"/>
      <c r="AN116" s="206"/>
      <c r="AO116" s="206"/>
      <c r="AP116" s="216"/>
      <c r="AQ116" s="216"/>
      <c r="AR116" s="265" t="s">
        <v>97</v>
      </c>
      <c r="BZ116" s="175"/>
      <c r="CA116" s="175" t="str">
        <f t="shared" si="64"/>
        <v/>
      </c>
      <c r="CB116" s="175" t="str">
        <f t="shared" si="47"/>
        <v/>
      </c>
      <c r="CC116" s="175" t="str">
        <f t="shared" si="48"/>
        <v/>
      </c>
      <c r="CD116" s="175" t="str">
        <f t="shared" si="49"/>
        <v/>
      </c>
      <c r="CE116" s="175" t="str">
        <f t="shared" si="50"/>
        <v/>
      </c>
      <c r="CF116" s="175" t="str">
        <f t="shared" si="51"/>
        <v/>
      </c>
      <c r="CG116" s="175" t="str">
        <f t="shared" si="52"/>
        <v/>
      </c>
      <c r="CH116" s="175" t="str">
        <f t="shared" si="53"/>
        <v/>
      </c>
      <c r="CI116" s="175" t="str">
        <f t="shared" si="54"/>
        <v/>
      </c>
      <c r="CJ116" s="175" t="str">
        <f t="shared" si="55"/>
        <v/>
      </c>
      <c r="CK116" s="175" t="str">
        <f t="shared" si="56"/>
        <v/>
      </c>
      <c r="CL116" s="175" t="str">
        <f t="shared" si="57"/>
        <v/>
      </c>
      <c r="CM116" s="175" t="str">
        <f t="shared" si="58"/>
        <v/>
      </c>
      <c r="CN116" s="175" t="str">
        <f t="shared" si="59"/>
        <v/>
      </c>
      <c r="CO116" s="175" t="str">
        <f t="shared" si="60"/>
        <v/>
      </c>
      <c r="CP116" s="175" t="str">
        <f t="shared" si="61"/>
        <v/>
      </c>
      <c r="CQ116" s="175" t="str">
        <f t="shared" si="62"/>
        <v/>
      </c>
      <c r="CR116" s="175" t="str">
        <f t="shared" si="63"/>
        <v/>
      </c>
      <c r="CS116" s="175"/>
      <c r="CT116" s="175"/>
    </row>
    <row r="117" spans="1:98" x14ac:dyDescent="0.25">
      <c r="A117" s="452" t="s">
        <v>102</v>
      </c>
      <c r="B117" s="453"/>
      <c r="C117" s="285">
        <f t="shared" si="65"/>
        <v>0</v>
      </c>
      <c r="D117" s="286">
        <f t="shared" si="66"/>
        <v>0</v>
      </c>
      <c r="E117" s="274"/>
      <c r="F117" s="275"/>
      <c r="G117" s="274"/>
      <c r="H117" s="275"/>
      <c r="I117" s="274"/>
      <c r="J117" s="275"/>
      <c r="K117" s="276"/>
      <c r="L117" s="215"/>
      <c r="M117" s="276"/>
      <c r="N117" s="215"/>
      <c r="O117" s="276"/>
      <c r="P117" s="215"/>
      <c r="Q117" s="276"/>
      <c r="R117" s="215"/>
      <c r="S117" s="276"/>
      <c r="T117" s="215"/>
      <c r="U117" s="276"/>
      <c r="V117" s="215"/>
      <c r="W117" s="276"/>
      <c r="X117" s="215"/>
      <c r="Y117" s="276"/>
      <c r="Z117" s="215"/>
      <c r="AA117" s="276"/>
      <c r="AB117" s="215"/>
      <c r="AC117" s="276"/>
      <c r="AD117" s="215"/>
      <c r="AE117" s="276"/>
      <c r="AF117" s="215"/>
      <c r="AG117" s="276"/>
      <c r="AH117" s="215"/>
      <c r="AI117" s="276"/>
      <c r="AJ117" s="215"/>
      <c r="AK117" s="276"/>
      <c r="AL117" s="216"/>
      <c r="AM117" s="298"/>
      <c r="AN117" s="206"/>
      <c r="AO117" s="206"/>
      <c r="AP117" s="216"/>
      <c r="AQ117" s="216"/>
      <c r="AR117" s="265" t="s">
        <v>97</v>
      </c>
      <c r="BZ117" s="175"/>
      <c r="CA117" s="175" t="str">
        <f t="shared" si="64"/>
        <v/>
      </c>
      <c r="CB117" s="175" t="str">
        <f t="shared" si="47"/>
        <v/>
      </c>
      <c r="CC117" s="175" t="str">
        <f t="shared" si="48"/>
        <v/>
      </c>
      <c r="CD117" s="175" t="str">
        <f t="shared" si="49"/>
        <v/>
      </c>
      <c r="CE117" s="175" t="str">
        <f t="shared" si="50"/>
        <v/>
      </c>
      <c r="CF117" s="175" t="str">
        <f t="shared" si="51"/>
        <v/>
      </c>
      <c r="CG117" s="175" t="str">
        <f t="shared" si="52"/>
        <v/>
      </c>
      <c r="CH117" s="175" t="str">
        <f t="shared" si="53"/>
        <v/>
      </c>
      <c r="CI117" s="175" t="str">
        <f t="shared" si="54"/>
        <v/>
      </c>
      <c r="CJ117" s="175" t="str">
        <f t="shared" si="55"/>
        <v/>
      </c>
      <c r="CK117" s="175" t="str">
        <f t="shared" si="56"/>
        <v/>
      </c>
      <c r="CL117" s="175" t="str">
        <f t="shared" si="57"/>
        <v/>
      </c>
      <c r="CM117" s="175" t="str">
        <f t="shared" si="58"/>
        <v/>
      </c>
      <c r="CN117" s="175" t="str">
        <f t="shared" si="59"/>
        <v/>
      </c>
      <c r="CO117" s="175" t="str">
        <f t="shared" si="60"/>
        <v/>
      </c>
      <c r="CP117" s="175" t="str">
        <f t="shared" si="61"/>
        <v/>
      </c>
      <c r="CQ117" s="175" t="str">
        <f t="shared" si="62"/>
        <v/>
      </c>
      <c r="CR117" s="175" t="str">
        <f t="shared" si="63"/>
        <v/>
      </c>
      <c r="CS117" s="175"/>
      <c r="CT117" s="175"/>
    </row>
    <row r="118" spans="1:98" x14ac:dyDescent="0.25">
      <c r="A118" s="452" t="s">
        <v>103</v>
      </c>
      <c r="B118" s="453"/>
      <c r="C118" s="285">
        <f t="shared" si="65"/>
        <v>0</v>
      </c>
      <c r="D118" s="286">
        <f t="shared" si="66"/>
        <v>0</v>
      </c>
      <c r="E118" s="276"/>
      <c r="F118" s="215"/>
      <c r="G118" s="276"/>
      <c r="H118" s="215"/>
      <c r="I118" s="276"/>
      <c r="J118" s="215"/>
      <c r="K118" s="276"/>
      <c r="L118" s="215"/>
      <c r="M118" s="276"/>
      <c r="N118" s="215"/>
      <c r="O118" s="276"/>
      <c r="P118" s="215"/>
      <c r="Q118" s="276"/>
      <c r="R118" s="215"/>
      <c r="S118" s="276"/>
      <c r="T118" s="215"/>
      <c r="U118" s="276"/>
      <c r="V118" s="215"/>
      <c r="W118" s="276"/>
      <c r="X118" s="215"/>
      <c r="Y118" s="276"/>
      <c r="Z118" s="215"/>
      <c r="AA118" s="276"/>
      <c r="AB118" s="215"/>
      <c r="AC118" s="276"/>
      <c r="AD118" s="215"/>
      <c r="AE118" s="276"/>
      <c r="AF118" s="215"/>
      <c r="AG118" s="276"/>
      <c r="AH118" s="215"/>
      <c r="AI118" s="276"/>
      <c r="AJ118" s="215"/>
      <c r="AK118" s="276"/>
      <c r="AL118" s="216"/>
      <c r="AM118" s="298"/>
      <c r="AN118" s="206"/>
      <c r="AO118" s="206"/>
      <c r="AP118" s="216"/>
      <c r="AQ118" s="216"/>
      <c r="AR118" s="265" t="s">
        <v>97</v>
      </c>
      <c r="BZ118" s="175"/>
      <c r="CA118" s="175" t="str">
        <f t="shared" si="64"/>
        <v/>
      </c>
      <c r="CB118" s="175" t="str">
        <f t="shared" si="47"/>
        <v/>
      </c>
      <c r="CC118" s="175" t="str">
        <f t="shared" si="48"/>
        <v/>
      </c>
      <c r="CD118" s="175" t="str">
        <f t="shared" si="49"/>
        <v/>
      </c>
      <c r="CE118" s="175" t="str">
        <f t="shared" si="50"/>
        <v/>
      </c>
      <c r="CF118" s="175" t="str">
        <f t="shared" si="51"/>
        <v/>
      </c>
      <c r="CG118" s="175" t="str">
        <f t="shared" si="52"/>
        <v/>
      </c>
      <c r="CH118" s="175" t="str">
        <f t="shared" si="53"/>
        <v/>
      </c>
      <c r="CI118" s="175" t="str">
        <f t="shared" si="54"/>
        <v/>
      </c>
      <c r="CJ118" s="175" t="str">
        <f t="shared" si="55"/>
        <v/>
      </c>
      <c r="CK118" s="175" t="str">
        <f t="shared" si="56"/>
        <v/>
      </c>
      <c r="CL118" s="175" t="str">
        <f t="shared" si="57"/>
        <v/>
      </c>
      <c r="CM118" s="175" t="str">
        <f t="shared" si="58"/>
        <v/>
      </c>
      <c r="CN118" s="175" t="str">
        <f t="shared" si="59"/>
        <v/>
      </c>
      <c r="CO118" s="175" t="str">
        <f t="shared" si="60"/>
        <v/>
      </c>
      <c r="CP118" s="175" t="str">
        <f t="shared" si="61"/>
        <v/>
      </c>
      <c r="CQ118" s="175" t="str">
        <f t="shared" si="62"/>
        <v/>
      </c>
      <c r="CR118" s="175" t="str">
        <f t="shared" si="63"/>
        <v/>
      </c>
      <c r="CS118" s="175"/>
      <c r="CT118" s="175"/>
    </row>
    <row r="119" spans="1:98" x14ac:dyDescent="0.25">
      <c r="A119" s="452" t="s">
        <v>104</v>
      </c>
      <c r="B119" s="453"/>
      <c r="C119" s="285">
        <f t="shared" si="65"/>
        <v>0</v>
      </c>
      <c r="D119" s="286">
        <f t="shared" si="66"/>
        <v>0</v>
      </c>
      <c r="E119" s="276"/>
      <c r="F119" s="215"/>
      <c r="G119" s="276"/>
      <c r="H119" s="215"/>
      <c r="I119" s="276"/>
      <c r="J119" s="215"/>
      <c r="K119" s="276"/>
      <c r="L119" s="215"/>
      <c r="M119" s="276"/>
      <c r="N119" s="215"/>
      <c r="O119" s="276"/>
      <c r="P119" s="215"/>
      <c r="Q119" s="276"/>
      <c r="R119" s="215"/>
      <c r="S119" s="276"/>
      <c r="T119" s="215"/>
      <c r="U119" s="276"/>
      <c r="V119" s="215"/>
      <c r="W119" s="276"/>
      <c r="X119" s="215"/>
      <c r="Y119" s="276"/>
      <c r="Z119" s="215"/>
      <c r="AA119" s="276"/>
      <c r="AB119" s="215"/>
      <c r="AC119" s="276"/>
      <c r="AD119" s="215"/>
      <c r="AE119" s="276"/>
      <c r="AF119" s="215"/>
      <c r="AG119" s="276"/>
      <c r="AH119" s="215"/>
      <c r="AI119" s="276"/>
      <c r="AJ119" s="215"/>
      <c r="AK119" s="276"/>
      <c r="AL119" s="216"/>
      <c r="AM119" s="298"/>
      <c r="AN119" s="206"/>
      <c r="AO119" s="206"/>
      <c r="AP119" s="216"/>
      <c r="AQ119" s="216"/>
      <c r="AR119" s="265" t="s">
        <v>97</v>
      </c>
      <c r="BZ119" s="175"/>
      <c r="CA119" s="175" t="str">
        <f t="shared" si="64"/>
        <v/>
      </c>
      <c r="CB119" s="175" t="str">
        <f t="shared" si="47"/>
        <v/>
      </c>
      <c r="CC119" s="175" t="str">
        <f t="shared" si="48"/>
        <v/>
      </c>
      <c r="CD119" s="175" t="str">
        <f t="shared" si="49"/>
        <v/>
      </c>
      <c r="CE119" s="175" t="str">
        <f t="shared" si="50"/>
        <v/>
      </c>
      <c r="CF119" s="175" t="str">
        <f t="shared" si="51"/>
        <v/>
      </c>
      <c r="CG119" s="175" t="str">
        <f t="shared" si="52"/>
        <v/>
      </c>
      <c r="CH119" s="175" t="str">
        <f t="shared" si="53"/>
        <v/>
      </c>
      <c r="CI119" s="175" t="str">
        <f t="shared" si="54"/>
        <v/>
      </c>
      <c r="CJ119" s="175" t="str">
        <f t="shared" si="55"/>
        <v/>
      </c>
      <c r="CK119" s="175" t="str">
        <f t="shared" si="56"/>
        <v/>
      </c>
      <c r="CL119" s="175" t="str">
        <f t="shared" si="57"/>
        <v/>
      </c>
      <c r="CM119" s="175" t="str">
        <f t="shared" si="58"/>
        <v/>
      </c>
      <c r="CN119" s="175" t="str">
        <f t="shared" si="59"/>
        <v/>
      </c>
      <c r="CO119" s="175" t="str">
        <f t="shared" si="60"/>
        <v/>
      </c>
      <c r="CP119" s="175" t="str">
        <f t="shared" si="61"/>
        <v/>
      </c>
      <c r="CQ119" s="175" t="str">
        <f t="shared" si="62"/>
        <v/>
      </c>
      <c r="CR119" s="175" t="str">
        <f t="shared" si="63"/>
        <v/>
      </c>
      <c r="CS119" s="175"/>
      <c r="CT119" s="175"/>
    </row>
    <row r="120" spans="1:98" x14ac:dyDescent="0.25">
      <c r="A120" s="452" t="s">
        <v>60</v>
      </c>
      <c r="B120" s="453"/>
      <c r="C120" s="285">
        <f t="shared" si="65"/>
        <v>0</v>
      </c>
      <c r="D120" s="286">
        <f t="shared" si="66"/>
        <v>0</v>
      </c>
      <c r="E120" s="276"/>
      <c r="F120" s="215"/>
      <c r="G120" s="276"/>
      <c r="H120" s="215"/>
      <c r="I120" s="276"/>
      <c r="J120" s="215"/>
      <c r="K120" s="276"/>
      <c r="L120" s="215"/>
      <c r="M120" s="276"/>
      <c r="N120" s="215"/>
      <c r="O120" s="276"/>
      <c r="P120" s="215"/>
      <c r="Q120" s="276"/>
      <c r="R120" s="215"/>
      <c r="S120" s="276"/>
      <c r="T120" s="215"/>
      <c r="U120" s="276"/>
      <c r="V120" s="215"/>
      <c r="W120" s="276"/>
      <c r="X120" s="215"/>
      <c r="Y120" s="276"/>
      <c r="Z120" s="215"/>
      <c r="AA120" s="276"/>
      <c r="AB120" s="215"/>
      <c r="AC120" s="276"/>
      <c r="AD120" s="215"/>
      <c r="AE120" s="276"/>
      <c r="AF120" s="215"/>
      <c r="AG120" s="276"/>
      <c r="AH120" s="215"/>
      <c r="AI120" s="276"/>
      <c r="AJ120" s="215"/>
      <c r="AK120" s="276"/>
      <c r="AL120" s="216"/>
      <c r="AM120" s="298"/>
      <c r="AN120" s="206"/>
      <c r="AO120" s="206"/>
      <c r="AP120" s="216"/>
      <c r="AQ120" s="216"/>
      <c r="AR120" s="265" t="s">
        <v>97</v>
      </c>
      <c r="BZ120" s="175"/>
      <c r="CA120" s="175" t="str">
        <f t="shared" si="64"/>
        <v/>
      </c>
      <c r="CB120" s="175" t="str">
        <f t="shared" si="47"/>
        <v/>
      </c>
      <c r="CC120" s="175" t="str">
        <f t="shared" si="48"/>
        <v/>
      </c>
      <c r="CD120" s="175" t="str">
        <f t="shared" si="49"/>
        <v/>
      </c>
      <c r="CE120" s="175" t="str">
        <f t="shared" si="50"/>
        <v/>
      </c>
      <c r="CF120" s="175" t="str">
        <f t="shared" si="51"/>
        <v/>
      </c>
      <c r="CG120" s="175" t="str">
        <f t="shared" si="52"/>
        <v/>
      </c>
      <c r="CH120" s="175" t="str">
        <f t="shared" si="53"/>
        <v/>
      </c>
      <c r="CI120" s="175" t="str">
        <f t="shared" si="54"/>
        <v/>
      </c>
      <c r="CJ120" s="175" t="str">
        <f t="shared" si="55"/>
        <v/>
      </c>
      <c r="CK120" s="175" t="str">
        <f t="shared" si="56"/>
        <v/>
      </c>
      <c r="CL120" s="175" t="str">
        <f t="shared" si="57"/>
        <v/>
      </c>
      <c r="CM120" s="175" t="str">
        <f t="shared" si="58"/>
        <v/>
      </c>
      <c r="CN120" s="175" t="str">
        <f t="shared" si="59"/>
        <v/>
      </c>
      <c r="CO120" s="175" t="str">
        <f t="shared" si="60"/>
        <v/>
      </c>
      <c r="CP120" s="175" t="str">
        <f t="shared" si="61"/>
        <v/>
      </c>
      <c r="CQ120" s="175" t="str">
        <f t="shared" si="62"/>
        <v/>
      </c>
      <c r="CR120" s="175" t="str">
        <f t="shared" si="63"/>
        <v/>
      </c>
      <c r="CS120" s="175"/>
      <c r="CT120" s="175"/>
    </row>
    <row r="121" spans="1:98" x14ac:dyDescent="0.25">
      <c r="A121" s="471" t="s">
        <v>61</v>
      </c>
      <c r="B121" s="472"/>
      <c r="C121" s="281">
        <f t="shared" si="65"/>
        <v>0</v>
      </c>
      <c r="D121" s="228">
        <f t="shared" si="66"/>
        <v>0</v>
      </c>
      <c r="E121" s="289"/>
      <c r="F121" s="290"/>
      <c r="G121" s="289"/>
      <c r="H121" s="290"/>
      <c r="I121" s="229"/>
      <c r="J121" s="230"/>
      <c r="K121" s="229"/>
      <c r="L121" s="230"/>
      <c r="M121" s="229"/>
      <c r="N121" s="230"/>
      <c r="O121" s="229"/>
      <c r="P121" s="230"/>
      <c r="Q121" s="229"/>
      <c r="R121" s="230"/>
      <c r="S121" s="229"/>
      <c r="T121" s="230"/>
      <c r="U121" s="229"/>
      <c r="V121" s="230"/>
      <c r="W121" s="229"/>
      <c r="X121" s="230"/>
      <c r="Y121" s="229"/>
      <c r="Z121" s="230"/>
      <c r="AA121" s="229"/>
      <c r="AB121" s="230"/>
      <c r="AC121" s="229"/>
      <c r="AD121" s="230"/>
      <c r="AE121" s="229"/>
      <c r="AF121" s="230"/>
      <c r="AG121" s="229"/>
      <c r="AH121" s="230"/>
      <c r="AI121" s="229"/>
      <c r="AJ121" s="230"/>
      <c r="AK121" s="229"/>
      <c r="AL121" s="231"/>
      <c r="AM121" s="300"/>
      <c r="AN121" s="219"/>
      <c r="AO121" s="219"/>
      <c r="AP121" s="231"/>
      <c r="AQ121" s="231"/>
      <c r="AR121" s="265" t="s">
        <v>97</v>
      </c>
      <c r="BZ121" s="175"/>
      <c r="CA121" s="175" t="str">
        <f t="shared" si="64"/>
        <v/>
      </c>
      <c r="CB121" s="175" t="str">
        <f t="shared" si="47"/>
        <v/>
      </c>
      <c r="CC121" s="175" t="str">
        <f t="shared" si="48"/>
        <v/>
      </c>
      <c r="CD121" s="175" t="str">
        <f t="shared" si="49"/>
        <v/>
      </c>
      <c r="CE121" s="175" t="str">
        <f t="shared" si="50"/>
        <v/>
      </c>
      <c r="CF121" s="175" t="str">
        <f t="shared" si="51"/>
        <v/>
      </c>
      <c r="CG121" s="175" t="str">
        <f t="shared" si="52"/>
        <v/>
      </c>
      <c r="CH121" s="175" t="str">
        <f t="shared" si="53"/>
        <v/>
      </c>
      <c r="CI121" s="175" t="str">
        <f t="shared" si="54"/>
        <v/>
      </c>
      <c r="CJ121" s="175" t="str">
        <f t="shared" si="55"/>
        <v/>
      </c>
      <c r="CK121" s="175" t="str">
        <f t="shared" si="56"/>
        <v/>
      </c>
      <c r="CL121" s="175" t="str">
        <f t="shared" si="57"/>
        <v/>
      </c>
      <c r="CM121" s="175" t="str">
        <f t="shared" si="58"/>
        <v/>
      </c>
      <c r="CN121" s="175" t="str">
        <f t="shared" si="59"/>
        <v/>
      </c>
      <c r="CO121" s="175" t="str">
        <f t="shared" si="60"/>
        <v/>
      </c>
      <c r="CP121" s="175" t="str">
        <f t="shared" si="61"/>
        <v/>
      </c>
      <c r="CQ121" s="175" t="str">
        <f t="shared" si="62"/>
        <v/>
      </c>
      <c r="CR121" s="175" t="str">
        <f t="shared" si="63"/>
        <v/>
      </c>
      <c r="CS121" s="175"/>
      <c r="CT121" s="175"/>
    </row>
    <row r="122" spans="1:98" ht="15" customHeight="1" x14ac:dyDescent="0.25">
      <c r="A122" s="301" t="s">
        <v>63</v>
      </c>
      <c r="B122" s="302"/>
      <c r="C122" s="302"/>
      <c r="D122" s="302"/>
      <c r="E122" s="302"/>
      <c r="F122" s="302"/>
      <c r="G122" s="302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</row>
    <row r="123" spans="1:98" ht="50.25" customHeight="1" x14ac:dyDescent="0.25">
      <c r="A123" s="327" t="s">
        <v>64</v>
      </c>
      <c r="B123" s="495" t="s">
        <v>65</v>
      </c>
      <c r="C123" s="495"/>
      <c r="D123" s="495" t="s">
        <v>66</v>
      </c>
      <c r="E123" s="495"/>
      <c r="F123" s="495" t="s">
        <v>67</v>
      </c>
      <c r="G123" s="495"/>
      <c r="BZ123" s="175"/>
      <c r="CA123" s="175"/>
      <c r="CB123" s="175"/>
      <c r="CC123" s="175"/>
      <c r="CD123" s="175"/>
      <c r="CE123" s="175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5"/>
      <c r="CP123" s="175"/>
      <c r="CQ123" s="175"/>
      <c r="CR123" s="175"/>
      <c r="CS123" s="175"/>
      <c r="CT123" s="175"/>
    </row>
    <row r="124" spans="1:98" ht="25.5" customHeight="1" x14ac:dyDescent="0.25">
      <c r="A124" s="304" t="s">
        <v>68</v>
      </c>
      <c r="B124" s="499"/>
      <c r="C124" s="500"/>
      <c r="D124" s="500"/>
      <c r="E124" s="500"/>
      <c r="F124" s="500"/>
      <c r="G124" s="501"/>
      <c r="H124" s="174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5"/>
      <c r="CP124" s="175"/>
      <c r="CQ124" s="175"/>
      <c r="CR124" s="175"/>
      <c r="CS124" s="175"/>
      <c r="CT124" s="175"/>
    </row>
    <row r="125" spans="1:98" ht="25.5" customHeight="1" x14ac:dyDescent="0.25">
      <c r="A125" s="304" t="s">
        <v>69</v>
      </c>
      <c r="B125" s="502"/>
      <c r="C125" s="503"/>
      <c r="D125" s="503"/>
      <c r="E125" s="503"/>
      <c r="F125" s="503"/>
      <c r="G125" s="504"/>
      <c r="H125" s="174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5"/>
      <c r="CP125" s="175"/>
      <c r="CQ125" s="175"/>
      <c r="CR125" s="175"/>
      <c r="CS125" s="175"/>
      <c r="CT125" s="175"/>
    </row>
    <row r="126" spans="1:98" ht="25.5" customHeight="1" x14ac:dyDescent="0.25">
      <c r="A126" s="304" t="s">
        <v>70</v>
      </c>
      <c r="B126" s="502"/>
      <c r="C126" s="503"/>
      <c r="D126" s="503"/>
      <c r="E126" s="503"/>
      <c r="F126" s="505"/>
      <c r="G126" s="506"/>
      <c r="H126" s="174"/>
    </row>
    <row r="127" spans="1:98" ht="25.5" customHeight="1" x14ac:dyDescent="0.25">
      <c r="A127" s="304" t="s">
        <v>71</v>
      </c>
      <c r="B127" s="496"/>
      <c r="C127" s="497"/>
      <c r="D127" s="497"/>
      <c r="E127" s="497"/>
      <c r="F127" s="497"/>
      <c r="G127" s="498"/>
      <c r="H127" s="174"/>
    </row>
    <row r="195" spans="1:2" hidden="1" x14ac:dyDescent="0.25">
      <c r="A195" s="305">
        <f>SUM(E12:F29,J12:K29,B34:K51,C55:P59,C63:P67,C72:D94,C99:D121,B124:C127)</f>
        <v>2160</v>
      </c>
      <c r="B195" s="305">
        <f>SUM(CF6:CT125)</f>
        <v>0</v>
      </c>
    </row>
  </sheetData>
  <mergeCells count="143">
    <mergeCell ref="A120:B120"/>
    <mergeCell ref="A121:B121"/>
    <mergeCell ref="B123:C123"/>
    <mergeCell ref="D123:E123"/>
    <mergeCell ref="F123:G123"/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  <mergeCell ref="A108:A110"/>
    <mergeCell ref="A111:B111"/>
    <mergeCell ref="A112:B112"/>
    <mergeCell ref="A113:B113"/>
    <mergeCell ref="A114:B114"/>
    <mergeCell ref="A115:B115"/>
    <mergeCell ref="A117:B117"/>
    <mergeCell ref="A118:B118"/>
    <mergeCell ref="A119:B119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I97:AJ97"/>
    <mergeCell ref="AK97:AL97"/>
    <mergeCell ref="AM97:AM98"/>
    <mergeCell ref="AN97:AN98"/>
    <mergeCell ref="A93:B93"/>
    <mergeCell ref="A94:B94"/>
    <mergeCell ref="A96:B98"/>
    <mergeCell ref="C96:D97"/>
    <mergeCell ref="E96:AL96"/>
    <mergeCell ref="AM96:AN96"/>
    <mergeCell ref="AO96:AO98"/>
    <mergeCell ref="AP96:AP98"/>
    <mergeCell ref="C69:D70"/>
    <mergeCell ref="E69:AL69"/>
    <mergeCell ref="AM69:AN69"/>
    <mergeCell ref="AO69:AO71"/>
    <mergeCell ref="AP69:AP71"/>
    <mergeCell ref="A90:B90"/>
    <mergeCell ref="A91:B91"/>
    <mergeCell ref="A92:B92"/>
    <mergeCell ref="A76:B76"/>
    <mergeCell ref="A77:B77"/>
    <mergeCell ref="A78:B78"/>
    <mergeCell ref="A79:B79"/>
    <mergeCell ref="A80:B80"/>
    <mergeCell ref="A81:A83"/>
    <mergeCell ref="A85:B85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A87:B87"/>
    <mergeCell ref="A88:B88"/>
    <mergeCell ref="A72:B72"/>
    <mergeCell ref="A73:B73"/>
    <mergeCell ref="A74:B74"/>
    <mergeCell ref="A75:B75"/>
    <mergeCell ref="A84:B84"/>
    <mergeCell ref="A86:B86"/>
    <mergeCell ref="A55:B55"/>
    <mergeCell ref="A56:A58"/>
    <mergeCell ref="A59:B59"/>
    <mergeCell ref="A63:B63"/>
    <mergeCell ref="A64:A66"/>
    <mergeCell ref="A67:B67"/>
    <mergeCell ref="A69:B71"/>
    <mergeCell ref="A52:Q52"/>
    <mergeCell ref="A53:B54"/>
    <mergeCell ref="C53:E53"/>
    <mergeCell ref="F53:H53"/>
    <mergeCell ref="I53:K53"/>
    <mergeCell ref="L53:N53"/>
    <mergeCell ref="O53:P53"/>
    <mergeCell ref="A60:R60"/>
    <mergeCell ref="A61:B62"/>
    <mergeCell ref="C61:E61"/>
    <mergeCell ref="F61:H61"/>
    <mergeCell ref="I61:K61"/>
    <mergeCell ref="L61:N61"/>
    <mergeCell ref="O61:P61"/>
    <mergeCell ref="A6:P6"/>
    <mergeCell ref="J8:P8"/>
    <mergeCell ref="A9:A11"/>
    <mergeCell ref="A31:A33"/>
    <mergeCell ref="B31:F31"/>
    <mergeCell ref="G31:K31"/>
    <mergeCell ref="B32:D32"/>
    <mergeCell ref="E32:F32"/>
    <mergeCell ref="G32:I32"/>
    <mergeCell ref="J32:K32"/>
    <mergeCell ref="B9:F9"/>
    <mergeCell ref="G9:K9"/>
    <mergeCell ref="B10:D10"/>
    <mergeCell ref="E10:F10"/>
    <mergeCell ref="G10:I10"/>
    <mergeCell ref="J10:K10"/>
  </mergeCells>
  <dataValidations count="1">
    <dataValidation type="whole" allowBlank="1" showInputMessage="1" showErrorMessage="1" errorTitle="ERROR" error="Por Favor Ingrese solo Números." sqref="Z1:XFD1048576 R1:Y54 A1:Q1048576 R60:Y62 R68:Y1048576">
      <formula1>0</formula1>
      <formula2>10000000000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C195"/>
  <sheetViews>
    <sheetView workbookViewId="0">
      <selection activeCell="A5" sqref="A5"/>
    </sheetView>
  </sheetViews>
  <sheetFormatPr baseColWidth="10" defaultRowHeight="15" x14ac:dyDescent="0.25"/>
  <cols>
    <col min="1" max="1" width="52.5703125" style="173" customWidth="1"/>
    <col min="2" max="2" width="17" style="173" customWidth="1"/>
    <col min="3" max="61" width="11.42578125" style="173"/>
    <col min="62" max="72" width="11.42578125" style="173" customWidth="1"/>
    <col min="73" max="75" width="52.85546875" style="173" customWidth="1"/>
    <col min="76" max="101" width="52.85546875" style="174" customWidth="1"/>
    <col min="102" max="107" width="11.42578125" style="174"/>
    <col min="108" max="16384" width="11.42578125" style="173"/>
  </cols>
  <sheetData>
    <row r="1" spans="1:107" s="168" customFormat="1" ht="14.25" customHeight="1" x14ac:dyDescent="0.25">
      <c r="A1" s="167" t="s">
        <v>0</v>
      </c>
      <c r="BX1" s="169"/>
      <c r="BY1" s="169"/>
      <c r="BZ1" s="169"/>
      <c r="CA1" s="169"/>
      <c r="CB1" s="169"/>
      <c r="CC1" s="169"/>
      <c r="CD1" s="169"/>
      <c r="CE1" s="169"/>
      <c r="CF1" s="169"/>
      <c r="CG1" s="169"/>
      <c r="CH1" s="169"/>
      <c r="CI1" s="169"/>
      <c r="CJ1" s="169"/>
      <c r="CK1" s="169"/>
      <c r="CL1" s="169"/>
      <c r="CM1" s="169"/>
      <c r="CN1" s="169"/>
      <c r="CO1" s="169"/>
      <c r="CP1" s="169"/>
      <c r="CQ1" s="169"/>
      <c r="CR1" s="169"/>
      <c r="CS1" s="169"/>
      <c r="CT1" s="169"/>
      <c r="CU1" s="169"/>
      <c r="CV1" s="169"/>
      <c r="CW1" s="169"/>
      <c r="CX1" s="169"/>
      <c r="CY1" s="169"/>
      <c r="CZ1" s="169"/>
      <c r="DA1" s="169"/>
      <c r="DB1" s="169"/>
      <c r="DC1" s="169"/>
    </row>
    <row r="2" spans="1:107" s="168" customFormat="1" ht="14.25" customHeight="1" x14ac:dyDescent="0.25">
      <c r="A2" s="167" t="str">
        <f>CONCATENATE("COMUNA: ",[8]NOMBRE!B2," - ","( ",[8]NOMBRE!C2,[8]NOMBRE!D2,[8]NOMBRE!E2,[8]NOMBRE!F2,[8]NOMBRE!G2," )")</f>
        <v>COMUNA: Linares - ( 07401 )</v>
      </c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</row>
    <row r="3" spans="1:107" s="168" customFormat="1" ht="14.25" customHeight="1" x14ac:dyDescent="0.25">
      <c r="A3" s="167" t="str">
        <f>CONCATENATE("ESTABLECIMIENTO/ESTRATEGIA: ",[8]NOMBRE!B3," - ","( ",[8]NOMBRE!C3,[8]NOMBRE!D3,[8]NOMBRE!E3,[8]NOMBRE!F3,[8]NOMBRE!G3,[8]NOMBRE!H3," )")</f>
        <v>ESTABLECIMIENTO/ESTRATEGIA: Hospital Presidente Carlos Ibañez del Campo - ( 116108 )</v>
      </c>
      <c r="BX3" s="169"/>
      <c r="BY3" s="169"/>
      <c r="BZ3" s="169"/>
      <c r="CA3" s="169"/>
      <c r="CB3" s="169"/>
      <c r="CC3" s="169"/>
      <c r="CD3" s="169"/>
      <c r="CE3" s="169"/>
      <c r="CF3" s="169"/>
      <c r="CG3" s="169"/>
      <c r="CH3" s="169"/>
      <c r="CI3" s="169"/>
      <c r="CJ3" s="169"/>
      <c r="CK3" s="169"/>
      <c r="CL3" s="169"/>
      <c r="CM3" s="169"/>
      <c r="CN3" s="169"/>
      <c r="CO3" s="169"/>
      <c r="CP3" s="169"/>
      <c r="CQ3" s="169"/>
      <c r="CR3" s="169"/>
      <c r="CS3" s="169"/>
      <c r="CT3" s="169"/>
      <c r="CU3" s="169"/>
      <c r="CV3" s="169"/>
      <c r="CW3" s="169"/>
      <c r="CX3" s="169"/>
      <c r="CY3" s="169"/>
      <c r="CZ3" s="169"/>
      <c r="DA3" s="169"/>
      <c r="DB3" s="169"/>
      <c r="DC3" s="169"/>
    </row>
    <row r="4" spans="1:107" s="168" customFormat="1" ht="14.25" customHeight="1" x14ac:dyDescent="0.25">
      <c r="A4" s="167" t="str">
        <f>CONCATENATE("MES: ",[8]NOMBRE!B6," - ","( ",[8]NOMBRE!C6,[8]NOMBRE!D6," )")</f>
        <v>MES: AGOSTO - ( 08 )</v>
      </c>
      <c r="BX4" s="169"/>
      <c r="BY4" s="169"/>
      <c r="BZ4" s="170"/>
      <c r="CA4" s="170"/>
      <c r="CB4" s="170"/>
      <c r="CC4" s="170"/>
      <c r="CD4" s="170"/>
      <c r="CE4" s="170"/>
      <c r="CF4" s="170"/>
      <c r="CG4" s="170"/>
      <c r="CH4" s="170"/>
      <c r="CI4" s="170"/>
      <c r="CJ4" s="170"/>
      <c r="CK4" s="170"/>
      <c r="CL4" s="170"/>
      <c r="CM4" s="170"/>
      <c r="CN4" s="170"/>
      <c r="CO4" s="170"/>
      <c r="CP4" s="170"/>
      <c r="CQ4" s="170"/>
      <c r="CR4" s="170"/>
      <c r="CS4" s="170"/>
      <c r="CT4" s="170"/>
      <c r="CU4" s="169"/>
      <c r="CV4" s="169"/>
      <c r="CW4" s="169"/>
      <c r="CX4" s="169"/>
      <c r="CY4" s="169"/>
      <c r="CZ4" s="169"/>
      <c r="DA4" s="169"/>
      <c r="DB4" s="169"/>
      <c r="DC4" s="169"/>
    </row>
    <row r="5" spans="1:107" s="168" customFormat="1" ht="14.25" customHeight="1" x14ac:dyDescent="0.25">
      <c r="A5" s="167" t="str">
        <f>CONCATENATE("AÑO: ",[8]NOMBRE!B7)</f>
        <v>AÑO: 2017</v>
      </c>
      <c r="BX5" s="169"/>
      <c r="BY5" s="169"/>
      <c r="BZ5" s="170"/>
      <c r="CA5" s="170"/>
      <c r="CB5" s="170"/>
      <c r="CC5" s="170"/>
      <c r="CD5" s="170"/>
      <c r="CE5" s="170"/>
      <c r="CF5" s="170"/>
      <c r="CG5" s="170"/>
      <c r="CH5" s="170"/>
      <c r="CI5" s="170"/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69"/>
      <c r="CV5" s="169"/>
      <c r="CW5" s="169"/>
      <c r="CX5" s="169"/>
      <c r="CY5" s="169"/>
      <c r="CZ5" s="169"/>
      <c r="DA5" s="169"/>
      <c r="DB5" s="169"/>
      <c r="DC5" s="169"/>
    </row>
    <row r="6" spans="1:107" ht="15.75" x14ac:dyDescent="0.25">
      <c r="A6" s="430" t="s">
        <v>1</v>
      </c>
      <c r="B6" s="430"/>
      <c r="C6" s="430"/>
      <c r="D6" s="430"/>
      <c r="E6" s="430"/>
      <c r="F6" s="430"/>
      <c r="G6" s="430"/>
      <c r="H6" s="430"/>
      <c r="I6" s="430"/>
      <c r="J6" s="430"/>
      <c r="K6" s="430"/>
      <c r="L6" s="430"/>
      <c r="M6" s="430"/>
      <c r="N6" s="430"/>
      <c r="O6" s="430"/>
      <c r="P6" s="430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2"/>
      <c r="AG6" s="172"/>
      <c r="AH6" s="172"/>
      <c r="AI6" s="172"/>
      <c r="AJ6" s="172"/>
      <c r="AK6" s="172"/>
      <c r="AL6" s="172"/>
      <c r="BZ6" s="175"/>
      <c r="CA6" s="175"/>
      <c r="CB6" s="175"/>
      <c r="CC6" s="175"/>
      <c r="CD6" s="175"/>
      <c r="CE6" s="175"/>
      <c r="CF6" s="175"/>
      <c r="CG6" s="175"/>
      <c r="CH6" s="175"/>
      <c r="CI6" s="175"/>
      <c r="CJ6" s="175"/>
      <c r="CK6" s="175"/>
      <c r="CL6" s="175"/>
      <c r="CM6" s="175"/>
      <c r="CN6" s="175"/>
      <c r="CO6" s="175"/>
      <c r="CP6" s="175"/>
      <c r="CQ6" s="175"/>
      <c r="CR6" s="175"/>
      <c r="CS6" s="175"/>
      <c r="CT6" s="175"/>
    </row>
    <row r="7" spans="1:107" ht="15.75" x14ac:dyDescent="0.25">
      <c r="A7" s="176" t="s">
        <v>72</v>
      </c>
      <c r="B7" s="333"/>
      <c r="C7" s="333"/>
      <c r="D7" s="333"/>
      <c r="E7" s="333"/>
      <c r="F7" s="333"/>
      <c r="G7" s="333"/>
      <c r="H7" s="333"/>
      <c r="I7" s="333"/>
      <c r="J7" s="333"/>
      <c r="K7" s="333"/>
      <c r="L7" s="333"/>
      <c r="M7" s="333"/>
      <c r="N7" s="333"/>
      <c r="O7" s="333"/>
      <c r="P7" s="333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2"/>
      <c r="AG7" s="172"/>
      <c r="AH7" s="172"/>
      <c r="AI7" s="172"/>
      <c r="AJ7" s="172"/>
      <c r="AK7" s="172"/>
      <c r="AL7" s="172"/>
      <c r="BZ7" s="175"/>
      <c r="CA7" s="175"/>
      <c r="CB7" s="175"/>
      <c r="CC7" s="175"/>
      <c r="CD7" s="175"/>
      <c r="CE7" s="175"/>
      <c r="CF7" s="175"/>
      <c r="CG7" s="175"/>
      <c r="CH7" s="175"/>
      <c r="CI7" s="175"/>
      <c r="CJ7" s="175"/>
      <c r="CK7" s="175"/>
      <c r="CL7" s="175"/>
      <c r="CM7" s="175"/>
      <c r="CN7" s="175"/>
      <c r="CO7" s="175"/>
      <c r="CP7" s="175"/>
      <c r="CQ7" s="175"/>
      <c r="CR7" s="175"/>
      <c r="CS7" s="175"/>
      <c r="CT7" s="175"/>
    </row>
    <row r="8" spans="1:107" x14ac:dyDescent="0.25">
      <c r="A8" s="178" t="s">
        <v>2</v>
      </c>
      <c r="B8" s="178"/>
      <c r="C8" s="178"/>
      <c r="D8" s="178"/>
      <c r="E8" s="178"/>
      <c r="F8" s="178"/>
      <c r="G8" s="178"/>
      <c r="H8" s="178"/>
      <c r="I8" s="179"/>
      <c r="J8" s="431"/>
      <c r="K8" s="431"/>
      <c r="L8" s="431"/>
      <c r="M8" s="431"/>
      <c r="N8" s="431"/>
      <c r="O8" s="431"/>
      <c r="P8" s="431"/>
      <c r="Q8" s="180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2"/>
      <c r="AF8" s="172"/>
      <c r="AG8" s="172"/>
      <c r="AH8" s="172"/>
      <c r="AI8" s="172"/>
      <c r="AJ8" s="172"/>
      <c r="AK8" s="172"/>
      <c r="AL8" s="172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</row>
    <row r="9" spans="1:107" ht="15" customHeight="1" x14ac:dyDescent="0.25">
      <c r="A9" s="432" t="s">
        <v>3</v>
      </c>
      <c r="B9" s="436" t="s">
        <v>73</v>
      </c>
      <c r="C9" s="437"/>
      <c r="D9" s="437"/>
      <c r="E9" s="437"/>
      <c r="F9" s="438"/>
      <c r="G9" s="437" t="s">
        <v>74</v>
      </c>
      <c r="H9" s="437"/>
      <c r="I9" s="437"/>
      <c r="J9" s="437"/>
      <c r="K9" s="440"/>
      <c r="L9" s="172"/>
      <c r="M9" s="172"/>
      <c r="N9" s="172"/>
      <c r="O9" s="172"/>
      <c r="P9" s="172"/>
      <c r="Q9" s="172"/>
      <c r="R9" s="172"/>
      <c r="S9" s="172"/>
      <c r="T9" s="172"/>
      <c r="U9" s="172"/>
      <c r="BZ9" s="175"/>
      <c r="CA9" s="175"/>
      <c r="CB9" s="175"/>
      <c r="CC9" s="175"/>
      <c r="CD9" s="175"/>
      <c r="CE9" s="175"/>
      <c r="CF9" s="175"/>
      <c r="CG9" s="175"/>
      <c r="CH9" s="175"/>
      <c r="CI9" s="175"/>
      <c r="CJ9" s="175"/>
      <c r="CK9" s="175"/>
      <c r="CL9" s="175"/>
      <c r="CM9" s="175"/>
      <c r="CN9" s="175"/>
      <c r="CO9" s="175"/>
      <c r="CP9" s="175"/>
      <c r="CQ9" s="175"/>
      <c r="CR9" s="175"/>
      <c r="CS9" s="175"/>
      <c r="CT9" s="175"/>
    </row>
    <row r="10" spans="1:107" ht="15" customHeight="1" x14ac:dyDescent="0.25">
      <c r="A10" s="433"/>
      <c r="B10" s="436" t="s">
        <v>75</v>
      </c>
      <c r="C10" s="437"/>
      <c r="D10" s="440"/>
      <c r="E10" s="441" t="s">
        <v>76</v>
      </c>
      <c r="F10" s="442"/>
      <c r="G10" s="437" t="s">
        <v>75</v>
      </c>
      <c r="H10" s="437"/>
      <c r="I10" s="440"/>
      <c r="J10" s="436" t="s">
        <v>77</v>
      </c>
      <c r="K10" s="440"/>
      <c r="L10" s="172"/>
      <c r="M10" s="172"/>
      <c r="N10" s="172"/>
      <c r="O10" s="172"/>
      <c r="P10" s="172"/>
      <c r="Q10" s="172"/>
      <c r="R10" s="172"/>
      <c r="S10" s="172"/>
      <c r="T10" s="172"/>
      <c r="U10" s="172"/>
      <c r="BZ10" s="175"/>
      <c r="CA10" s="175"/>
      <c r="CB10" s="175"/>
      <c r="CC10" s="175"/>
      <c r="CD10" s="175"/>
      <c r="CE10" s="175"/>
      <c r="CF10" s="175"/>
      <c r="CG10" s="175"/>
      <c r="CH10" s="175"/>
      <c r="CI10" s="175"/>
      <c r="CJ10" s="175"/>
      <c r="CK10" s="175"/>
      <c r="CL10" s="175"/>
      <c r="CM10" s="175"/>
      <c r="CN10" s="175"/>
      <c r="CO10" s="175"/>
      <c r="CP10" s="175"/>
      <c r="CQ10" s="175"/>
      <c r="CR10" s="175"/>
      <c r="CS10" s="175"/>
      <c r="CT10" s="175"/>
    </row>
    <row r="11" spans="1:107" x14ac:dyDescent="0.25">
      <c r="A11" s="434"/>
      <c r="B11" s="181" t="s">
        <v>4</v>
      </c>
      <c r="C11" s="182" t="s">
        <v>5</v>
      </c>
      <c r="D11" s="183" t="s">
        <v>78</v>
      </c>
      <c r="E11" s="337" t="s">
        <v>6</v>
      </c>
      <c r="F11" s="338" t="s">
        <v>7</v>
      </c>
      <c r="G11" s="186" t="s">
        <v>4</v>
      </c>
      <c r="H11" s="182" t="s">
        <v>5</v>
      </c>
      <c r="I11" s="187" t="s">
        <v>78</v>
      </c>
      <c r="J11" s="337" t="s">
        <v>6</v>
      </c>
      <c r="K11" s="336" t="s">
        <v>7</v>
      </c>
      <c r="L11" s="189"/>
      <c r="M11" s="172"/>
      <c r="N11" s="172"/>
      <c r="O11" s="172"/>
      <c r="P11" s="172"/>
      <c r="Q11" s="172"/>
      <c r="R11" s="172"/>
      <c r="S11" s="172"/>
      <c r="T11" s="172"/>
      <c r="U11" s="172"/>
      <c r="BZ11" s="175"/>
      <c r="CA11" s="175"/>
      <c r="CB11" s="175"/>
      <c r="CC11" s="175"/>
      <c r="CD11" s="175"/>
      <c r="CE11" s="175"/>
      <c r="CF11" s="175"/>
      <c r="CG11" s="175"/>
      <c r="CH11" s="175"/>
      <c r="CI11" s="175"/>
      <c r="CJ11" s="175"/>
      <c r="CK11" s="175"/>
      <c r="CL11" s="175"/>
      <c r="CM11" s="175"/>
      <c r="CN11" s="175"/>
      <c r="CO11" s="175"/>
      <c r="CP11" s="175"/>
      <c r="CQ11" s="175"/>
      <c r="CR11" s="175"/>
      <c r="CS11" s="175"/>
      <c r="CT11" s="175"/>
    </row>
    <row r="12" spans="1:107" ht="20.25" customHeight="1" x14ac:dyDescent="0.25">
      <c r="A12" s="190" t="s">
        <v>8</v>
      </c>
      <c r="B12" s="191">
        <v>134</v>
      </c>
      <c r="C12" s="192"/>
      <c r="D12" s="193"/>
      <c r="E12" s="194"/>
      <c r="F12" s="195">
        <v>134</v>
      </c>
      <c r="G12" s="196"/>
      <c r="H12" s="192"/>
      <c r="I12" s="193"/>
      <c r="J12" s="197"/>
      <c r="K12" s="198"/>
      <c r="L12" s="199" t="s">
        <v>79</v>
      </c>
      <c r="M12" s="200"/>
      <c r="N12" s="200"/>
      <c r="O12" s="200"/>
      <c r="P12" s="200"/>
      <c r="Q12" s="200"/>
      <c r="R12" s="200"/>
      <c r="S12" s="200"/>
      <c r="T12" s="200"/>
      <c r="U12" s="200"/>
      <c r="BZ12" s="175"/>
      <c r="CA12" s="175" t="str">
        <f t="shared" ref="CA12:CA29" si="0">IF(B12+C12+D12&lt;&gt;E12+F12,"El Total de VDRL,RPR o MHA-TP Procesados deben ser igual a la columna Sexo.","")</f>
        <v/>
      </c>
      <c r="CB12" s="175" t="str">
        <f t="shared" ref="CB12:CB29" si="1">IF(G12+H12+I12&lt;&gt;J12+K12,"El Total de VDRL,RPR o MHA-TP Reactivos deben ser igual a la columna Sexo.","")</f>
        <v/>
      </c>
      <c r="CC12" s="175" t="str">
        <f t="shared" ref="CC12:CC29" si="2">IF(H12&gt;E12+F12,"Reactivos de Seccion A.1,no puede  ser mayor que Procesados","")</f>
        <v/>
      </c>
      <c r="CD12" s="175"/>
      <c r="CE12" s="175"/>
      <c r="CF12" s="175"/>
      <c r="CG12" s="175">
        <f t="shared" ref="CG12:CG29" si="3">IF(B12+C12+D12&lt;&gt;E12+F12,1,0)</f>
        <v>0</v>
      </c>
      <c r="CH12" s="175">
        <f t="shared" ref="CH12:CH29" si="4">IF(G12+H12+I12&lt;&gt;J12+K12,1,0)</f>
        <v>0</v>
      </c>
      <c r="CI12" s="175">
        <f t="shared" ref="CI12:CI29" si="5">IF(H12&gt;E12+F12,1,0)</f>
        <v>0</v>
      </c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</row>
    <row r="13" spans="1:107" ht="20.25" customHeight="1" x14ac:dyDescent="0.25">
      <c r="A13" s="190" t="s">
        <v>9</v>
      </c>
      <c r="B13" s="191">
        <v>107</v>
      </c>
      <c r="C13" s="192"/>
      <c r="D13" s="193"/>
      <c r="E13" s="201"/>
      <c r="F13" s="195">
        <v>107</v>
      </c>
      <c r="G13" s="196">
        <v>1</v>
      </c>
      <c r="H13" s="192"/>
      <c r="I13" s="193"/>
      <c r="J13" s="201"/>
      <c r="K13" s="202">
        <v>1</v>
      </c>
      <c r="L13" s="199" t="s">
        <v>79</v>
      </c>
      <c r="M13" s="200"/>
      <c r="N13" s="200"/>
      <c r="O13" s="200"/>
      <c r="P13" s="200"/>
      <c r="Q13" s="200"/>
      <c r="R13" s="200"/>
      <c r="S13" s="200"/>
      <c r="T13" s="200"/>
      <c r="U13" s="200"/>
      <c r="BZ13" s="175"/>
      <c r="CA13" s="175" t="str">
        <f t="shared" si="0"/>
        <v/>
      </c>
      <c r="CB13" s="175" t="str">
        <f t="shared" si="1"/>
        <v/>
      </c>
      <c r="CC13" s="175" t="str">
        <f t="shared" si="2"/>
        <v/>
      </c>
      <c r="CD13" s="175"/>
      <c r="CE13" s="175"/>
      <c r="CF13" s="175"/>
      <c r="CG13" s="175">
        <f t="shared" si="3"/>
        <v>0</v>
      </c>
      <c r="CH13" s="175">
        <f t="shared" si="4"/>
        <v>0</v>
      </c>
      <c r="CI13" s="175">
        <f t="shared" si="5"/>
        <v>0</v>
      </c>
      <c r="CJ13" s="175"/>
      <c r="CK13" s="175"/>
      <c r="CL13" s="175"/>
      <c r="CM13" s="175"/>
      <c r="CN13" s="175"/>
      <c r="CO13" s="175"/>
      <c r="CP13" s="175"/>
      <c r="CQ13" s="175"/>
      <c r="CR13" s="175"/>
      <c r="CS13" s="175"/>
      <c r="CT13" s="175"/>
    </row>
    <row r="14" spans="1:107" ht="20.25" customHeight="1" x14ac:dyDescent="0.25">
      <c r="A14" s="190" t="s">
        <v>10</v>
      </c>
      <c r="B14" s="191">
        <v>127</v>
      </c>
      <c r="C14" s="192"/>
      <c r="D14" s="193"/>
      <c r="E14" s="201"/>
      <c r="F14" s="195">
        <v>127</v>
      </c>
      <c r="G14" s="196"/>
      <c r="H14" s="192"/>
      <c r="I14" s="193"/>
      <c r="J14" s="201"/>
      <c r="K14" s="202"/>
      <c r="L14" s="199" t="s">
        <v>79</v>
      </c>
      <c r="M14" s="200"/>
      <c r="N14" s="200"/>
      <c r="O14" s="200"/>
      <c r="P14" s="200"/>
      <c r="Q14" s="200"/>
      <c r="R14" s="200"/>
      <c r="S14" s="200"/>
      <c r="T14" s="200"/>
      <c r="U14" s="200"/>
      <c r="BZ14" s="175"/>
      <c r="CA14" s="175" t="str">
        <f t="shared" si="0"/>
        <v/>
      </c>
      <c r="CB14" s="175" t="str">
        <f t="shared" si="1"/>
        <v/>
      </c>
      <c r="CC14" s="175" t="str">
        <f t="shared" si="2"/>
        <v/>
      </c>
      <c r="CD14" s="175"/>
      <c r="CE14" s="175"/>
      <c r="CF14" s="175"/>
      <c r="CG14" s="175">
        <f t="shared" si="3"/>
        <v>0</v>
      </c>
      <c r="CH14" s="175">
        <f t="shared" si="4"/>
        <v>0</v>
      </c>
      <c r="CI14" s="175">
        <f t="shared" si="5"/>
        <v>0</v>
      </c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</row>
    <row r="15" spans="1:107" ht="20.25" customHeight="1" x14ac:dyDescent="0.25">
      <c r="A15" s="190" t="s">
        <v>11</v>
      </c>
      <c r="B15" s="191">
        <v>3</v>
      </c>
      <c r="C15" s="192"/>
      <c r="D15" s="193"/>
      <c r="E15" s="201"/>
      <c r="F15" s="195">
        <v>3</v>
      </c>
      <c r="G15" s="196"/>
      <c r="H15" s="192"/>
      <c r="I15" s="193"/>
      <c r="J15" s="201"/>
      <c r="K15" s="202"/>
      <c r="L15" s="199" t="s">
        <v>79</v>
      </c>
      <c r="M15" s="200"/>
      <c r="N15" s="200"/>
      <c r="O15" s="200"/>
      <c r="P15" s="200"/>
      <c r="Q15" s="200"/>
      <c r="R15" s="200"/>
      <c r="S15" s="200"/>
      <c r="T15" s="200"/>
      <c r="U15" s="200"/>
      <c r="BZ15" s="175"/>
      <c r="CA15" s="175" t="str">
        <f t="shared" si="0"/>
        <v/>
      </c>
      <c r="CB15" s="175" t="str">
        <f t="shared" si="1"/>
        <v/>
      </c>
      <c r="CC15" s="175" t="str">
        <f t="shared" si="2"/>
        <v/>
      </c>
      <c r="CD15" s="175"/>
      <c r="CE15" s="175"/>
      <c r="CF15" s="175"/>
      <c r="CG15" s="175">
        <f t="shared" si="3"/>
        <v>0</v>
      </c>
      <c r="CH15" s="175">
        <f t="shared" si="4"/>
        <v>0</v>
      </c>
      <c r="CI15" s="175">
        <f t="shared" si="5"/>
        <v>0</v>
      </c>
      <c r="CJ15" s="175"/>
      <c r="CK15" s="175"/>
      <c r="CL15" s="175"/>
      <c r="CM15" s="175"/>
      <c r="CN15" s="175"/>
      <c r="CO15" s="175"/>
      <c r="CP15" s="175"/>
      <c r="CQ15" s="175"/>
      <c r="CR15" s="175"/>
      <c r="CS15" s="175"/>
      <c r="CT15" s="175"/>
    </row>
    <row r="16" spans="1:107" ht="20.25" customHeight="1" x14ac:dyDescent="0.25">
      <c r="A16" s="203" t="s">
        <v>80</v>
      </c>
      <c r="B16" s="191"/>
      <c r="C16" s="192"/>
      <c r="D16" s="193"/>
      <c r="E16" s="201"/>
      <c r="F16" s="195"/>
      <c r="G16" s="196"/>
      <c r="H16" s="192"/>
      <c r="I16" s="193"/>
      <c r="J16" s="201"/>
      <c r="K16" s="204"/>
      <c r="L16" s="199" t="s">
        <v>79</v>
      </c>
      <c r="M16" s="200"/>
      <c r="N16" s="200"/>
      <c r="O16" s="200"/>
      <c r="P16" s="200"/>
      <c r="Q16" s="200"/>
      <c r="R16" s="200"/>
      <c r="S16" s="200"/>
      <c r="T16" s="200"/>
      <c r="U16" s="200"/>
      <c r="BZ16" s="175"/>
      <c r="CA16" s="175" t="str">
        <f t="shared" si="0"/>
        <v/>
      </c>
      <c r="CB16" s="175" t="str">
        <f t="shared" si="1"/>
        <v/>
      </c>
      <c r="CC16" s="175" t="str">
        <f t="shared" si="2"/>
        <v/>
      </c>
      <c r="CD16" s="175"/>
      <c r="CE16" s="175"/>
      <c r="CF16" s="175"/>
      <c r="CG16" s="175">
        <f t="shared" si="3"/>
        <v>0</v>
      </c>
      <c r="CH16" s="175">
        <f t="shared" si="4"/>
        <v>0</v>
      </c>
      <c r="CI16" s="175">
        <f t="shared" si="5"/>
        <v>0</v>
      </c>
      <c r="CJ16" s="175"/>
      <c r="CK16" s="175"/>
      <c r="CL16" s="175"/>
      <c r="CM16" s="175"/>
      <c r="CN16" s="175"/>
      <c r="CO16" s="175"/>
      <c r="CP16" s="175"/>
      <c r="CQ16" s="175"/>
      <c r="CR16" s="175"/>
      <c r="CS16" s="175"/>
      <c r="CT16" s="175"/>
    </row>
    <row r="17" spans="1:98" ht="20.25" customHeight="1" x14ac:dyDescent="0.25">
      <c r="A17" s="203" t="s">
        <v>81</v>
      </c>
      <c r="B17" s="191"/>
      <c r="C17" s="192"/>
      <c r="D17" s="193"/>
      <c r="E17" s="205"/>
      <c r="F17" s="195"/>
      <c r="G17" s="196"/>
      <c r="H17" s="192"/>
      <c r="I17" s="193"/>
      <c r="J17" s="205"/>
      <c r="K17" s="206"/>
      <c r="L17" s="199" t="s">
        <v>79</v>
      </c>
      <c r="M17" s="200"/>
      <c r="N17" s="200"/>
      <c r="O17" s="200"/>
      <c r="P17" s="200"/>
      <c r="Q17" s="200"/>
      <c r="R17" s="200"/>
      <c r="S17" s="200"/>
      <c r="T17" s="200"/>
      <c r="U17" s="200"/>
      <c r="BZ17" s="175"/>
      <c r="CA17" s="175" t="str">
        <f t="shared" si="0"/>
        <v/>
      </c>
      <c r="CB17" s="175" t="str">
        <f t="shared" si="1"/>
        <v/>
      </c>
      <c r="CC17" s="175" t="str">
        <f t="shared" si="2"/>
        <v/>
      </c>
      <c r="CD17" s="175"/>
      <c r="CE17" s="175"/>
      <c r="CF17" s="175"/>
      <c r="CG17" s="175">
        <f t="shared" si="3"/>
        <v>0</v>
      </c>
      <c r="CH17" s="175">
        <f t="shared" si="4"/>
        <v>0</v>
      </c>
      <c r="CI17" s="175">
        <f t="shared" si="5"/>
        <v>0</v>
      </c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</row>
    <row r="18" spans="1:98" ht="20.25" customHeight="1" x14ac:dyDescent="0.25">
      <c r="A18" s="207" t="s">
        <v>12</v>
      </c>
      <c r="B18" s="208">
        <v>76</v>
      </c>
      <c r="C18" s="209">
        <v>113</v>
      </c>
      <c r="D18" s="210"/>
      <c r="E18" s="201"/>
      <c r="F18" s="195">
        <v>189</v>
      </c>
      <c r="G18" s="211"/>
      <c r="H18" s="209">
        <v>1</v>
      </c>
      <c r="I18" s="210"/>
      <c r="J18" s="201"/>
      <c r="K18" s="206">
        <v>1</v>
      </c>
      <c r="L18" s="199" t="s">
        <v>79</v>
      </c>
      <c r="M18" s="200"/>
      <c r="N18" s="200"/>
      <c r="O18" s="200"/>
      <c r="P18" s="200"/>
      <c r="Q18" s="200"/>
      <c r="R18" s="200"/>
      <c r="S18" s="200"/>
      <c r="T18" s="200"/>
      <c r="U18" s="200"/>
      <c r="BZ18" s="175"/>
      <c r="CA18" s="175" t="str">
        <f t="shared" si="0"/>
        <v/>
      </c>
      <c r="CB18" s="175" t="str">
        <f t="shared" si="1"/>
        <v/>
      </c>
      <c r="CC18" s="175" t="str">
        <f t="shared" si="2"/>
        <v/>
      </c>
      <c r="CD18" s="175"/>
      <c r="CE18" s="175"/>
      <c r="CF18" s="175"/>
      <c r="CG18" s="175">
        <f t="shared" si="3"/>
        <v>0</v>
      </c>
      <c r="CH18" s="175">
        <f t="shared" si="4"/>
        <v>0</v>
      </c>
      <c r="CI18" s="175">
        <f t="shared" si="5"/>
        <v>0</v>
      </c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</row>
    <row r="19" spans="1:98" ht="20.25" customHeight="1" x14ac:dyDescent="0.25">
      <c r="A19" s="207" t="s">
        <v>13</v>
      </c>
      <c r="B19" s="208">
        <v>3</v>
      </c>
      <c r="C19" s="209">
        <v>5</v>
      </c>
      <c r="D19" s="210"/>
      <c r="E19" s="201"/>
      <c r="F19" s="195">
        <v>8</v>
      </c>
      <c r="G19" s="211"/>
      <c r="H19" s="209"/>
      <c r="I19" s="210"/>
      <c r="J19" s="201"/>
      <c r="K19" s="204"/>
      <c r="L19" s="199" t="s">
        <v>79</v>
      </c>
      <c r="M19" s="200"/>
      <c r="N19" s="200"/>
      <c r="O19" s="200"/>
      <c r="P19" s="200"/>
      <c r="Q19" s="200"/>
      <c r="R19" s="200"/>
      <c r="S19" s="200"/>
      <c r="T19" s="200"/>
      <c r="U19" s="200"/>
      <c r="BZ19" s="175"/>
      <c r="CA19" s="175" t="str">
        <f t="shared" si="0"/>
        <v/>
      </c>
      <c r="CB19" s="175" t="str">
        <f t="shared" si="1"/>
        <v/>
      </c>
      <c r="CC19" s="175" t="str">
        <f t="shared" si="2"/>
        <v/>
      </c>
      <c r="CD19" s="175"/>
      <c r="CE19" s="175"/>
      <c r="CF19" s="175"/>
      <c r="CG19" s="175">
        <f t="shared" si="3"/>
        <v>0</v>
      </c>
      <c r="CH19" s="175">
        <f t="shared" si="4"/>
        <v>0</v>
      </c>
      <c r="CI19" s="175">
        <f t="shared" si="5"/>
        <v>0</v>
      </c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</row>
    <row r="20" spans="1:98" ht="20.25" customHeight="1" x14ac:dyDescent="0.25">
      <c r="A20" s="207" t="s">
        <v>82</v>
      </c>
      <c r="B20" s="208">
        <v>352</v>
      </c>
      <c r="C20" s="209"/>
      <c r="D20" s="210"/>
      <c r="E20" s="201"/>
      <c r="F20" s="195">
        <v>352</v>
      </c>
      <c r="G20" s="211"/>
      <c r="H20" s="209"/>
      <c r="I20" s="210"/>
      <c r="J20" s="201"/>
      <c r="K20" s="204"/>
      <c r="L20" s="199" t="s">
        <v>79</v>
      </c>
      <c r="M20" s="200"/>
      <c r="N20" s="200"/>
      <c r="O20" s="200"/>
      <c r="P20" s="200"/>
      <c r="Q20" s="200"/>
      <c r="R20" s="200"/>
      <c r="S20" s="200"/>
      <c r="T20" s="200"/>
      <c r="U20" s="200"/>
      <c r="BZ20" s="175"/>
      <c r="CA20" s="175" t="str">
        <f t="shared" si="0"/>
        <v/>
      </c>
      <c r="CB20" s="175" t="str">
        <f t="shared" si="1"/>
        <v/>
      </c>
      <c r="CC20" s="175" t="str">
        <f t="shared" si="2"/>
        <v/>
      </c>
      <c r="CD20" s="175"/>
      <c r="CE20" s="175"/>
      <c r="CF20" s="175"/>
      <c r="CG20" s="175">
        <f t="shared" si="3"/>
        <v>0</v>
      </c>
      <c r="CH20" s="175">
        <f t="shared" si="4"/>
        <v>0</v>
      </c>
      <c r="CI20" s="175">
        <f t="shared" si="5"/>
        <v>0</v>
      </c>
      <c r="CJ20" s="175"/>
      <c r="CK20" s="175"/>
      <c r="CL20" s="175"/>
      <c r="CM20" s="175"/>
      <c r="CN20" s="175"/>
      <c r="CO20" s="175"/>
      <c r="CP20" s="175"/>
      <c r="CQ20" s="175"/>
      <c r="CR20" s="175"/>
      <c r="CS20" s="175"/>
      <c r="CT20" s="175"/>
    </row>
    <row r="21" spans="1:98" ht="26.25" customHeight="1" x14ac:dyDescent="0.25">
      <c r="A21" s="203" t="s">
        <v>83</v>
      </c>
      <c r="B21" s="208">
        <v>3</v>
      </c>
      <c r="C21" s="209"/>
      <c r="D21" s="210"/>
      <c r="E21" s="212">
        <v>2</v>
      </c>
      <c r="F21" s="213">
        <v>1</v>
      </c>
      <c r="G21" s="211">
        <v>1</v>
      </c>
      <c r="H21" s="209"/>
      <c r="I21" s="210"/>
      <c r="J21" s="212">
        <v>1</v>
      </c>
      <c r="K21" s="204"/>
      <c r="L21" s="199" t="s">
        <v>79</v>
      </c>
      <c r="M21" s="200"/>
      <c r="N21" s="200"/>
      <c r="O21" s="200"/>
      <c r="P21" s="200"/>
      <c r="Q21" s="200"/>
      <c r="R21" s="200"/>
      <c r="S21" s="200"/>
      <c r="T21" s="200"/>
      <c r="U21" s="200"/>
      <c r="BZ21" s="175"/>
      <c r="CA21" s="175" t="str">
        <f t="shared" si="0"/>
        <v/>
      </c>
      <c r="CB21" s="175" t="str">
        <f t="shared" si="1"/>
        <v/>
      </c>
      <c r="CC21" s="175" t="str">
        <f t="shared" si="2"/>
        <v/>
      </c>
      <c r="CD21" s="175"/>
      <c r="CE21" s="175"/>
      <c r="CF21" s="175"/>
      <c r="CG21" s="175">
        <f t="shared" si="3"/>
        <v>0</v>
      </c>
      <c r="CH21" s="175">
        <f t="shared" si="4"/>
        <v>0</v>
      </c>
      <c r="CI21" s="175">
        <f t="shared" si="5"/>
        <v>0</v>
      </c>
      <c r="CJ21" s="175"/>
      <c r="CK21" s="175"/>
      <c r="CL21" s="175"/>
      <c r="CM21" s="175"/>
      <c r="CN21" s="175"/>
      <c r="CO21" s="175"/>
      <c r="CP21" s="175"/>
      <c r="CQ21" s="175"/>
      <c r="CR21" s="175"/>
      <c r="CS21" s="175"/>
      <c r="CT21" s="175"/>
    </row>
    <row r="22" spans="1:98" ht="20.25" customHeight="1" x14ac:dyDescent="0.25">
      <c r="A22" s="203" t="s">
        <v>14</v>
      </c>
      <c r="B22" s="208">
        <v>2</v>
      </c>
      <c r="C22" s="209"/>
      <c r="D22" s="210"/>
      <c r="E22" s="212">
        <v>1</v>
      </c>
      <c r="F22" s="213">
        <v>1</v>
      </c>
      <c r="G22" s="211"/>
      <c r="H22" s="209"/>
      <c r="I22" s="210"/>
      <c r="J22" s="212"/>
      <c r="K22" s="204"/>
      <c r="L22" s="199" t="s">
        <v>79</v>
      </c>
      <c r="M22" s="200"/>
      <c r="N22" s="200"/>
      <c r="O22" s="200"/>
      <c r="P22" s="200"/>
      <c r="Q22" s="200"/>
      <c r="R22" s="200"/>
      <c r="S22" s="200"/>
      <c r="T22" s="200"/>
      <c r="U22" s="200"/>
      <c r="BZ22" s="175"/>
      <c r="CA22" s="175" t="str">
        <f t="shared" si="0"/>
        <v/>
      </c>
      <c r="CB22" s="175" t="str">
        <f t="shared" si="1"/>
        <v/>
      </c>
      <c r="CC22" s="175" t="str">
        <f t="shared" si="2"/>
        <v/>
      </c>
      <c r="CD22" s="175"/>
      <c r="CE22" s="175"/>
      <c r="CF22" s="175"/>
      <c r="CG22" s="175">
        <f t="shared" si="3"/>
        <v>0</v>
      </c>
      <c r="CH22" s="175">
        <f t="shared" si="4"/>
        <v>0</v>
      </c>
      <c r="CI22" s="175">
        <f t="shared" si="5"/>
        <v>0</v>
      </c>
      <c r="CJ22" s="175"/>
      <c r="CK22" s="175"/>
      <c r="CL22" s="175"/>
      <c r="CM22" s="175"/>
      <c r="CN22" s="175"/>
      <c r="CO22" s="175"/>
      <c r="CP22" s="175"/>
      <c r="CQ22" s="175"/>
      <c r="CR22" s="175"/>
      <c r="CS22" s="175"/>
      <c r="CT22" s="175"/>
    </row>
    <row r="23" spans="1:98" ht="20.25" customHeight="1" x14ac:dyDescent="0.25">
      <c r="A23" s="207" t="s">
        <v>15</v>
      </c>
      <c r="B23" s="208">
        <v>712</v>
      </c>
      <c r="C23" s="209"/>
      <c r="D23" s="210"/>
      <c r="E23" s="212"/>
      <c r="F23" s="213">
        <v>712</v>
      </c>
      <c r="G23" s="211">
        <v>2</v>
      </c>
      <c r="H23" s="209"/>
      <c r="I23" s="210"/>
      <c r="J23" s="212"/>
      <c r="K23" s="204">
        <v>2</v>
      </c>
      <c r="L23" s="199" t="s">
        <v>79</v>
      </c>
      <c r="M23" s="200"/>
      <c r="N23" s="200"/>
      <c r="O23" s="200"/>
      <c r="P23" s="200"/>
      <c r="Q23" s="200"/>
      <c r="R23" s="200"/>
      <c r="S23" s="200"/>
      <c r="T23" s="200"/>
      <c r="U23" s="200"/>
      <c r="BZ23" s="175"/>
      <c r="CA23" s="175" t="str">
        <f t="shared" si="0"/>
        <v/>
      </c>
      <c r="CB23" s="175" t="str">
        <f t="shared" si="1"/>
        <v/>
      </c>
      <c r="CC23" s="175" t="str">
        <f t="shared" si="2"/>
        <v/>
      </c>
      <c r="CD23" s="175"/>
      <c r="CE23" s="175"/>
      <c r="CF23" s="175"/>
      <c r="CG23" s="175">
        <f t="shared" si="3"/>
        <v>0</v>
      </c>
      <c r="CH23" s="175">
        <f t="shared" si="4"/>
        <v>0</v>
      </c>
      <c r="CI23" s="175">
        <f t="shared" si="5"/>
        <v>0</v>
      </c>
      <c r="CJ23" s="175"/>
      <c r="CK23" s="175"/>
      <c r="CL23" s="175"/>
      <c r="CM23" s="175"/>
      <c r="CN23" s="175"/>
      <c r="CO23" s="175"/>
      <c r="CP23" s="175"/>
      <c r="CQ23" s="175"/>
      <c r="CR23" s="175"/>
      <c r="CS23" s="175"/>
      <c r="CT23" s="175"/>
    </row>
    <row r="24" spans="1:98" ht="20.25" customHeight="1" x14ac:dyDescent="0.25">
      <c r="A24" s="207" t="s">
        <v>16</v>
      </c>
      <c r="B24" s="208">
        <v>66</v>
      </c>
      <c r="C24" s="209"/>
      <c r="D24" s="210"/>
      <c r="E24" s="212">
        <v>44</v>
      </c>
      <c r="F24" s="213">
        <v>22</v>
      </c>
      <c r="G24" s="211">
        <v>16</v>
      </c>
      <c r="H24" s="209"/>
      <c r="I24" s="210"/>
      <c r="J24" s="212">
        <v>5</v>
      </c>
      <c r="K24" s="204">
        <v>11</v>
      </c>
      <c r="L24" s="199" t="s">
        <v>79</v>
      </c>
      <c r="M24" s="200"/>
      <c r="N24" s="200"/>
      <c r="O24" s="200"/>
      <c r="P24" s="200"/>
      <c r="Q24" s="200"/>
      <c r="R24" s="200"/>
      <c r="S24" s="200"/>
      <c r="T24" s="200"/>
      <c r="U24" s="200"/>
      <c r="BZ24" s="175"/>
      <c r="CA24" s="175" t="str">
        <f t="shared" si="0"/>
        <v/>
      </c>
      <c r="CB24" s="175" t="str">
        <f t="shared" si="1"/>
        <v/>
      </c>
      <c r="CC24" s="175" t="str">
        <f t="shared" si="2"/>
        <v/>
      </c>
      <c r="CD24" s="175"/>
      <c r="CE24" s="175"/>
      <c r="CF24" s="175"/>
      <c r="CG24" s="175">
        <f t="shared" si="3"/>
        <v>0</v>
      </c>
      <c r="CH24" s="175">
        <f t="shared" si="4"/>
        <v>0</v>
      </c>
      <c r="CI24" s="175">
        <f t="shared" si="5"/>
        <v>0</v>
      </c>
      <c r="CJ24" s="175"/>
      <c r="CK24" s="175"/>
      <c r="CL24" s="175"/>
      <c r="CM24" s="175"/>
      <c r="CN24" s="175"/>
      <c r="CO24" s="175"/>
      <c r="CP24" s="175"/>
      <c r="CQ24" s="175"/>
      <c r="CR24" s="175"/>
      <c r="CS24" s="175"/>
      <c r="CT24" s="175"/>
    </row>
    <row r="25" spans="1:98" ht="20.25" customHeight="1" x14ac:dyDescent="0.25">
      <c r="A25" s="207" t="s">
        <v>17</v>
      </c>
      <c r="B25" s="208">
        <v>249</v>
      </c>
      <c r="C25" s="209"/>
      <c r="D25" s="210"/>
      <c r="E25" s="212">
        <v>114</v>
      </c>
      <c r="F25" s="213">
        <v>135</v>
      </c>
      <c r="G25" s="211">
        <v>1</v>
      </c>
      <c r="H25" s="209"/>
      <c r="I25" s="210"/>
      <c r="J25" s="212"/>
      <c r="K25" s="204">
        <v>1</v>
      </c>
      <c r="L25" s="199" t="s">
        <v>79</v>
      </c>
      <c r="M25" s="200"/>
      <c r="N25" s="200"/>
      <c r="O25" s="200"/>
      <c r="P25" s="200"/>
      <c r="Q25" s="200"/>
      <c r="R25" s="200"/>
      <c r="S25" s="200"/>
      <c r="T25" s="200"/>
      <c r="U25" s="200"/>
      <c r="BZ25" s="175"/>
      <c r="CA25" s="175" t="str">
        <f t="shared" si="0"/>
        <v/>
      </c>
      <c r="CB25" s="175" t="str">
        <f t="shared" si="1"/>
        <v/>
      </c>
      <c r="CC25" s="175" t="str">
        <f t="shared" si="2"/>
        <v/>
      </c>
      <c r="CD25" s="175"/>
      <c r="CE25" s="175"/>
      <c r="CF25" s="175"/>
      <c r="CG25" s="175">
        <f t="shared" si="3"/>
        <v>0</v>
      </c>
      <c r="CH25" s="175">
        <f t="shared" si="4"/>
        <v>0</v>
      </c>
      <c r="CI25" s="175">
        <f t="shared" si="5"/>
        <v>0</v>
      </c>
      <c r="CJ25" s="175"/>
      <c r="CK25" s="175"/>
      <c r="CL25" s="175"/>
      <c r="CM25" s="175"/>
      <c r="CN25" s="175"/>
      <c r="CO25" s="175"/>
      <c r="CP25" s="175"/>
      <c r="CQ25" s="175"/>
      <c r="CR25" s="175"/>
      <c r="CS25" s="175"/>
      <c r="CT25" s="175"/>
    </row>
    <row r="26" spans="1:98" ht="20.25" customHeight="1" x14ac:dyDescent="0.25">
      <c r="A26" s="207" t="s">
        <v>18</v>
      </c>
      <c r="B26" s="208"/>
      <c r="C26" s="209"/>
      <c r="D26" s="210"/>
      <c r="E26" s="212"/>
      <c r="F26" s="213"/>
      <c r="G26" s="211"/>
      <c r="H26" s="209"/>
      <c r="I26" s="210"/>
      <c r="J26" s="212"/>
      <c r="K26" s="204"/>
      <c r="L26" s="199" t="s">
        <v>79</v>
      </c>
      <c r="M26" s="200"/>
      <c r="N26" s="200"/>
      <c r="O26" s="200"/>
      <c r="P26" s="200"/>
      <c r="Q26" s="200"/>
      <c r="R26" s="200"/>
      <c r="S26" s="200"/>
      <c r="T26" s="200"/>
      <c r="U26" s="200"/>
      <c r="BZ26" s="175"/>
      <c r="CA26" s="175" t="str">
        <f t="shared" si="0"/>
        <v/>
      </c>
      <c r="CB26" s="175" t="str">
        <f t="shared" si="1"/>
        <v/>
      </c>
      <c r="CC26" s="175" t="str">
        <f t="shared" si="2"/>
        <v/>
      </c>
      <c r="CD26" s="175"/>
      <c r="CE26" s="175"/>
      <c r="CF26" s="175"/>
      <c r="CG26" s="175">
        <f t="shared" si="3"/>
        <v>0</v>
      </c>
      <c r="CH26" s="175">
        <f t="shared" si="4"/>
        <v>0</v>
      </c>
      <c r="CI26" s="175">
        <f t="shared" si="5"/>
        <v>0</v>
      </c>
      <c r="CJ26" s="175"/>
      <c r="CK26" s="175"/>
      <c r="CL26" s="175"/>
      <c r="CM26" s="175"/>
      <c r="CN26" s="175"/>
      <c r="CO26" s="175"/>
      <c r="CP26" s="175"/>
      <c r="CQ26" s="175"/>
      <c r="CR26" s="175"/>
      <c r="CS26" s="175"/>
      <c r="CT26" s="175"/>
    </row>
    <row r="27" spans="1:98" ht="20.25" customHeight="1" x14ac:dyDescent="0.25">
      <c r="A27" s="207" t="s">
        <v>84</v>
      </c>
      <c r="B27" s="208"/>
      <c r="C27" s="209"/>
      <c r="D27" s="210"/>
      <c r="E27" s="212"/>
      <c r="F27" s="213"/>
      <c r="G27" s="211"/>
      <c r="H27" s="209"/>
      <c r="I27" s="210"/>
      <c r="J27" s="212"/>
      <c r="K27" s="204"/>
      <c r="L27" s="199" t="s">
        <v>79</v>
      </c>
      <c r="M27" s="200"/>
      <c r="N27" s="200"/>
      <c r="O27" s="200"/>
      <c r="P27" s="200"/>
      <c r="Q27" s="200"/>
      <c r="R27" s="200"/>
      <c r="S27" s="200"/>
      <c r="T27" s="200"/>
      <c r="U27" s="200"/>
      <c r="BZ27" s="175"/>
      <c r="CA27" s="175" t="str">
        <f t="shared" si="0"/>
        <v/>
      </c>
      <c r="CB27" s="175" t="str">
        <f t="shared" si="1"/>
        <v/>
      </c>
      <c r="CC27" s="175" t="str">
        <f t="shared" si="2"/>
        <v/>
      </c>
      <c r="CD27" s="175"/>
      <c r="CE27" s="175"/>
      <c r="CF27" s="175"/>
      <c r="CG27" s="175">
        <f t="shared" si="3"/>
        <v>0</v>
      </c>
      <c r="CH27" s="175">
        <f t="shared" si="4"/>
        <v>0</v>
      </c>
      <c r="CI27" s="175">
        <f t="shared" si="5"/>
        <v>0</v>
      </c>
      <c r="CJ27" s="175"/>
      <c r="CK27" s="175"/>
      <c r="CL27" s="175"/>
      <c r="CM27" s="175"/>
      <c r="CN27" s="175"/>
      <c r="CO27" s="175"/>
      <c r="CP27" s="175"/>
      <c r="CQ27" s="175"/>
      <c r="CR27" s="175"/>
      <c r="CS27" s="175"/>
      <c r="CT27" s="175"/>
    </row>
    <row r="28" spans="1:98" ht="20.25" customHeight="1" x14ac:dyDescent="0.25">
      <c r="A28" s="214" t="s">
        <v>19</v>
      </c>
      <c r="B28" s="208"/>
      <c r="C28" s="215"/>
      <c r="D28" s="216"/>
      <c r="E28" s="217"/>
      <c r="F28" s="213"/>
      <c r="G28" s="211"/>
      <c r="H28" s="215"/>
      <c r="I28" s="216"/>
      <c r="J28" s="217"/>
      <c r="K28" s="206"/>
      <c r="L28" s="199" t="s">
        <v>79</v>
      </c>
      <c r="M28" s="200"/>
      <c r="N28" s="200"/>
      <c r="O28" s="200"/>
      <c r="P28" s="200"/>
      <c r="Q28" s="200"/>
      <c r="R28" s="200"/>
      <c r="S28" s="200"/>
      <c r="T28" s="200"/>
      <c r="U28" s="200"/>
      <c r="BZ28" s="175"/>
      <c r="CA28" s="175" t="str">
        <f t="shared" si="0"/>
        <v/>
      </c>
      <c r="CB28" s="175" t="str">
        <f t="shared" si="1"/>
        <v/>
      </c>
      <c r="CC28" s="175" t="str">
        <f t="shared" si="2"/>
        <v/>
      </c>
      <c r="CD28" s="175"/>
      <c r="CE28" s="175"/>
      <c r="CF28" s="175"/>
      <c r="CG28" s="175">
        <f t="shared" si="3"/>
        <v>0</v>
      </c>
      <c r="CH28" s="175">
        <f t="shared" si="4"/>
        <v>0</v>
      </c>
      <c r="CI28" s="175">
        <f t="shared" si="5"/>
        <v>0</v>
      </c>
      <c r="CJ28" s="175"/>
      <c r="CK28" s="175"/>
      <c r="CL28" s="175"/>
      <c r="CM28" s="175"/>
      <c r="CN28" s="175"/>
      <c r="CO28" s="175"/>
      <c r="CP28" s="175"/>
      <c r="CQ28" s="175"/>
      <c r="CR28" s="175"/>
      <c r="CS28" s="175"/>
      <c r="CT28" s="175"/>
    </row>
    <row r="29" spans="1:98" ht="20.25" customHeight="1" x14ac:dyDescent="0.25">
      <c r="A29" s="179" t="s">
        <v>59</v>
      </c>
      <c r="B29" s="208"/>
      <c r="C29" s="209"/>
      <c r="D29" s="210"/>
      <c r="E29" s="212"/>
      <c r="F29" s="213"/>
      <c r="G29" s="211"/>
      <c r="H29" s="209"/>
      <c r="I29" s="210"/>
      <c r="J29" s="218"/>
      <c r="K29" s="219"/>
      <c r="L29" s="199" t="s">
        <v>79</v>
      </c>
      <c r="M29" s="200"/>
      <c r="N29" s="200"/>
      <c r="O29" s="200"/>
      <c r="P29" s="200"/>
      <c r="Q29" s="200"/>
      <c r="R29" s="200"/>
      <c r="S29" s="200"/>
      <c r="T29" s="200"/>
      <c r="U29" s="200"/>
      <c r="BZ29" s="175"/>
      <c r="CA29" s="175" t="str">
        <f t="shared" si="0"/>
        <v/>
      </c>
      <c r="CB29" s="175" t="str">
        <f t="shared" si="1"/>
        <v/>
      </c>
      <c r="CC29" s="175" t="str">
        <f t="shared" si="2"/>
        <v/>
      </c>
      <c r="CD29" s="175"/>
      <c r="CE29" s="175"/>
      <c r="CF29" s="175"/>
      <c r="CG29" s="175">
        <f t="shared" si="3"/>
        <v>0</v>
      </c>
      <c r="CH29" s="175">
        <f t="shared" si="4"/>
        <v>0</v>
      </c>
      <c r="CI29" s="175">
        <f t="shared" si="5"/>
        <v>0</v>
      </c>
      <c r="CJ29" s="175"/>
      <c r="CK29" s="175"/>
      <c r="CL29" s="175"/>
      <c r="CM29" s="175"/>
      <c r="CN29" s="175"/>
      <c r="CO29" s="175"/>
      <c r="CP29" s="175"/>
      <c r="CQ29" s="175"/>
      <c r="CR29" s="175"/>
      <c r="CS29" s="175"/>
      <c r="CT29" s="175"/>
    </row>
    <row r="30" spans="1:98" ht="15" customHeight="1" x14ac:dyDescent="0.25">
      <c r="A30" s="220" t="s">
        <v>85</v>
      </c>
      <c r="B30" s="221"/>
      <c r="C30" s="221"/>
      <c r="D30" s="221"/>
      <c r="E30" s="221"/>
      <c r="F30" s="221"/>
      <c r="G30" s="221"/>
      <c r="H30" s="221"/>
      <c r="I30" s="220"/>
      <c r="J30" s="222"/>
      <c r="K30" s="222"/>
      <c r="L30" s="200"/>
      <c r="M30" s="200"/>
      <c r="N30" s="200"/>
      <c r="O30" s="200"/>
      <c r="P30" s="200"/>
      <c r="Q30" s="200"/>
      <c r="R30" s="200"/>
      <c r="S30" s="200"/>
      <c r="T30" s="200"/>
      <c r="U30" s="172"/>
      <c r="BZ30" s="175"/>
      <c r="CA30" s="175"/>
      <c r="CB30" s="175"/>
      <c r="CC30" s="175"/>
      <c r="CD30" s="175"/>
      <c r="CE30" s="175"/>
      <c r="CF30" s="175"/>
      <c r="CG30" s="175"/>
      <c r="CH30" s="175"/>
      <c r="CI30" s="175"/>
      <c r="CJ30" s="175"/>
      <c r="CK30" s="175"/>
      <c r="CL30" s="175"/>
      <c r="CM30" s="175"/>
      <c r="CN30" s="175"/>
      <c r="CO30" s="175"/>
      <c r="CP30" s="175"/>
      <c r="CQ30" s="175"/>
      <c r="CR30" s="175"/>
      <c r="CS30" s="175"/>
      <c r="CT30" s="175"/>
    </row>
    <row r="31" spans="1:98" ht="15" customHeight="1" x14ac:dyDescent="0.25">
      <c r="A31" s="432" t="s">
        <v>3</v>
      </c>
      <c r="B31" s="436" t="s">
        <v>73</v>
      </c>
      <c r="C31" s="437"/>
      <c r="D31" s="437"/>
      <c r="E31" s="437"/>
      <c r="F31" s="438"/>
      <c r="G31" s="439" t="s">
        <v>74</v>
      </c>
      <c r="H31" s="437"/>
      <c r="I31" s="437"/>
      <c r="J31" s="437"/>
      <c r="K31" s="440"/>
      <c r="L31" s="200"/>
      <c r="M31" s="200"/>
      <c r="N31" s="200"/>
      <c r="O31" s="200"/>
      <c r="P31" s="200"/>
      <c r="Q31" s="200"/>
      <c r="R31" s="200"/>
      <c r="S31" s="200"/>
      <c r="T31" s="200"/>
      <c r="U31" s="172"/>
      <c r="BZ31" s="175"/>
      <c r="CA31" s="175"/>
      <c r="CB31" s="175"/>
      <c r="CC31" s="175"/>
      <c r="CD31" s="175"/>
      <c r="CE31" s="175"/>
      <c r="CF31" s="175"/>
      <c r="CG31" s="175"/>
      <c r="CH31" s="175"/>
      <c r="CI31" s="175"/>
      <c r="CJ31" s="175"/>
      <c r="CK31" s="175"/>
      <c r="CL31" s="175"/>
      <c r="CM31" s="175"/>
      <c r="CN31" s="175"/>
      <c r="CO31" s="175"/>
      <c r="CP31" s="175"/>
      <c r="CQ31" s="175"/>
      <c r="CR31" s="175"/>
      <c r="CS31" s="175"/>
      <c r="CT31" s="175"/>
    </row>
    <row r="32" spans="1:98" ht="15" customHeight="1" x14ac:dyDescent="0.25">
      <c r="A32" s="433"/>
      <c r="B32" s="436" t="s">
        <v>75</v>
      </c>
      <c r="C32" s="437"/>
      <c r="D32" s="440"/>
      <c r="E32" s="441" t="s">
        <v>76</v>
      </c>
      <c r="F32" s="442"/>
      <c r="G32" s="439" t="s">
        <v>75</v>
      </c>
      <c r="H32" s="437"/>
      <c r="I32" s="440"/>
      <c r="J32" s="436" t="s">
        <v>77</v>
      </c>
      <c r="K32" s="440"/>
      <c r="L32" s="200"/>
      <c r="M32" s="200"/>
      <c r="N32" s="200"/>
      <c r="O32" s="200"/>
      <c r="P32" s="200"/>
      <c r="Q32" s="200"/>
      <c r="R32" s="200"/>
      <c r="S32" s="200"/>
      <c r="T32" s="200"/>
      <c r="U32" s="172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</row>
    <row r="33" spans="1:98" x14ac:dyDescent="0.25">
      <c r="A33" s="435"/>
      <c r="B33" s="181" t="s">
        <v>4</v>
      </c>
      <c r="C33" s="182" t="s">
        <v>5</v>
      </c>
      <c r="D33" s="223" t="s">
        <v>78</v>
      </c>
      <c r="E33" s="337" t="s">
        <v>6</v>
      </c>
      <c r="F33" s="335" t="s">
        <v>7</v>
      </c>
      <c r="G33" s="186" t="s">
        <v>4</v>
      </c>
      <c r="H33" s="182" t="s">
        <v>5</v>
      </c>
      <c r="I33" s="223" t="s">
        <v>78</v>
      </c>
      <c r="J33" s="337" t="s">
        <v>6</v>
      </c>
      <c r="K33" s="336" t="s">
        <v>7</v>
      </c>
      <c r="L33" s="200"/>
      <c r="M33" s="200"/>
      <c r="N33" s="200"/>
      <c r="O33" s="200"/>
      <c r="P33" s="200"/>
      <c r="Q33" s="200"/>
      <c r="R33" s="200"/>
      <c r="S33" s="200"/>
      <c r="T33" s="200"/>
      <c r="U33" s="172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</row>
    <row r="34" spans="1:98" ht="24" customHeight="1" x14ac:dyDescent="0.25">
      <c r="A34" s="190" t="s">
        <v>8</v>
      </c>
      <c r="B34" s="191"/>
      <c r="C34" s="192"/>
      <c r="D34" s="193"/>
      <c r="E34" s="197"/>
      <c r="F34" s="225"/>
      <c r="G34" s="196"/>
      <c r="H34" s="192"/>
      <c r="I34" s="193"/>
      <c r="J34" s="197"/>
      <c r="K34" s="198"/>
      <c r="L34" s="226" t="s">
        <v>79</v>
      </c>
      <c r="M34" s="200"/>
      <c r="N34" s="200"/>
      <c r="O34" s="200"/>
      <c r="P34" s="200"/>
      <c r="Q34" s="200"/>
      <c r="R34" s="200"/>
      <c r="S34" s="200"/>
      <c r="T34" s="200"/>
      <c r="U34" s="172"/>
      <c r="BZ34" s="175"/>
      <c r="CA34" s="175" t="str">
        <f t="shared" ref="CA34:CA51" si="6">IF(B34+C34+D34&lt;&gt;E34+F34,"El Total de VDRL,RPR o MHA-TP Procesados deben ser igual a la columna Sexo.","")</f>
        <v/>
      </c>
      <c r="CB34" s="175" t="str">
        <f t="shared" ref="CB34:CB51" si="7">IF(G34+H34+I34&lt;&gt;J34+K34,"El Total de VDRL,RPR o MHA-TP Reactivos deben ser igual a la columna Sexo.","")</f>
        <v/>
      </c>
      <c r="CC34" s="175" t="str">
        <f t="shared" ref="CC34:CC51" si="8">IF(H34&gt;E34+F34,"Reactivos de Seccion A.1,no puede  ser mayor que Procesados","")</f>
        <v/>
      </c>
      <c r="CD34" s="175"/>
      <c r="CE34" s="175"/>
      <c r="CF34" s="175"/>
      <c r="CG34" s="175">
        <f t="shared" ref="CG34:CG51" si="9">IF(B34+C34+D34&lt;&gt;E34+F34,1,0)</f>
        <v>0</v>
      </c>
      <c r="CH34" s="175">
        <f t="shared" ref="CH34:CH51" si="10">IF(G34+H34+I34&lt;&gt;J34+K34,1,0)</f>
        <v>0</v>
      </c>
      <c r="CI34" s="175">
        <f t="shared" ref="CI34:CI51" si="11">IF(H34&gt;E34+F34,1,0)</f>
        <v>0</v>
      </c>
      <c r="CJ34" s="175"/>
      <c r="CK34" s="175"/>
      <c r="CL34" s="175"/>
      <c r="CM34" s="175"/>
      <c r="CN34" s="175"/>
      <c r="CO34" s="175"/>
      <c r="CP34" s="175"/>
      <c r="CQ34" s="175"/>
      <c r="CR34" s="175"/>
      <c r="CS34" s="175"/>
      <c r="CT34" s="175"/>
    </row>
    <row r="35" spans="1:98" ht="24" customHeight="1" x14ac:dyDescent="0.25">
      <c r="A35" s="190" t="s">
        <v>9</v>
      </c>
      <c r="B35" s="191"/>
      <c r="C35" s="192"/>
      <c r="D35" s="193"/>
      <c r="E35" s="201"/>
      <c r="F35" s="225"/>
      <c r="G35" s="196"/>
      <c r="H35" s="192"/>
      <c r="I35" s="193"/>
      <c r="J35" s="201"/>
      <c r="K35" s="202"/>
      <c r="L35" s="226" t="s">
        <v>79</v>
      </c>
      <c r="M35" s="200"/>
      <c r="N35" s="200"/>
      <c r="O35" s="200"/>
      <c r="P35" s="200"/>
      <c r="Q35" s="200"/>
      <c r="R35" s="200"/>
      <c r="S35" s="200"/>
      <c r="T35" s="200"/>
      <c r="U35" s="172"/>
      <c r="BZ35" s="175"/>
      <c r="CA35" s="175" t="str">
        <f t="shared" si="6"/>
        <v/>
      </c>
      <c r="CB35" s="175" t="str">
        <f t="shared" si="7"/>
        <v/>
      </c>
      <c r="CC35" s="175" t="str">
        <f t="shared" si="8"/>
        <v/>
      </c>
      <c r="CD35" s="175"/>
      <c r="CE35" s="175"/>
      <c r="CF35" s="175"/>
      <c r="CG35" s="175">
        <f t="shared" si="9"/>
        <v>0</v>
      </c>
      <c r="CH35" s="175">
        <f t="shared" si="10"/>
        <v>0</v>
      </c>
      <c r="CI35" s="175">
        <f t="shared" si="11"/>
        <v>0</v>
      </c>
      <c r="CJ35" s="175"/>
      <c r="CK35" s="175"/>
      <c r="CL35" s="175"/>
      <c r="CM35" s="175"/>
      <c r="CN35" s="175"/>
      <c r="CO35" s="175"/>
      <c r="CP35" s="175"/>
      <c r="CQ35" s="175"/>
      <c r="CR35" s="175"/>
      <c r="CS35" s="175"/>
      <c r="CT35" s="175"/>
    </row>
    <row r="36" spans="1:98" ht="24" customHeight="1" x14ac:dyDescent="0.25">
      <c r="A36" s="190" t="s">
        <v>10</v>
      </c>
      <c r="B36" s="191"/>
      <c r="C36" s="192"/>
      <c r="D36" s="193"/>
      <c r="E36" s="201"/>
      <c r="F36" s="225"/>
      <c r="G36" s="196"/>
      <c r="H36" s="192"/>
      <c r="I36" s="193"/>
      <c r="J36" s="201"/>
      <c r="K36" s="202"/>
      <c r="L36" s="226" t="s">
        <v>79</v>
      </c>
      <c r="M36" s="200"/>
      <c r="N36" s="200"/>
      <c r="O36" s="200"/>
      <c r="P36" s="200"/>
      <c r="Q36" s="200"/>
      <c r="R36" s="200"/>
      <c r="S36" s="200"/>
      <c r="T36" s="200"/>
      <c r="U36" s="172"/>
      <c r="BZ36" s="175"/>
      <c r="CA36" s="175" t="str">
        <f t="shared" si="6"/>
        <v/>
      </c>
      <c r="CB36" s="175" t="str">
        <f t="shared" si="7"/>
        <v/>
      </c>
      <c r="CC36" s="175" t="str">
        <f t="shared" si="8"/>
        <v/>
      </c>
      <c r="CD36" s="175"/>
      <c r="CE36" s="175"/>
      <c r="CF36" s="175"/>
      <c r="CG36" s="175">
        <f t="shared" si="9"/>
        <v>0</v>
      </c>
      <c r="CH36" s="175">
        <f t="shared" si="10"/>
        <v>0</v>
      </c>
      <c r="CI36" s="175">
        <f t="shared" si="11"/>
        <v>0</v>
      </c>
      <c r="CJ36" s="175"/>
      <c r="CK36" s="175"/>
      <c r="CL36" s="175"/>
      <c r="CM36" s="175"/>
      <c r="CN36" s="175"/>
      <c r="CO36" s="175"/>
      <c r="CP36" s="175"/>
      <c r="CQ36" s="175"/>
      <c r="CR36" s="175"/>
      <c r="CS36" s="175"/>
      <c r="CT36" s="175"/>
    </row>
    <row r="37" spans="1:98" ht="24" customHeight="1" x14ac:dyDescent="0.25">
      <c r="A37" s="190" t="s">
        <v>11</v>
      </c>
      <c r="B37" s="191"/>
      <c r="C37" s="192"/>
      <c r="D37" s="193"/>
      <c r="E37" s="201"/>
      <c r="F37" s="225"/>
      <c r="G37" s="196"/>
      <c r="H37" s="192"/>
      <c r="I37" s="193"/>
      <c r="J37" s="201"/>
      <c r="K37" s="202"/>
      <c r="L37" s="226" t="s">
        <v>79</v>
      </c>
      <c r="M37" s="200"/>
      <c r="N37" s="200"/>
      <c r="O37" s="200"/>
      <c r="P37" s="200"/>
      <c r="Q37" s="200"/>
      <c r="R37" s="200"/>
      <c r="S37" s="200"/>
      <c r="T37" s="200"/>
      <c r="U37" s="172"/>
      <c r="BZ37" s="175"/>
      <c r="CA37" s="175" t="str">
        <f t="shared" si="6"/>
        <v/>
      </c>
      <c r="CB37" s="175" t="str">
        <f t="shared" si="7"/>
        <v/>
      </c>
      <c r="CC37" s="175" t="str">
        <f t="shared" si="8"/>
        <v/>
      </c>
      <c r="CD37" s="175"/>
      <c r="CE37" s="175"/>
      <c r="CF37" s="175"/>
      <c r="CG37" s="175">
        <f t="shared" si="9"/>
        <v>0</v>
      </c>
      <c r="CH37" s="175">
        <f t="shared" si="10"/>
        <v>0</v>
      </c>
      <c r="CI37" s="175">
        <f t="shared" si="11"/>
        <v>0</v>
      </c>
      <c r="CJ37" s="175"/>
      <c r="CK37" s="175"/>
      <c r="CL37" s="175"/>
      <c r="CM37" s="175"/>
      <c r="CN37" s="175"/>
      <c r="CO37" s="175"/>
      <c r="CP37" s="175"/>
      <c r="CQ37" s="175"/>
      <c r="CR37" s="175"/>
      <c r="CS37" s="175"/>
      <c r="CT37" s="175"/>
    </row>
    <row r="38" spans="1:98" ht="24" customHeight="1" x14ac:dyDescent="0.25">
      <c r="A38" s="203" t="s">
        <v>80</v>
      </c>
      <c r="B38" s="191"/>
      <c r="C38" s="192"/>
      <c r="D38" s="193"/>
      <c r="E38" s="201"/>
      <c r="F38" s="225"/>
      <c r="G38" s="196"/>
      <c r="H38" s="192"/>
      <c r="I38" s="193"/>
      <c r="J38" s="201"/>
      <c r="K38" s="204"/>
      <c r="L38" s="226" t="s">
        <v>79</v>
      </c>
      <c r="M38" s="200"/>
      <c r="N38" s="200"/>
      <c r="O38" s="200"/>
      <c r="P38" s="200"/>
      <c r="Q38" s="200"/>
      <c r="R38" s="200"/>
      <c r="S38" s="200"/>
      <c r="T38" s="200"/>
      <c r="U38" s="172"/>
      <c r="BZ38" s="175"/>
      <c r="CA38" s="175" t="str">
        <f t="shared" si="6"/>
        <v/>
      </c>
      <c r="CB38" s="175" t="str">
        <f t="shared" si="7"/>
        <v/>
      </c>
      <c r="CC38" s="175" t="str">
        <f t="shared" si="8"/>
        <v/>
      </c>
      <c r="CD38" s="175"/>
      <c r="CE38" s="175"/>
      <c r="CF38" s="175"/>
      <c r="CG38" s="175">
        <f t="shared" si="9"/>
        <v>0</v>
      </c>
      <c r="CH38" s="175">
        <f t="shared" si="10"/>
        <v>0</v>
      </c>
      <c r="CI38" s="175">
        <f t="shared" si="11"/>
        <v>0</v>
      </c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</row>
    <row r="39" spans="1:98" ht="24" customHeight="1" x14ac:dyDescent="0.25">
      <c r="A39" s="203" t="s">
        <v>81</v>
      </c>
      <c r="B39" s="191"/>
      <c r="C39" s="192"/>
      <c r="D39" s="193"/>
      <c r="E39" s="205"/>
      <c r="F39" s="225"/>
      <c r="G39" s="196"/>
      <c r="H39" s="192"/>
      <c r="I39" s="193"/>
      <c r="J39" s="205"/>
      <c r="K39" s="206"/>
      <c r="L39" s="226" t="s">
        <v>79</v>
      </c>
      <c r="M39" s="200"/>
      <c r="N39" s="200"/>
      <c r="O39" s="200"/>
      <c r="P39" s="200"/>
      <c r="Q39" s="200"/>
      <c r="R39" s="200"/>
      <c r="S39" s="200"/>
      <c r="T39" s="200"/>
      <c r="U39" s="172"/>
      <c r="BZ39" s="175"/>
      <c r="CA39" s="175" t="str">
        <f t="shared" si="6"/>
        <v/>
      </c>
      <c r="CB39" s="175" t="str">
        <f t="shared" si="7"/>
        <v/>
      </c>
      <c r="CC39" s="175" t="str">
        <f t="shared" si="8"/>
        <v/>
      </c>
      <c r="CD39" s="175"/>
      <c r="CE39" s="175"/>
      <c r="CF39" s="175"/>
      <c r="CG39" s="175">
        <f t="shared" si="9"/>
        <v>0</v>
      </c>
      <c r="CH39" s="175">
        <f t="shared" si="10"/>
        <v>0</v>
      </c>
      <c r="CI39" s="175">
        <f t="shared" si="11"/>
        <v>0</v>
      </c>
      <c r="CJ39" s="175"/>
      <c r="CK39" s="175"/>
      <c r="CL39" s="175"/>
      <c r="CM39" s="175"/>
      <c r="CN39" s="175"/>
      <c r="CO39" s="175"/>
      <c r="CP39" s="175"/>
      <c r="CQ39" s="175"/>
      <c r="CR39" s="175"/>
      <c r="CS39" s="175"/>
      <c r="CT39" s="175"/>
    </row>
    <row r="40" spans="1:98" ht="24" customHeight="1" x14ac:dyDescent="0.25">
      <c r="A40" s="207" t="s">
        <v>12</v>
      </c>
      <c r="B40" s="208"/>
      <c r="C40" s="209"/>
      <c r="D40" s="210"/>
      <c r="E40" s="201"/>
      <c r="F40" s="225"/>
      <c r="G40" s="211"/>
      <c r="H40" s="209"/>
      <c r="I40" s="210"/>
      <c r="J40" s="201"/>
      <c r="K40" s="206"/>
      <c r="L40" s="226" t="s">
        <v>79</v>
      </c>
      <c r="M40" s="200"/>
      <c r="N40" s="200"/>
      <c r="O40" s="200"/>
      <c r="P40" s="200"/>
      <c r="Q40" s="200"/>
      <c r="R40" s="200"/>
      <c r="S40" s="200"/>
      <c r="T40" s="200"/>
      <c r="U40" s="172"/>
      <c r="BZ40" s="175"/>
      <c r="CA40" s="175" t="str">
        <f t="shared" si="6"/>
        <v/>
      </c>
      <c r="CB40" s="175" t="str">
        <f t="shared" si="7"/>
        <v/>
      </c>
      <c r="CC40" s="175" t="str">
        <f t="shared" si="8"/>
        <v/>
      </c>
      <c r="CD40" s="175"/>
      <c r="CE40" s="175"/>
      <c r="CF40" s="175"/>
      <c r="CG40" s="175">
        <f t="shared" si="9"/>
        <v>0</v>
      </c>
      <c r="CH40" s="175">
        <f t="shared" si="10"/>
        <v>0</v>
      </c>
      <c r="CI40" s="175">
        <f t="shared" si="11"/>
        <v>0</v>
      </c>
      <c r="CJ40" s="175"/>
      <c r="CK40" s="175"/>
      <c r="CL40" s="175"/>
      <c r="CM40" s="175"/>
      <c r="CN40" s="175"/>
      <c r="CO40" s="175"/>
      <c r="CP40" s="175"/>
      <c r="CQ40" s="175"/>
      <c r="CR40" s="175"/>
      <c r="CS40" s="175"/>
      <c r="CT40" s="175"/>
    </row>
    <row r="41" spans="1:98" ht="24" customHeight="1" x14ac:dyDescent="0.25">
      <c r="A41" s="207" t="s">
        <v>13</v>
      </c>
      <c r="B41" s="208"/>
      <c r="C41" s="209"/>
      <c r="D41" s="210"/>
      <c r="E41" s="201"/>
      <c r="F41" s="225"/>
      <c r="G41" s="211"/>
      <c r="H41" s="209"/>
      <c r="I41" s="210"/>
      <c r="J41" s="201"/>
      <c r="K41" s="204"/>
      <c r="L41" s="226" t="s">
        <v>79</v>
      </c>
      <c r="M41" s="200"/>
      <c r="N41" s="200"/>
      <c r="O41" s="200"/>
      <c r="P41" s="200"/>
      <c r="Q41" s="200"/>
      <c r="R41" s="200"/>
      <c r="S41" s="200"/>
      <c r="T41" s="200"/>
      <c r="U41" s="172"/>
      <c r="BZ41" s="175"/>
      <c r="CA41" s="175" t="str">
        <f t="shared" si="6"/>
        <v/>
      </c>
      <c r="CB41" s="175" t="str">
        <f t="shared" si="7"/>
        <v/>
      </c>
      <c r="CC41" s="175" t="str">
        <f t="shared" si="8"/>
        <v/>
      </c>
      <c r="CD41" s="175"/>
      <c r="CE41" s="175"/>
      <c r="CF41" s="175"/>
      <c r="CG41" s="175">
        <f t="shared" si="9"/>
        <v>0</v>
      </c>
      <c r="CH41" s="175">
        <f t="shared" si="10"/>
        <v>0</v>
      </c>
      <c r="CI41" s="175">
        <f t="shared" si="11"/>
        <v>0</v>
      </c>
      <c r="CJ41" s="175"/>
      <c r="CK41" s="175"/>
      <c r="CL41" s="175"/>
      <c r="CM41" s="175"/>
      <c r="CN41" s="175"/>
      <c r="CO41" s="175"/>
      <c r="CP41" s="175"/>
      <c r="CQ41" s="175"/>
      <c r="CR41" s="175"/>
      <c r="CS41" s="175"/>
      <c r="CT41" s="175"/>
    </row>
    <row r="42" spans="1:98" ht="24" customHeight="1" x14ac:dyDescent="0.25">
      <c r="A42" s="207" t="s">
        <v>82</v>
      </c>
      <c r="B42" s="208"/>
      <c r="C42" s="209"/>
      <c r="D42" s="210"/>
      <c r="E42" s="201"/>
      <c r="F42" s="225"/>
      <c r="G42" s="211"/>
      <c r="H42" s="209"/>
      <c r="I42" s="210"/>
      <c r="J42" s="201"/>
      <c r="K42" s="204"/>
      <c r="L42" s="226" t="s">
        <v>79</v>
      </c>
      <c r="M42" s="200"/>
      <c r="N42" s="200"/>
      <c r="O42" s="200"/>
      <c r="P42" s="200"/>
      <c r="Q42" s="200"/>
      <c r="R42" s="200"/>
      <c r="S42" s="200"/>
      <c r="T42" s="200"/>
      <c r="U42" s="172"/>
      <c r="BZ42" s="175"/>
      <c r="CA42" s="175" t="str">
        <f t="shared" si="6"/>
        <v/>
      </c>
      <c r="CB42" s="175" t="str">
        <f t="shared" si="7"/>
        <v/>
      </c>
      <c r="CC42" s="175" t="str">
        <f t="shared" si="8"/>
        <v/>
      </c>
      <c r="CD42" s="175"/>
      <c r="CE42" s="175"/>
      <c r="CF42" s="175"/>
      <c r="CG42" s="175">
        <f t="shared" si="9"/>
        <v>0</v>
      </c>
      <c r="CH42" s="175">
        <f t="shared" si="10"/>
        <v>0</v>
      </c>
      <c r="CI42" s="175">
        <f t="shared" si="11"/>
        <v>0</v>
      </c>
      <c r="CJ42" s="175"/>
      <c r="CK42" s="175"/>
      <c r="CL42" s="175"/>
      <c r="CM42" s="175"/>
      <c r="CN42" s="175"/>
      <c r="CO42" s="175"/>
      <c r="CP42" s="175"/>
      <c r="CQ42" s="175"/>
      <c r="CR42" s="175"/>
      <c r="CS42" s="175"/>
      <c r="CT42" s="175"/>
    </row>
    <row r="43" spans="1:98" ht="24" customHeight="1" x14ac:dyDescent="0.25">
      <c r="A43" s="203" t="s">
        <v>83</v>
      </c>
      <c r="B43" s="208"/>
      <c r="C43" s="209"/>
      <c r="D43" s="210"/>
      <c r="E43" s="212"/>
      <c r="F43" s="227"/>
      <c r="G43" s="211"/>
      <c r="H43" s="209"/>
      <c r="I43" s="210"/>
      <c r="J43" s="212"/>
      <c r="K43" s="204"/>
      <c r="L43" s="226" t="s">
        <v>79</v>
      </c>
      <c r="M43" s="200"/>
      <c r="N43" s="200"/>
      <c r="O43" s="200"/>
      <c r="P43" s="200"/>
      <c r="Q43" s="200"/>
      <c r="R43" s="200"/>
      <c r="S43" s="200"/>
      <c r="T43" s="200"/>
      <c r="U43" s="172"/>
      <c r="BZ43" s="175"/>
      <c r="CA43" s="175" t="str">
        <f t="shared" si="6"/>
        <v/>
      </c>
      <c r="CB43" s="175" t="str">
        <f t="shared" si="7"/>
        <v/>
      </c>
      <c r="CC43" s="175" t="str">
        <f t="shared" si="8"/>
        <v/>
      </c>
      <c r="CD43" s="175"/>
      <c r="CE43" s="175"/>
      <c r="CF43" s="175"/>
      <c r="CG43" s="175">
        <f t="shared" si="9"/>
        <v>0</v>
      </c>
      <c r="CH43" s="175">
        <f t="shared" si="10"/>
        <v>0</v>
      </c>
      <c r="CI43" s="175">
        <f t="shared" si="11"/>
        <v>0</v>
      </c>
      <c r="CJ43" s="175"/>
      <c r="CK43" s="175"/>
      <c r="CL43" s="175"/>
      <c r="CM43" s="175"/>
      <c r="CN43" s="175"/>
      <c r="CO43" s="175"/>
      <c r="CP43" s="175"/>
      <c r="CQ43" s="175"/>
      <c r="CR43" s="175"/>
      <c r="CS43" s="175"/>
      <c r="CT43" s="175"/>
    </row>
    <row r="44" spans="1:98" ht="24" customHeight="1" x14ac:dyDescent="0.25">
      <c r="A44" s="203" t="s">
        <v>14</v>
      </c>
      <c r="B44" s="208"/>
      <c r="C44" s="209"/>
      <c r="D44" s="210"/>
      <c r="E44" s="212"/>
      <c r="F44" s="227"/>
      <c r="G44" s="211"/>
      <c r="H44" s="209"/>
      <c r="I44" s="210"/>
      <c r="J44" s="212"/>
      <c r="K44" s="204"/>
      <c r="L44" s="226" t="s">
        <v>79</v>
      </c>
      <c r="M44" s="200"/>
      <c r="N44" s="200"/>
      <c r="O44" s="200"/>
      <c r="P44" s="200"/>
      <c r="Q44" s="200"/>
      <c r="R44" s="200"/>
      <c r="S44" s="200"/>
      <c r="T44" s="200"/>
      <c r="U44" s="172"/>
      <c r="BZ44" s="175"/>
      <c r="CA44" s="175" t="str">
        <f t="shared" si="6"/>
        <v/>
      </c>
      <c r="CB44" s="175" t="str">
        <f t="shared" si="7"/>
        <v/>
      </c>
      <c r="CC44" s="175" t="str">
        <f t="shared" si="8"/>
        <v/>
      </c>
      <c r="CD44" s="175"/>
      <c r="CE44" s="175"/>
      <c r="CF44" s="175"/>
      <c r="CG44" s="175">
        <f t="shared" si="9"/>
        <v>0</v>
      </c>
      <c r="CH44" s="175">
        <f t="shared" si="10"/>
        <v>0</v>
      </c>
      <c r="CI44" s="175">
        <f t="shared" si="11"/>
        <v>0</v>
      </c>
      <c r="CJ44" s="175"/>
      <c r="CK44" s="175"/>
      <c r="CL44" s="175"/>
      <c r="CM44" s="175"/>
      <c r="CN44" s="175"/>
      <c r="CO44" s="175"/>
      <c r="CP44" s="175"/>
      <c r="CQ44" s="175"/>
      <c r="CR44" s="175"/>
      <c r="CS44" s="175"/>
      <c r="CT44" s="175"/>
    </row>
    <row r="45" spans="1:98" ht="24" customHeight="1" x14ac:dyDescent="0.25">
      <c r="A45" s="207" t="s">
        <v>15</v>
      </c>
      <c r="B45" s="208"/>
      <c r="C45" s="209"/>
      <c r="D45" s="210"/>
      <c r="E45" s="212"/>
      <c r="F45" s="227"/>
      <c r="G45" s="211"/>
      <c r="H45" s="209"/>
      <c r="I45" s="210"/>
      <c r="J45" s="212"/>
      <c r="K45" s="204"/>
      <c r="L45" s="226" t="s">
        <v>79</v>
      </c>
      <c r="M45" s="200"/>
      <c r="N45" s="200"/>
      <c r="O45" s="200"/>
      <c r="P45" s="200"/>
      <c r="Q45" s="200"/>
      <c r="R45" s="200"/>
      <c r="S45" s="200"/>
      <c r="T45" s="200"/>
      <c r="U45" s="172"/>
      <c r="BZ45" s="175"/>
      <c r="CA45" s="175" t="str">
        <f t="shared" si="6"/>
        <v/>
      </c>
      <c r="CB45" s="175" t="str">
        <f t="shared" si="7"/>
        <v/>
      </c>
      <c r="CC45" s="175" t="str">
        <f t="shared" si="8"/>
        <v/>
      </c>
      <c r="CD45" s="175"/>
      <c r="CE45" s="175"/>
      <c r="CF45" s="175"/>
      <c r="CG45" s="175">
        <f t="shared" si="9"/>
        <v>0</v>
      </c>
      <c r="CH45" s="175">
        <f t="shared" si="10"/>
        <v>0</v>
      </c>
      <c r="CI45" s="175">
        <f t="shared" si="11"/>
        <v>0</v>
      </c>
      <c r="CJ45" s="175"/>
      <c r="CK45" s="175"/>
      <c r="CL45" s="175"/>
      <c r="CM45" s="175"/>
      <c r="CN45" s="175"/>
      <c r="CO45" s="175"/>
      <c r="CP45" s="175"/>
      <c r="CQ45" s="175"/>
      <c r="CR45" s="175"/>
      <c r="CS45" s="175"/>
      <c r="CT45" s="175"/>
    </row>
    <row r="46" spans="1:98" ht="24" customHeight="1" x14ac:dyDescent="0.25">
      <c r="A46" s="207" t="s">
        <v>16</v>
      </c>
      <c r="B46" s="208"/>
      <c r="C46" s="209"/>
      <c r="D46" s="210"/>
      <c r="E46" s="212"/>
      <c r="F46" s="227"/>
      <c r="G46" s="211"/>
      <c r="H46" s="209"/>
      <c r="I46" s="210"/>
      <c r="J46" s="212"/>
      <c r="K46" s="204"/>
      <c r="L46" s="226" t="s">
        <v>79</v>
      </c>
      <c r="M46" s="200"/>
      <c r="N46" s="200"/>
      <c r="O46" s="200"/>
      <c r="P46" s="200"/>
      <c r="Q46" s="200"/>
      <c r="R46" s="200"/>
      <c r="S46" s="200"/>
      <c r="T46" s="200"/>
      <c r="U46" s="172"/>
      <c r="BZ46" s="175"/>
      <c r="CA46" s="175" t="str">
        <f t="shared" si="6"/>
        <v/>
      </c>
      <c r="CB46" s="175" t="str">
        <f t="shared" si="7"/>
        <v/>
      </c>
      <c r="CC46" s="175" t="str">
        <f t="shared" si="8"/>
        <v/>
      </c>
      <c r="CD46" s="175"/>
      <c r="CE46" s="175"/>
      <c r="CF46" s="175"/>
      <c r="CG46" s="175">
        <f t="shared" si="9"/>
        <v>0</v>
      </c>
      <c r="CH46" s="175">
        <f t="shared" si="10"/>
        <v>0</v>
      </c>
      <c r="CI46" s="175">
        <f t="shared" si="11"/>
        <v>0</v>
      </c>
      <c r="CJ46" s="175"/>
      <c r="CK46" s="175"/>
      <c r="CL46" s="175"/>
      <c r="CM46" s="175"/>
      <c r="CN46" s="175"/>
      <c r="CO46" s="175"/>
      <c r="CP46" s="175"/>
      <c r="CQ46" s="175"/>
      <c r="CR46" s="175"/>
      <c r="CS46" s="175"/>
      <c r="CT46" s="175"/>
    </row>
    <row r="47" spans="1:98" ht="24" customHeight="1" x14ac:dyDescent="0.25">
      <c r="A47" s="207" t="s">
        <v>17</v>
      </c>
      <c r="B47" s="208"/>
      <c r="C47" s="209"/>
      <c r="D47" s="210"/>
      <c r="E47" s="212"/>
      <c r="F47" s="227"/>
      <c r="G47" s="211"/>
      <c r="H47" s="209"/>
      <c r="I47" s="210"/>
      <c r="J47" s="212"/>
      <c r="K47" s="204"/>
      <c r="L47" s="226" t="s">
        <v>79</v>
      </c>
      <c r="M47" s="200"/>
      <c r="N47" s="200"/>
      <c r="O47" s="200"/>
      <c r="P47" s="200"/>
      <c r="Q47" s="200"/>
      <c r="R47" s="200"/>
      <c r="S47" s="200"/>
      <c r="T47" s="200"/>
      <c r="U47" s="172"/>
      <c r="BZ47" s="175"/>
      <c r="CA47" s="175" t="str">
        <f t="shared" si="6"/>
        <v/>
      </c>
      <c r="CB47" s="175" t="str">
        <f t="shared" si="7"/>
        <v/>
      </c>
      <c r="CC47" s="175" t="str">
        <f t="shared" si="8"/>
        <v/>
      </c>
      <c r="CD47" s="175"/>
      <c r="CE47" s="175"/>
      <c r="CF47" s="175"/>
      <c r="CG47" s="175">
        <f t="shared" si="9"/>
        <v>0</v>
      </c>
      <c r="CH47" s="175">
        <f t="shared" si="10"/>
        <v>0</v>
      </c>
      <c r="CI47" s="175">
        <f t="shared" si="11"/>
        <v>0</v>
      </c>
      <c r="CJ47" s="175"/>
      <c r="CK47" s="175"/>
      <c r="CL47" s="175"/>
      <c r="CM47" s="175"/>
      <c r="CN47" s="175"/>
      <c r="CO47" s="175"/>
      <c r="CP47" s="175"/>
      <c r="CQ47" s="175"/>
      <c r="CR47" s="175"/>
      <c r="CS47" s="175"/>
      <c r="CT47" s="175"/>
    </row>
    <row r="48" spans="1:98" ht="24" customHeight="1" x14ac:dyDescent="0.25">
      <c r="A48" s="207" t="s">
        <v>18</v>
      </c>
      <c r="B48" s="208"/>
      <c r="C48" s="209"/>
      <c r="D48" s="210"/>
      <c r="E48" s="212"/>
      <c r="F48" s="227"/>
      <c r="G48" s="211"/>
      <c r="H48" s="209"/>
      <c r="I48" s="210"/>
      <c r="J48" s="212"/>
      <c r="K48" s="204"/>
      <c r="L48" s="226" t="s">
        <v>79</v>
      </c>
      <c r="M48" s="200"/>
      <c r="N48" s="200"/>
      <c r="O48" s="200"/>
      <c r="P48" s="200"/>
      <c r="Q48" s="200"/>
      <c r="R48" s="200"/>
      <c r="S48" s="200"/>
      <c r="T48" s="200"/>
      <c r="U48" s="172"/>
      <c r="BZ48" s="175"/>
      <c r="CA48" s="175" t="str">
        <f t="shared" si="6"/>
        <v/>
      </c>
      <c r="CB48" s="175" t="str">
        <f t="shared" si="7"/>
        <v/>
      </c>
      <c r="CC48" s="175" t="str">
        <f t="shared" si="8"/>
        <v/>
      </c>
      <c r="CD48" s="175"/>
      <c r="CE48" s="175"/>
      <c r="CF48" s="175"/>
      <c r="CG48" s="175">
        <f t="shared" si="9"/>
        <v>0</v>
      </c>
      <c r="CH48" s="175">
        <f t="shared" si="10"/>
        <v>0</v>
      </c>
      <c r="CI48" s="175">
        <f t="shared" si="11"/>
        <v>0</v>
      </c>
      <c r="CJ48" s="175"/>
      <c r="CK48" s="175"/>
      <c r="CL48" s="175"/>
      <c r="CM48" s="175"/>
      <c r="CN48" s="175"/>
      <c r="CO48" s="175"/>
      <c r="CP48" s="175"/>
      <c r="CQ48" s="175"/>
      <c r="CR48" s="175"/>
      <c r="CS48" s="175"/>
      <c r="CT48" s="175"/>
    </row>
    <row r="49" spans="1:98" ht="24" customHeight="1" x14ac:dyDescent="0.25">
      <c r="A49" s="207" t="s">
        <v>84</v>
      </c>
      <c r="B49" s="208"/>
      <c r="C49" s="209"/>
      <c r="D49" s="210"/>
      <c r="E49" s="212"/>
      <c r="F49" s="227"/>
      <c r="G49" s="211"/>
      <c r="H49" s="209"/>
      <c r="I49" s="210"/>
      <c r="J49" s="212"/>
      <c r="K49" s="204"/>
      <c r="L49" s="226" t="s">
        <v>79</v>
      </c>
      <c r="M49" s="200"/>
      <c r="N49" s="200"/>
      <c r="O49" s="200"/>
      <c r="P49" s="200"/>
      <c r="Q49" s="200"/>
      <c r="R49" s="200"/>
      <c r="S49" s="200"/>
      <c r="T49" s="200"/>
      <c r="U49" s="172"/>
      <c r="BZ49" s="175"/>
      <c r="CA49" s="175" t="str">
        <f t="shared" si="6"/>
        <v/>
      </c>
      <c r="CB49" s="175" t="str">
        <f t="shared" si="7"/>
        <v/>
      </c>
      <c r="CC49" s="175" t="str">
        <f t="shared" si="8"/>
        <v/>
      </c>
      <c r="CD49" s="175"/>
      <c r="CE49" s="175"/>
      <c r="CF49" s="175"/>
      <c r="CG49" s="175">
        <f t="shared" si="9"/>
        <v>0</v>
      </c>
      <c r="CH49" s="175">
        <f t="shared" si="10"/>
        <v>0</v>
      </c>
      <c r="CI49" s="175">
        <f t="shared" si="11"/>
        <v>0</v>
      </c>
      <c r="CJ49" s="175"/>
      <c r="CK49" s="175"/>
      <c r="CL49" s="175"/>
      <c r="CM49" s="175"/>
      <c r="CN49" s="175"/>
      <c r="CO49" s="175"/>
      <c r="CP49" s="175"/>
      <c r="CQ49" s="175"/>
      <c r="CR49" s="175"/>
      <c r="CS49" s="175"/>
      <c r="CT49" s="175"/>
    </row>
    <row r="50" spans="1:98" ht="24" customHeight="1" x14ac:dyDescent="0.25">
      <c r="A50" s="214" t="s">
        <v>19</v>
      </c>
      <c r="B50" s="208"/>
      <c r="C50" s="215"/>
      <c r="D50" s="216"/>
      <c r="E50" s="217"/>
      <c r="F50" s="227"/>
      <c r="G50" s="208"/>
      <c r="H50" s="215"/>
      <c r="I50" s="216"/>
      <c r="J50" s="217"/>
      <c r="K50" s="206"/>
      <c r="L50" s="226" t="s">
        <v>79</v>
      </c>
      <c r="M50" s="200"/>
      <c r="N50" s="200"/>
      <c r="O50" s="200"/>
      <c r="P50" s="200"/>
      <c r="Q50" s="200"/>
      <c r="R50" s="200"/>
      <c r="S50" s="200"/>
      <c r="T50" s="200"/>
      <c r="U50" s="172"/>
      <c r="BZ50" s="175"/>
      <c r="CA50" s="175" t="str">
        <f t="shared" si="6"/>
        <v/>
      </c>
      <c r="CB50" s="175" t="str">
        <f t="shared" si="7"/>
        <v/>
      </c>
      <c r="CC50" s="175" t="str">
        <f t="shared" si="8"/>
        <v/>
      </c>
      <c r="CD50" s="175"/>
      <c r="CE50" s="175"/>
      <c r="CF50" s="175"/>
      <c r="CG50" s="175">
        <f t="shared" si="9"/>
        <v>0</v>
      </c>
      <c r="CH50" s="175">
        <f t="shared" si="10"/>
        <v>0</v>
      </c>
      <c r="CI50" s="175">
        <f t="shared" si="11"/>
        <v>0</v>
      </c>
      <c r="CJ50" s="175"/>
      <c r="CK50" s="175"/>
      <c r="CL50" s="175"/>
      <c r="CM50" s="175"/>
      <c r="CN50" s="175"/>
      <c r="CO50" s="175"/>
      <c r="CP50" s="175"/>
      <c r="CQ50" s="175"/>
      <c r="CR50" s="175"/>
      <c r="CS50" s="175"/>
      <c r="CT50" s="175"/>
    </row>
    <row r="51" spans="1:98" ht="24" customHeight="1" x14ac:dyDescent="0.25">
      <c r="A51" s="228" t="s">
        <v>86</v>
      </c>
      <c r="B51" s="229"/>
      <c r="C51" s="230"/>
      <c r="D51" s="231"/>
      <c r="E51" s="218"/>
      <c r="F51" s="232"/>
      <c r="G51" s="229"/>
      <c r="H51" s="230"/>
      <c r="I51" s="231"/>
      <c r="J51" s="218"/>
      <c r="K51" s="219"/>
      <c r="L51" s="226" t="s">
        <v>79</v>
      </c>
      <c r="M51" s="200"/>
      <c r="N51" s="200"/>
      <c r="O51" s="200"/>
      <c r="P51" s="200"/>
      <c r="Q51" s="200"/>
      <c r="R51" s="200"/>
      <c r="S51" s="200"/>
      <c r="T51" s="200"/>
      <c r="U51" s="172"/>
      <c r="BZ51" s="175"/>
      <c r="CA51" s="175" t="str">
        <f t="shared" si="6"/>
        <v/>
      </c>
      <c r="CB51" s="175" t="str">
        <f t="shared" si="7"/>
        <v/>
      </c>
      <c r="CC51" s="175" t="str">
        <f t="shared" si="8"/>
        <v/>
      </c>
      <c r="CD51" s="175"/>
      <c r="CE51" s="175"/>
      <c r="CF51" s="175"/>
      <c r="CG51" s="175">
        <f t="shared" si="9"/>
        <v>0</v>
      </c>
      <c r="CH51" s="175">
        <f t="shared" si="10"/>
        <v>0</v>
      </c>
      <c r="CI51" s="175">
        <f t="shared" si="11"/>
        <v>0</v>
      </c>
      <c r="CJ51" s="175"/>
      <c r="CK51" s="175"/>
      <c r="CL51" s="175"/>
      <c r="CM51" s="175"/>
      <c r="CN51" s="175"/>
      <c r="CO51" s="175"/>
      <c r="CP51" s="175"/>
      <c r="CQ51" s="175"/>
      <c r="CR51" s="175"/>
      <c r="CS51" s="175"/>
      <c r="CT51" s="175"/>
    </row>
    <row r="52" spans="1:98" x14ac:dyDescent="0.25">
      <c r="A52" s="443" t="s">
        <v>20</v>
      </c>
      <c r="B52" s="443"/>
      <c r="C52" s="443"/>
      <c r="D52" s="443"/>
      <c r="E52" s="443"/>
      <c r="F52" s="443"/>
      <c r="G52" s="443"/>
      <c r="H52" s="443"/>
      <c r="I52" s="443"/>
      <c r="J52" s="443"/>
      <c r="K52" s="443"/>
      <c r="L52" s="443"/>
      <c r="M52" s="443"/>
      <c r="N52" s="443"/>
      <c r="O52" s="443"/>
      <c r="P52" s="443"/>
      <c r="Q52" s="444"/>
      <c r="R52" s="172"/>
      <c r="S52" s="172"/>
      <c r="T52" s="172"/>
      <c r="U52" s="172"/>
      <c r="V52" s="172"/>
      <c r="W52" s="172"/>
      <c r="X52" s="172"/>
      <c r="Y52" s="172"/>
      <c r="Z52" s="172"/>
      <c r="AA52" s="172"/>
      <c r="AB52" s="172"/>
      <c r="AC52" s="233"/>
      <c r="AD52" s="234"/>
      <c r="AE52" s="233"/>
      <c r="AF52" s="233"/>
      <c r="AG52" s="172"/>
      <c r="AH52" s="172"/>
      <c r="BZ52" s="175"/>
      <c r="CA52" s="175"/>
      <c r="CB52" s="175"/>
      <c r="CC52" s="175"/>
      <c r="CD52" s="175"/>
      <c r="CE52" s="175"/>
      <c r="CF52" s="175"/>
      <c r="CG52" s="175"/>
      <c r="CH52" s="175"/>
      <c r="CI52" s="175"/>
      <c r="CJ52" s="175"/>
      <c r="CK52" s="175"/>
      <c r="CL52" s="175"/>
      <c r="CM52" s="175"/>
      <c r="CN52" s="175"/>
      <c r="CO52" s="175"/>
      <c r="CP52" s="175"/>
      <c r="CQ52" s="175"/>
      <c r="CR52" s="175"/>
      <c r="CS52" s="175"/>
      <c r="CT52" s="175"/>
    </row>
    <row r="53" spans="1:98" x14ac:dyDescent="0.25">
      <c r="A53" s="445" t="s">
        <v>21</v>
      </c>
      <c r="B53" s="446"/>
      <c r="C53" s="448" t="s">
        <v>22</v>
      </c>
      <c r="D53" s="449"/>
      <c r="E53" s="450"/>
      <c r="F53" s="451" t="s">
        <v>23</v>
      </c>
      <c r="G53" s="451"/>
      <c r="H53" s="451"/>
      <c r="I53" s="451" t="s">
        <v>24</v>
      </c>
      <c r="J53" s="451"/>
      <c r="K53" s="451"/>
      <c r="L53" s="451" t="s">
        <v>25</v>
      </c>
      <c r="M53" s="451"/>
      <c r="N53" s="451"/>
      <c r="O53" s="448" t="s">
        <v>26</v>
      </c>
      <c r="P53" s="450"/>
      <c r="Q53" s="235"/>
      <c r="BZ53" s="175"/>
      <c r="CA53" s="175"/>
      <c r="CB53" s="175"/>
      <c r="CC53" s="175"/>
      <c r="CD53" s="175"/>
      <c r="CE53" s="175"/>
      <c r="CF53" s="175"/>
      <c r="CG53" s="175"/>
      <c r="CH53" s="175"/>
      <c r="CI53" s="175"/>
      <c r="CJ53" s="175"/>
      <c r="CK53" s="175"/>
      <c r="CL53" s="175"/>
      <c r="CM53" s="175"/>
      <c r="CN53" s="175"/>
      <c r="CO53" s="175"/>
      <c r="CP53" s="175"/>
      <c r="CQ53" s="175"/>
      <c r="CR53" s="175"/>
      <c r="CS53" s="175"/>
      <c r="CT53" s="175"/>
    </row>
    <row r="54" spans="1:98" x14ac:dyDescent="0.25">
      <c r="A54" s="434"/>
      <c r="B54" s="447"/>
      <c r="C54" s="236" t="s">
        <v>27</v>
      </c>
      <c r="D54" s="237" t="s">
        <v>28</v>
      </c>
      <c r="E54" s="336" t="s">
        <v>29</v>
      </c>
      <c r="F54" s="236" t="s">
        <v>27</v>
      </c>
      <c r="G54" s="237" t="s">
        <v>28</v>
      </c>
      <c r="H54" s="336" t="s">
        <v>29</v>
      </c>
      <c r="I54" s="236" t="s">
        <v>27</v>
      </c>
      <c r="J54" s="237" t="s">
        <v>28</v>
      </c>
      <c r="K54" s="336" t="s">
        <v>29</v>
      </c>
      <c r="L54" s="236" t="s">
        <v>27</v>
      </c>
      <c r="M54" s="237" t="s">
        <v>28</v>
      </c>
      <c r="N54" s="336" t="s">
        <v>29</v>
      </c>
      <c r="O54" s="236" t="s">
        <v>27</v>
      </c>
      <c r="P54" s="238" t="s">
        <v>28</v>
      </c>
      <c r="Q54" s="172"/>
      <c r="BZ54" s="175"/>
      <c r="CA54" s="175"/>
      <c r="CB54" s="175"/>
      <c r="CC54" s="175"/>
      <c r="CD54" s="175"/>
      <c r="CE54" s="175"/>
      <c r="CF54" s="175"/>
      <c r="CG54" s="175"/>
      <c r="CH54" s="175"/>
      <c r="CI54" s="175"/>
      <c r="CJ54" s="175"/>
      <c r="CK54" s="175"/>
      <c r="CL54" s="175"/>
      <c r="CM54" s="175"/>
      <c r="CN54" s="175"/>
      <c r="CO54" s="175"/>
      <c r="CP54" s="175"/>
      <c r="CQ54" s="175"/>
      <c r="CR54" s="175"/>
      <c r="CS54" s="175"/>
      <c r="CT54" s="175"/>
    </row>
    <row r="55" spans="1:98" x14ac:dyDescent="0.25">
      <c r="A55" s="456" t="s">
        <v>30</v>
      </c>
      <c r="B55" s="457"/>
      <c r="C55" s="239"/>
      <c r="D55" s="240"/>
      <c r="E55" s="241"/>
      <c r="F55" s="239"/>
      <c r="G55" s="240"/>
      <c r="H55" s="241"/>
      <c r="I55" s="239"/>
      <c r="J55" s="240"/>
      <c r="K55" s="241"/>
      <c r="L55" s="239"/>
      <c r="M55" s="240"/>
      <c r="N55" s="241"/>
      <c r="O55" s="239"/>
      <c r="P55" s="242"/>
      <c r="Q55" s="243" t="s">
        <v>106</v>
      </c>
      <c r="R55" s="244"/>
      <c r="S55" s="244"/>
      <c r="T55" s="244"/>
      <c r="U55" s="244"/>
      <c r="V55" s="244"/>
      <c r="W55" s="244"/>
      <c r="X55" s="244"/>
      <c r="Y55" s="244"/>
      <c r="BZ55" s="175"/>
      <c r="CA55" s="175" t="str">
        <f>IF(C55&gt;=D55,""," Los exámenes Reactivos de Hepatitis B NO DEBEN ser mayor a los exámenes Procesados ")</f>
        <v/>
      </c>
      <c r="CB55" s="175" t="str">
        <f>IF(F55&gt;=G55,""," Los exámenes Reactivos de Hepatitis C NO DEBEN ser mayor a los exámenes Procesados ")</f>
        <v/>
      </c>
      <c r="CC55" s="175" t="str">
        <f>IF(I55&gt;=J55,""," Los exámenes Reactivos de CHAGAS NO DEBEN ser mayor a los exámenes Procesados ")</f>
        <v/>
      </c>
      <c r="CD55" s="175" t="str">
        <f>IF(L55&gt;=M55,""," Los exámenes Reactivos de HTLV1 NO DEBEN ser mayor a los exámenes Procesados ")</f>
        <v/>
      </c>
      <c r="CE55" s="175" t="str">
        <f>IF(O55&gt;=P55,""," Los exámenes Reactivos de SIFILIS NO DEBEN ser mayor a los exámenes Procesados ")</f>
        <v/>
      </c>
      <c r="CF55" s="175" t="str">
        <f>IF(D55&gt;=E55,""," Los exámenes Confirmados de Hepatitis B NO DEBEN ser mayor a los exámenes Reactivos ")</f>
        <v/>
      </c>
      <c r="CG55" s="175" t="str">
        <f>IF(G55&gt;=H55,""," Los exámenes Confirmados de Hepatitis C NO DEBEN ser mayor a los exámenes Reactivos ")</f>
        <v/>
      </c>
      <c r="CH55" s="175" t="str">
        <f>IF(J55&gt;=K55,""," Los exámenes Confirmados de CHAGAS NO DEBEN ser mayor a los exámenes Reactivos ")</f>
        <v/>
      </c>
      <c r="CI55" s="175" t="str">
        <f>IF(M55&gt;=N55,""," Los exámenes Confirmados de HTLV1 NO DEBEN ser mayor a los exámenes Reactivos ")</f>
        <v/>
      </c>
      <c r="CJ55" s="175">
        <f t="shared" ref="CJ55:CK59" si="12">IF(C55&gt;=D55,0,1)</f>
        <v>0</v>
      </c>
      <c r="CK55" s="175">
        <f t="shared" si="12"/>
        <v>0</v>
      </c>
      <c r="CL55" s="175">
        <f t="shared" ref="CL55:CM59" si="13">IF(F55&gt;=G55,0,1)</f>
        <v>0</v>
      </c>
      <c r="CM55" s="175">
        <f t="shared" si="13"/>
        <v>0</v>
      </c>
      <c r="CN55" s="175">
        <f t="shared" ref="CN55:CO59" si="14">IF(I55&gt;=J55,0,1)</f>
        <v>0</v>
      </c>
      <c r="CO55" s="175">
        <f t="shared" si="14"/>
        <v>0</v>
      </c>
      <c r="CP55" s="175">
        <f t="shared" ref="CP55:CQ59" si="15">IF(L55&gt;=M55,0,1)</f>
        <v>0</v>
      </c>
      <c r="CQ55" s="175">
        <f t="shared" si="15"/>
        <v>0</v>
      </c>
      <c r="CR55" s="175">
        <f>IF(O55&gt;=E55,0,1)</f>
        <v>0</v>
      </c>
      <c r="CS55" s="175"/>
      <c r="CT55" s="175"/>
    </row>
    <row r="56" spans="1:98" x14ac:dyDescent="0.25">
      <c r="A56" s="458" t="s">
        <v>31</v>
      </c>
      <c r="B56" s="245" t="s">
        <v>88</v>
      </c>
      <c r="C56" s="246"/>
      <c r="D56" s="247"/>
      <c r="E56" s="198"/>
      <c r="F56" s="246"/>
      <c r="G56" s="247"/>
      <c r="H56" s="198"/>
      <c r="I56" s="246"/>
      <c r="J56" s="247"/>
      <c r="K56" s="198"/>
      <c r="L56" s="246"/>
      <c r="M56" s="247"/>
      <c r="N56" s="198"/>
      <c r="O56" s="246"/>
      <c r="P56" s="248"/>
      <c r="Q56" s="243" t="s">
        <v>106</v>
      </c>
      <c r="R56" s="244"/>
      <c r="S56" s="244"/>
      <c r="T56" s="244"/>
      <c r="U56" s="244"/>
      <c r="V56" s="244"/>
      <c r="W56" s="244"/>
      <c r="X56" s="244"/>
      <c r="Y56" s="244"/>
      <c r="BZ56" s="175"/>
      <c r="CA56" s="175" t="str">
        <f>IF(C56&gt;=D56,""," Los exámenes Reactivos de Hepatitis B NO DEBEN ser mayor a los exámenes Procesados ")</f>
        <v/>
      </c>
      <c r="CB56" s="175" t="str">
        <f>IF(F56&gt;=G56,""," Los exámenes Reactivos de Hepatitis C NO DEBEN ser mayor a los exámenes Procesados ")</f>
        <v/>
      </c>
      <c r="CC56" s="175" t="str">
        <f>IF(I56&gt;=J56,""," Los exámenes Reactivos de CHAGAS NO DEBEN ser mayor a los exámenes Procesados ")</f>
        <v/>
      </c>
      <c r="CD56" s="175" t="str">
        <f>IF(L56&gt;=M56,""," Los exámenes Reactivos de HTLV1 NO DEBEN ser mayor a los exámenes Procesados ")</f>
        <v/>
      </c>
      <c r="CE56" s="175" t="str">
        <f>IF(O56&gt;=P56,""," Los exámenes Reactivos de SÍFILIS NO DEBEN ser mayor a los exámenes Procesados ")</f>
        <v/>
      </c>
      <c r="CF56" s="175" t="str">
        <f>IF(D56&gt;=E56,""," Los exámenes Confirmados de Hepatitis B NO DEBEN ser mayor a los exámenes Reactivos")</f>
        <v/>
      </c>
      <c r="CG56" s="175" t="str">
        <f>IF(G56&gt;=H56,""," Los exámenes Confirmados de Hepatitis C NO DEBEN ser mayor a los exámenes Reactivos ")</f>
        <v/>
      </c>
      <c r="CH56" s="175" t="str">
        <f>IF(J56&gt;=K56,""," Los exámenes Confirmados de CHAGAS NO DEBEN ser mayor a los exámenes Reactivos ")</f>
        <v/>
      </c>
      <c r="CI56" s="175" t="str">
        <f>IF(M56&gt;=N56,""," Los exámenes Confirmados de HTLV1 NO DEBEN ser mayor a los exámenes Reactivos ")</f>
        <v/>
      </c>
      <c r="CJ56" s="175">
        <f t="shared" si="12"/>
        <v>0</v>
      </c>
      <c r="CK56" s="175">
        <f t="shared" si="12"/>
        <v>0</v>
      </c>
      <c r="CL56" s="175">
        <f t="shared" si="13"/>
        <v>0</v>
      </c>
      <c r="CM56" s="175">
        <f t="shared" si="13"/>
        <v>0</v>
      </c>
      <c r="CN56" s="175">
        <f t="shared" si="14"/>
        <v>0</v>
      </c>
      <c r="CO56" s="175">
        <f t="shared" si="14"/>
        <v>0</v>
      </c>
      <c r="CP56" s="175">
        <f t="shared" si="15"/>
        <v>0</v>
      </c>
      <c r="CQ56" s="175">
        <f t="shared" si="15"/>
        <v>0</v>
      </c>
      <c r="CR56" s="175">
        <f>IF(O56&gt;=P56,0,1)</f>
        <v>0</v>
      </c>
      <c r="CS56" s="175"/>
      <c r="CT56" s="175"/>
    </row>
    <row r="57" spans="1:98" ht="21" x14ac:dyDescent="0.25">
      <c r="A57" s="459"/>
      <c r="B57" s="249" t="s">
        <v>89</v>
      </c>
      <c r="C57" s="191"/>
      <c r="D57" s="192"/>
      <c r="E57" s="202"/>
      <c r="F57" s="191"/>
      <c r="G57" s="192"/>
      <c r="H57" s="202"/>
      <c r="I57" s="191"/>
      <c r="J57" s="192"/>
      <c r="K57" s="202"/>
      <c r="L57" s="191"/>
      <c r="M57" s="192"/>
      <c r="N57" s="202"/>
      <c r="O57" s="191"/>
      <c r="P57" s="193"/>
      <c r="Q57" s="243" t="s">
        <v>106</v>
      </c>
      <c r="R57" s="244"/>
      <c r="S57" s="244"/>
      <c r="T57" s="244"/>
      <c r="U57" s="244"/>
      <c r="V57" s="244"/>
      <c r="W57" s="244"/>
      <c r="X57" s="244"/>
      <c r="Y57" s="244"/>
      <c r="BZ57" s="175"/>
      <c r="CA57" s="175" t="str">
        <f>IF(C57&gt;=D57,""," Los exámenes Reactivos de Hepatitis B NO DEBEN ser mayor a los exámenes Procesados ")</f>
        <v/>
      </c>
      <c r="CB57" s="175" t="str">
        <f>IF(F57&gt;=G57,""," Los exámenes Reactivos de Hepatitis C NO DEBEN ser mayor a los exámenes Procesados ")</f>
        <v/>
      </c>
      <c r="CC57" s="175" t="str">
        <f>IF(I57&gt;=J57,""," Los exámenes Reactivos de CHAGAS NO DEBEN ser mayor a los exámenes Procesados ")</f>
        <v/>
      </c>
      <c r="CD57" s="175" t="str">
        <f>IF(L57&gt;=M57,""," Los exámenes Reactivos de HTLV1 NO DEBEN ser mayor a los exámenes Procesados ")</f>
        <v/>
      </c>
      <c r="CE57" s="175" t="str">
        <f>IF(O57&gt;=P57,""," Los exámenes Reactivos de SÍFILIS NO DEBEN ser mayor a los exámenes Procesados ")</f>
        <v/>
      </c>
      <c r="CF57" s="175" t="str">
        <f>IF(D57&gt;=E57,""," Los exámenes Confirmados de Hepatitis B NO DEBEN ser mayor a los exámenes Reactivos ")</f>
        <v/>
      </c>
      <c r="CG57" s="175" t="str">
        <f>IF(G57&gt;=H57,""," Los exámenes Confirmados de Hepatitis C NO DEBEN ser mayor a los exámenes Reactivos ")</f>
        <v/>
      </c>
      <c r="CH57" s="175" t="str">
        <f>IF(J57&gt;=K57,""," Los exámenes Confirmados de CHAGAS NO DEBEN ser mayor a los exámenes Reactivos ")</f>
        <v/>
      </c>
      <c r="CI57" s="175" t="str">
        <f>IF(M57&gt;=N57,""," Los exámenes Confirmados de HTLV1 NO DEBEN ser mayor a los exámenes Reactivos ")</f>
        <v/>
      </c>
      <c r="CJ57" s="175">
        <f t="shared" si="12"/>
        <v>0</v>
      </c>
      <c r="CK57" s="175">
        <f t="shared" si="12"/>
        <v>0</v>
      </c>
      <c r="CL57" s="175">
        <f t="shared" si="13"/>
        <v>0</v>
      </c>
      <c r="CM57" s="175">
        <f t="shared" si="13"/>
        <v>0</v>
      </c>
      <c r="CN57" s="175">
        <f t="shared" si="14"/>
        <v>0</v>
      </c>
      <c r="CO57" s="175">
        <f t="shared" si="14"/>
        <v>0</v>
      </c>
      <c r="CP57" s="175">
        <f t="shared" si="15"/>
        <v>0</v>
      </c>
      <c r="CQ57" s="175">
        <f t="shared" si="15"/>
        <v>0</v>
      </c>
      <c r="CR57" s="175">
        <f>IF(O57&gt;=P57,0,1)</f>
        <v>0</v>
      </c>
      <c r="CS57" s="175"/>
      <c r="CT57" s="175"/>
    </row>
    <row r="58" spans="1:98" ht="21" x14ac:dyDescent="0.25">
      <c r="A58" s="460"/>
      <c r="B58" s="250" t="s">
        <v>90</v>
      </c>
      <c r="C58" s="251"/>
      <c r="D58" s="252"/>
      <c r="E58" s="253"/>
      <c r="F58" s="251"/>
      <c r="G58" s="252"/>
      <c r="H58" s="253"/>
      <c r="I58" s="251"/>
      <c r="J58" s="252"/>
      <c r="K58" s="253"/>
      <c r="L58" s="251"/>
      <c r="M58" s="252"/>
      <c r="N58" s="253"/>
      <c r="O58" s="251"/>
      <c r="P58" s="254"/>
      <c r="Q58" s="243" t="s">
        <v>106</v>
      </c>
      <c r="R58" s="244"/>
      <c r="S58" s="244"/>
      <c r="T58" s="244"/>
      <c r="U58" s="244"/>
      <c r="V58" s="244"/>
      <c r="W58" s="244"/>
      <c r="X58" s="244"/>
      <c r="Y58" s="244"/>
      <c r="BZ58" s="175"/>
      <c r="CA58" s="175" t="str">
        <f>IF(C58&gt;=D58,""," Los exámenes Reactivos de Hepatitis B NO DEBEN ser mayor a los exámenes Procesados ")</f>
        <v/>
      </c>
      <c r="CB58" s="175" t="str">
        <f>IF(F58&gt;=G58,""," Los exámenes Reactivos de Hepatitis C NO DEBEN ser mayor a los exámenes Procesados ")</f>
        <v/>
      </c>
      <c r="CC58" s="175" t="str">
        <f>IF(I58&gt;=J58,""," Los exámenes Reactivos de CHAGAS NO DEBEN ser mayor a los exámenes Procesados ")</f>
        <v/>
      </c>
      <c r="CD58" s="175" t="str">
        <f>IF(L58&gt;=M58,""," Los exámenes Reactivos de HTLV1 NO DEBEN ser mayor a los exámenes Procesados ")</f>
        <v/>
      </c>
      <c r="CE58" s="175" t="str">
        <f>IF(O58&gt;=P58,""," Los exámenes Reactivos de SÍFILIS NO DEBEN ser mayor a los exámenes Procesados ")</f>
        <v/>
      </c>
      <c r="CF58" s="175" t="str">
        <f>IF(D58&gt;=E58,""," Los exámenes Confirmados de Hepatitis B NO DEBEN ser mayor a los exámenes Reactivos ")</f>
        <v/>
      </c>
      <c r="CG58" s="175" t="str">
        <f>IF(G58&gt;=H58,""," Los exámenes Confirmados de Hepatitis C NO DEBEN ser mayor a los exámenes Reactivos ")</f>
        <v/>
      </c>
      <c r="CH58" s="175" t="str">
        <f>IF(J58&gt;=K58,""," Los exámenes Confirmados de CHAGAS NO DEBEN ser mayor a los exámenes Reactivos ")</f>
        <v/>
      </c>
      <c r="CI58" s="175" t="str">
        <f>IF(M58&gt;=N58,""," Los exámenes Confirmados de HTLV1 NO DEBEN ser mayor a los exámenes Reactivos ")</f>
        <v/>
      </c>
      <c r="CJ58" s="175">
        <f t="shared" si="12"/>
        <v>0</v>
      </c>
      <c r="CK58" s="175">
        <f t="shared" si="12"/>
        <v>0</v>
      </c>
      <c r="CL58" s="175">
        <f t="shared" si="13"/>
        <v>0</v>
      </c>
      <c r="CM58" s="175">
        <f t="shared" si="13"/>
        <v>0</v>
      </c>
      <c r="CN58" s="175">
        <f t="shared" si="14"/>
        <v>0</v>
      </c>
      <c r="CO58" s="175">
        <f t="shared" si="14"/>
        <v>0</v>
      </c>
      <c r="CP58" s="175">
        <f t="shared" si="15"/>
        <v>0</v>
      </c>
      <c r="CQ58" s="175">
        <f t="shared" si="15"/>
        <v>0</v>
      </c>
      <c r="CR58" s="175">
        <f>IF(O58&gt;=P58,0,1)</f>
        <v>0</v>
      </c>
      <c r="CS58" s="175"/>
      <c r="CT58" s="175"/>
    </row>
    <row r="59" spans="1:98" x14ac:dyDescent="0.25">
      <c r="A59" s="461" t="s">
        <v>84</v>
      </c>
      <c r="B59" s="462"/>
      <c r="C59" s="251"/>
      <c r="D59" s="252"/>
      <c r="E59" s="253"/>
      <c r="F59" s="251"/>
      <c r="G59" s="252"/>
      <c r="H59" s="253"/>
      <c r="I59" s="251"/>
      <c r="J59" s="252"/>
      <c r="K59" s="253"/>
      <c r="L59" s="251"/>
      <c r="M59" s="252"/>
      <c r="N59" s="253"/>
      <c r="O59" s="251"/>
      <c r="P59" s="254"/>
      <c r="Q59" s="243" t="s">
        <v>107</v>
      </c>
      <c r="R59" s="244"/>
      <c r="S59" s="244"/>
      <c r="T59" s="244"/>
      <c r="U59" s="244"/>
      <c r="V59" s="244"/>
      <c r="W59" s="244"/>
      <c r="X59" s="244"/>
      <c r="Y59" s="244"/>
      <c r="BZ59" s="175"/>
      <c r="CA59" s="175" t="str">
        <f>IF(C59&gt;=D59,""," Los exámenes Reactivos de Hepatitis B NO DEBEN ser mayor a los exámenes Procesados ")</f>
        <v/>
      </c>
      <c r="CB59" s="175" t="str">
        <f>IF(F59&gt;=G59,""," Los exámenes Reactivos de Hepatitis C NO DEBEN ser mayor a los exámenes Procesados ")</f>
        <v/>
      </c>
      <c r="CC59" s="175" t="str">
        <f>IF(I59&gt;=J59,""," Los exámenes Reactivos de CHAGAS NO DEBEN ser mayor a los exámenes Procesados ")</f>
        <v/>
      </c>
      <c r="CD59" s="175" t="str">
        <f>IF(L59&gt;=M59,""," Los exámenes Reactivos de HTLV1 NO DEBEN ser mayor a los exámenes Procesados ")</f>
        <v/>
      </c>
      <c r="CE59" s="175" t="str">
        <f>IF(O59&gt;=P59,""," Los exámenes Reactivos de SÍFILIS NO DEBEN ser mayor a los exámenes Procesados ")</f>
        <v/>
      </c>
      <c r="CF59" s="175" t="str">
        <f>IF(D59&gt;=E59,""," Los exámenes Confirmados de Hepatitis B NO DEBEN ser mayor a los exámenes Reactivos ")</f>
        <v/>
      </c>
      <c r="CG59" s="175" t="str">
        <f>IF(G59&gt;=H59,""," Los exámenes Confirmados de Hepatitis C NO DEBEN ser mayor a los exámenes Reactivos ")</f>
        <v/>
      </c>
      <c r="CH59" s="175" t="str">
        <f>IF(J59&gt;=K59,""," Los exámenes Confirmados de CHAGAS NO DEBEN ser mayor a los exámenes Reactivos ")</f>
        <v/>
      </c>
      <c r="CI59" s="175" t="str">
        <f>IF(M59&gt;=N59,""," Los exámenes Confirmados de HTLV1 NO DEBEN ser mayor a los exámenes Reactivos ")</f>
        <v/>
      </c>
      <c r="CJ59" s="175">
        <f t="shared" si="12"/>
        <v>0</v>
      </c>
      <c r="CK59" s="175">
        <f t="shared" si="12"/>
        <v>0</v>
      </c>
      <c r="CL59" s="175">
        <f t="shared" si="13"/>
        <v>0</v>
      </c>
      <c r="CM59" s="175">
        <f t="shared" si="13"/>
        <v>0</v>
      </c>
      <c r="CN59" s="175">
        <f t="shared" si="14"/>
        <v>0</v>
      </c>
      <c r="CO59" s="175">
        <f t="shared" si="14"/>
        <v>0</v>
      </c>
      <c r="CP59" s="175">
        <f t="shared" si="15"/>
        <v>0</v>
      </c>
      <c r="CQ59" s="175">
        <f t="shared" si="15"/>
        <v>0</v>
      </c>
      <c r="CR59" s="175">
        <f>IF(O59&gt;=P59,0,1)</f>
        <v>0</v>
      </c>
      <c r="CS59" s="175"/>
      <c r="CT59" s="175"/>
    </row>
    <row r="60" spans="1:98" x14ac:dyDescent="0.25">
      <c r="A60" s="444" t="s">
        <v>32</v>
      </c>
      <c r="B60" s="444"/>
      <c r="C60" s="444"/>
      <c r="D60" s="444"/>
      <c r="E60" s="444"/>
      <c r="F60" s="444"/>
      <c r="G60" s="444"/>
      <c r="H60" s="444"/>
      <c r="I60" s="444"/>
      <c r="J60" s="444"/>
      <c r="K60" s="444"/>
      <c r="L60" s="444"/>
      <c r="M60" s="444"/>
      <c r="N60" s="444"/>
      <c r="O60" s="444"/>
      <c r="P60" s="444"/>
      <c r="Q60" s="444"/>
      <c r="R60" s="444"/>
      <c r="BZ60" s="175"/>
      <c r="CA60" s="175"/>
      <c r="CB60" s="175"/>
      <c r="CC60" s="175"/>
      <c r="CD60" s="175"/>
      <c r="CE60" s="175"/>
      <c r="CF60" s="175"/>
      <c r="CG60" s="175"/>
      <c r="CH60" s="175"/>
      <c r="CI60" s="175"/>
      <c r="CJ60" s="175"/>
      <c r="CK60" s="175"/>
      <c r="CL60" s="175"/>
      <c r="CM60" s="175"/>
      <c r="CN60" s="175"/>
      <c r="CO60" s="175"/>
      <c r="CP60" s="175"/>
      <c r="CQ60" s="175"/>
      <c r="CR60" s="175"/>
      <c r="CS60" s="175"/>
      <c r="CT60" s="175"/>
    </row>
    <row r="61" spans="1:98" x14ac:dyDescent="0.25">
      <c r="A61" s="445" t="s">
        <v>21</v>
      </c>
      <c r="B61" s="446"/>
      <c r="C61" s="448" t="s">
        <v>22</v>
      </c>
      <c r="D61" s="449"/>
      <c r="E61" s="450"/>
      <c r="F61" s="451" t="s">
        <v>23</v>
      </c>
      <c r="G61" s="451"/>
      <c r="H61" s="451"/>
      <c r="I61" s="451" t="s">
        <v>24</v>
      </c>
      <c r="J61" s="451"/>
      <c r="K61" s="451"/>
      <c r="L61" s="451" t="s">
        <v>25</v>
      </c>
      <c r="M61" s="451"/>
      <c r="N61" s="451"/>
      <c r="O61" s="448" t="s">
        <v>26</v>
      </c>
      <c r="P61" s="450"/>
      <c r="Q61" s="255"/>
      <c r="BZ61" s="175"/>
      <c r="CA61" s="175"/>
      <c r="CB61" s="175"/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5"/>
      <c r="CR61" s="175"/>
      <c r="CS61" s="175"/>
      <c r="CT61" s="175"/>
    </row>
    <row r="62" spans="1:98" x14ac:dyDescent="0.25">
      <c r="A62" s="434"/>
      <c r="B62" s="447"/>
      <c r="C62" s="236" t="s">
        <v>27</v>
      </c>
      <c r="D62" s="237" t="s">
        <v>28</v>
      </c>
      <c r="E62" s="336" t="s">
        <v>29</v>
      </c>
      <c r="F62" s="236" t="s">
        <v>27</v>
      </c>
      <c r="G62" s="237" t="s">
        <v>28</v>
      </c>
      <c r="H62" s="336" t="s">
        <v>29</v>
      </c>
      <c r="I62" s="236" t="s">
        <v>27</v>
      </c>
      <c r="J62" s="237" t="s">
        <v>28</v>
      </c>
      <c r="K62" s="336" t="s">
        <v>29</v>
      </c>
      <c r="L62" s="236" t="s">
        <v>27</v>
      </c>
      <c r="M62" s="237" t="s">
        <v>28</v>
      </c>
      <c r="N62" s="336" t="s">
        <v>29</v>
      </c>
      <c r="O62" s="236" t="s">
        <v>27</v>
      </c>
      <c r="P62" s="238" t="s">
        <v>28</v>
      </c>
      <c r="Q62" s="25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</row>
    <row r="63" spans="1:98" x14ac:dyDescent="0.25">
      <c r="A63" s="456" t="s">
        <v>30</v>
      </c>
      <c r="B63" s="457"/>
      <c r="C63" s="239"/>
      <c r="D63" s="240"/>
      <c r="E63" s="241"/>
      <c r="F63" s="239"/>
      <c r="G63" s="240"/>
      <c r="H63" s="241"/>
      <c r="I63" s="239"/>
      <c r="J63" s="240"/>
      <c r="K63" s="241"/>
      <c r="L63" s="239"/>
      <c r="M63" s="240"/>
      <c r="N63" s="241"/>
      <c r="O63" s="239"/>
      <c r="P63" s="242"/>
      <c r="Q63" s="243" t="s">
        <v>107</v>
      </c>
      <c r="R63" s="244"/>
      <c r="S63" s="244"/>
      <c r="T63" s="244"/>
      <c r="U63" s="244"/>
      <c r="V63" s="244"/>
      <c r="W63" s="244"/>
      <c r="X63" s="244"/>
      <c r="Y63" s="244"/>
      <c r="BZ63" s="175"/>
      <c r="CA63" s="175" t="str">
        <f>IF(C63&gt;=D63,""," Los exámenes Reactivos de Hepatitis B NO DEBEN ser mayor a los exámenes Procesados ")</f>
        <v/>
      </c>
      <c r="CB63" s="175" t="str">
        <f>IF(F63&gt;=G63,""," Los exámenes Reactivos de Hepatitis C NO DEBEN ser mayor a los exámenes Procesados ")</f>
        <v/>
      </c>
      <c r="CC63" s="175" t="str">
        <f>IF(I63&gt;=J63,""," Los exámenes Reactivos de CHAGAS NO DEBEN ser mayor a los exámenes Procesados ")</f>
        <v/>
      </c>
      <c r="CD63" s="175" t="str">
        <f>IF(L63&gt;=M63,""," Los exámenes Reactivos de HTLV1 NO DEBEN ser mayor a los exámenes Procesados ")</f>
        <v/>
      </c>
      <c r="CE63" s="175" t="str">
        <f>IF(O63&gt;=P63,""," Los exámenes Reactivos de SÍFILIS NO DEBEN ser mayor a los exámenes Procesados ")</f>
        <v/>
      </c>
      <c r="CF63" s="175" t="str">
        <f>IF(D63&gt;=E63,""," Los exámenes Confirmados de Hepatitis B NO DEBEN ser mayor a los exámenes Reactivos ")</f>
        <v/>
      </c>
      <c r="CG63" s="175" t="str">
        <f>IF(G63&gt;=H63,""," Los exámenes Confirmados de Hepatitis C NO DEBEN ser mayor a los exámenes Reactivos ")</f>
        <v/>
      </c>
      <c r="CH63" s="175" t="str">
        <f>IF(J63&gt;=K63,""," Los exámenes Confirmados de CHAGAS NO DEBEN ser mayor a los exámenes Reactivos ")</f>
        <v/>
      </c>
      <c r="CI63" s="175" t="str">
        <f>IF(M63&gt;=N63,""," Los exámenes Confirmados de HTLV1 NO DEBEN ser mayor a los exámenes Reactivos ")</f>
        <v/>
      </c>
      <c r="CJ63" s="175">
        <f>IF(C63&gt;=D63,0,1)</f>
        <v>0</v>
      </c>
      <c r="CK63" s="175">
        <f>IF(D63&gt;=E63,0,1)</f>
        <v>0</v>
      </c>
      <c r="CL63" s="175">
        <f>IF(F63&gt;=G63,0,1)</f>
        <v>0</v>
      </c>
      <c r="CM63" s="175">
        <f>IF(G63&gt;=H63,0,1)</f>
        <v>0</v>
      </c>
      <c r="CN63" s="175">
        <f>IF(I63&gt;=J63,0,1)</f>
        <v>0</v>
      </c>
      <c r="CO63" s="175">
        <f>IF(J63&gt;=K63,0,1)</f>
        <v>0</v>
      </c>
      <c r="CP63" s="175">
        <f>IF(L63&gt;=M63,0,1)</f>
        <v>0</v>
      </c>
      <c r="CQ63" s="175">
        <f>IF(M63&gt;=N63,0,1)</f>
        <v>0</v>
      </c>
      <c r="CR63" s="175">
        <f>IF(O63&gt;=P63,0,1)</f>
        <v>0</v>
      </c>
      <c r="CS63" s="175"/>
      <c r="CT63" s="175"/>
    </row>
    <row r="64" spans="1:98" x14ac:dyDescent="0.25">
      <c r="A64" s="458" t="s">
        <v>31</v>
      </c>
      <c r="B64" s="245" t="s">
        <v>88</v>
      </c>
      <c r="C64" s="246"/>
      <c r="D64" s="247"/>
      <c r="E64" s="198"/>
      <c r="F64" s="246"/>
      <c r="G64" s="247"/>
      <c r="H64" s="198"/>
      <c r="I64" s="246"/>
      <c r="J64" s="247"/>
      <c r="K64" s="198"/>
      <c r="L64" s="246"/>
      <c r="M64" s="247"/>
      <c r="N64" s="198"/>
      <c r="O64" s="246"/>
      <c r="P64" s="248"/>
      <c r="Q64" s="243" t="s">
        <v>107</v>
      </c>
      <c r="R64" s="244"/>
      <c r="S64" s="244"/>
      <c r="T64" s="244"/>
      <c r="U64" s="244"/>
      <c r="V64" s="244"/>
      <c r="W64" s="244"/>
      <c r="X64" s="244"/>
      <c r="Y64" s="244"/>
      <c r="BZ64" s="175"/>
      <c r="CA64" s="175" t="str">
        <f>IF(C64&gt;=D64,""," Los exámenes Reactivos de Hepatitis B NO DEBEN ser mayor a los exámenes Procesados ")</f>
        <v/>
      </c>
      <c r="CB64" s="175" t="str">
        <f>IF(F64&gt;=G64,""," Los exámenes Reactivos de Hepatitis C NO DEBEN ser mayor a los exámenes Procesados ")</f>
        <v/>
      </c>
      <c r="CC64" s="175" t="str">
        <f>IF(I64&gt;=J64,""," Los exámenes Reactivos de CHAGAS NO DEBEN ser mayor a los exámenes Procesados ")</f>
        <v/>
      </c>
      <c r="CD64" s="175" t="str">
        <f>IF(L64&gt;=M64,""," Los exámenes Reactivos de HTLV1 NO DEBEN ser mayor a los exámenes Procesados ")</f>
        <v/>
      </c>
      <c r="CE64" s="175" t="str">
        <f>IF(O64&gt;=P64,""," Los exámenes Reactivos de SÍFILIS NO DEBEN ser mayor a los exámenes Procesados ")</f>
        <v/>
      </c>
      <c r="CF64" s="175" t="str">
        <f>IF(D64&gt;=E64,""," Los exámenes Confirmados de Hepatitis B NO DEBEN ser mayor a los exámenes Reactivos ")</f>
        <v/>
      </c>
      <c r="CG64" s="175" t="str">
        <f>IF(G64&gt;=H64,""," Los exámenes Confirmados de Hepatitis C NO DEBEN ser mayor a los exámenes Reactivos ")</f>
        <v/>
      </c>
      <c r="CH64" s="175" t="str">
        <f>IF(J64&gt;=K64,""," Los exámenes Confirmados de CHAGAS NO DEBEN ser mayor a los exámenes Reactivos ")</f>
        <v/>
      </c>
      <c r="CI64" s="175" t="str">
        <f>IF(M64&gt;=N64,""," Los exámenes Confirmados de HTLV1 NO DEBEN ser mayor a los exámenes Reactivos ")</f>
        <v/>
      </c>
      <c r="CJ64" s="175">
        <f>IF(C63&gt;=D64,0,1)</f>
        <v>0</v>
      </c>
      <c r="CK64" s="175">
        <f>IF(D63&gt;=E64,0,1)</f>
        <v>0</v>
      </c>
      <c r="CL64" s="175">
        <f>IF(F63&gt;=G64,0,1)</f>
        <v>0</v>
      </c>
      <c r="CM64" s="175">
        <f>IF(G63&gt;=H64,0,1)</f>
        <v>0</v>
      </c>
      <c r="CN64" s="175">
        <f>IF(I63&gt;=J64,0,1)</f>
        <v>0</v>
      </c>
      <c r="CO64" s="175">
        <f>IF(J63&gt;=K64,0,1)</f>
        <v>0</v>
      </c>
      <c r="CP64" s="175">
        <f>IF(L63&gt;=M64,0,1)</f>
        <v>0</v>
      </c>
      <c r="CQ64" s="175">
        <f>IF(M63&gt;=N64,0,1)</f>
        <v>0</v>
      </c>
      <c r="CR64" s="175">
        <f>IF(O63&gt;=P64,0,1)</f>
        <v>0</v>
      </c>
      <c r="CS64" s="175"/>
      <c r="CT64" s="175"/>
    </row>
    <row r="65" spans="1:98" ht="21" x14ac:dyDescent="0.25">
      <c r="A65" s="459"/>
      <c r="B65" s="256" t="s">
        <v>89</v>
      </c>
      <c r="C65" s="191"/>
      <c r="D65" s="192"/>
      <c r="E65" s="202"/>
      <c r="F65" s="191"/>
      <c r="G65" s="192"/>
      <c r="H65" s="202"/>
      <c r="I65" s="191"/>
      <c r="J65" s="192"/>
      <c r="K65" s="202"/>
      <c r="L65" s="191"/>
      <c r="M65" s="192"/>
      <c r="N65" s="202"/>
      <c r="O65" s="191"/>
      <c r="P65" s="193"/>
      <c r="Q65" s="243" t="s">
        <v>107</v>
      </c>
      <c r="R65" s="244"/>
      <c r="S65" s="244"/>
      <c r="T65" s="244"/>
      <c r="U65" s="244"/>
      <c r="V65" s="244"/>
      <c r="W65" s="244"/>
      <c r="X65" s="244"/>
      <c r="Y65" s="244"/>
      <c r="BZ65" s="175"/>
      <c r="CA65" s="175" t="str">
        <f>IF(C65&gt;=D65,""," Los exámenes Reactivos de Hepatitis B NO DEBEN ser mayor a los exámenes Procesados ")</f>
        <v/>
      </c>
      <c r="CB65" s="175" t="str">
        <f>IF(F65&gt;=G65,""," Los exámenes Reactivos de Hepatitis C NO DEBEN ser mayor a los exámenes Procesados ")</f>
        <v/>
      </c>
      <c r="CC65" s="175" t="str">
        <f>IF(I65&gt;=J65,""," Los exámenes Reactivos de CHAGAS NO DEBEN ser mayor a los exámenes Procesados ")</f>
        <v/>
      </c>
      <c r="CD65" s="175" t="str">
        <f>IF(L65&gt;=M65,""," Los exámenes Reactivos de HTLV1 NO DEBEN ser mayor a los exámenes Procesados ")</f>
        <v/>
      </c>
      <c r="CE65" s="175" t="str">
        <f>IF(O65&gt;=P65,""," Los exámenes Reactivos de SÍFILIS NO DEBEN ser mayor a los exámenes Procesados ")</f>
        <v/>
      </c>
      <c r="CF65" s="175" t="str">
        <f>IF(D65&gt;=E65,""," Los exámenes Confirmados de Hepatitis B NO DEBEN ser mayor a los exámenes Reactivos ")</f>
        <v/>
      </c>
      <c r="CG65" s="175" t="str">
        <f>IF(G65&gt;=H65,""," Los exámenes Confirmados de Hepatitis C NO DEBEN ser mayor a los exámenes Reactivos ")</f>
        <v/>
      </c>
      <c r="CH65" s="175" t="str">
        <f>IF(J65&gt;=K65,""," Los exámenes Confirmados de CHAGAS NO DEBEN ser mayor a los exámenes Reactivos ")</f>
        <v/>
      </c>
      <c r="CI65" s="175" t="str">
        <f>IF(M65&gt;=N65,""," Los exámenes Confirmados de HTLV1 NO DEBEN ser mayor a los exámenes Reactivos ")</f>
        <v/>
      </c>
      <c r="CJ65" s="175">
        <f t="shared" ref="CJ65:CK67" si="16">IF(C65&gt;=D65,0,1)</f>
        <v>0</v>
      </c>
      <c r="CK65" s="175">
        <f t="shared" si="16"/>
        <v>0</v>
      </c>
      <c r="CL65" s="175">
        <f t="shared" ref="CL65:CM67" si="17">IF(F65&gt;=G65,0,1)</f>
        <v>0</v>
      </c>
      <c r="CM65" s="175">
        <f t="shared" si="17"/>
        <v>0</v>
      </c>
      <c r="CN65" s="175">
        <f t="shared" ref="CN65:CO67" si="18">IF(I65&gt;=J65,0,1)</f>
        <v>0</v>
      </c>
      <c r="CO65" s="175">
        <f t="shared" si="18"/>
        <v>0</v>
      </c>
      <c r="CP65" s="175">
        <f t="shared" ref="CP65:CQ67" si="19">IF(L65&gt;=M65,0,1)</f>
        <v>0</v>
      </c>
      <c r="CQ65" s="175">
        <f t="shared" si="19"/>
        <v>0</v>
      </c>
      <c r="CR65" s="175">
        <f>IF(O65&gt;=P65,0,1)</f>
        <v>0</v>
      </c>
      <c r="CS65" s="175"/>
      <c r="CT65" s="175"/>
    </row>
    <row r="66" spans="1:98" ht="21" x14ac:dyDescent="0.25">
      <c r="A66" s="460"/>
      <c r="B66" s="257" t="s">
        <v>90</v>
      </c>
      <c r="C66" s="251"/>
      <c r="D66" s="252"/>
      <c r="E66" s="253"/>
      <c r="F66" s="251"/>
      <c r="G66" s="252"/>
      <c r="H66" s="253"/>
      <c r="I66" s="251"/>
      <c r="J66" s="252"/>
      <c r="K66" s="253"/>
      <c r="L66" s="251"/>
      <c r="M66" s="252"/>
      <c r="N66" s="253"/>
      <c r="O66" s="251"/>
      <c r="P66" s="254"/>
      <c r="Q66" s="243" t="s">
        <v>107</v>
      </c>
      <c r="R66" s="244"/>
      <c r="S66" s="244"/>
      <c r="T66" s="244"/>
      <c r="U66" s="244"/>
      <c r="V66" s="244"/>
      <c r="W66" s="244"/>
      <c r="X66" s="244"/>
      <c r="Y66" s="244"/>
      <c r="BZ66" s="175"/>
      <c r="CA66" s="175" t="str">
        <f>IF(C66&gt;=D66,""," Los exámenes Reactivos de Hepatitis B NO DEBEN ser mayor a los exámenes Procesados ")</f>
        <v/>
      </c>
      <c r="CB66" s="175" t="str">
        <f>IF(F66&gt;=G66,""," Los exámenes Reactivos de Hepatitis C NO DEBEN ser mayor a los exámenes Procesados ")</f>
        <v/>
      </c>
      <c r="CC66" s="175" t="str">
        <f>IF(I66&gt;=J66,""," Los exámenes Reactivos de CHAGAS NO DEBEN ser mayor a los exámenes Procesados ")</f>
        <v/>
      </c>
      <c r="CD66" s="175" t="str">
        <f>IF(L66&gt;=M66,""," Los exámenes Reactivos de HTLV1 NO DEBEN ser mayor a los exámenes Procesados ")</f>
        <v/>
      </c>
      <c r="CE66" s="175" t="str">
        <f>IF(O66&gt;=P66,""," Los exámenes Reactivos de SÍFILIS NO DEBEN ser mayor a los exámenes Procesados ")</f>
        <v/>
      </c>
      <c r="CF66" s="175" t="str">
        <f>IF(D66&gt;=E66,""," Los exámenes Confirmados de Hepatitis B NO DEBEN ser mayor a los exámenes Reactivos ")</f>
        <v/>
      </c>
      <c r="CG66" s="175" t="str">
        <f>IF(G66&gt;=H66,""," Los exámenes Confirmados de Hepatitis C NO DEBEN ser mayor a los exámenes Reactivos ")</f>
        <v/>
      </c>
      <c r="CH66" s="175" t="str">
        <f>IF(J66&gt;=K66,""," Los exámenes Confirmados de CHAGAS NO DEBEN ser mayor a los exámenes Reactivos ")</f>
        <v/>
      </c>
      <c r="CI66" s="175" t="str">
        <f>IF(M66&gt;=N66,""," Los exámenes Confirmados de HTLV1 NO DEBEN ser mayor a los exámenes Reactivos")</f>
        <v/>
      </c>
      <c r="CJ66" s="175">
        <f t="shared" si="16"/>
        <v>0</v>
      </c>
      <c r="CK66" s="175">
        <f t="shared" si="16"/>
        <v>0</v>
      </c>
      <c r="CL66" s="175">
        <f t="shared" si="17"/>
        <v>0</v>
      </c>
      <c r="CM66" s="175">
        <f t="shared" si="17"/>
        <v>0</v>
      </c>
      <c r="CN66" s="175">
        <f t="shared" si="18"/>
        <v>0</v>
      </c>
      <c r="CO66" s="175">
        <f t="shared" si="18"/>
        <v>0</v>
      </c>
      <c r="CP66" s="175">
        <f t="shared" si="19"/>
        <v>0</v>
      </c>
      <c r="CQ66" s="175">
        <f t="shared" si="19"/>
        <v>0</v>
      </c>
      <c r="CR66" s="175">
        <f>IF(O66&gt;=P66,0,1)</f>
        <v>0</v>
      </c>
      <c r="CS66" s="175"/>
      <c r="CT66" s="175"/>
    </row>
    <row r="67" spans="1:98" x14ac:dyDescent="0.25">
      <c r="A67" s="461" t="s">
        <v>91</v>
      </c>
      <c r="B67" s="462"/>
      <c r="C67" s="251"/>
      <c r="D67" s="252"/>
      <c r="E67" s="253"/>
      <c r="F67" s="251"/>
      <c r="G67" s="252"/>
      <c r="H67" s="253"/>
      <c r="I67" s="251"/>
      <c r="J67" s="252"/>
      <c r="K67" s="253"/>
      <c r="L67" s="251"/>
      <c r="M67" s="252"/>
      <c r="N67" s="253"/>
      <c r="O67" s="251"/>
      <c r="P67" s="254"/>
      <c r="Q67" s="243" t="s">
        <v>107</v>
      </c>
      <c r="R67" s="244"/>
      <c r="S67" s="244"/>
      <c r="T67" s="244"/>
      <c r="U67" s="244"/>
      <c r="V67" s="244"/>
      <c r="W67" s="244"/>
      <c r="X67" s="244"/>
      <c r="Y67" s="244"/>
      <c r="BZ67" s="175"/>
      <c r="CA67" s="175" t="str">
        <f>IF(C67&gt;=D67,""," Los exámenes Reactivos de Hepatitis B NO DEBEN ser mayor a los exámenes Procesados ")</f>
        <v/>
      </c>
      <c r="CB67" s="175" t="str">
        <f>IF(F67&gt;=G67,""," Los exámenes Reactivos de Hepatitis C NO DEBEN ser mayor a los exámenes Procesados ")</f>
        <v/>
      </c>
      <c r="CC67" s="175" t="str">
        <f>IF(I67&gt;=J67,""," Los exámenes Reactivos de CHAGAS NO DEBEN ser mayor a los exámenes Procesados ")</f>
        <v/>
      </c>
      <c r="CD67" s="175" t="str">
        <f>IF(L67&gt;=M67,""," Los exámenes Reactivos de HTLV1 NO DEBEN ser mayor a los exámenes Procesados ")</f>
        <v/>
      </c>
      <c r="CE67" s="175" t="str">
        <f>IF(O67&gt;=P67,""," Los exámenes Reactivos de SÍFILIS NO DEBEN ser mayor a los exámenes Procesados ")</f>
        <v/>
      </c>
      <c r="CF67" s="175" t="str">
        <f>IF(D67&gt;=E67,""," Los exámenes Confirmados de Hepatitis B NO DEBEN ser mayor a los exámenes Reactivos ")</f>
        <v/>
      </c>
      <c r="CG67" s="175" t="str">
        <f>IF(G67&gt;=H67,""," Los exámenes Confirmados de Hepatitis C NO DEBEN ser mayor a los exámenes Reactivos ")</f>
        <v/>
      </c>
      <c r="CH67" s="175" t="str">
        <f>IF(J67&gt;=K67,""," Los exámenes Confirmados de CHAGAS NO DEBEN ser mayor a los exámenes Reactivos ")</f>
        <v/>
      </c>
      <c r="CI67" s="175" t="str">
        <f>IF(M67&gt;=N67,""," Los exámenes Confirmados de HTLV1 NO DEBEN ser mayor a los exámenes Reactivos ")</f>
        <v/>
      </c>
      <c r="CJ67" s="175">
        <f t="shared" si="16"/>
        <v>0</v>
      </c>
      <c r="CK67" s="175">
        <f t="shared" si="16"/>
        <v>0</v>
      </c>
      <c r="CL67" s="175">
        <f t="shared" si="17"/>
        <v>0</v>
      </c>
      <c r="CM67" s="175">
        <f t="shared" si="17"/>
        <v>0</v>
      </c>
      <c r="CN67" s="175">
        <f t="shared" si="18"/>
        <v>0</v>
      </c>
      <c r="CO67" s="175">
        <f t="shared" si="18"/>
        <v>0</v>
      </c>
      <c r="CP67" s="175">
        <f t="shared" si="19"/>
        <v>0</v>
      </c>
      <c r="CQ67" s="175">
        <f t="shared" si="19"/>
        <v>0</v>
      </c>
      <c r="CR67" s="175">
        <f>IF(O67&gt;=E67,0,1)</f>
        <v>0</v>
      </c>
      <c r="CS67" s="175"/>
      <c r="CT67" s="175"/>
    </row>
    <row r="68" spans="1:98" x14ac:dyDescent="0.25">
      <c r="A68" s="258" t="s">
        <v>33</v>
      </c>
      <c r="B68" s="258"/>
      <c r="C68" s="259"/>
      <c r="D68" s="259"/>
      <c r="E68" s="258"/>
      <c r="F68" s="172"/>
      <c r="G68" s="172"/>
      <c r="H68" s="172"/>
      <c r="I68" s="172"/>
      <c r="J68" s="172"/>
      <c r="K68" s="172"/>
      <c r="L68" s="172"/>
      <c r="M68" s="172"/>
      <c r="N68" s="172"/>
      <c r="O68" s="180"/>
      <c r="P68" s="172"/>
      <c r="Q68" s="172"/>
      <c r="R68" s="172"/>
      <c r="S68" s="172"/>
      <c r="T68" s="172"/>
      <c r="U68" s="172"/>
      <c r="V68" s="172"/>
      <c r="W68" s="172"/>
      <c r="X68" s="172"/>
      <c r="Y68" s="172"/>
      <c r="Z68" s="172"/>
      <c r="AA68" s="172"/>
      <c r="AB68" s="172"/>
      <c r="AC68" s="172"/>
      <c r="AD68" s="172"/>
      <c r="AE68" s="172"/>
      <c r="AF68" s="172"/>
      <c r="AG68" s="172"/>
      <c r="AH68" s="172"/>
      <c r="AI68" s="172"/>
      <c r="AJ68" s="172"/>
      <c r="AK68" s="172"/>
      <c r="BZ68" s="175"/>
      <c r="CA68" s="175"/>
      <c r="CB68" s="175"/>
      <c r="CC68" s="175"/>
      <c r="CD68" s="175"/>
      <c r="CE68" s="175"/>
      <c r="CF68" s="175"/>
      <c r="CG68" s="175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175"/>
      <c r="CT68" s="175"/>
    </row>
    <row r="69" spans="1:98" ht="26.25" customHeight="1" x14ac:dyDescent="0.25">
      <c r="A69" s="463" t="s">
        <v>21</v>
      </c>
      <c r="B69" s="446"/>
      <c r="C69" s="483" t="s">
        <v>34</v>
      </c>
      <c r="D69" s="480"/>
      <c r="E69" s="448" t="s">
        <v>92</v>
      </c>
      <c r="F69" s="449"/>
      <c r="G69" s="449"/>
      <c r="H69" s="449"/>
      <c r="I69" s="449"/>
      <c r="J69" s="449"/>
      <c r="K69" s="449"/>
      <c r="L69" s="449"/>
      <c r="M69" s="449"/>
      <c r="N69" s="449"/>
      <c r="O69" s="449"/>
      <c r="P69" s="449"/>
      <c r="Q69" s="449"/>
      <c r="R69" s="449"/>
      <c r="S69" s="449"/>
      <c r="T69" s="449"/>
      <c r="U69" s="449"/>
      <c r="V69" s="449"/>
      <c r="W69" s="449"/>
      <c r="X69" s="449"/>
      <c r="Y69" s="449"/>
      <c r="Z69" s="449"/>
      <c r="AA69" s="449"/>
      <c r="AB69" s="449"/>
      <c r="AC69" s="449"/>
      <c r="AD69" s="449"/>
      <c r="AE69" s="449"/>
      <c r="AF69" s="449"/>
      <c r="AG69" s="449"/>
      <c r="AH69" s="449"/>
      <c r="AI69" s="449"/>
      <c r="AJ69" s="449"/>
      <c r="AK69" s="449"/>
      <c r="AL69" s="450"/>
      <c r="AM69" s="437" t="s">
        <v>93</v>
      </c>
      <c r="AN69" s="440"/>
      <c r="AO69" s="446" t="s">
        <v>94</v>
      </c>
      <c r="AP69" s="432" t="s">
        <v>95</v>
      </c>
      <c r="AQ69" s="432" t="s">
        <v>96</v>
      </c>
      <c r="BZ69" s="175"/>
      <c r="CA69" s="175"/>
      <c r="CB69" s="175"/>
      <c r="CC69" s="175"/>
      <c r="CD69" s="175"/>
      <c r="CE69" s="175"/>
      <c r="CF69" s="175"/>
      <c r="CG69" s="175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175"/>
      <c r="CT69" s="175"/>
    </row>
    <row r="70" spans="1:98" x14ac:dyDescent="0.25">
      <c r="A70" s="464"/>
      <c r="B70" s="465"/>
      <c r="C70" s="484"/>
      <c r="D70" s="482"/>
      <c r="E70" s="448" t="s">
        <v>35</v>
      </c>
      <c r="F70" s="450"/>
      <c r="G70" s="448" t="s">
        <v>36</v>
      </c>
      <c r="H70" s="450"/>
      <c r="I70" s="448" t="s">
        <v>37</v>
      </c>
      <c r="J70" s="450"/>
      <c r="K70" s="448" t="s">
        <v>38</v>
      </c>
      <c r="L70" s="450"/>
      <c r="M70" s="448" t="s">
        <v>39</v>
      </c>
      <c r="N70" s="450"/>
      <c r="O70" s="448" t="s">
        <v>40</v>
      </c>
      <c r="P70" s="450"/>
      <c r="Q70" s="448" t="s">
        <v>41</v>
      </c>
      <c r="R70" s="450"/>
      <c r="S70" s="448" t="s">
        <v>42</v>
      </c>
      <c r="T70" s="450"/>
      <c r="U70" s="448" t="s">
        <v>43</v>
      </c>
      <c r="V70" s="450"/>
      <c r="W70" s="448" t="s">
        <v>44</v>
      </c>
      <c r="X70" s="450"/>
      <c r="Y70" s="448" t="s">
        <v>45</v>
      </c>
      <c r="Z70" s="450"/>
      <c r="AA70" s="448" t="s">
        <v>46</v>
      </c>
      <c r="AB70" s="450"/>
      <c r="AC70" s="448" t="s">
        <v>47</v>
      </c>
      <c r="AD70" s="450"/>
      <c r="AE70" s="448" t="s">
        <v>48</v>
      </c>
      <c r="AF70" s="450"/>
      <c r="AG70" s="448" t="s">
        <v>49</v>
      </c>
      <c r="AH70" s="450"/>
      <c r="AI70" s="448" t="s">
        <v>50</v>
      </c>
      <c r="AJ70" s="450"/>
      <c r="AK70" s="448" t="s">
        <v>51</v>
      </c>
      <c r="AL70" s="450"/>
      <c r="AM70" s="467" t="s">
        <v>6</v>
      </c>
      <c r="AN70" s="469" t="s">
        <v>7</v>
      </c>
      <c r="AO70" s="465"/>
      <c r="AP70" s="433"/>
      <c r="AQ70" s="433"/>
      <c r="BZ70" s="175"/>
      <c r="CA70" s="175"/>
      <c r="CB70" s="175"/>
      <c r="CC70" s="175"/>
      <c r="CD70" s="175"/>
      <c r="CE70" s="175"/>
      <c r="CF70" s="175"/>
      <c r="CG70" s="175"/>
      <c r="CH70" s="175"/>
      <c r="CI70" s="175"/>
      <c r="CJ70" s="175"/>
      <c r="CK70" s="175"/>
      <c r="CL70" s="175"/>
      <c r="CM70" s="175"/>
      <c r="CN70" s="175"/>
      <c r="CO70" s="175"/>
      <c r="CP70" s="175"/>
      <c r="CQ70" s="175"/>
      <c r="CR70" s="175"/>
      <c r="CS70" s="175"/>
      <c r="CT70" s="175"/>
    </row>
    <row r="71" spans="1:98" x14ac:dyDescent="0.25">
      <c r="A71" s="466"/>
      <c r="B71" s="447"/>
      <c r="C71" s="336" t="s">
        <v>27</v>
      </c>
      <c r="D71" s="336" t="s">
        <v>28</v>
      </c>
      <c r="E71" s="236" t="s">
        <v>27</v>
      </c>
      <c r="F71" s="237" t="s">
        <v>28</v>
      </c>
      <c r="G71" s="236" t="s">
        <v>27</v>
      </c>
      <c r="H71" s="237" t="s">
        <v>28</v>
      </c>
      <c r="I71" s="236" t="s">
        <v>27</v>
      </c>
      <c r="J71" s="237" t="s">
        <v>28</v>
      </c>
      <c r="K71" s="236" t="s">
        <v>27</v>
      </c>
      <c r="L71" s="237" t="s">
        <v>28</v>
      </c>
      <c r="M71" s="236" t="s">
        <v>27</v>
      </c>
      <c r="N71" s="237" t="s">
        <v>28</v>
      </c>
      <c r="O71" s="236" t="s">
        <v>27</v>
      </c>
      <c r="P71" s="237" t="s">
        <v>28</v>
      </c>
      <c r="Q71" s="236" t="s">
        <v>27</v>
      </c>
      <c r="R71" s="237" t="s">
        <v>28</v>
      </c>
      <c r="S71" s="236" t="s">
        <v>27</v>
      </c>
      <c r="T71" s="237" t="s">
        <v>28</v>
      </c>
      <c r="U71" s="236" t="s">
        <v>27</v>
      </c>
      <c r="V71" s="237" t="s">
        <v>28</v>
      </c>
      <c r="W71" s="236" t="s">
        <v>27</v>
      </c>
      <c r="X71" s="237" t="s">
        <v>28</v>
      </c>
      <c r="Y71" s="236" t="s">
        <v>27</v>
      </c>
      <c r="Z71" s="237" t="s">
        <v>28</v>
      </c>
      <c r="AA71" s="236" t="s">
        <v>27</v>
      </c>
      <c r="AB71" s="237" t="s">
        <v>28</v>
      </c>
      <c r="AC71" s="236" t="s">
        <v>27</v>
      </c>
      <c r="AD71" s="237" t="s">
        <v>28</v>
      </c>
      <c r="AE71" s="236" t="s">
        <v>27</v>
      </c>
      <c r="AF71" s="237" t="s">
        <v>28</v>
      </c>
      <c r="AG71" s="236" t="s">
        <v>27</v>
      </c>
      <c r="AH71" s="237" t="s">
        <v>28</v>
      </c>
      <c r="AI71" s="236" t="s">
        <v>27</v>
      </c>
      <c r="AJ71" s="237" t="s">
        <v>28</v>
      </c>
      <c r="AK71" s="236" t="s">
        <v>27</v>
      </c>
      <c r="AL71" s="238" t="s">
        <v>28</v>
      </c>
      <c r="AM71" s="468"/>
      <c r="AN71" s="470"/>
      <c r="AO71" s="447"/>
      <c r="AP71" s="435"/>
      <c r="AQ71" s="435"/>
      <c r="BZ71" s="175"/>
      <c r="CA71" s="175"/>
      <c r="CB71" s="175"/>
      <c r="CC71" s="175"/>
      <c r="CD71" s="175"/>
      <c r="CE71" s="175"/>
      <c r="CF71" s="175"/>
      <c r="CG71" s="175"/>
      <c r="CH71" s="175"/>
      <c r="CI71" s="175"/>
      <c r="CJ71" s="175"/>
      <c r="CK71" s="175"/>
      <c r="CL71" s="175"/>
      <c r="CM71" s="175"/>
      <c r="CN71" s="175"/>
      <c r="CO71" s="175"/>
      <c r="CP71" s="175"/>
      <c r="CQ71" s="175"/>
      <c r="CR71" s="175"/>
      <c r="CS71" s="175"/>
      <c r="CT71" s="175"/>
    </row>
    <row r="72" spans="1:98" x14ac:dyDescent="0.25">
      <c r="A72" s="454" t="s">
        <v>52</v>
      </c>
      <c r="B72" s="455"/>
      <c r="C72" s="260">
        <f t="shared" ref="C72:C83" si="20">SUM(E72+G72+I72+K72+M72+O72+Q72+S72+U72+W72+Y72+AA72+AC72+AE72+AG72+AI72+AK72)</f>
        <v>206</v>
      </c>
      <c r="D72" s="261">
        <f t="shared" ref="D72:D83" si="21">SUM(F72+H72+J72+L72+N72+P72+R72+T72+V72+X72+Z72+AB72+AD72+AF72+AH72+AJ72+AL72)</f>
        <v>0</v>
      </c>
      <c r="E72" s="262"/>
      <c r="F72" s="263"/>
      <c r="G72" s="262"/>
      <c r="H72" s="263"/>
      <c r="I72" s="246"/>
      <c r="J72" s="247"/>
      <c r="K72" s="246">
        <v>22</v>
      </c>
      <c r="L72" s="247"/>
      <c r="M72" s="246">
        <v>52</v>
      </c>
      <c r="N72" s="247"/>
      <c r="O72" s="246">
        <v>55</v>
      </c>
      <c r="P72" s="247"/>
      <c r="Q72" s="246">
        <v>49</v>
      </c>
      <c r="R72" s="247"/>
      <c r="S72" s="246">
        <v>23</v>
      </c>
      <c r="T72" s="247"/>
      <c r="U72" s="246">
        <v>5</v>
      </c>
      <c r="V72" s="247"/>
      <c r="W72" s="246"/>
      <c r="X72" s="247"/>
      <c r="Y72" s="246"/>
      <c r="Z72" s="247"/>
      <c r="AA72" s="246"/>
      <c r="AB72" s="247"/>
      <c r="AC72" s="246"/>
      <c r="AD72" s="247"/>
      <c r="AE72" s="246"/>
      <c r="AF72" s="247"/>
      <c r="AG72" s="246"/>
      <c r="AH72" s="247"/>
      <c r="AI72" s="246"/>
      <c r="AJ72" s="247"/>
      <c r="AK72" s="262"/>
      <c r="AL72" s="264"/>
      <c r="AM72" s="264"/>
      <c r="AN72" s="204">
        <v>206</v>
      </c>
      <c r="AO72" s="204">
        <v>0</v>
      </c>
      <c r="AP72" s="210">
        <v>0</v>
      </c>
      <c r="AQ72" s="210">
        <v>0</v>
      </c>
      <c r="AR72" s="265" t="s">
        <v>97</v>
      </c>
      <c r="BZ72" s="175"/>
      <c r="CA72" s="175" t="str">
        <f>IF(C72&lt;&gt;AN72," Total de exámenes procesados DEBEN ser igual al Total por sexo.-","")</f>
        <v/>
      </c>
      <c r="CB72" s="175" t="str">
        <f t="shared" ref="CB72:CB94" si="22">IF(F72&lt;=E72,""," Los exámenes Reactivos de 0 a 4 años NO DEBEN ser mayor a los Exámenes Procesados de la misma edad.-")</f>
        <v/>
      </c>
      <c r="CC72" s="175" t="str">
        <f t="shared" ref="CC72:CC94" si="23">IF(H72&lt;=G72,""," Los exámenes Reactivos de 5 a 9 años NO DEBEN ser mayor a los Exámenes Procesados de la misma edad.-")</f>
        <v/>
      </c>
      <c r="CD72" s="175" t="str">
        <f t="shared" ref="CD72:CD94" si="24">IF(J72&lt;=I72,""," Los exámenes Reactivos de 10 a 14 años NO DEBEN ser mayor a los Exámenes Procesados de la misma edad.-")</f>
        <v/>
      </c>
      <c r="CE72" s="175" t="str">
        <f t="shared" ref="CE72:CE94" si="25">IF(L72&lt;=K72,""," Los exámenes Reactivos de 15 a 19 años NO DEBEN ser mayor a los Exámenes Procesados de la misma edad.-")</f>
        <v/>
      </c>
      <c r="CF72" s="175" t="str">
        <f t="shared" ref="CF72:CF94" si="26">IF(N72&lt;=M72,""," Los exámenes Reactivos de 20 a 24 años NO DEBEN ser mayor a los Exámenes Procesados de la misma edad.-")</f>
        <v/>
      </c>
      <c r="CG72" s="175" t="str">
        <f t="shared" ref="CG72:CG94" si="27">IF(P72&lt;=O72,""," Los exámenes Reactivos de 25 a 29 años NO DEBEN ser mayor a los Exámenes Procesados de la misma edad.-")</f>
        <v/>
      </c>
      <c r="CH72" s="175" t="str">
        <f t="shared" ref="CH72:CH94" si="28">IF(R72&lt;=Q72,""," Los exámenes Reactivos de 30 a 34 años NO DEBEN ser mayor a los Exámenes Procesados de la misma edad.-")</f>
        <v/>
      </c>
      <c r="CI72" s="175" t="str">
        <f t="shared" ref="CI72:CI94" si="29">IF(T72&lt;=S72,""," Los exámenes Reactivos de 35 a 39 años NO DEBEN ser mayor a los Exámenes Procesados de la misma edad.-")</f>
        <v/>
      </c>
      <c r="CJ72" s="175" t="str">
        <f t="shared" ref="CJ72:CJ94" si="30">IF(V72&lt;=U72,""," Los exámenes Reactivos de 40 a 44 años NO DEBEN ser mayor a los Exámenes Procesados de la misma edad.-")</f>
        <v/>
      </c>
      <c r="CK72" s="175" t="str">
        <f t="shared" ref="CK72:CK94" si="31">IF(X72&lt;=W72,""," Los exámenes Reactivos de 45 a 49 años NO DEBEN ser mayor a los Exámenes Procesados de la misma edad.-")</f>
        <v/>
      </c>
      <c r="CL72" s="175" t="str">
        <f t="shared" ref="CL72:CL94" si="32">IF(Z72&lt;=Y72,""," Los exámenes Reactivos de 50 a 54 años NO DEBEN ser mayor a los Exámenes Procesados de la misma edad.-")</f>
        <v/>
      </c>
      <c r="CM72" s="175" t="str">
        <f t="shared" ref="CM72:CM94" si="33">IF(AB72&lt;=AA72,""," Los exámenes Reactivos de 55 a 59 años NO DEBEN ser mayor a los Exámenes Procesados de la misma edad.-")</f>
        <v/>
      </c>
      <c r="CN72" s="175" t="str">
        <f t="shared" ref="CN72:CN94" si="34">IF(AD72&lt;=AC72,""," Los exámenes Reactivos de 60 a 64 años NO DEBEN ser mayor a los Exámenes Procesados de la misma edad.-")</f>
        <v/>
      </c>
      <c r="CO72" s="175" t="str">
        <f t="shared" ref="CO72:CO94" si="35">IF(AF72&lt;=AE72,""," Los exámenes Reactivos de 65 a 69 años NO DEBEN ser mayor a los Exámenes Procesados de la misma edad.-")</f>
        <v/>
      </c>
      <c r="CP72" s="175" t="str">
        <f t="shared" ref="CP72:CP94" si="36">IF(AH72&lt;=AG72,""," Los exámenes Reactivos de 70 a 74 años NO DEBEN ser mayor a los Exámenes Procesados de la misma edad.-")</f>
        <v/>
      </c>
      <c r="CQ72" s="175" t="str">
        <f t="shared" ref="CQ72:CQ81" si="37">IF(AJ72&lt;=AI72,""," Los exámenes Reactivos de 75 a 79 años NO DEBEN ser mayor a los Exámenes Procesados de la misma edad.-")</f>
        <v/>
      </c>
      <c r="CR72" s="175" t="str">
        <f t="shared" ref="CR72:CR94" si="38">IF(AL72&lt;=AK72,""," Los exámenes Reactivos de 80 y mas años NO DEBEN ser mayor a los Exámenes Procesados de la misma edad.-")</f>
        <v/>
      </c>
      <c r="CS72" s="175" t="str">
        <f t="shared" ref="CS72:CS80" si="39">IF(AL72&lt;=AK72,""," Los exámenes Reactivos de 80 y mas años NO DEBEN ser mayor a los Exámenes Procesados de la misma edad.-")</f>
        <v/>
      </c>
      <c r="CT72" s="175" t="str">
        <f t="shared" ref="CT72:CT80" si="40">IF(AL72&lt;=AK72,""," Los exámenes Reactivos de 80 y mas años NO DEBEN ser mayor a los Exámenes Procesados de la misma edad.-")</f>
        <v/>
      </c>
    </row>
    <row r="73" spans="1:98" x14ac:dyDescent="0.25">
      <c r="A73" s="452" t="s">
        <v>53</v>
      </c>
      <c r="B73" s="453"/>
      <c r="C73" s="266">
        <f t="shared" si="20"/>
        <v>94</v>
      </c>
      <c r="D73" s="267">
        <f t="shared" si="21"/>
        <v>0</v>
      </c>
      <c r="E73" s="268"/>
      <c r="F73" s="269"/>
      <c r="G73" s="268"/>
      <c r="H73" s="269"/>
      <c r="I73" s="191">
        <v>1</v>
      </c>
      <c r="J73" s="192"/>
      <c r="K73" s="191">
        <v>12</v>
      </c>
      <c r="L73" s="192"/>
      <c r="M73" s="191">
        <v>29</v>
      </c>
      <c r="N73" s="192"/>
      <c r="O73" s="191">
        <v>22</v>
      </c>
      <c r="P73" s="192"/>
      <c r="Q73" s="191">
        <v>20</v>
      </c>
      <c r="R73" s="192"/>
      <c r="S73" s="191">
        <v>6</v>
      </c>
      <c r="T73" s="192"/>
      <c r="U73" s="191">
        <v>4</v>
      </c>
      <c r="V73" s="192"/>
      <c r="W73" s="191"/>
      <c r="X73" s="192"/>
      <c r="Y73" s="191"/>
      <c r="Z73" s="192"/>
      <c r="AA73" s="191"/>
      <c r="AB73" s="192"/>
      <c r="AC73" s="191"/>
      <c r="AD73" s="192"/>
      <c r="AE73" s="191"/>
      <c r="AF73" s="192"/>
      <c r="AG73" s="191"/>
      <c r="AH73" s="192"/>
      <c r="AI73" s="191"/>
      <c r="AJ73" s="192"/>
      <c r="AK73" s="268"/>
      <c r="AL73" s="270"/>
      <c r="AM73" s="270"/>
      <c r="AN73" s="204">
        <v>94</v>
      </c>
      <c r="AO73" s="204">
        <v>0</v>
      </c>
      <c r="AP73" s="210">
        <v>0</v>
      </c>
      <c r="AQ73" s="210">
        <v>0</v>
      </c>
      <c r="AR73" s="265" t="s">
        <v>97</v>
      </c>
      <c r="BZ73" s="175"/>
      <c r="CA73" s="175" t="str">
        <f>IF(C73&lt;&gt;AN73," Total de exámenes procesados DEBEN ser igual al Total por sexo.-","")</f>
        <v/>
      </c>
      <c r="CB73" s="175" t="str">
        <f t="shared" si="22"/>
        <v/>
      </c>
      <c r="CC73" s="175" t="str">
        <f t="shared" si="23"/>
        <v/>
      </c>
      <c r="CD73" s="175" t="str">
        <f t="shared" si="24"/>
        <v/>
      </c>
      <c r="CE73" s="175" t="str">
        <f t="shared" si="25"/>
        <v/>
      </c>
      <c r="CF73" s="175" t="str">
        <f t="shared" si="26"/>
        <v/>
      </c>
      <c r="CG73" s="175" t="str">
        <f t="shared" si="27"/>
        <v/>
      </c>
      <c r="CH73" s="175" t="str">
        <f t="shared" si="28"/>
        <v/>
      </c>
      <c r="CI73" s="175" t="str">
        <f t="shared" si="29"/>
        <v/>
      </c>
      <c r="CJ73" s="175" t="str">
        <f t="shared" si="30"/>
        <v/>
      </c>
      <c r="CK73" s="175" t="str">
        <f t="shared" si="31"/>
        <v/>
      </c>
      <c r="CL73" s="175" t="str">
        <f t="shared" si="32"/>
        <v/>
      </c>
      <c r="CM73" s="175" t="str">
        <f t="shared" si="33"/>
        <v/>
      </c>
      <c r="CN73" s="175" t="str">
        <f t="shared" si="34"/>
        <v/>
      </c>
      <c r="CO73" s="175" t="str">
        <f t="shared" si="35"/>
        <v/>
      </c>
      <c r="CP73" s="175" t="str">
        <f t="shared" si="36"/>
        <v/>
      </c>
      <c r="CQ73" s="175" t="str">
        <f t="shared" si="37"/>
        <v/>
      </c>
      <c r="CR73" s="175" t="str">
        <f t="shared" si="38"/>
        <v/>
      </c>
      <c r="CS73" s="175" t="str">
        <f t="shared" si="39"/>
        <v/>
      </c>
      <c r="CT73" s="175" t="str">
        <f t="shared" si="40"/>
        <v/>
      </c>
    </row>
    <row r="74" spans="1:98" x14ac:dyDescent="0.25">
      <c r="A74" s="452" t="s">
        <v>54</v>
      </c>
      <c r="B74" s="453"/>
      <c r="C74" s="266">
        <f t="shared" si="20"/>
        <v>0</v>
      </c>
      <c r="D74" s="267">
        <f t="shared" si="21"/>
        <v>0</v>
      </c>
      <c r="E74" s="268"/>
      <c r="F74" s="269"/>
      <c r="G74" s="268"/>
      <c r="H74" s="269"/>
      <c r="I74" s="191"/>
      <c r="J74" s="192"/>
      <c r="K74" s="208"/>
      <c r="L74" s="209"/>
      <c r="M74" s="208"/>
      <c r="N74" s="209"/>
      <c r="O74" s="208"/>
      <c r="P74" s="209"/>
      <c r="Q74" s="208"/>
      <c r="R74" s="209"/>
      <c r="S74" s="208"/>
      <c r="T74" s="209"/>
      <c r="U74" s="208"/>
      <c r="V74" s="209"/>
      <c r="W74" s="208"/>
      <c r="X74" s="209"/>
      <c r="Y74" s="208"/>
      <c r="Z74" s="209"/>
      <c r="AA74" s="208"/>
      <c r="AB74" s="209"/>
      <c r="AC74" s="208"/>
      <c r="AD74" s="209"/>
      <c r="AE74" s="208"/>
      <c r="AF74" s="209"/>
      <c r="AG74" s="208"/>
      <c r="AH74" s="209"/>
      <c r="AI74" s="208"/>
      <c r="AJ74" s="209"/>
      <c r="AK74" s="268"/>
      <c r="AL74" s="270"/>
      <c r="AM74" s="270"/>
      <c r="AN74" s="204"/>
      <c r="AO74" s="204"/>
      <c r="AP74" s="210"/>
      <c r="AQ74" s="210"/>
      <c r="AR74" s="265" t="s">
        <v>97</v>
      </c>
      <c r="BZ74" s="175"/>
      <c r="CA74" s="175" t="str">
        <f>IF(C74&lt;&gt;AN74," Total de exámenes procesados DEBEN ser igual al Total por sexo.-","")</f>
        <v/>
      </c>
      <c r="CB74" s="175" t="str">
        <f t="shared" si="22"/>
        <v/>
      </c>
      <c r="CC74" s="175" t="str">
        <f t="shared" si="23"/>
        <v/>
      </c>
      <c r="CD74" s="175" t="str">
        <f t="shared" si="24"/>
        <v/>
      </c>
      <c r="CE74" s="175" t="str">
        <f t="shared" si="25"/>
        <v/>
      </c>
      <c r="CF74" s="175" t="str">
        <f t="shared" si="26"/>
        <v/>
      </c>
      <c r="CG74" s="175" t="str">
        <f t="shared" si="27"/>
        <v/>
      </c>
      <c r="CH74" s="175" t="str">
        <f t="shared" si="28"/>
        <v/>
      </c>
      <c r="CI74" s="175" t="str">
        <f t="shared" si="29"/>
        <v/>
      </c>
      <c r="CJ74" s="175" t="str">
        <f t="shared" si="30"/>
        <v/>
      </c>
      <c r="CK74" s="175" t="str">
        <f t="shared" si="31"/>
        <v/>
      </c>
      <c r="CL74" s="175" t="str">
        <f t="shared" si="32"/>
        <v/>
      </c>
      <c r="CM74" s="175" t="str">
        <f t="shared" si="33"/>
        <v/>
      </c>
      <c r="CN74" s="175" t="str">
        <f t="shared" si="34"/>
        <v/>
      </c>
      <c r="CO74" s="175" t="str">
        <f t="shared" si="35"/>
        <v/>
      </c>
      <c r="CP74" s="175" t="str">
        <f t="shared" si="36"/>
        <v/>
      </c>
      <c r="CQ74" s="175" t="str">
        <f t="shared" si="37"/>
        <v/>
      </c>
      <c r="CR74" s="175" t="str">
        <f t="shared" si="38"/>
        <v/>
      </c>
      <c r="CS74" s="175" t="str">
        <f t="shared" si="39"/>
        <v/>
      </c>
      <c r="CT74" s="175" t="str">
        <f t="shared" si="40"/>
        <v/>
      </c>
    </row>
    <row r="75" spans="1:98" x14ac:dyDescent="0.25">
      <c r="A75" s="452" t="s">
        <v>14</v>
      </c>
      <c r="B75" s="453"/>
      <c r="C75" s="266">
        <f t="shared" si="20"/>
        <v>3</v>
      </c>
      <c r="D75" s="271">
        <f t="shared" si="21"/>
        <v>0</v>
      </c>
      <c r="E75" s="268"/>
      <c r="F75" s="269"/>
      <c r="G75" s="268"/>
      <c r="H75" s="269"/>
      <c r="I75" s="268"/>
      <c r="J75" s="269"/>
      <c r="K75" s="208"/>
      <c r="L75" s="209"/>
      <c r="M75" s="208"/>
      <c r="N75" s="209"/>
      <c r="O75" s="208"/>
      <c r="P75" s="209"/>
      <c r="Q75" s="208">
        <v>1</v>
      </c>
      <c r="R75" s="209"/>
      <c r="S75" s="208">
        <v>1</v>
      </c>
      <c r="T75" s="209"/>
      <c r="U75" s="208"/>
      <c r="V75" s="209"/>
      <c r="W75" s="208"/>
      <c r="X75" s="209"/>
      <c r="Y75" s="208">
        <v>1</v>
      </c>
      <c r="Z75" s="209"/>
      <c r="AA75" s="208"/>
      <c r="AB75" s="209"/>
      <c r="AC75" s="208"/>
      <c r="AD75" s="209"/>
      <c r="AE75" s="208"/>
      <c r="AF75" s="209"/>
      <c r="AG75" s="208"/>
      <c r="AH75" s="209"/>
      <c r="AI75" s="208"/>
      <c r="AJ75" s="209"/>
      <c r="AK75" s="208"/>
      <c r="AL75" s="210"/>
      <c r="AM75" s="204">
        <v>1</v>
      </c>
      <c r="AN75" s="204">
        <v>2</v>
      </c>
      <c r="AO75" s="204">
        <v>0</v>
      </c>
      <c r="AP75" s="210">
        <v>0</v>
      </c>
      <c r="AQ75" s="210">
        <v>0</v>
      </c>
      <c r="AR75" s="265" t="s">
        <v>97</v>
      </c>
      <c r="BZ75" s="175"/>
      <c r="CA75" s="175" t="str">
        <f t="shared" ref="CA75:CA83" si="41">IF(C75&lt;&gt;SUM(AM75:AN75)," Total de exámenes procesados DEBEN ser igual al Total por sexo.-","")</f>
        <v/>
      </c>
      <c r="CB75" s="175" t="str">
        <f t="shared" si="22"/>
        <v/>
      </c>
      <c r="CC75" s="175" t="str">
        <f t="shared" si="23"/>
        <v/>
      </c>
      <c r="CD75" s="175" t="str">
        <f t="shared" si="24"/>
        <v/>
      </c>
      <c r="CE75" s="175" t="str">
        <f t="shared" si="25"/>
        <v/>
      </c>
      <c r="CF75" s="175" t="str">
        <f t="shared" si="26"/>
        <v/>
      </c>
      <c r="CG75" s="175" t="str">
        <f t="shared" si="27"/>
        <v/>
      </c>
      <c r="CH75" s="175" t="str">
        <f t="shared" si="28"/>
        <v/>
      </c>
      <c r="CI75" s="175" t="str">
        <f t="shared" si="29"/>
        <v/>
      </c>
      <c r="CJ75" s="175" t="str">
        <f t="shared" si="30"/>
        <v/>
      </c>
      <c r="CK75" s="175" t="str">
        <f t="shared" si="31"/>
        <v/>
      </c>
      <c r="CL75" s="175" t="str">
        <f t="shared" si="32"/>
        <v/>
      </c>
      <c r="CM75" s="175" t="str">
        <f t="shared" si="33"/>
        <v/>
      </c>
      <c r="CN75" s="175" t="str">
        <f t="shared" si="34"/>
        <v/>
      </c>
      <c r="CO75" s="175" t="str">
        <f t="shared" si="35"/>
        <v/>
      </c>
      <c r="CP75" s="175" t="str">
        <f t="shared" si="36"/>
        <v/>
      </c>
      <c r="CQ75" s="175" t="str">
        <f t="shared" si="37"/>
        <v/>
      </c>
      <c r="CR75" s="175" t="str">
        <f t="shared" si="38"/>
        <v/>
      </c>
      <c r="CS75" s="175" t="str">
        <f t="shared" si="39"/>
        <v/>
      </c>
      <c r="CT75" s="175" t="str">
        <f t="shared" si="40"/>
        <v/>
      </c>
    </row>
    <row r="76" spans="1:98" x14ac:dyDescent="0.25">
      <c r="A76" s="452" t="s">
        <v>19</v>
      </c>
      <c r="B76" s="453"/>
      <c r="C76" s="214">
        <f t="shared" si="20"/>
        <v>2</v>
      </c>
      <c r="D76" s="271">
        <f t="shared" si="21"/>
        <v>1</v>
      </c>
      <c r="E76" s="208"/>
      <c r="F76" s="209"/>
      <c r="G76" s="208"/>
      <c r="H76" s="209"/>
      <c r="I76" s="208"/>
      <c r="J76" s="209"/>
      <c r="K76" s="208"/>
      <c r="L76" s="209"/>
      <c r="M76" s="208"/>
      <c r="N76" s="209"/>
      <c r="O76" s="208">
        <v>1</v>
      </c>
      <c r="P76" s="209"/>
      <c r="Q76" s="208"/>
      <c r="R76" s="209"/>
      <c r="S76" s="208"/>
      <c r="T76" s="209"/>
      <c r="U76" s="208"/>
      <c r="V76" s="209"/>
      <c r="W76" s="208"/>
      <c r="X76" s="209"/>
      <c r="Y76" s="208"/>
      <c r="Z76" s="209"/>
      <c r="AA76" s="208"/>
      <c r="AB76" s="209"/>
      <c r="AC76" s="208">
        <v>1</v>
      </c>
      <c r="AD76" s="209">
        <v>1</v>
      </c>
      <c r="AE76" s="208"/>
      <c r="AF76" s="209"/>
      <c r="AG76" s="208"/>
      <c r="AH76" s="209"/>
      <c r="AI76" s="208"/>
      <c r="AJ76" s="209"/>
      <c r="AK76" s="208"/>
      <c r="AL76" s="210"/>
      <c r="AM76" s="204">
        <v>2</v>
      </c>
      <c r="AN76" s="204"/>
      <c r="AO76" s="204">
        <v>0</v>
      </c>
      <c r="AP76" s="210">
        <v>0</v>
      </c>
      <c r="AQ76" s="210">
        <v>0</v>
      </c>
      <c r="AR76" s="265" t="s">
        <v>97</v>
      </c>
      <c r="BZ76" s="175"/>
      <c r="CA76" s="175" t="str">
        <f t="shared" si="41"/>
        <v/>
      </c>
      <c r="CB76" s="175" t="str">
        <f t="shared" si="22"/>
        <v/>
      </c>
      <c r="CC76" s="175" t="str">
        <f t="shared" si="23"/>
        <v/>
      </c>
      <c r="CD76" s="175" t="str">
        <f t="shared" si="24"/>
        <v/>
      </c>
      <c r="CE76" s="175" t="str">
        <f t="shared" si="25"/>
        <v/>
      </c>
      <c r="CF76" s="175" t="str">
        <f t="shared" si="26"/>
        <v/>
      </c>
      <c r="CG76" s="175" t="str">
        <f t="shared" si="27"/>
        <v/>
      </c>
      <c r="CH76" s="175" t="str">
        <f t="shared" si="28"/>
        <v/>
      </c>
      <c r="CI76" s="175" t="str">
        <f t="shared" si="29"/>
        <v/>
      </c>
      <c r="CJ76" s="175" t="str">
        <f t="shared" si="30"/>
        <v/>
      </c>
      <c r="CK76" s="175" t="str">
        <f t="shared" si="31"/>
        <v/>
      </c>
      <c r="CL76" s="175" t="str">
        <f t="shared" si="32"/>
        <v/>
      </c>
      <c r="CM76" s="175" t="str">
        <f t="shared" si="33"/>
        <v/>
      </c>
      <c r="CN76" s="175" t="str">
        <f t="shared" si="34"/>
        <v/>
      </c>
      <c r="CO76" s="175" t="str">
        <f t="shared" si="35"/>
        <v/>
      </c>
      <c r="CP76" s="175" t="str">
        <f t="shared" si="36"/>
        <v/>
      </c>
      <c r="CQ76" s="175" t="str">
        <f t="shared" si="37"/>
        <v/>
      </c>
      <c r="CR76" s="175" t="str">
        <f t="shared" si="38"/>
        <v/>
      </c>
      <c r="CS76" s="175" t="str">
        <f t="shared" si="39"/>
        <v/>
      </c>
      <c r="CT76" s="175" t="str">
        <f t="shared" si="40"/>
        <v/>
      </c>
    </row>
    <row r="77" spans="1:98" x14ac:dyDescent="0.25">
      <c r="A77" s="452" t="s">
        <v>55</v>
      </c>
      <c r="B77" s="453"/>
      <c r="C77" s="266">
        <f t="shared" si="20"/>
        <v>42</v>
      </c>
      <c r="D77" s="267">
        <f t="shared" si="21"/>
        <v>0</v>
      </c>
      <c r="E77" s="268"/>
      <c r="F77" s="269"/>
      <c r="G77" s="268"/>
      <c r="H77" s="269"/>
      <c r="I77" s="208"/>
      <c r="J77" s="209"/>
      <c r="K77" s="208">
        <v>3</v>
      </c>
      <c r="L77" s="209"/>
      <c r="M77" s="208">
        <v>7</v>
      </c>
      <c r="N77" s="209"/>
      <c r="O77" s="208">
        <v>7</v>
      </c>
      <c r="P77" s="209"/>
      <c r="Q77" s="208">
        <v>9</v>
      </c>
      <c r="R77" s="209"/>
      <c r="S77" s="208">
        <v>7</v>
      </c>
      <c r="T77" s="209"/>
      <c r="U77" s="208">
        <v>3</v>
      </c>
      <c r="V77" s="209"/>
      <c r="W77" s="208">
        <v>2</v>
      </c>
      <c r="X77" s="209"/>
      <c r="Y77" s="208">
        <v>2</v>
      </c>
      <c r="Z77" s="209"/>
      <c r="AA77" s="208">
        <v>1</v>
      </c>
      <c r="AB77" s="209"/>
      <c r="AC77" s="208"/>
      <c r="AD77" s="209"/>
      <c r="AE77" s="208">
        <v>1</v>
      </c>
      <c r="AF77" s="209"/>
      <c r="AG77" s="208"/>
      <c r="AH77" s="209"/>
      <c r="AI77" s="208"/>
      <c r="AJ77" s="209"/>
      <c r="AK77" s="208"/>
      <c r="AL77" s="210"/>
      <c r="AM77" s="204">
        <v>31</v>
      </c>
      <c r="AN77" s="204">
        <v>11</v>
      </c>
      <c r="AO77" s="204">
        <v>0</v>
      </c>
      <c r="AP77" s="210">
        <v>0</v>
      </c>
      <c r="AQ77" s="210">
        <v>0</v>
      </c>
      <c r="AR77" s="265" t="s">
        <v>97</v>
      </c>
      <c r="BZ77" s="175"/>
      <c r="CA77" s="175" t="str">
        <f t="shared" si="41"/>
        <v/>
      </c>
      <c r="CB77" s="175" t="str">
        <f t="shared" si="22"/>
        <v/>
      </c>
      <c r="CC77" s="175" t="str">
        <f t="shared" si="23"/>
        <v/>
      </c>
      <c r="CD77" s="175" t="str">
        <f t="shared" si="24"/>
        <v/>
      </c>
      <c r="CE77" s="175" t="str">
        <f t="shared" si="25"/>
        <v/>
      </c>
      <c r="CF77" s="175" t="str">
        <f t="shared" si="26"/>
        <v/>
      </c>
      <c r="CG77" s="175" t="str">
        <f t="shared" si="27"/>
        <v/>
      </c>
      <c r="CH77" s="175" t="str">
        <f t="shared" si="28"/>
        <v/>
      </c>
      <c r="CI77" s="175" t="str">
        <f t="shared" si="29"/>
        <v/>
      </c>
      <c r="CJ77" s="175" t="str">
        <f t="shared" si="30"/>
        <v/>
      </c>
      <c r="CK77" s="175" t="str">
        <f t="shared" si="31"/>
        <v/>
      </c>
      <c r="CL77" s="175" t="str">
        <f t="shared" si="32"/>
        <v/>
      </c>
      <c r="CM77" s="175" t="str">
        <f t="shared" si="33"/>
        <v/>
      </c>
      <c r="CN77" s="175" t="str">
        <f t="shared" si="34"/>
        <v/>
      </c>
      <c r="CO77" s="175" t="str">
        <f t="shared" si="35"/>
        <v/>
      </c>
      <c r="CP77" s="175" t="str">
        <f t="shared" si="36"/>
        <v/>
      </c>
      <c r="CQ77" s="175" t="str">
        <f t="shared" si="37"/>
        <v/>
      </c>
      <c r="CR77" s="175" t="str">
        <f t="shared" si="38"/>
        <v/>
      </c>
      <c r="CS77" s="175" t="str">
        <f t="shared" si="39"/>
        <v/>
      </c>
      <c r="CT77" s="175" t="str">
        <f t="shared" si="40"/>
        <v/>
      </c>
    </row>
    <row r="78" spans="1:98" ht="27.75" customHeight="1" x14ac:dyDescent="0.25">
      <c r="A78" s="485" t="s">
        <v>56</v>
      </c>
      <c r="B78" s="486"/>
      <c r="C78" s="266">
        <f t="shared" si="20"/>
        <v>23</v>
      </c>
      <c r="D78" s="267">
        <f t="shared" si="21"/>
        <v>0</v>
      </c>
      <c r="E78" s="268"/>
      <c r="F78" s="269"/>
      <c r="G78" s="268"/>
      <c r="H78" s="269"/>
      <c r="I78" s="208"/>
      <c r="J78" s="209"/>
      <c r="K78" s="208">
        <v>4</v>
      </c>
      <c r="L78" s="209"/>
      <c r="M78" s="208">
        <v>4</v>
      </c>
      <c r="N78" s="209"/>
      <c r="O78" s="208">
        <v>2</v>
      </c>
      <c r="P78" s="209"/>
      <c r="Q78" s="208">
        <v>2</v>
      </c>
      <c r="R78" s="209"/>
      <c r="S78" s="208">
        <v>1</v>
      </c>
      <c r="T78" s="209"/>
      <c r="U78" s="208">
        <v>1</v>
      </c>
      <c r="V78" s="209"/>
      <c r="W78" s="208">
        <v>4</v>
      </c>
      <c r="X78" s="209"/>
      <c r="Y78" s="208">
        <v>1</v>
      </c>
      <c r="Z78" s="209"/>
      <c r="AA78" s="208">
        <v>3</v>
      </c>
      <c r="AB78" s="209"/>
      <c r="AC78" s="208"/>
      <c r="AD78" s="209"/>
      <c r="AE78" s="208"/>
      <c r="AF78" s="209"/>
      <c r="AG78" s="208">
        <v>1</v>
      </c>
      <c r="AH78" s="209"/>
      <c r="AI78" s="208"/>
      <c r="AJ78" s="209"/>
      <c r="AK78" s="208"/>
      <c r="AL78" s="210"/>
      <c r="AM78" s="204"/>
      <c r="AN78" s="204">
        <v>23</v>
      </c>
      <c r="AO78" s="204">
        <v>0</v>
      </c>
      <c r="AP78" s="210">
        <v>0</v>
      </c>
      <c r="AQ78" s="210">
        <v>0</v>
      </c>
      <c r="AR78" s="265" t="s">
        <v>98</v>
      </c>
      <c r="BZ78" s="175"/>
      <c r="CA78" s="175" t="str">
        <f t="shared" si="41"/>
        <v/>
      </c>
      <c r="CB78" s="175" t="str">
        <f t="shared" si="22"/>
        <v/>
      </c>
      <c r="CC78" s="175" t="str">
        <f t="shared" si="23"/>
        <v/>
      </c>
      <c r="CD78" s="175" t="str">
        <f t="shared" si="24"/>
        <v/>
      </c>
      <c r="CE78" s="175" t="str">
        <f t="shared" si="25"/>
        <v/>
      </c>
      <c r="CF78" s="175" t="str">
        <f t="shared" si="26"/>
        <v/>
      </c>
      <c r="CG78" s="175" t="str">
        <f t="shared" si="27"/>
        <v/>
      </c>
      <c r="CH78" s="175" t="str">
        <f t="shared" si="28"/>
        <v/>
      </c>
      <c r="CI78" s="175" t="str">
        <f t="shared" si="29"/>
        <v/>
      </c>
      <c r="CJ78" s="175" t="str">
        <f t="shared" si="30"/>
        <v/>
      </c>
      <c r="CK78" s="175" t="str">
        <f t="shared" si="31"/>
        <v/>
      </c>
      <c r="CL78" s="175" t="str">
        <f t="shared" si="32"/>
        <v/>
      </c>
      <c r="CM78" s="175" t="str">
        <f t="shared" si="33"/>
        <v/>
      </c>
      <c r="CN78" s="175" t="str">
        <f t="shared" si="34"/>
        <v/>
      </c>
      <c r="CO78" s="175" t="str">
        <f t="shared" si="35"/>
        <v/>
      </c>
      <c r="CP78" s="175" t="str">
        <f t="shared" si="36"/>
        <v/>
      </c>
      <c r="CQ78" s="175" t="str">
        <f t="shared" si="37"/>
        <v/>
      </c>
      <c r="CR78" s="175" t="str">
        <f t="shared" si="38"/>
        <v/>
      </c>
      <c r="CS78" s="175" t="str">
        <f t="shared" si="39"/>
        <v/>
      </c>
      <c r="CT78" s="175" t="str">
        <f t="shared" si="40"/>
        <v/>
      </c>
    </row>
    <row r="79" spans="1:98" x14ac:dyDescent="0.25">
      <c r="A79" s="452" t="s">
        <v>17</v>
      </c>
      <c r="B79" s="453"/>
      <c r="C79" s="214">
        <f t="shared" si="20"/>
        <v>8</v>
      </c>
      <c r="D79" s="271">
        <f t="shared" si="21"/>
        <v>0</v>
      </c>
      <c r="E79" s="208"/>
      <c r="F79" s="209"/>
      <c r="G79" s="208"/>
      <c r="H79" s="209"/>
      <c r="I79" s="208"/>
      <c r="J79" s="209"/>
      <c r="K79" s="208">
        <v>2</v>
      </c>
      <c r="L79" s="209"/>
      <c r="M79" s="208">
        <v>3</v>
      </c>
      <c r="N79" s="209"/>
      <c r="O79" s="208"/>
      <c r="P79" s="209"/>
      <c r="Q79" s="208"/>
      <c r="R79" s="209"/>
      <c r="S79" s="208">
        <v>1</v>
      </c>
      <c r="T79" s="209"/>
      <c r="U79" s="208"/>
      <c r="V79" s="209"/>
      <c r="W79" s="208">
        <v>2</v>
      </c>
      <c r="X79" s="209"/>
      <c r="Y79" s="208"/>
      <c r="Z79" s="209"/>
      <c r="AA79" s="208"/>
      <c r="AB79" s="209"/>
      <c r="AC79" s="208"/>
      <c r="AD79" s="209"/>
      <c r="AE79" s="208"/>
      <c r="AF79" s="209"/>
      <c r="AG79" s="208"/>
      <c r="AH79" s="209"/>
      <c r="AI79" s="208"/>
      <c r="AJ79" s="209"/>
      <c r="AK79" s="208"/>
      <c r="AL79" s="210"/>
      <c r="AM79" s="204">
        <v>4</v>
      </c>
      <c r="AN79" s="204">
        <v>4</v>
      </c>
      <c r="AO79" s="204">
        <v>0</v>
      </c>
      <c r="AP79" s="210">
        <v>0</v>
      </c>
      <c r="AQ79" s="210">
        <v>0</v>
      </c>
      <c r="AR79" s="265" t="s">
        <v>97</v>
      </c>
      <c r="BZ79" s="175"/>
      <c r="CA79" s="175" t="str">
        <f t="shared" si="41"/>
        <v/>
      </c>
      <c r="CB79" s="175" t="str">
        <f t="shared" si="22"/>
        <v/>
      </c>
      <c r="CC79" s="175" t="str">
        <f t="shared" si="23"/>
        <v/>
      </c>
      <c r="CD79" s="175" t="str">
        <f t="shared" si="24"/>
        <v/>
      </c>
      <c r="CE79" s="175" t="str">
        <f t="shared" si="25"/>
        <v/>
      </c>
      <c r="CF79" s="175" t="str">
        <f t="shared" si="26"/>
        <v/>
      </c>
      <c r="CG79" s="175" t="str">
        <f t="shared" si="27"/>
        <v/>
      </c>
      <c r="CH79" s="175" t="str">
        <f t="shared" si="28"/>
        <v/>
      </c>
      <c r="CI79" s="175" t="str">
        <f t="shared" si="29"/>
        <v/>
      </c>
      <c r="CJ79" s="175" t="str">
        <f t="shared" si="30"/>
        <v/>
      </c>
      <c r="CK79" s="175" t="str">
        <f t="shared" si="31"/>
        <v/>
      </c>
      <c r="CL79" s="175" t="str">
        <f t="shared" si="32"/>
        <v/>
      </c>
      <c r="CM79" s="175" t="str">
        <f t="shared" si="33"/>
        <v/>
      </c>
      <c r="CN79" s="175" t="str">
        <f t="shared" si="34"/>
        <v/>
      </c>
      <c r="CO79" s="175" t="str">
        <f t="shared" si="35"/>
        <v/>
      </c>
      <c r="CP79" s="175" t="str">
        <f t="shared" si="36"/>
        <v/>
      </c>
      <c r="CQ79" s="175" t="str">
        <f t="shared" si="37"/>
        <v/>
      </c>
      <c r="CR79" s="175" t="str">
        <f t="shared" si="38"/>
        <v/>
      </c>
      <c r="CS79" s="175" t="str">
        <f t="shared" si="39"/>
        <v/>
      </c>
      <c r="CT79" s="175" t="str">
        <f t="shared" si="40"/>
        <v/>
      </c>
    </row>
    <row r="80" spans="1:98" x14ac:dyDescent="0.25">
      <c r="A80" s="487" t="s">
        <v>57</v>
      </c>
      <c r="B80" s="488"/>
      <c r="C80" s="272">
        <f t="shared" si="20"/>
        <v>8</v>
      </c>
      <c r="D80" s="273">
        <f t="shared" si="21"/>
        <v>0</v>
      </c>
      <c r="E80" s="274"/>
      <c r="F80" s="275"/>
      <c r="G80" s="274"/>
      <c r="H80" s="275"/>
      <c r="I80" s="274"/>
      <c r="J80" s="275"/>
      <c r="K80" s="276"/>
      <c r="L80" s="215"/>
      <c r="M80" s="276">
        <v>2</v>
      </c>
      <c r="N80" s="215"/>
      <c r="O80" s="276">
        <v>1</v>
      </c>
      <c r="P80" s="215"/>
      <c r="Q80" s="276"/>
      <c r="R80" s="215"/>
      <c r="S80" s="276">
        <v>1</v>
      </c>
      <c r="T80" s="215"/>
      <c r="U80" s="276"/>
      <c r="V80" s="215"/>
      <c r="W80" s="276"/>
      <c r="X80" s="215"/>
      <c r="Y80" s="276">
        <v>1</v>
      </c>
      <c r="Z80" s="215"/>
      <c r="AA80" s="276"/>
      <c r="AB80" s="215"/>
      <c r="AC80" s="276">
        <v>1</v>
      </c>
      <c r="AD80" s="215"/>
      <c r="AE80" s="276">
        <v>1</v>
      </c>
      <c r="AF80" s="215"/>
      <c r="AG80" s="276">
        <v>1</v>
      </c>
      <c r="AH80" s="215"/>
      <c r="AI80" s="276"/>
      <c r="AJ80" s="215"/>
      <c r="AK80" s="276"/>
      <c r="AL80" s="216"/>
      <c r="AM80" s="206">
        <v>5</v>
      </c>
      <c r="AN80" s="206">
        <v>3</v>
      </c>
      <c r="AO80" s="206">
        <v>0</v>
      </c>
      <c r="AP80" s="216">
        <v>0</v>
      </c>
      <c r="AQ80" s="216">
        <v>0</v>
      </c>
      <c r="AR80" s="265" t="s">
        <v>97</v>
      </c>
      <c r="BZ80" s="175"/>
      <c r="CA80" s="175" t="str">
        <f t="shared" si="41"/>
        <v/>
      </c>
      <c r="CB80" s="175" t="str">
        <f t="shared" si="22"/>
        <v/>
      </c>
      <c r="CC80" s="175" t="str">
        <f t="shared" si="23"/>
        <v/>
      </c>
      <c r="CD80" s="175" t="str">
        <f t="shared" si="24"/>
        <v/>
      </c>
      <c r="CE80" s="175" t="str">
        <f t="shared" si="25"/>
        <v/>
      </c>
      <c r="CF80" s="175" t="str">
        <f t="shared" si="26"/>
        <v/>
      </c>
      <c r="CG80" s="175" t="str">
        <f t="shared" si="27"/>
        <v/>
      </c>
      <c r="CH80" s="175" t="str">
        <f t="shared" si="28"/>
        <v/>
      </c>
      <c r="CI80" s="175" t="str">
        <f t="shared" si="29"/>
        <v/>
      </c>
      <c r="CJ80" s="175" t="str">
        <f t="shared" si="30"/>
        <v/>
      </c>
      <c r="CK80" s="175" t="str">
        <f t="shared" si="31"/>
        <v/>
      </c>
      <c r="CL80" s="175" t="str">
        <f t="shared" si="32"/>
        <v/>
      </c>
      <c r="CM80" s="175" t="str">
        <f t="shared" si="33"/>
        <v/>
      </c>
      <c r="CN80" s="175" t="str">
        <f t="shared" si="34"/>
        <v/>
      </c>
      <c r="CO80" s="175" t="str">
        <f t="shared" si="35"/>
        <v/>
      </c>
      <c r="CP80" s="175" t="str">
        <f t="shared" si="36"/>
        <v/>
      </c>
      <c r="CQ80" s="175" t="str">
        <f t="shared" si="37"/>
        <v/>
      </c>
      <c r="CR80" s="175" t="str">
        <f t="shared" si="38"/>
        <v/>
      </c>
      <c r="CS80" s="175" t="str">
        <f t="shared" si="39"/>
        <v/>
      </c>
      <c r="CT80" s="175" t="str">
        <f t="shared" si="40"/>
        <v/>
      </c>
    </row>
    <row r="81" spans="1:98" x14ac:dyDescent="0.25">
      <c r="A81" s="489" t="s">
        <v>18</v>
      </c>
      <c r="B81" s="277" t="s">
        <v>88</v>
      </c>
      <c r="C81" s="260">
        <f t="shared" si="20"/>
        <v>0</v>
      </c>
      <c r="D81" s="261">
        <f t="shared" si="21"/>
        <v>0</v>
      </c>
      <c r="E81" s="278"/>
      <c r="F81" s="279"/>
      <c r="G81" s="278"/>
      <c r="H81" s="279"/>
      <c r="I81" s="278"/>
      <c r="J81" s="279"/>
      <c r="K81" s="246"/>
      <c r="L81" s="247"/>
      <c r="M81" s="246"/>
      <c r="N81" s="247"/>
      <c r="O81" s="246"/>
      <c r="P81" s="247"/>
      <c r="Q81" s="246"/>
      <c r="R81" s="247"/>
      <c r="S81" s="246"/>
      <c r="T81" s="247"/>
      <c r="U81" s="246"/>
      <c r="V81" s="247"/>
      <c r="W81" s="246"/>
      <c r="X81" s="247"/>
      <c r="Y81" s="246"/>
      <c r="Z81" s="247"/>
      <c r="AA81" s="246"/>
      <c r="AB81" s="247"/>
      <c r="AC81" s="246"/>
      <c r="AD81" s="247"/>
      <c r="AE81" s="246"/>
      <c r="AF81" s="247"/>
      <c r="AG81" s="246"/>
      <c r="AH81" s="247"/>
      <c r="AI81" s="246"/>
      <c r="AJ81" s="247"/>
      <c r="AK81" s="246"/>
      <c r="AL81" s="248"/>
      <c r="AM81" s="198"/>
      <c r="AN81" s="198"/>
      <c r="AO81" s="198"/>
      <c r="AP81" s="248"/>
      <c r="AQ81" s="248"/>
      <c r="AR81" s="265" t="s">
        <v>97</v>
      </c>
      <c r="BZ81" s="175"/>
      <c r="CA81" s="175" t="str">
        <f t="shared" si="41"/>
        <v/>
      </c>
      <c r="CB81" s="175" t="str">
        <f t="shared" si="22"/>
        <v/>
      </c>
      <c r="CC81" s="175" t="str">
        <f t="shared" si="23"/>
        <v/>
      </c>
      <c r="CD81" s="175" t="str">
        <f t="shared" si="24"/>
        <v/>
      </c>
      <c r="CE81" s="175" t="str">
        <f t="shared" si="25"/>
        <v/>
      </c>
      <c r="CF81" s="175" t="str">
        <f t="shared" si="26"/>
        <v/>
      </c>
      <c r="CG81" s="175" t="str">
        <f t="shared" si="27"/>
        <v/>
      </c>
      <c r="CH81" s="175" t="str">
        <f t="shared" si="28"/>
        <v/>
      </c>
      <c r="CI81" s="175" t="str">
        <f t="shared" si="29"/>
        <v/>
      </c>
      <c r="CJ81" s="175" t="str">
        <f t="shared" si="30"/>
        <v/>
      </c>
      <c r="CK81" s="175" t="str">
        <f t="shared" si="31"/>
        <v/>
      </c>
      <c r="CL81" s="175" t="str">
        <f t="shared" si="32"/>
        <v/>
      </c>
      <c r="CM81" s="175" t="str">
        <f t="shared" si="33"/>
        <v/>
      </c>
      <c r="CN81" s="175" t="str">
        <f t="shared" si="34"/>
        <v/>
      </c>
      <c r="CO81" s="175" t="str">
        <f t="shared" si="35"/>
        <v/>
      </c>
      <c r="CP81" s="175" t="str">
        <f t="shared" si="36"/>
        <v/>
      </c>
      <c r="CQ81" s="175" t="str">
        <f t="shared" si="37"/>
        <v/>
      </c>
      <c r="CR81" s="175" t="str">
        <f t="shared" si="38"/>
        <v/>
      </c>
      <c r="CS81" s="175" t="str">
        <f>IF(AL81&lt;=AK81,""," Los exámenes Reactivos de 81 y mas años NO DEBEN ser mayor a los Exámenes Procesados de la misma edad.-")</f>
        <v/>
      </c>
      <c r="CT81" s="175" t="str">
        <f>IF(AL81&lt;=AK81,""," Los exámenes Reactivos de 81 y mas años NO DEBEN ser mayor a los Exámenes Procesados de la misma edad.-")</f>
        <v/>
      </c>
    </row>
    <row r="82" spans="1:98" ht="21" x14ac:dyDescent="0.25">
      <c r="A82" s="490"/>
      <c r="B82" s="280" t="s">
        <v>89</v>
      </c>
      <c r="C82" s="266">
        <f t="shared" si="20"/>
        <v>0</v>
      </c>
      <c r="D82" s="267">
        <f t="shared" si="21"/>
        <v>0</v>
      </c>
      <c r="E82" s="268"/>
      <c r="F82" s="269"/>
      <c r="G82" s="268"/>
      <c r="H82" s="269"/>
      <c r="I82" s="268"/>
      <c r="J82" s="269"/>
      <c r="K82" s="208"/>
      <c r="L82" s="209"/>
      <c r="M82" s="208"/>
      <c r="N82" s="209"/>
      <c r="O82" s="208"/>
      <c r="P82" s="209"/>
      <c r="Q82" s="208"/>
      <c r="R82" s="209"/>
      <c r="S82" s="208"/>
      <c r="T82" s="209"/>
      <c r="U82" s="208"/>
      <c r="V82" s="209"/>
      <c r="W82" s="208"/>
      <c r="X82" s="209"/>
      <c r="Y82" s="208"/>
      <c r="Z82" s="209"/>
      <c r="AA82" s="208"/>
      <c r="AB82" s="209"/>
      <c r="AC82" s="208"/>
      <c r="AD82" s="209"/>
      <c r="AE82" s="208"/>
      <c r="AF82" s="209"/>
      <c r="AG82" s="208"/>
      <c r="AH82" s="209"/>
      <c r="AI82" s="208"/>
      <c r="AJ82" s="209"/>
      <c r="AK82" s="208"/>
      <c r="AL82" s="210"/>
      <c r="AM82" s="204"/>
      <c r="AN82" s="204"/>
      <c r="AO82" s="204"/>
      <c r="AP82" s="210"/>
      <c r="AQ82" s="210"/>
      <c r="AR82" s="265" t="s">
        <v>97</v>
      </c>
      <c r="BZ82" s="175"/>
      <c r="CA82" s="175" t="str">
        <f t="shared" si="41"/>
        <v/>
      </c>
      <c r="CB82" s="175" t="str">
        <f t="shared" si="22"/>
        <v/>
      </c>
      <c r="CC82" s="175" t="str">
        <f t="shared" si="23"/>
        <v/>
      </c>
      <c r="CD82" s="175" t="str">
        <f t="shared" si="24"/>
        <v/>
      </c>
      <c r="CE82" s="175" t="str">
        <f t="shared" si="25"/>
        <v/>
      </c>
      <c r="CF82" s="175" t="str">
        <f t="shared" si="26"/>
        <v/>
      </c>
      <c r="CG82" s="175" t="str">
        <f t="shared" si="27"/>
        <v/>
      </c>
      <c r="CH82" s="175" t="str">
        <f t="shared" si="28"/>
        <v/>
      </c>
      <c r="CI82" s="175" t="str">
        <f t="shared" si="29"/>
        <v/>
      </c>
      <c r="CJ82" s="175" t="str">
        <f t="shared" si="30"/>
        <v/>
      </c>
      <c r="CK82" s="175" t="str">
        <f t="shared" si="31"/>
        <v/>
      </c>
      <c r="CL82" s="175" t="str">
        <f t="shared" si="32"/>
        <v/>
      </c>
      <c r="CM82" s="175" t="str">
        <f t="shared" si="33"/>
        <v/>
      </c>
      <c r="CN82" s="175" t="str">
        <f t="shared" si="34"/>
        <v/>
      </c>
      <c r="CO82" s="175" t="str">
        <f t="shared" si="35"/>
        <v/>
      </c>
      <c r="CP82" s="175" t="str">
        <f t="shared" si="36"/>
        <v/>
      </c>
      <c r="CQ82" s="175" t="str">
        <f>IF(AJ82&lt;=AI82,""," Los exámenes Reactivos de 75 a 89 años NO DEBEN ser mayor a los Exámenes Procesados de la misma edad.-")</f>
        <v/>
      </c>
      <c r="CR82" s="175" t="str">
        <f t="shared" si="38"/>
        <v/>
      </c>
      <c r="CS82" s="175" t="str">
        <f>IF(AL82&lt;=AK82,""," Los exámenes Reactivos de 80 y mas años NO DEBEN ser mayor a los Exámenes Procesados de la misma edad.-")</f>
        <v/>
      </c>
      <c r="CT82" s="175" t="str">
        <f>IF(AL82&lt;=AK82,""," Los exámenes Reactivos de 80 y mas años NO DEBEN ser mayor a los Exámenes Procesados de la misma edad.-")</f>
        <v/>
      </c>
    </row>
    <row r="83" spans="1:98" ht="21" x14ac:dyDescent="0.25">
      <c r="A83" s="491"/>
      <c r="B83" s="257" t="s">
        <v>90</v>
      </c>
      <c r="C83" s="281">
        <f t="shared" si="20"/>
        <v>0</v>
      </c>
      <c r="D83" s="228">
        <f t="shared" si="21"/>
        <v>0</v>
      </c>
      <c r="E83" s="229"/>
      <c r="F83" s="230"/>
      <c r="G83" s="229"/>
      <c r="H83" s="230"/>
      <c r="I83" s="229"/>
      <c r="J83" s="230"/>
      <c r="K83" s="229"/>
      <c r="L83" s="230"/>
      <c r="M83" s="229"/>
      <c r="N83" s="230"/>
      <c r="O83" s="229"/>
      <c r="P83" s="230"/>
      <c r="Q83" s="229"/>
      <c r="R83" s="230"/>
      <c r="S83" s="229"/>
      <c r="T83" s="230"/>
      <c r="U83" s="229"/>
      <c r="V83" s="230"/>
      <c r="W83" s="229"/>
      <c r="X83" s="230"/>
      <c r="Y83" s="229"/>
      <c r="Z83" s="230"/>
      <c r="AA83" s="229"/>
      <c r="AB83" s="230"/>
      <c r="AC83" s="229"/>
      <c r="AD83" s="230"/>
      <c r="AE83" s="229"/>
      <c r="AF83" s="230"/>
      <c r="AG83" s="229"/>
      <c r="AH83" s="230"/>
      <c r="AI83" s="229"/>
      <c r="AJ83" s="230"/>
      <c r="AK83" s="229"/>
      <c r="AL83" s="231"/>
      <c r="AM83" s="219"/>
      <c r="AN83" s="219"/>
      <c r="AO83" s="219"/>
      <c r="AP83" s="231"/>
      <c r="AQ83" s="231"/>
      <c r="AR83" s="265" t="s">
        <v>97</v>
      </c>
      <c r="BZ83" s="175"/>
      <c r="CA83" s="175" t="str">
        <f t="shared" si="41"/>
        <v/>
      </c>
      <c r="CB83" s="175" t="str">
        <f t="shared" si="22"/>
        <v/>
      </c>
      <c r="CC83" s="175" t="str">
        <f t="shared" si="23"/>
        <v/>
      </c>
      <c r="CD83" s="175" t="str">
        <f t="shared" si="24"/>
        <v/>
      </c>
      <c r="CE83" s="175" t="str">
        <f t="shared" si="25"/>
        <v/>
      </c>
      <c r="CF83" s="175" t="str">
        <f t="shared" si="26"/>
        <v/>
      </c>
      <c r="CG83" s="175" t="str">
        <f t="shared" si="27"/>
        <v/>
      </c>
      <c r="CH83" s="175" t="str">
        <f t="shared" si="28"/>
        <v/>
      </c>
      <c r="CI83" s="175" t="str">
        <f t="shared" si="29"/>
        <v/>
      </c>
      <c r="CJ83" s="175" t="str">
        <f t="shared" si="30"/>
        <v/>
      </c>
      <c r="CK83" s="175" t="str">
        <f t="shared" si="31"/>
        <v/>
      </c>
      <c r="CL83" s="175" t="str">
        <f t="shared" si="32"/>
        <v/>
      </c>
      <c r="CM83" s="175" t="str">
        <f t="shared" si="33"/>
        <v/>
      </c>
      <c r="CN83" s="175" t="str">
        <f t="shared" si="34"/>
        <v/>
      </c>
      <c r="CO83" s="175" t="str">
        <f t="shared" si="35"/>
        <v/>
      </c>
      <c r="CP83" s="175" t="str">
        <f t="shared" si="36"/>
        <v/>
      </c>
      <c r="CQ83" s="175" t="str">
        <f>IF(AJ83&lt;=AI83,""," Los exámenes Reactivos de 75 a 79 años NO DEBEN ser mayor a los Exámenes Procesados de la misma edad.-")</f>
        <v/>
      </c>
      <c r="CR83" s="175" t="str">
        <f t="shared" si="38"/>
        <v/>
      </c>
      <c r="CS83" s="175" t="str">
        <f>IF(AL83&lt;=AK83,""," Los exámenes Reactivos de 83 y mas años NO DEBEN ser mayor a los Exámenes Procesados de la misma edad.-")</f>
        <v/>
      </c>
      <c r="CT83" s="175" t="str">
        <f>IF(AL83&lt;=AK83,""," Los exámenes Reactivos de 83 y mas años NO DEBEN ser mayor a los Exámenes Procesados de la misma edad.-")</f>
        <v/>
      </c>
    </row>
    <row r="84" spans="1:98" x14ac:dyDescent="0.25">
      <c r="A84" s="454" t="s">
        <v>84</v>
      </c>
      <c r="B84" s="455"/>
      <c r="C84" s="266">
        <f t="shared" ref="C84:C94" si="42">SUM(E84+G84+I84+K84+M84+O84+Q84+S84+U84+W84+Y84+AA84+AC84+AE84+AG84+AI84+AK84)</f>
        <v>0</v>
      </c>
      <c r="D84" s="267">
        <f t="shared" ref="D84:D94" si="43">SUM(F84+H84+J84+L84+N84+P84+R84+T84+V84+X84+Z84+AB84+AD84+AF84+AH84+AJ84+AL84)</f>
        <v>0</v>
      </c>
      <c r="E84" s="191"/>
      <c r="F84" s="192"/>
      <c r="G84" s="282"/>
      <c r="H84" s="283"/>
      <c r="I84" s="282"/>
      <c r="J84" s="283"/>
      <c r="K84" s="282"/>
      <c r="L84" s="283"/>
      <c r="M84" s="282"/>
      <c r="N84" s="283"/>
      <c r="O84" s="282"/>
      <c r="P84" s="283"/>
      <c r="Q84" s="282"/>
      <c r="R84" s="283"/>
      <c r="S84" s="282"/>
      <c r="T84" s="283"/>
      <c r="U84" s="282"/>
      <c r="V84" s="283"/>
      <c r="W84" s="282"/>
      <c r="X84" s="283"/>
      <c r="Y84" s="282"/>
      <c r="Z84" s="283"/>
      <c r="AA84" s="282"/>
      <c r="AB84" s="283"/>
      <c r="AC84" s="282"/>
      <c r="AD84" s="283"/>
      <c r="AE84" s="282"/>
      <c r="AF84" s="283"/>
      <c r="AG84" s="282"/>
      <c r="AH84" s="283"/>
      <c r="AI84" s="282"/>
      <c r="AJ84" s="283"/>
      <c r="AK84" s="282"/>
      <c r="AL84" s="284"/>
      <c r="AM84" s="202"/>
      <c r="AN84" s="202"/>
      <c r="AO84" s="202"/>
      <c r="AP84" s="193"/>
      <c r="AQ84" s="193"/>
      <c r="AR84" s="265" t="s">
        <v>97</v>
      </c>
      <c r="BZ84" s="175"/>
      <c r="CA84" s="175" t="str">
        <f t="shared" ref="CA84:CA94" si="44">IF(C84&lt;&gt;SUM(AM84:AN84)," Total de exámenes procesados DEBEN ser igual al Total por sexo.-","")</f>
        <v/>
      </c>
      <c r="CB84" s="175" t="str">
        <f t="shared" si="22"/>
        <v/>
      </c>
      <c r="CC84" s="175" t="str">
        <f t="shared" si="23"/>
        <v/>
      </c>
      <c r="CD84" s="175" t="str">
        <f t="shared" si="24"/>
        <v/>
      </c>
      <c r="CE84" s="175" t="str">
        <f t="shared" si="25"/>
        <v/>
      </c>
      <c r="CF84" s="175" t="str">
        <f t="shared" si="26"/>
        <v/>
      </c>
      <c r="CG84" s="175" t="str">
        <f t="shared" si="27"/>
        <v/>
      </c>
      <c r="CH84" s="175" t="str">
        <f t="shared" si="28"/>
        <v/>
      </c>
      <c r="CI84" s="175" t="str">
        <f t="shared" si="29"/>
        <v/>
      </c>
      <c r="CJ84" s="175" t="str">
        <f t="shared" si="30"/>
        <v/>
      </c>
      <c r="CK84" s="175" t="str">
        <f t="shared" si="31"/>
        <v/>
      </c>
      <c r="CL84" s="175" t="str">
        <f t="shared" si="32"/>
        <v/>
      </c>
      <c r="CM84" s="175" t="str">
        <f t="shared" si="33"/>
        <v/>
      </c>
      <c r="CN84" s="175" t="str">
        <f t="shared" si="34"/>
        <v/>
      </c>
      <c r="CO84" s="175" t="str">
        <f t="shared" si="35"/>
        <v/>
      </c>
      <c r="CP84" s="175" t="str">
        <f t="shared" si="36"/>
        <v/>
      </c>
      <c r="CQ84" s="175" t="str">
        <f t="shared" ref="CQ84:CQ94" si="45">IF(AJ84&lt;=AI84,""," Los exámenes Reactivos de 75 a 79 años NO DEBEN ser mayor a los Exámenes Procesados de la misma edad.-")</f>
        <v/>
      </c>
      <c r="CR84" s="175" t="str">
        <f t="shared" si="38"/>
        <v/>
      </c>
      <c r="CS84" s="175" t="str">
        <f>IF(AL84&lt;=AK84,""," Los exámenes Reactivos de 84 y mas años NO DEBEN ser mayor a los Exámenes Procesados de la misma edad.-")</f>
        <v/>
      </c>
      <c r="CT84" s="175" t="str">
        <f>IF(AL84&lt;=AK84,""," Los exámenes Reactivos de 84 y mas años NO DEBEN ser mayor a los Exámenes Procesados de la misma edad.-")</f>
        <v/>
      </c>
    </row>
    <row r="85" spans="1:98" x14ac:dyDescent="0.25">
      <c r="A85" s="452" t="s">
        <v>58</v>
      </c>
      <c r="B85" s="453"/>
      <c r="C85" s="214">
        <f t="shared" si="42"/>
        <v>0</v>
      </c>
      <c r="D85" s="271">
        <f t="shared" si="43"/>
        <v>0</v>
      </c>
      <c r="E85" s="208"/>
      <c r="F85" s="209"/>
      <c r="G85" s="208"/>
      <c r="H85" s="209"/>
      <c r="I85" s="208"/>
      <c r="J85" s="209"/>
      <c r="K85" s="276"/>
      <c r="L85" s="215"/>
      <c r="M85" s="276"/>
      <c r="N85" s="215"/>
      <c r="O85" s="276"/>
      <c r="P85" s="215"/>
      <c r="Q85" s="276"/>
      <c r="R85" s="215"/>
      <c r="S85" s="276"/>
      <c r="T85" s="215"/>
      <c r="U85" s="276"/>
      <c r="V85" s="215"/>
      <c r="W85" s="276"/>
      <c r="X85" s="215"/>
      <c r="Y85" s="276"/>
      <c r="Z85" s="215"/>
      <c r="AA85" s="276"/>
      <c r="AB85" s="215"/>
      <c r="AC85" s="276"/>
      <c r="AD85" s="215"/>
      <c r="AE85" s="276"/>
      <c r="AF85" s="215"/>
      <c r="AG85" s="276"/>
      <c r="AH85" s="215"/>
      <c r="AI85" s="276"/>
      <c r="AJ85" s="215"/>
      <c r="AK85" s="276"/>
      <c r="AL85" s="216"/>
      <c r="AM85" s="206"/>
      <c r="AN85" s="206"/>
      <c r="AO85" s="206"/>
      <c r="AP85" s="216"/>
      <c r="AQ85" s="216"/>
      <c r="AR85" s="265" t="s">
        <v>97</v>
      </c>
      <c r="BZ85" s="175"/>
      <c r="CA85" s="175" t="str">
        <f t="shared" si="44"/>
        <v/>
      </c>
      <c r="CB85" s="175" t="str">
        <f t="shared" si="22"/>
        <v/>
      </c>
      <c r="CC85" s="175" t="str">
        <f t="shared" si="23"/>
        <v/>
      </c>
      <c r="CD85" s="175" t="str">
        <f t="shared" si="24"/>
        <v/>
      </c>
      <c r="CE85" s="175" t="str">
        <f t="shared" si="25"/>
        <v/>
      </c>
      <c r="CF85" s="175" t="str">
        <f t="shared" si="26"/>
        <v/>
      </c>
      <c r="CG85" s="175" t="str">
        <f t="shared" si="27"/>
        <v/>
      </c>
      <c r="CH85" s="175" t="str">
        <f t="shared" si="28"/>
        <v/>
      </c>
      <c r="CI85" s="175" t="str">
        <f t="shared" si="29"/>
        <v/>
      </c>
      <c r="CJ85" s="175" t="str">
        <f t="shared" si="30"/>
        <v/>
      </c>
      <c r="CK85" s="175" t="str">
        <f t="shared" si="31"/>
        <v/>
      </c>
      <c r="CL85" s="175" t="str">
        <f t="shared" si="32"/>
        <v/>
      </c>
      <c r="CM85" s="175" t="str">
        <f t="shared" si="33"/>
        <v/>
      </c>
      <c r="CN85" s="175" t="str">
        <f t="shared" si="34"/>
        <v/>
      </c>
      <c r="CO85" s="175" t="str">
        <f t="shared" si="35"/>
        <v/>
      </c>
      <c r="CP85" s="175" t="str">
        <f t="shared" si="36"/>
        <v/>
      </c>
      <c r="CQ85" s="175" t="str">
        <f t="shared" si="45"/>
        <v/>
      </c>
      <c r="CR85" s="175" t="str">
        <f t="shared" si="38"/>
        <v/>
      </c>
      <c r="CS85" s="175" t="str">
        <f>IF(AL85&lt;=AK85,""," Los exámenes Reactivos de 85 y mas años NO DEBEN ser mayor a los Exámenes Procesados de la misma edad.-")</f>
        <v/>
      </c>
      <c r="CT85" s="175" t="str">
        <f>IF(AL85&lt;=AK85,""," Los exámenes Reactivos de 85 y mas años NO DEBEN ser mayor a los Exámenes Procesados de la misma edad.-")</f>
        <v/>
      </c>
    </row>
    <row r="86" spans="1:98" x14ac:dyDescent="0.25">
      <c r="A86" s="452" t="s">
        <v>86</v>
      </c>
      <c r="B86" s="453"/>
      <c r="C86" s="214">
        <f t="shared" si="42"/>
        <v>3</v>
      </c>
      <c r="D86" s="271">
        <f t="shared" si="43"/>
        <v>0</v>
      </c>
      <c r="E86" s="208"/>
      <c r="F86" s="209"/>
      <c r="G86" s="208"/>
      <c r="H86" s="209"/>
      <c r="I86" s="208"/>
      <c r="J86" s="209"/>
      <c r="K86" s="276">
        <v>1</v>
      </c>
      <c r="L86" s="215"/>
      <c r="M86" s="276"/>
      <c r="N86" s="215"/>
      <c r="O86" s="276"/>
      <c r="P86" s="215"/>
      <c r="Q86" s="276"/>
      <c r="R86" s="215"/>
      <c r="S86" s="276"/>
      <c r="T86" s="215"/>
      <c r="U86" s="276">
        <v>1</v>
      </c>
      <c r="V86" s="215"/>
      <c r="W86" s="276">
        <v>1</v>
      </c>
      <c r="X86" s="215"/>
      <c r="Y86" s="276"/>
      <c r="Z86" s="215"/>
      <c r="AA86" s="276"/>
      <c r="AB86" s="215"/>
      <c r="AC86" s="276"/>
      <c r="AD86" s="215"/>
      <c r="AE86" s="276"/>
      <c r="AF86" s="215"/>
      <c r="AG86" s="276"/>
      <c r="AH86" s="215"/>
      <c r="AI86" s="276"/>
      <c r="AJ86" s="215"/>
      <c r="AK86" s="276"/>
      <c r="AL86" s="216"/>
      <c r="AM86" s="206"/>
      <c r="AN86" s="206">
        <v>3</v>
      </c>
      <c r="AO86" s="206">
        <v>0</v>
      </c>
      <c r="AP86" s="216">
        <v>0</v>
      </c>
      <c r="AQ86" s="216">
        <v>0</v>
      </c>
      <c r="AR86" s="265" t="s">
        <v>97</v>
      </c>
      <c r="BZ86" s="175"/>
      <c r="CA86" s="175" t="str">
        <f t="shared" si="44"/>
        <v/>
      </c>
      <c r="CB86" s="175" t="str">
        <f t="shared" si="22"/>
        <v/>
      </c>
      <c r="CC86" s="175" t="str">
        <f t="shared" si="23"/>
        <v/>
      </c>
      <c r="CD86" s="175" t="str">
        <f t="shared" si="24"/>
        <v/>
      </c>
      <c r="CE86" s="175" t="str">
        <f t="shared" si="25"/>
        <v/>
      </c>
      <c r="CF86" s="175" t="str">
        <f t="shared" si="26"/>
        <v/>
      </c>
      <c r="CG86" s="175" t="str">
        <f t="shared" si="27"/>
        <v/>
      </c>
      <c r="CH86" s="175" t="str">
        <f t="shared" si="28"/>
        <v/>
      </c>
      <c r="CI86" s="175" t="str">
        <f t="shared" si="29"/>
        <v/>
      </c>
      <c r="CJ86" s="175" t="str">
        <f t="shared" si="30"/>
        <v/>
      </c>
      <c r="CK86" s="175" t="str">
        <f t="shared" si="31"/>
        <v/>
      </c>
      <c r="CL86" s="175" t="str">
        <f t="shared" si="32"/>
        <v/>
      </c>
      <c r="CM86" s="175" t="str">
        <f t="shared" si="33"/>
        <v/>
      </c>
      <c r="CN86" s="175" t="str">
        <f t="shared" si="34"/>
        <v/>
      </c>
      <c r="CO86" s="175" t="str">
        <f t="shared" si="35"/>
        <v/>
      </c>
      <c r="CP86" s="175" t="str">
        <f t="shared" si="36"/>
        <v/>
      </c>
      <c r="CQ86" s="175" t="str">
        <f t="shared" si="45"/>
        <v/>
      </c>
      <c r="CR86" s="175" t="str">
        <f t="shared" si="38"/>
        <v/>
      </c>
      <c r="CS86" s="175" t="str">
        <f>IF(AL86&lt;=AK86,""," Los exámenes Reactivos de 86 y mas años NO DEBEN ser mayor a los Exámenes Procesados de la misma edad.-")</f>
        <v/>
      </c>
      <c r="CT86" s="175" t="str">
        <f>IF(AL86&lt;=AK86,""," Los exámenes Reactivos de 86 y mas años NO DEBEN ser mayor a los Exámenes Procesados de la misma edad.-")</f>
        <v/>
      </c>
    </row>
    <row r="87" spans="1:98" x14ac:dyDescent="0.25">
      <c r="A87" s="452" t="s">
        <v>99</v>
      </c>
      <c r="B87" s="453"/>
      <c r="C87" s="285">
        <f t="shared" si="42"/>
        <v>0</v>
      </c>
      <c r="D87" s="286">
        <f t="shared" si="43"/>
        <v>0</v>
      </c>
      <c r="E87" s="208"/>
      <c r="F87" s="209"/>
      <c r="G87" s="208"/>
      <c r="H87" s="209"/>
      <c r="I87" s="208"/>
      <c r="J87" s="209"/>
      <c r="K87" s="276"/>
      <c r="L87" s="215"/>
      <c r="M87" s="276"/>
      <c r="N87" s="215"/>
      <c r="O87" s="276"/>
      <c r="P87" s="215"/>
      <c r="Q87" s="276"/>
      <c r="R87" s="215"/>
      <c r="S87" s="276"/>
      <c r="T87" s="215"/>
      <c r="U87" s="276"/>
      <c r="V87" s="215"/>
      <c r="W87" s="276"/>
      <c r="X87" s="215"/>
      <c r="Y87" s="276"/>
      <c r="Z87" s="215"/>
      <c r="AA87" s="276"/>
      <c r="AB87" s="215"/>
      <c r="AC87" s="276"/>
      <c r="AD87" s="215"/>
      <c r="AE87" s="276"/>
      <c r="AF87" s="215"/>
      <c r="AG87" s="276"/>
      <c r="AH87" s="215"/>
      <c r="AI87" s="276"/>
      <c r="AJ87" s="215"/>
      <c r="AK87" s="276"/>
      <c r="AL87" s="216"/>
      <c r="AM87" s="206"/>
      <c r="AN87" s="206"/>
      <c r="AO87" s="206"/>
      <c r="AP87" s="216"/>
      <c r="AQ87" s="216"/>
      <c r="AR87" s="265" t="s">
        <v>97</v>
      </c>
      <c r="BZ87" s="175"/>
      <c r="CA87" s="175" t="str">
        <f t="shared" si="44"/>
        <v/>
      </c>
      <c r="CB87" s="175" t="str">
        <f t="shared" si="22"/>
        <v/>
      </c>
      <c r="CC87" s="175" t="str">
        <f t="shared" si="23"/>
        <v/>
      </c>
      <c r="CD87" s="175" t="str">
        <f t="shared" si="24"/>
        <v/>
      </c>
      <c r="CE87" s="175" t="str">
        <f t="shared" si="25"/>
        <v/>
      </c>
      <c r="CF87" s="175" t="str">
        <f t="shared" si="26"/>
        <v/>
      </c>
      <c r="CG87" s="175" t="str">
        <f t="shared" si="27"/>
        <v/>
      </c>
      <c r="CH87" s="175" t="str">
        <f t="shared" si="28"/>
        <v/>
      </c>
      <c r="CI87" s="175" t="str">
        <f t="shared" si="29"/>
        <v/>
      </c>
      <c r="CJ87" s="175" t="str">
        <f t="shared" si="30"/>
        <v/>
      </c>
      <c r="CK87" s="175" t="str">
        <f t="shared" si="31"/>
        <v/>
      </c>
      <c r="CL87" s="175" t="str">
        <f t="shared" si="32"/>
        <v/>
      </c>
      <c r="CM87" s="175" t="str">
        <f t="shared" si="33"/>
        <v/>
      </c>
      <c r="CN87" s="175" t="str">
        <f t="shared" si="34"/>
        <v/>
      </c>
      <c r="CO87" s="175" t="str">
        <f t="shared" si="35"/>
        <v/>
      </c>
      <c r="CP87" s="175" t="str">
        <f t="shared" si="36"/>
        <v/>
      </c>
      <c r="CQ87" s="175" t="str">
        <f t="shared" si="45"/>
        <v/>
      </c>
      <c r="CR87" s="175" t="str">
        <f t="shared" si="38"/>
        <v/>
      </c>
      <c r="CS87" s="175" t="str">
        <f>IF(AL87&lt;=AK87,""," Los exámenes Reactivos de 87 y mas años NO DEBEN ser mayor a los Exámenes Procesados de la misma edad.-")</f>
        <v/>
      </c>
      <c r="CT87" s="175" t="str">
        <f>IF(AL87&lt;=AK87,""," Los exámenes Reactivos de 87 y mas años NO DEBEN ser mayor a los Exámenes Procesados de la misma edad.-")</f>
        <v/>
      </c>
    </row>
    <row r="88" spans="1:98" x14ac:dyDescent="0.25">
      <c r="A88" s="452" t="s">
        <v>100</v>
      </c>
      <c r="B88" s="453"/>
      <c r="C88" s="285">
        <f t="shared" si="42"/>
        <v>0</v>
      </c>
      <c r="D88" s="286">
        <f t="shared" si="43"/>
        <v>0</v>
      </c>
      <c r="E88" s="208"/>
      <c r="F88" s="209"/>
      <c r="G88" s="208"/>
      <c r="H88" s="209"/>
      <c r="I88" s="208"/>
      <c r="J88" s="209"/>
      <c r="K88" s="276"/>
      <c r="L88" s="215"/>
      <c r="M88" s="276"/>
      <c r="N88" s="215"/>
      <c r="O88" s="276"/>
      <c r="P88" s="215"/>
      <c r="Q88" s="276"/>
      <c r="R88" s="215"/>
      <c r="S88" s="276"/>
      <c r="T88" s="215"/>
      <c r="U88" s="276"/>
      <c r="V88" s="215"/>
      <c r="W88" s="276"/>
      <c r="X88" s="215"/>
      <c r="Y88" s="276"/>
      <c r="Z88" s="215"/>
      <c r="AA88" s="276"/>
      <c r="AB88" s="215"/>
      <c r="AC88" s="276"/>
      <c r="AD88" s="215"/>
      <c r="AE88" s="276"/>
      <c r="AF88" s="215"/>
      <c r="AG88" s="276"/>
      <c r="AH88" s="215"/>
      <c r="AI88" s="276"/>
      <c r="AJ88" s="215"/>
      <c r="AK88" s="276"/>
      <c r="AL88" s="216"/>
      <c r="AM88" s="206"/>
      <c r="AN88" s="206"/>
      <c r="AO88" s="206"/>
      <c r="AP88" s="216"/>
      <c r="AQ88" s="216"/>
      <c r="AR88" s="265" t="s">
        <v>97</v>
      </c>
      <c r="BZ88" s="175"/>
      <c r="CA88" s="175" t="str">
        <f t="shared" si="44"/>
        <v/>
      </c>
      <c r="CB88" s="175" t="str">
        <f t="shared" si="22"/>
        <v/>
      </c>
      <c r="CC88" s="175" t="str">
        <f t="shared" si="23"/>
        <v/>
      </c>
      <c r="CD88" s="175" t="str">
        <f t="shared" si="24"/>
        <v/>
      </c>
      <c r="CE88" s="175" t="str">
        <f t="shared" si="25"/>
        <v/>
      </c>
      <c r="CF88" s="175" t="str">
        <f t="shared" si="26"/>
        <v/>
      </c>
      <c r="CG88" s="175" t="str">
        <f t="shared" si="27"/>
        <v/>
      </c>
      <c r="CH88" s="175" t="str">
        <f t="shared" si="28"/>
        <v/>
      </c>
      <c r="CI88" s="175" t="str">
        <f t="shared" si="29"/>
        <v/>
      </c>
      <c r="CJ88" s="175" t="str">
        <f t="shared" si="30"/>
        <v/>
      </c>
      <c r="CK88" s="175" t="str">
        <f t="shared" si="31"/>
        <v/>
      </c>
      <c r="CL88" s="175" t="str">
        <f t="shared" si="32"/>
        <v/>
      </c>
      <c r="CM88" s="175" t="str">
        <f t="shared" si="33"/>
        <v/>
      </c>
      <c r="CN88" s="175" t="str">
        <f t="shared" si="34"/>
        <v/>
      </c>
      <c r="CO88" s="175" t="str">
        <f t="shared" si="35"/>
        <v/>
      </c>
      <c r="CP88" s="175" t="str">
        <f t="shared" si="36"/>
        <v/>
      </c>
      <c r="CQ88" s="175" t="str">
        <f t="shared" si="45"/>
        <v/>
      </c>
      <c r="CR88" s="175" t="str">
        <f t="shared" si="38"/>
        <v/>
      </c>
      <c r="CS88" s="175" t="str">
        <f>IF(AL88&lt;=AK88,""," Los exámenes Reactivos de 88 y mas años NO DEBEN ser mayor a los Exámenes Procesados de la misma edad.-")</f>
        <v/>
      </c>
      <c r="CT88" s="175" t="str">
        <f>IF(AL88&lt;=AK88,""," Los exámenes Reactivos de 88 y mas años NO DEBEN ser mayor a los Exámenes Procesados de la misma edad.-")</f>
        <v/>
      </c>
    </row>
    <row r="89" spans="1:98" x14ac:dyDescent="0.25">
      <c r="A89" s="339" t="s">
        <v>101</v>
      </c>
      <c r="B89" s="340"/>
      <c r="C89" s="285">
        <f t="shared" si="42"/>
        <v>4</v>
      </c>
      <c r="D89" s="286">
        <f t="shared" si="43"/>
        <v>0</v>
      </c>
      <c r="E89" s="208"/>
      <c r="F89" s="209"/>
      <c r="G89" s="208"/>
      <c r="H89" s="209"/>
      <c r="I89" s="208"/>
      <c r="J89" s="209"/>
      <c r="K89" s="276"/>
      <c r="L89" s="215"/>
      <c r="M89" s="276">
        <v>1</v>
      </c>
      <c r="N89" s="215"/>
      <c r="O89" s="276">
        <v>1</v>
      </c>
      <c r="P89" s="215"/>
      <c r="Q89" s="276"/>
      <c r="R89" s="215"/>
      <c r="S89" s="276"/>
      <c r="T89" s="215"/>
      <c r="U89" s="276"/>
      <c r="V89" s="215"/>
      <c r="W89" s="276"/>
      <c r="X89" s="215"/>
      <c r="Y89" s="276">
        <v>1</v>
      </c>
      <c r="Z89" s="215"/>
      <c r="AA89" s="276">
        <v>1</v>
      </c>
      <c r="AB89" s="215"/>
      <c r="AC89" s="276"/>
      <c r="AD89" s="215"/>
      <c r="AE89" s="276"/>
      <c r="AF89" s="215"/>
      <c r="AG89" s="276"/>
      <c r="AH89" s="215"/>
      <c r="AI89" s="276"/>
      <c r="AJ89" s="215"/>
      <c r="AK89" s="276"/>
      <c r="AL89" s="216"/>
      <c r="AM89" s="206">
        <v>2</v>
      </c>
      <c r="AN89" s="206">
        <v>2</v>
      </c>
      <c r="AO89" s="206">
        <v>0</v>
      </c>
      <c r="AP89" s="216">
        <v>0</v>
      </c>
      <c r="AQ89" s="216">
        <v>0</v>
      </c>
      <c r="AR89" s="265" t="s">
        <v>97</v>
      </c>
      <c r="BZ89" s="175"/>
      <c r="CA89" s="175" t="str">
        <f t="shared" si="44"/>
        <v/>
      </c>
      <c r="CB89" s="175" t="str">
        <f t="shared" si="22"/>
        <v/>
      </c>
      <c r="CC89" s="175" t="str">
        <f t="shared" si="23"/>
        <v/>
      </c>
      <c r="CD89" s="175" t="str">
        <f t="shared" si="24"/>
        <v/>
      </c>
      <c r="CE89" s="175" t="str">
        <f t="shared" si="25"/>
        <v/>
      </c>
      <c r="CF89" s="175" t="str">
        <f t="shared" si="26"/>
        <v/>
      </c>
      <c r="CG89" s="175" t="str">
        <f t="shared" si="27"/>
        <v/>
      </c>
      <c r="CH89" s="175" t="str">
        <f t="shared" si="28"/>
        <v/>
      </c>
      <c r="CI89" s="175" t="str">
        <f t="shared" si="29"/>
        <v/>
      </c>
      <c r="CJ89" s="175" t="str">
        <f t="shared" si="30"/>
        <v/>
      </c>
      <c r="CK89" s="175" t="str">
        <f t="shared" si="31"/>
        <v/>
      </c>
      <c r="CL89" s="175" t="str">
        <f t="shared" si="32"/>
        <v/>
      </c>
      <c r="CM89" s="175" t="str">
        <f t="shared" si="33"/>
        <v/>
      </c>
      <c r="CN89" s="175" t="str">
        <f t="shared" si="34"/>
        <v/>
      </c>
      <c r="CO89" s="175" t="str">
        <f t="shared" si="35"/>
        <v/>
      </c>
      <c r="CP89" s="175" t="str">
        <f t="shared" si="36"/>
        <v/>
      </c>
      <c r="CQ89" s="175" t="str">
        <f t="shared" si="45"/>
        <v/>
      </c>
      <c r="CR89" s="175" t="str">
        <f t="shared" si="38"/>
        <v/>
      </c>
      <c r="CS89" s="175" t="str">
        <f>IF(AL89&lt;=AK89,""," Los exámenes Reactivos de 89 y mas años NO DEBEN ser mayor a los Exámenes Procesados de la misma edad.-")</f>
        <v/>
      </c>
      <c r="CT89" s="175" t="str">
        <f>IF(AL89&lt;=AK89,""," Los exámenes Reactivos de 89 y mas años NO DEBEN ser mayor a los Exámenes Procesados de la misma edad.-")</f>
        <v/>
      </c>
    </row>
    <row r="90" spans="1:98" x14ac:dyDescent="0.25">
      <c r="A90" s="452" t="s">
        <v>102</v>
      </c>
      <c r="B90" s="453"/>
      <c r="C90" s="285">
        <f t="shared" si="42"/>
        <v>0</v>
      </c>
      <c r="D90" s="286">
        <f t="shared" si="43"/>
        <v>0</v>
      </c>
      <c r="E90" s="268"/>
      <c r="F90" s="269"/>
      <c r="G90" s="268"/>
      <c r="H90" s="269"/>
      <c r="I90" s="268"/>
      <c r="J90" s="269"/>
      <c r="K90" s="276"/>
      <c r="L90" s="215"/>
      <c r="M90" s="276"/>
      <c r="N90" s="215"/>
      <c r="O90" s="276"/>
      <c r="P90" s="215"/>
      <c r="Q90" s="276"/>
      <c r="R90" s="215"/>
      <c r="S90" s="276"/>
      <c r="T90" s="215"/>
      <c r="U90" s="276"/>
      <c r="V90" s="215"/>
      <c r="W90" s="276"/>
      <c r="X90" s="215"/>
      <c r="Y90" s="276"/>
      <c r="Z90" s="215"/>
      <c r="AA90" s="276"/>
      <c r="AB90" s="215"/>
      <c r="AC90" s="276"/>
      <c r="AD90" s="215"/>
      <c r="AE90" s="276"/>
      <c r="AF90" s="215"/>
      <c r="AG90" s="276"/>
      <c r="AH90" s="215"/>
      <c r="AI90" s="276"/>
      <c r="AJ90" s="215"/>
      <c r="AK90" s="276"/>
      <c r="AL90" s="216"/>
      <c r="AM90" s="206"/>
      <c r="AN90" s="206"/>
      <c r="AO90" s="206"/>
      <c r="AP90" s="216"/>
      <c r="AQ90" s="216"/>
      <c r="AR90" s="265" t="s">
        <v>97</v>
      </c>
      <c r="BZ90" s="175"/>
      <c r="CA90" s="175" t="str">
        <f t="shared" si="44"/>
        <v/>
      </c>
      <c r="CB90" s="175" t="str">
        <f t="shared" si="22"/>
        <v/>
      </c>
      <c r="CC90" s="175" t="str">
        <f t="shared" si="23"/>
        <v/>
      </c>
      <c r="CD90" s="175" t="str">
        <f t="shared" si="24"/>
        <v/>
      </c>
      <c r="CE90" s="175" t="str">
        <f t="shared" si="25"/>
        <v/>
      </c>
      <c r="CF90" s="175" t="str">
        <f t="shared" si="26"/>
        <v/>
      </c>
      <c r="CG90" s="175" t="str">
        <f t="shared" si="27"/>
        <v/>
      </c>
      <c r="CH90" s="175" t="str">
        <f t="shared" si="28"/>
        <v/>
      </c>
      <c r="CI90" s="175" t="str">
        <f t="shared" si="29"/>
        <v/>
      </c>
      <c r="CJ90" s="175" t="str">
        <f t="shared" si="30"/>
        <v/>
      </c>
      <c r="CK90" s="175" t="str">
        <f t="shared" si="31"/>
        <v/>
      </c>
      <c r="CL90" s="175" t="str">
        <f t="shared" si="32"/>
        <v/>
      </c>
      <c r="CM90" s="175" t="str">
        <f t="shared" si="33"/>
        <v/>
      </c>
      <c r="CN90" s="175" t="str">
        <f t="shared" si="34"/>
        <v/>
      </c>
      <c r="CO90" s="175" t="str">
        <f t="shared" si="35"/>
        <v/>
      </c>
      <c r="CP90" s="175" t="str">
        <f t="shared" si="36"/>
        <v/>
      </c>
      <c r="CQ90" s="175" t="str">
        <f t="shared" si="45"/>
        <v/>
      </c>
      <c r="CR90" s="175" t="str">
        <f t="shared" si="38"/>
        <v/>
      </c>
      <c r="CS90" s="175" t="str">
        <f>IF(AL90&lt;=AK90,""," Los exámenes Reactivos de 90 y mas años NO DEBEN ser mayor a los Exámenes Procesados de la misma edad.-")</f>
        <v/>
      </c>
      <c r="CT90" s="175" t="str">
        <f>IF(AL90&lt;=AK90,""," Los exámenes Reactivos de 90 y mas años NO DEBEN ser mayor a los Exámenes Procesados de la misma edad.-")</f>
        <v/>
      </c>
    </row>
    <row r="91" spans="1:98" x14ac:dyDescent="0.25">
      <c r="A91" s="452" t="s">
        <v>103</v>
      </c>
      <c r="B91" s="453"/>
      <c r="C91" s="285">
        <f t="shared" si="42"/>
        <v>0</v>
      </c>
      <c r="D91" s="286">
        <f t="shared" si="43"/>
        <v>0</v>
      </c>
      <c r="E91" s="276"/>
      <c r="F91" s="215"/>
      <c r="G91" s="276"/>
      <c r="H91" s="215"/>
      <c r="I91" s="276"/>
      <c r="J91" s="215"/>
      <c r="K91" s="276"/>
      <c r="L91" s="215"/>
      <c r="M91" s="276"/>
      <c r="N91" s="215"/>
      <c r="O91" s="276"/>
      <c r="P91" s="215"/>
      <c r="Q91" s="276"/>
      <c r="R91" s="215"/>
      <c r="S91" s="276"/>
      <c r="T91" s="215"/>
      <c r="U91" s="276"/>
      <c r="V91" s="215"/>
      <c r="W91" s="276"/>
      <c r="X91" s="215"/>
      <c r="Y91" s="276"/>
      <c r="Z91" s="215"/>
      <c r="AA91" s="276"/>
      <c r="AB91" s="215"/>
      <c r="AC91" s="276"/>
      <c r="AD91" s="215"/>
      <c r="AE91" s="276"/>
      <c r="AF91" s="215"/>
      <c r="AG91" s="276"/>
      <c r="AH91" s="215"/>
      <c r="AI91" s="276"/>
      <c r="AJ91" s="215"/>
      <c r="AK91" s="276"/>
      <c r="AL91" s="216"/>
      <c r="AM91" s="206"/>
      <c r="AN91" s="206"/>
      <c r="AO91" s="206"/>
      <c r="AP91" s="216"/>
      <c r="AQ91" s="216"/>
      <c r="AR91" s="265" t="s">
        <v>97</v>
      </c>
      <c r="BZ91" s="175"/>
      <c r="CA91" s="175" t="str">
        <f t="shared" si="44"/>
        <v/>
      </c>
      <c r="CB91" s="175" t="str">
        <f t="shared" si="22"/>
        <v/>
      </c>
      <c r="CC91" s="175" t="str">
        <f t="shared" si="23"/>
        <v/>
      </c>
      <c r="CD91" s="175" t="str">
        <f t="shared" si="24"/>
        <v/>
      </c>
      <c r="CE91" s="175" t="str">
        <f t="shared" si="25"/>
        <v/>
      </c>
      <c r="CF91" s="175" t="str">
        <f t="shared" si="26"/>
        <v/>
      </c>
      <c r="CG91" s="175" t="str">
        <f t="shared" si="27"/>
        <v/>
      </c>
      <c r="CH91" s="175" t="str">
        <f t="shared" si="28"/>
        <v/>
      </c>
      <c r="CI91" s="175" t="str">
        <f t="shared" si="29"/>
        <v/>
      </c>
      <c r="CJ91" s="175" t="str">
        <f t="shared" si="30"/>
        <v/>
      </c>
      <c r="CK91" s="175" t="str">
        <f t="shared" si="31"/>
        <v/>
      </c>
      <c r="CL91" s="175" t="str">
        <f t="shared" si="32"/>
        <v/>
      </c>
      <c r="CM91" s="175" t="str">
        <f t="shared" si="33"/>
        <v/>
      </c>
      <c r="CN91" s="175" t="str">
        <f t="shared" si="34"/>
        <v/>
      </c>
      <c r="CO91" s="175" t="str">
        <f t="shared" si="35"/>
        <v/>
      </c>
      <c r="CP91" s="175" t="str">
        <f t="shared" si="36"/>
        <v/>
      </c>
      <c r="CQ91" s="175" t="str">
        <f t="shared" si="45"/>
        <v/>
      </c>
      <c r="CR91" s="175" t="str">
        <f t="shared" si="38"/>
        <v/>
      </c>
      <c r="CS91" s="175" t="str">
        <f>IF(AL91&lt;=AK91,""," Los exámenes Reactivos de 91 y mas años NO DEBEN ser mayor a los Exámenes Procesados de la misma edad.-")</f>
        <v/>
      </c>
      <c r="CT91" s="175" t="str">
        <f>IF(AL91&lt;=AK91,""," Los exámenes Reactivos de 91 y mas años NO DEBEN ser mayor a los Exámenes Procesados de la misma edad.-")</f>
        <v/>
      </c>
    </row>
    <row r="92" spans="1:98" x14ac:dyDescent="0.25">
      <c r="A92" s="452" t="s">
        <v>104</v>
      </c>
      <c r="B92" s="453"/>
      <c r="C92" s="285">
        <f t="shared" si="42"/>
        <v>0</v>
      </c>
      <c r="D92" s="286">
        <f t="shared" si="43"/>
        <v>0</v>
      </c>
      <c r="E92" s="276"/>
      <c r="F92" s="215"/>
      <c r="G92" s="276"/>
      <c r="H92" s="215"/>
      <c r="I92" s="276"/>
      <c r="J92" s="215"/>
      <c r="K92" s="276"/>
      <c r="L92" s="215"/>
      <c r="M92" s="276"/>
      <c r="N92" s="215"/>
      <c r="O92" s="276"/>
      <c r="P92" s="215"/>
      <c r="Q92" s="276"/>
      <c r="R92" s="215"/>
      <c r="S92" s="276"/>
      <c r="T92" s="215"/>
      <c r="U92" s="276"/>
      <c r="V92" s="215"/>
      <c r="W92" s="276"/>
      <c r="X92" s="215"/>
      <c r="Y92" s="276"/>
      <c r="Z92" s="215"/>
      <c r="AA92" s="276"/>
      <c r="AB92" s="215"/>
      <c r="AC92" s="276"/>
      <c r="AD92" s="215"/>
      <c r="AE92" s="276"/>
      <c r="AF92" s="215"/>
      <c r="AG92" s="276"/>
      <c r="AH92" s="215"/>
      <c r="AI92" s="276"/>
      <c r="AJ92" s="215"/>
      <c r="AK92" s="276"/>
      <c r="AL92" s="216"/>
      <c r="AM92" s="206"/>
      <c r="AN92" s="206"/>
      <c r="AO92" s="206"/>
      <c r="AP92" s="216"/>
      <c r="AQ92" s="216"/>
      <c r="AR92" s="265" t="s">
        <v>97</v>
      </c>
      <c r="BZ92" s="175"/>
      <c r="CA92" s="175" t="str">
        <f t="shared" si="44"/>
        <v/>
      </c>
      <c r="CB92" s="175" t="str">
        <f t="shared" si="22"/>
        <v/>
      </c>
      <c r="CC92" s="175" t="str">
        <f t="shared" si="23"/>
        <v/>
      </c>
      <c r="CD92" s="175" t="str">
        <f t="shared" si="24"/>
        <v/>
      </c>
      <c r="CE92" s="175" t="str">
        <f t="shared" si="25"/>
        <v/>
      </c>
      <c r="CF92" s="175" t="str">
        <f t="shared" si="26"/>
        <v/>
      </c>
      <c r="CG92" s="175" t="str">
        <f t="shared" si="27"/>
        <v/>
      </c>
      <c r="CH92" s="175" t="str">
        <f t="shared" si="28"/>
        <v/>
      </c>
      <c r="CI92" s="175" t="str">
        <f t="shared" si="29"/>
        <v/>
      </c>
      <c r="CJ92" s="175" t="str">
        <f t="shared" si="30"/>
        <v/>
      </c>
      <c r="CK92" s="175" t="str">
        <f t="shared" si="31"/>
        <v/>
      </c>
      <c r="CL92" s="175" t="str">
        <f t="shared" si="32"/>
        <v/>
      </c>
      <c r="CM92" s="175" t="str">
        <f t="shared" si="33"/>
        <v/>
      </c>
      <c r="CN92" s="175" t="str">
        <f t="shared" si="34"/>
        <v/>
      </c>
      <c r="CO92" s="175" t="str">
        <f t="shared" si="35"/>
        <v/>
      </c>
      <c r="CP92" s="175" t="str">
        <f t="shared" si="36"/>
        <v/>
      </c>
      <c r="CQ92" s="175" t="str">
        <f t="shared" si="45"/>
        <v/>
      </c>
      <c r="CR92" s="175" t="str">
        <f t="shared" si="38"/>
        <v/>
      </c>
      <c r="CS92" s="175" t="str">
        <f>IF(AL92&lt;=AK92,""," Los exámenes Reactivos de 92 y mas años NO DEBEN ser mayor a los Exámenes Procesados de la misma edad.-")</f>
        <v/>
      </c>
      <c r="CT92" s="175" t="str">
        <f>IF(AL92&lt;=AK92,""," Los exámenes Reactivos de 92 y mas años NO DEBEN ser mayor a los Exámenes Procesados de la misma edad.-")</f>
        <v/>
      </c>
    </row>
    <row r="93" spans="1:98" x14ac:dyDescent="0.25">
      <c r="A93" s="452" t="s">
        <v>60</v>
      </c>
      <c r="B93" s="453"/>
      <c r="C93" s="285">
        <f t="shared" si="42"/>
        <v>32</v>
      </c>
      <c r="D93" s="286">
        <f t="shared" si="43"/>
        <v>1</v>
      </c>
      <c r="E93" s="276"/>
      <c r="F93" s="215"/>
      <c r="G93" s="276"/>
      <c r="H93" s="215"/>
      <c r="I93" s="276"/>
      <c r="J93" s="215"/>
      <c r="K93" s="276">
        <v>1</v>
      </c>
      <c r="L93" s="215"/>
      <c r="M93" s="276">
        <v>5</v>
      </c>
      <c r="N93" s="215">
        <v>1</v>
      </c>
      <c r="O93" s="276">
        <v>1</v>
      </c>
      <c r="P93" s="215"/>
      <c r="Q93" s="276">
        <v>1</v>
      </c>
      <c r="R93" s="215"/>
      <c r="S93" s="276">
        <v>2</v>
      </c>
      <c r="T93" s="215"/>
      <c r="U93" s="276">
        <v>1</v>
      </c>
      <c r="V93" s="215"/>
      <c r="W93" s="276">
        <v>3</v>
      </c>
      <c r="X93" s="215"/>
      <c r="Y93" s="276">
        <v>4</v>
      </c>
      <c r="Z93" s="215"/>
      <c r="AA93" s="276">
        <v>2</v>
      </c>
      <c r="AB93" s="215"/>
      <c r="AC93" s="276">
        <v>1</v>
      </c>
      <c r="AD93" s="215"/>
      <c r="AE93" s="276">
        <v>4</v>
      </c>
      <c r="AF93" s="215"/>
      <c r="AG93" s="276">
        <v>2</v>
      </c>
      <c r="AH93" s="215"/>
      <c r="AI93" s="276">
        <v>2</v>
      </c>
      <c r="AJ93" s="215"/>
      <c r="AK93" s="276">
        <v>3</v>
      </c>
      <c r="AL93" s="216"/>
      <c r="AM93" s="206">
        <v>18</v>
      </c>
      <c r="AN93" s="206">
        <v>14</v>
      </c>
      <c r="AO93" s="206">
        <v>0</v>
      </c>
      <c r="AP93" s="216">
        <v>0</v>
      </c>
      <c r="AQ93" s="216">
        <v>0</v>
      </c>
      <c r="AR93" s="265" t="s">
        <v>97</v>
      </c>
      <c r="BZ93" s="175"/>
      <c r="CA93" s="175" t="str">
        <f t="shared" si="44"/>
        <v/>
      </c>
      <c r="CB93" s="175" t="str">
        <f t="shared" si="22"/>
        <v/>
      </c>
      <c r="CC93" s="175" t="str">
        <f t="shared" si="23"/>
        <v/>
      </c>
      <c r="CD93" s="175" t="str">
        <f t="shared" si="24"/>
        <v/>
      </c>
      <c r="CE93" s="175" t="str">
        <f t="shared" si="25"/>
        <v/>
      </c>
      <c r="CF93" s="175" t="str">
        <f t="shared" si="26"/>
        <v/>
      </c>
      <c r="CG93" s="175" t="str">
        <f t="shared" si="27"/>
        <v/>
      </c>
      <c r="CH93" s="175" t="str">
        <f t="shared" si="28"/>
        <v/>
      </c>
      <c r="CI93" s="175" t="str">
        <f t="shared" si="29"/>
        <v/>
      </c>
      <c r="CJ93" s="175" t="str">
        <f t="shared" si="30"/>
        <v/>
      </c>
      <c r="CK93" s="175" t="str">
        <f t="shared" si="31"/>
        <v/>
      </c>
      <c r="CL93" s="175" t="str">
        <f t="shared" si="32"/>
        <v/>
      </c>
      <c r="CM93" s="175" t="str">
        <f t="shared" si="33"/>
        <v/>
      </c>
      <c r="CN93" s="175" t="str">
        <f t="shared" si="34"/>
        <v/>
      </c>
      <c r="CO93" s="175" t="str">
        <f t="shared" si="35"/>
        <v/>
      </c>
      <c r="CP93" s="175" t="str">
        <f t="shared" si="36"/>
        <v/>
      </c>
      <c r="CQ93" s="175" t="str">
        <f t="shared" si="45"/>
        <v/>
      </c>
      <c r="CR93" s="175" t="str">
        <f t="shared" si="38"/>
        <v/>
      </c>
      <c r="CS93" s="175" t="str">
        <f>IF(AL93&lt;=AK93,""," Los exámenes Reactivos de 93 y mas años NO DEBEN ser mayor a los Exámenes Procesados de la misma edad.-")</f>
        <v/>
      </c>
      <c r="CT93" s="175" t="str">
        <f>IF(AL93&lt;=AK93,""," Los exámenes Reactivos de 93 y mas años NO DEBEN ser mayor a los Exámenes Procesados de la misma edad.-")</f>
        <v/>
      </c>
    </row>
    <row r="94" spans="1:98" x14ac:dyDescent="0.25">
      <c r="A94" s="471" t="s">
        <v>61</v>
      </c>
      <c r="B94" s="472"/>
      <c r="C94" s="281">
        <f t="shared" si="42"/>
        <v>58</v>
      </c>
      <c r="D94" s="228">
        <f t="shared" si="43"/>
        <v>3</v>
      </c>
      <c r="E94" s="289"/>
      <c r="F94" s="290"/>
      <c r="G94" s="289"/>
      <c r="H94" s="290"/>
      <c r="I94" s="229"/>
      <c r="J94" s="230"/>
      <c r="K94" s="229">
        <v>16</v>
      </c>
      <c r="L94" s="230">
        <v>1</v>
      </c>
      <c r="M94" s="229">
        <v>6</v>
      </c>
      <c r="N94" s="230"/>
      <c r="O94" s="229">
        <v>8</v>
      </c>
      <c r="P94" s="230">
        <v>1</v>
      </c>
      <c r="Q94" s="229">
        <v>6</v>
      </c>
      <c r="R94" s="230"/>
      <c r="S94" s="229">
        <v>10</v>
      </c>
      <c r="T94" s="230">
        <v>1</v>
      </c>
      <c r="U94" s="229">
        <v>5</v>
      </c>
      <c r="V94" s="230"/>
      <c r="W94" s="229">
        <v>3</v>
      </c>
      <c r="X94" s="230"/>
      <c r="Y94" s="229">
        <v>1</v>
      </c>
      <c r="Z94" s="230"/>
      <c r="AA94" s="229">
        <v>2</v>
      </c>
      <c r="AB94" s="230"/>
      <c r="AC94" s="229"/>
      <c r="AD94" s="230"/>
      <c r="AE94" s="229">
        <v>1</v>
      </c>
      <c r="AF94" s="230"/>
      <c r="AG94" s="229"/>
      <c r="AH94" s="230"/>
      <c r="AI94" s="229"/>
      <c r="AJ94" s="230"/>
      <c r="AK94" s="229"/>
      <c r="AL94" s="231"/>
      <c r="AM94" s="219">
        <v>24</v>
      </c>
      <c r="AN94" s="219">
        <v>34</v>
      </c>
      <c r="AO94" s="219">
        <v>0</v>
      </c>
      <c r="AP94" s="231">
        <v>0</v>
      </c>
      <c r="AQ94" s="231">
        <v>0</v>
      </c>
      <c r="AR94" s="265" t="s">
        <v>97</v>
      </c>
      <c r="BZ94" s="175"/>
      <c r="CA94" s="175" t="str">
        <f t="shared" si="44"/>
        <v/>
      </c>
      <c r="CB94" s="175" t="str">
        <f t="shared" si="22"/>
        <v/>
      </c>
      <c r="CC94" s="175" t="str">
        <f t="shared" si="23"/>
        <v/>
      </c>
      <c r="CD94" s="175" t="str">
        <f t="shared" si="24"/>
        <v/>
      </c>
      <c r="CE94" s="175" t="str">
        <f t="shared" si="25"/>
        <v/>
      </c>
      <c r="CF94" s="175" t="str">
        <f t="shared" si="26"/>
        <v/>
      </c>
      <c r="CG94" s="175" t="str">
        <f t="shared" si="27"/>
        <v/>
      </c>
      <c r="CH94" s="175" t="str">
        <f t="shared" si="28"/>
        <v/>
      </c>
      <c r="CI94" s="175" t="str">
        <f t="shared" si="29"/>
        <v/>
      </c>
      <c r="CJ94" s="175" t="str">
        <f t="shared" si="30"/>
        <v/>
      </c>
      <c r="CK94" s="175" t="str">
        <f t="shared" si="31"/>
        <v/>
      </c>
      <c r="CL94" s="175" t="str">
        <f t="shared" si="32"/>
        <v/>
      </c>
      <c r="CM94" s="175" t="str">
        <f t="shared" si="33"/>
        <v/>
      </c>
      <c r="CN94" s="175" t="str">
        <f t="shared" si="34"/>
        <v/>
      </c>
      <c r="CO94" s="175" t="str">
        <f t="shared" si="35"/>
        <v/>
      </c>
      <c r="CP94" s="175" t="str">
        <f t="shared" si="36"/>
        <v/>
      </c>
      <c r="CQ94" s="175" t="str">
        <f t="shared" si="45"/>
        <v/>
      </c>
      <c r="CR94" s="175" t="str">
        <f t="shared" si="38"/>
        <v/>
      </c>
      <c r="CS94" s="175" t="str">
        <f>IF(AL94&lt;=AK94,""," Los exámenes Reactivos de 94 y mas años NO DEBEN ser mayor a los Exámenes Procesados de la misma edad.-")</f>
        <v/>
      </c>
      <c r="CT94" s="175" t="str">
        <f>IF(AL94&lt;=AK94,""," Los exámenes Reactivos de 94 y mas años NO DEBEN ser mayor a los Exámenes Procesados de la misma edad.-")</f>
        <v/>
      </c>
    </row>
    <row r="95" spans="1:98" x14ac:dyDescent="0.25">
      <c r="A95" s="259" t="s">
        <v>62</v>
      </c>
      <c r="B95" s="291"/>
      <c r="C95" s="292"/>
      <c r="D95" s="292"/>
      <c r="E95" s="292"/>
      <c r="F95" s="178"/>
      <c r="G95" s="178"/>
      <c r="H95" s="178"/>
      <c r="I95" s="172"/>
      <c r="J95" s="172"/>
      <c r="K95" s="172"/>
      <c r="L95" s="172"/>
      <c r="M95" s="293"/>
      <c r="N95" s="293"/>
      <c r="O95" s="293"/>
      <c r="P95" s="293"/>
      <c r="Q95" s="293"/>
      <c r="R95" s="293"/>
      <c r="S95" s="293"/>
      <c r="T95" s="293"/>
      <c r="U95" s="293"/>
      <c r="V95" s="293"/>
      <c r="W95" s="293"/>
      <c r="X95" s="293"/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3"/>
      <c r="AJ95" s="293"/>
      <c r="AK95" s="293"/>
      <c r="AL95" s="294"/>
      <c r="AM95" s="233"/>
      <c r="AN95" s="294"/>
      <c r="AO95" s="295"/>
      <c r="AP95" s="293"/>
      <c r="AQ95" s="293"/>
      <c r="BZ95" s="175"/>
      <c r="CA95" s="175"/>
      <c r="CB95" s="175"/>
      <c r="CC95" s="175"/>
      <c r="CD95" s="175"/>
      <c r="CE95" s="175"/>
      <c r="CF95" s="175"/>
      <c r="CG95" s="175"/>
      <c r="CH95" s="175"/>
      <c r="CI95" s="175"/>
      <c r="CJ95" s="175"/>
      <c r="CK95" s="175"/>
      <c r="CL95" s="175"/>
      <c r="CM95" s="175"/>
      <c r="CN95" s="175"/>
      <c r="CO95" s="175"/>
      <c r="CP95" s="175"/>
      <c r="CQ95" s="175"/>
      <c r="CR95" s="175"/>
      <c r="CS95" s="175"/>
      <c r="CT95" s="175"/>
    </row>
    <row r="96" spans="1:98" ht="24.75" customHeight="1" x14ac:dyDescent="0.25">
      <c r="A96" s="473" t="s">
        <v>21</v>
      </c>
      <c r="B96" s="474"/>
      <c r="C96" s="479" t="s">
        <v>34</v>
      </c>
      <c r="D96" s="480"/>
      <c r="E96" s="448" t="s">
        <v>92</v>
      </c>
      <c r="F96" s="449"/>
      <c r="G96" s="449"/>
      <c r="H96" s="449"/>
      <c r="I96" s="449"/>
      <c r="J96" s="449"/>
      <c r="K96" s="449"/>
      <c r="L96" s="449"/>
      <c r="M96" s="449"/>
      <c r="N96" s="449"/>
      <c r="O96" s="449"/>
      <c r="P96" s="449"/>
      <c r="Q96" s="449"/>
      <c r="R96" s="449"/>
      <c r="S96" s="449"/>
      <c r="T96" s="449"/>
      <c r="U96" s="449"/>
      <c r="V96" s="449"/>
      <c r="W96" s="449"/>
      <c r="X96" s="449"/>
      <c r="Y96" s="449"/>
      <c r="Z96" s="449"/>
      <c r="AA96" s="449"/>
      <c r="AB96" s="449"/>
      <c r="AC96" s="449"/>
      <c r="AD96" s="449"/>
      <c r="AE96" s="449"/>
      <c r="AF96" s="449"/>
      <c r="AG96" s="449"/>
      <c r="AH96" s="449"/>
      <c r="AI96" s="449"/>
      <c r="AJ96" s="449"/>
      <c r="AK96" s="449"/>
      <c r="AL96" s="449"/>
      <c r="AM96" s="436" t="s">
        <v>93</v>
      </c>
      <c r="AN96" s="440"/>
      <c r="AO96" s="446" t="s">
        <v>94</v>
      </c>
      <c r="AP96" s="432" t="s">
        <v>95</v>
      </c>
      <c r="AQ96" s="432" t="s">
        <v>96</v>
      </c>
      <c r="BZ96" s="175"/>
      <c r="CA96" s="175"/>
      <c r="CB96" s="175"/>
      <c r="CC96" s="175"/>
      <c r="CD96" s="175"/>
      <c r="CE96" s="175"/>
      <c r="CF96" s="175"/>
      <c r="CG96" s="175"/>
      <c r="CH96" s="175"/>
      <c r="CI96" s="175"/>
      <c r="CJ96" s="175"/>
      <c r="CK96" s="175"/>
      <c r="CL96" s="175"/>
      <c r="CM96" s="175"/>
      <c r="CN96" s="175"/>
      <c r="CO96" s="175"/>
      <c r="CP96" s="175"/>
      <c r="CQ96" s="175"/>
      <c r="CR96" s="175"/>
      <c r="CS96" s="175"/>
      <c r="CT96" s="175"/>
    </row>
    <row r="97" spans="1:98" x14ac:dyDescent="0.25">
      <c r="A97" s="475"/>
      <c r="B97" s="476"/>
      <c r="C97" s="481"/>
      <c r="D97" s="482"/>
      <c r="E97" s="448" t="s">
        <v>35</v>
      </c>
      <c r="F97" s="450"/>
      <c r="G97" s="448" t="s">
        <v>36</v>
      </c>
      <c r="H97" s="450"/>
      <c r="I97" s="448" t="s">
        <v>37</v>
      </c>
      <c r="J97" s="450"/>
      <c r="K97" s="448" t="s">
        <v>38</v>
      </c>
      <c r="L97" s="450"/>
      <c r="M97" s="448" t="s">
        <v>39</v>
      </c>
      <c r="N97" s="450"/>
      <c r="O97" s="448" t="s">
        <v>40</v>
      </c>
      <c r="P97" s="450"/>
      <c r="Q97" s="448" t="s">
        <v>41</v>
      </c>
      <c r="R97" s="450"/>
      <c r="S97" s="448" t="s">
        <v>42</v>
      </c>
      <c r="T97" s="450"/>
      <c r="U97" s="448" t="s">
        <v>43</v>
      </c>
      <c r="V97" s="450"/>
      <c r="W97" s="448" t="s">
        <v>44</v>
      </c>
      <c r="X97" s="450"/>
      <c r="Y97" s="448" t="s">
        <v>45</v>
      </c>
      <c r="Z97" s="450"/>
      <c r="AA97" s="448" t="s">
        <v>46</v>
      </c>
      <c r="AB97" s="450"/>
      <c r="AC97" s="448" t="s">
        <v>47</v>
      </c>
      <c r="AD97" s="450"/>
      <c r="AE97" s="448" t="s">
        <v>48</v>
      </c>
      <c r="AF97" s="450"/>
      <c r="AG97" s="448" t="s">
        <v>49</v>
      </c>
      <c r="AH97" s="450"/>
      <c r="AI97" s="448" t="s">
        <v>50</v>
      </c>
      <c r="AJ97" s="450"/>
      <c r="AK97" s="448" t="s">
        <v>51</v>
      </c>
      <c r="AL97" s="450"/>
      <c r="AM97" s="467" t="s">
        <v>6</v>
      </c>
      <c r="AN97" s="446" t="s">
        <v>7</v>
      </c>
      <c r="AO97" s="465"/>
      <c r="AP97" s="433"/>
      <c r="AQ97" s="433"/>
      <c r="BZ97" s="175"/>
      <c r="CA97" s="175"/>
      <c r="CB97" s="175"/>
      <c r="CC97" s="175"/>
      <c r="CD97" s="175"/>
      <c r="CE97" s="175"/>
      <c r="CF97" s="175"/>
      <c r="CG97" s="175"/>
      <c r="CH97" s="175"/>
      <c r="CI97" s="175"/>
      <c r="CJ97" s="175"/>
      <c r="CK97" s="175"/>
      <c r="CL97" s="175"/>
      <c r="CM97" s="175"/>
      <c r="CN97" s="175"/>
      <c r="CO97" s="175"/>
      <c r="CP97" s="175"/>
      <c r="CQ97" s="175"/>
      <c r="CR97" s="175"/>
      <c r="CS97" s="175"/>
      <c r="CT97" s="175"/>
    </row>
    <row r="98" spans="1:98" x14ac:dyDescent="0.25">
      <c r="A98" s="477"/>
      <c r="B98" s="478"/>
      <c r="C98" s="337" t="s">
        <v>27</v>
      </c>
      <c r="D98" s="296" t="s">
        <v>28</v>
      </c>
      <c r="E98" s="236" t="s">
        <v>27</v>
      </c>
      <c r="F98" s="237" t="s">
        <v>28</v>
      </c>
      <c r="G98" s="236" t="s">
        <v>27</v>
      </c>
      <c r="H98" s="237" t="s">
        <v>28</v>
      </c>
      <c r="I98" s="236" t="s">
        <v>27</v>
      </c>
      <c r="J98" s="237" t="s">
        <v>28</v>
      </c>
      <c r="K98" s="236" t="s">
        <v>27</v>
      </c>
      <c r="L98" s="237" t="s">
        <v>28</v>
      </c>
      <c r="M98" s="236" t="s">
        <v>27</v>
      </c>
      <c r="N98" s="237" t="s">
        <v>28</v>
      </c>
      <c r="O98" s="236" t="s">
        <v>27</v>
      </c>
      <c r="P98" s="237" t="s">
        <v>28</v>
      </c>
      <c r="Q98" s="236" t="s">
        <v>27</v>
      </c>
      <c r="R98" s="237" t="s">
        <v>28</v>
      </c>
      <c r="S98" s="236" t="s">
        <v>27</v>
      </c>
      <c r="T98" s="237" t="s">
        <v>28</v>
      </c>
      <c r="U98" s="236" t="s">
        <v>27</v>
      </c>
      <c r="V98" s="237" t="s">
        <v>28</v>
      </c>
      <c r="W98" s="236" t="s">
        <v>27</v>
      </c>
      <c r="X98" s="237" t="s">
        <v>28</v>
      </c>
      <c r="Y98" s="236" t="s">
        <v>27</v>
      </c>
      <c r="Z98" s="237" t="s">
        <v>28</v>
      </c>
      <c r="AA98" s="236" t="s">
        <v>27</v>
      </c>
      <c r="AB98" s="237" t="s">
        <v>28</v>
      </c>
      <c r="AC98" s="236" t="s">
        <v>27</v>
      </c>
      <c r="AD98" s="237" t="s">
        <v>28</v>
      </c>
      <c r="AE98" s="236" t="s">
        <v>27</v>
      </c>
      <c r="AF98" s="237" t="s">
        <v>28</v>
      </c>
      <c r="AG98" s="236" t="s">
        <v>27</v>
      </c>
      <c r="AH98" s="237" t="s">
        <v>28</v>
      </c>
      <c r="AI98" s="236" t="s">
        <v>27</v>
      </c>
      <c r="AJ98" s="237" t="s">
        <v>28</v>
      </c>
      <c r="AK98" s="236" t="s">
        <v>27</v>
      </c>
      <c r="AL98" s="238" t="s">
        <v>28</v>
      </c>
      <c r="AM98" s="468"/>
      <c r="AN98" s="447"/>
      <c r="AO98" s="447"/>
      <c r="AP98" s="435"/>
      <c r="AQ98" s="435"/>
      <c r="BZ98" s="175"/>
      <c r="CA98" s="175"/>
      <c r="CB98" s="175"/>
      <c r="CC98" s="175"/>
      <c r="CD98" s="175"/>
      <c r="CE98" s="175"/>
      <c r="CF98" s="175"/>
      <c r="CG98" s="175"/>
      <c r="CH98" s="175"/>
      <c r="CI98" s="175"/>
      <c r="CJ98" s="175"/>
      <c r="CK98" s="175"/>
      <c r="CL98" s="175"/>
      <c r="CM98" s="175"/>
      <c r="CN98" s="175"/>
      <c r="CO98" s="175"/>
      <c r="CP98" s="175"/>
      <c r="CQ98" s="175"/>
      <c r="CR98" s="175"/>
      <c r="CS98" s="175"/>
      <c r="CT98" s="175"/>
    </row>
    <row r="99" spans="1:98" x14ac:dyDescent="0.25">
      <c r="A99" s="452" t="s">
        <v>52</v>
      </c>
      <c r="B99" s="453"/>
      <c r="C99" s="260">
        <f t="shared" ref="C99:C110" si="46">SUM(E99+G99+I99+K99+M99+O99+Q99+S99+U99+W99+Y99+AA99+AC99+AE99+AG99+AI99+AK99)</f>
        <v>0</v>
      </c>
      <c r="D99" s="261">
        <f t="shared" ref="D99:D110" si="47">SUM(F99+H99+J99+L99+N99+P99+R99+T99+V99+X99+Z99+AB99+AD99+AF99+AH99+AJ99+AL99)</f>
        <v>0</v>
      </c>
      <c r="E99" s="262"/>
      <c r="F99" s="263"/>
      <c r="G99" s="262"/>
      <c r="H99" s="263"/>
      <c r="I99" s="246"/>
      <c r="J99" s="247"/>
      <c r="K99" s="246"/>
      <c r="L99" s="247"/>
      <c r="M99" s="246"/>
      <c r="N99" s="247"/>
      <c r="O99" s="246"/>
      <c r="P99" s="247"/>
      <c r="Q99" s="246"/>
      <c r="R99" s="247"/>
      <c r="S99" s="246"/>
      <c r="T99" s="247"/>
      <c r="U99" s="246"/>
      <c r="V99" s="247"/>
      <c r="W99" s="246"/>
      <c r="X99" s="247"/>
      <c r="Y99" s="246"/>
      <c r="Z99" s="247"/>
      <c r="AA99" s="246"/>
      <c r="AB99" s="247"/>
      <c r="AC99" s="246"/>
      <c r="AD99" s="247"/>
      <c r="AE99" s="246"/>
      <c r="AF99" s="247"/>
      <c r="AG99" s="246"/>
      <c r="AH99" s="247"/>
      <c r="AI99" s="246"/>
      <c r="AJ99" s="247"/>
      <c r="AK99" s="262"/>
      <c r="AL99" s="264"/>
      <c r="AM99" s="262"/>
      <c r="AN99" s="204"/>
      <c r="AO99" s="204"/>
      <c r="AP99" s="210"/>
      <c r="AQ99" s="210"/>
      <c r="AR99" s="265" t="s">
        <v>97</v>
      </c>
      <c r="BZ99" s="175"/>
      <c r="CA99" s="175" t="str">
        <f>IF(C99&lt;&gt;AN99," Total de exámenes Procesados NO es igual a total por sexo.-","")</f>
        <v/>
      </c>
      <c r="CB99" s="175" t="str">
        <f t="shared" ref="CB99:CB121" si="48">IF(F99&lt;=E99,""," Los exámenes Reactivos de 0 a 4 años NO DEBEN ser mayor a los Exámenes Procesados de la misma edad.-")</f>
        <v/>
      </c>
      <c r="CC99" s="175" t="str">
        <f t="shared" ref="CC99:CC121" si="49">IF(H99&lt;=G99,""," Los exámenes Reactivos de 5 a 9 años NO DEBEN ser mayor a los Exámenes Procesados de la misma edad.-")</f>
        <v/>
      </c>
      <c r="CD99" s="175" t="str">
        <f t="shared" ref="CD99:CD121" si="50">IF(J99&lt;=I99,""," Los exámenes Reactivos de 10 a 14 años NO DEBEN ser mayor a los Exámenes Procesados de la misma edad.-")</f>
        <v/>
      </c>
      <c r="CE99" s="175" t="str">
        <f t="shared" ref="CE99:CE121" si="51">IF(L99&lt;=K99,""," Los exámenes Reactivos de 15 a 19 años NO DEBEN ser mayor a los Exámenes Procesados de la misma edad.-")</f>
        <v/>
      </c>
      <c r="CF99" s="175" t="str">
        <f t="shared" ref="CF99:CF121" si="52">IF(N99&lt;=M99,""," Los exámenes Reactivos de 20 a 24 años NO DEBEN ser mayor a los Exámenes Procesados de la misma edad.-")</f>
        <v/>
      </c>
      <c r="CG99" s="175" t="str">
        <f t="shared" ref="CG99:CG121" si="53">IF(P99&lt;=O99,""," Los exámenes Reactivos de 25 a 29 años NO DEBEN ser mayor a los Exámenes Procesados de la misma edad.-")</f>
        <v/>
      </c>
      <c r="CH99" s="175" t="str">
        <f t="shared" ref="CH99:CH121" si="54">IF(R99&lt;=Q99,""," Los exámenes Reactivos de 30 a 34 años NO DEBEN ser mayor a los Exámenes Procesados de la misma edad.-")</f>
        <v/>
      </c>
      <c r="CI99" s="175" t="str">
        <f t="shared" ref="CI99:CI121" si="55">IF(T99&lt;=S99,""," Los exámenes Reactivos de 35 a 39 años NO DEBEN ser mayor a los Exámenes Procesados de la misma edad.-")</f>
        <v/>
      </c>
      <c r="CJ99" s="175" t="str">
        <f t="shared" ref="CJ99:CJ121" si="56">IF(V99&lt;=U99,""," Los exámenes Reactivos de 40 a 44 años NO DEBEN ser mayor a los Exámenes Procesados de la misma edad.-")</f>
        <v/>
      </c>
      <c r="CK99" s="175" t="str">
        <f t="shared" ref="CK99:CK121" si="57">IF(X99&lt;=W99,""," Los exámenes Reactivos de 45 a 49 años NO DEBEN ser mayor a los Exámenes Procesados de la misma edad.-")</f>
        <v/>
      </c>
      <c r="CL99" s="175" t="str">
        <f t="shared" ref="CL99:CL121" si="58">IF(Z99&lt;=Y99,""," Los exámenes Reactivos de 50 a 54 años NO DEBEN ser mayor a los Exámenes Procesados de la misma edad.-")</f>
        <v/>
      </c>
      <c r="CM99" s="175" t="str">
        <f t="shared" ref="CM99:CM121" si="59">IF(AB99&lt;=AA99,""," Los exámenes Reactivos de 55 a 59 años NO DEBEN ser mayor a los Exámenes Procesados de la misma edad.-")</f>
        <v/>
      </c>
      <c r="CN99" s="175" t="str">
        <f t="shared" ref="CN99:CN121" si="60">IF(AD99&lt;=AC99,""," Los exámenes Reactivos de 60 a 64 años NO DEBEN ser mayor a los Exámenes Procesados de la misma edad.-")</f>
        <v/>
      </c>
      <c r="CO99" s="175" t="str">
        <f t="shared" ref="CO99:CO121" si="61">IF(AF99&lt;=AE99,""," Los exámenes Reactivos de 65 a 69 años NO DEBEN ser mayor a los Exámenes Procesados de la misma edad.-")</f>
        <v/>
      </c>
      <c r="CP99" s="175" t="str">
        <f t="shared" ref="CP99:CP121" si="62">IF(AH99&lt;=AG99,""," Los exámenes Reactivos de 70 a 74 años NO DEBEN ser mayor a los Exámenes Procesados de la misma edad.-")</f>
        <v/>
      </c>
      <c r="CQ99" s="175" t="str">
        <f t="shared" ref="CQ99:CQ121" si="63">IF(AJ99&lt;=AI99,""," Los exámenes Reactivos de 75 a 79 años NO DEBEN ser mayor a los Exámenes Procesados de la misma edad.-")</f>
        <v/>
      </c>
      <c r="CR99" s="175" t="str">
        <f t="shared" ref="CR99:CR121" si="64">IF(AL99&lt;=AK99,""," Los exámenes Reactivos de 80 y mas años NO DEBEN ser mayor a los Exámenes Procesados de la misma edad.-")</f>
        <v/>
      </c>
      <c r="CS99" s="175"/>
      <c r="CT99" s="175"/>
    </row>
    <row r="100" spans="1:98" x14ac:dyDescent="0.25">
      <c r="A100" s="452" t="s">
        <v>53</v>
      </c>
      <c r="B100" s="453"/>
      <c r="C100" s="266">
        <f t="shared" si="46"/>
        <v>0</v>
      </c>
      <c r="D100" s="267">
        <f t="shared" si="47"/>
        <v>0</v>
      </c>
      <c r="E100" s="268"/>
      <c r="F100" s="269"/>
      <c r="G100" s="268"/>
      <c r="H100" s="269"/>
      <c r="I100" s="191"/>
      <c r="J100" s="192"/>
      <c r="K100" s="191"/>
      <c r="L100" s="192"/>
      <c r="M100" s="191"/>
      <c r="N100" s="192"/>
      <c r="O100" s="191"/>
      <c r="P100" s="192"/>
      <c r="Q100" s="191"/>
      <c r="R100" s="192"/>
      <c r="S100" s="191"/>
      <c r="T100" s="192"/>
      <c r="U100" s="191"/>
      <c r="V100" s="192"/>
      <c r="W100" s="191"/>
      <c r="X100" s="192"/>
      <c r="Y100" s="191"/>
      <c r="Z100" s="192"/>
      <c r="AA100" s="191"/>
      <c r="AB100" s="192"/>
      <c r="AC100" s="191"/>
      <c r="AD100" s="192"/>
      <c r="AE100" s="191"/>
      <c r="AF100" s="192"/>
      <c r="AG100" s="191"/>
      <c r="AH100" s="192"/>
      <c r="AI100" s="191"/>
      <c r="AJ100" s="192"/>
      <c r="AK100" s="268"/>
      <c r="AL100" s="270"/>
      <c r="AM100" s="268"/>
      <c r="AN100" s="204"/>
      <c r="AO100" s="204"/>
      <c r="AP100" s="210"/>
      <c r="AQ100" s="210"/>
      <c r="AR100" s="265" t="s">
        <v>97</v>
      </c>
      <c r="BZ100" s="175"/>
      <c r="CA100" s="175" t="str">
        <f>IF(C100&lt;&gt;AN100," Total de exámenes Procesados NO es igual a total por sexo.-","")</f>
        <v/>
      </c>
      <c r="CB100" s="175" t="str">
        <f t="shared" si="48"/>
        <v/>
      </c>
      <c r="CC100" s="175" t="str">
        <f t="shared" si="49"/>
        <v/>
      </c>
      <c r="CD100" s="175" t="str">
        <f t="shared" si="50"/>
        <v/>
      </c>
      <c r="CE100" s="175" t="str">
        <f t="shared" si="51"/>
        <v/>
      </c>
      <c r="CF100" s="175" t="str">
        <f t="shared" si="52"/>
        <v/>
      </c>
      <c r="CG100" s="175" t="str">
        <f t="shared" si="53"/>
        <v/>
      </c>
      <c r="CH100" s="175" t="str">
        <f t="shared" si="54"/>
        <v/>
      </c>
      <c r="CI100" s="175" t="str">
        <f t="shared" si="55"/>
        <v/>
      </c>
      <c r="CJ100" s="175" t="str">
        <f t="shared" si="56"/>
        <v/>
      </c>
      <c r="CK100" s="175" t="str">
        <f t="shared" si="57"/>
        <v/>
      </c>
      <c r="CL100" s="175" t="str">
        <f t="shared" si="58"/>
        <v/>
      </c>
      <c r="CM100" s="175" t="str">
        <f t="shared" si="59"/>
        <v/>
      </c>
      <c r="CN100" s="175" t="str">
        <f t="shared" si="60"/>
        <v/>
      </c>
      <c r="CO100" s="175" t="str">
        <f t="shared" si="61"/>
        <v/>
      </c>
      <c r="CP100" s="175" t="str">
        <f t="shared" si="62"/>
        <v/>
      </c>
      <c r="CQ100" s="175" t="str">
        <f t="shared" si="63"/>
        <v/>
      </c>
      <c r="CR100" s="175" t="str">
        <f t="shared" si="64"/>
        <v/>
      </c>
      <c r="CS100" s="175"/>
      <c r="CT100" s="175"/>
    </row>
    <row r="101" spans="1:98" x14ac:dyDescent="0.25">
      <c r="A101" s="452" t="s">
        <v>54</v>
      </c>
      <c r="B101" s="453"/>
      <c r="C101" s="266">
        <f t="shared" si="46"/>
        <v>0</v>
      </c>
      <c r="D101" s="267">
        <f t="shared" si="47"/>
        <v>0</v>
      </c>
      <c r="E101" s="268"/>
      <c r="F101" s="269"/>
      <c r="G101" s="268"/>
      <c r="H101" s="269"/>
      <c r="I101" s="191"/>
      <c r="J101" s="192"/>
      <c r="K101" s="208"/>
      <c r="L101" s="209"/>
      <c r="M101" s="208"/>
      <c r="N101" s="209"/>
      <c r="O101" s="208"/>
      <c r="P101" s="209"/>
      <c r="Q101" s="208"/>
      <c r="R101" s="209"/>
      <c r="S101" s="208"/>
      <c r="T101" s="209"/>
      <c r="U101" s="208"/>
      <c r="V101" s="209"/>
      <c r="W101" s="208"/>
      <c r="X101" s="209"/>
      <c r="Y101" s="208"/>
      <c r="Z101" s="209"/>
      <c r="AA101" s="208"/>
      <c r="AB101" s="209"/>
      <c r="AC101" s="208"/>
      <c r="AD101" s="209"/>
      <c r="AE101" s="208"/>
      <c r="AF101" s="209"/>
      <c r="AG101" s="208"/>
      <c r="AH101" s="209"/>
      <c r="AI101" s="208"/>
      <c r="AJ101" s="209"/>
      <c r="AK101" s="268"/>
      <c r="AL101" s="270"/>
      <c r="AM101" s="297"/>
      <c r="AN101" s="204"/>
      <c r="AO101" s="204"/>
      <c r="AP101" s="210"/>
      <c r="AQ101" s="210"/>
      <c r="AR101" s="265" t="s">
        <v>97</v>
      </c>
      <c r="BZ101" s="175"/>
      <c r="CA101" s="175" t="str">
        <f>IF(C101&lt;&gt;AN101," Total de exámenes Procesados NO es igual a total por sexo.-","")</f>
        <v/>
      </c>
      <c r="CB101" s="175" t="str">
        <f t="shared" si="48"/>
        <v/>
      </c>
      <c r="CC101" s="175" t="str">
        <f t="shared" si="49"/>
        <v/>
      </c>
      <c r="CD101" s="175" t="str">
        <f t="shared" si="50"/>
        <v/>
      </c>
      <c r="CE101" s="175" t="str">
        <f t="shared" si="51"/>
        <v/>
      </c>
      <c r="CF101" s="175" t="str">
        <f t="shared" si="52"/>
        <v/>
      </c>
      <c r="CG101" s="175" t="str">
        <f t="shared" si="53"/>
        <v/>
      </c>
      <c r="CH101" s="175" t="str">
        <f t="shared" si="54"/>
        <v/>
      </c>
      <c r="CI101" s="175" t="str">
        <f t="shared" si="55"/>
        <v/>
      </c>
      <c r="CJ101" s="175" t="str">
        <f t="shared" si="56"/>
        <v/>
      </c>
      <c r="CK101" s="175" t="str">
        <f t="shared" si="57"/>
        <v/>
      </c>
      <c r="CL101" s="175" t="str">
        <f t="shared" si="58"/>
        <v/>
      </c>
      <c r="CM101" s="175" t="str">
        <f t="shared" si="59"/>
        <v/>
      </c>
      <c r="CN101" s="175" t="str">
        <f t="shared" si="60"/>
        <v/>
      </c>
      <c r="CO101" s="175" t="str">
        <f t="shared" si="61"/>
        <v/>
      </c>
      <c r="CP101" s="175" t="str">
        <f t="shared" si="62"/>
        <v/>
      </c>
      <c r="CQ101" s="175" t="str">
        <f t="shared" si="63"/>
        <v/>
      </c>
      <c r="CR101" s="175" t="str">
        <f t="shared" si="64"/>
        <v/>
      </c>
      <c r="CS101" s="175"/>
      <c r="CT101" s="175"/>
    </row>
    <row r="102" spans="1:98" x14ac:dyDescent="0.25">
      <c r="A102" s="452" t="s">
        <v>14</v>
      </c>
      <c r="B102" s="453"/>
      <c r="C102" s="266">
        <f t="shared" si="46"/>
        <v>0</v>
      </c>
      <c r="D102" s="271">
        <f t="shared" si="47"/>
        <v>0</v>
      </c>
      <c r="E102" s="268"/>
      <c r="F102" s="269"/>
      <c r="G102" s="268"/>
      <c r="H102" s="269"/>
      <c r="I102" s="268"/>
      <c r="J102" s="269"/>
      <c r="K102" s="208"/>
      <c r="L102" s="209"/>
      <c r="M102" s="208"/>
      <c r="N102" s="209"/>
      <c r="O102" s="208"/>
      <c r="P102" s="209"/>
      <c r="Q102" s="208"/>
      <c r="R102" s="209"/>
      <c r="S102" s="208"/>
      <c r="T102" s="209"/>
      <c r="U102" s="208"/>
      <c r="V102" s="209"/>
      <c r="W102" s="208"/>
      <c r="X102" s="209"/>
      <c r="Y102" s="208"/>
      <c r="Z102" s="209"/>
      <c r="AA102" s="208"/>
      <c r="AB102" s="209"/>
      <c r="AC102" s="208"/>
      <c r="AD102" s="209"/>
      <c r="AE102" s="208"/>
      <c r="AF102" s="209"/>
      <c r="AG102" s="208"/>
      <c r="AH102" s="209"/>
      <c r="AI102" s="208"/>
      <c r="AJ102" s="209"/>
      <c r="AK102" s="208"/>
      <c r="AL102" s="210"/>
      <c r="AM102" s="211"/>
      <c r="AN102" s="204"/>
      <c r="AO102" s="204"/>
      <c r="AP102" s="210"/>
      <c r="AQ102" s="210"/>
      <c r="AR102" s="265" t="s">
        <v>97</v>
      </c>
      <c r="BZ102" s="175"/>
      <c r="CA102" s="175" t="str">
        <f t="shared" ref="CA102:CA121" si="65">IF(C102&lt;&gt;SUM(AM102:AN102)," Total de exámenes Procesados NO es igual a total por sexo.-","")</f>
        <v/>
      </c>
      <c r="CB102" s="175" t="str">
        <f t="shared" si="48"/>
        <v/>
      </c>
      <c r="CC102" s="175" t="str">
        <f t="shared" si="49"/>
        <v/>
      </c>
      <c r="CD102" s="175" t="str">
        <f t="shared" si="50"/>
        <v/>
      </c>
      <c r="CE102" s="175" t="str">
        <f t="shared" si="51"/>
        <v/>
      </c>
      <c r="CF102" s="175" t="str">
        <f t="shared" si="52"/>
        <v/>
      </c>
      <c r="CG102" s="175" t="str">
        <f t="shared" si="53"/>
        <v/>
      </c>
      <c r="CH102" s="175" t="str">
        <f t="shared" si="54"/>
        <v/>
      </c>
      <c r="CI102" s="175" t="str">
        <f t="shared" si="55"/>
        <v/>
      </c>
      <c r="CJ102" s="175" t="str">
        <f t="shared" si="56"/>
        <v/>
      </c>
      <c r="CK102" s="175" t="str">
        <f t="shared" si="57"/>
        <v/>
      </c>
      <c r="CL102" s="175" t="str">
        <f t="shared" si="58"/>
        <v/>
      </c>
      <c r="CM102" s="175" t="str">
        <f t="shared" si="59"/>
        <v/>
      </c>
      <c r="CN102" s="175" t="str">
        <f t="shared" si="60"/>
        <v/>
      </c>
      <c r="CO102" s="175" t="str">
        <f t="shared" si="61"/>
        <v/>
      </c>
      <c r="CP102" s="175" t="str">
        <f t="shared" si="62"/>
        <v/>
      </c>
      <c r="CQ102" s="175" t="str">
        <f t="shared" si="63"/>
        <v/>
      </c>
      <c r="CR102" s="175" t="str">
        <f t="shared" si="64"/>
        <v/>
      </c>
      <c r="CS102" s="175"/>
      <c r="CT102" s="175"/>
    </row>
    <row r="103" spans="1:98" x14ac:dyDescent="0.25">
      <c r="A103" s="452" t="s">
        <v>19</v>
      </c>
      <c r="B103" s="453"/>
      <c r="C103" s="214">
        <f t="shared" si="46"/>
        <v>0</v>
      </c>
      <c r="D103" s="271">
        <f t="shared" si="47"/>
        <v>0</v>
      </c>
      <c r="E103" s="208"/>
      <c r="F103" s="209"/>
      <c r="G103" s="208"/>
      <c r="H103" s="209"/>
      <c r="I103" s="208"/>
      <c r="J103" s="209"/>
      <c r="K103" s="208"/>
      <c r="L103" s="209"/>
      <c r="M103" s="208"/>
      <c r="N103" s="209"/>
      <c r="O103" s="208"/>
      <c r="P103" s="209"/>
      <c r="Q103" s="208"/>
      <c r="R103" s="209"/>
      <c r="S103" s="208"/>
      <c r="T103" s="209"/>
      <c r="U103" s="208"/>
      <c r="V103" s="209"/>
      <c r="W103" s="208"/>
      <c r="X103" s="209"/>
      <c r="Y103" s="208"/>
      <c r="Z103" s="209"/>
      <c r="AA103" s="208"/>
      <c r="AB103" s="209"/>
      <c r="AC103" s="208"/>
      <c r="AD103" s="209"/>
      <c r="AE103" s="208"/>
      <c r="AF103" s="209"/>
      <c r="AG103" s="208"/>
      <c r="AH103" s="209"/>
      <c r="AI103" s="208"/>
      <c r="AJ103" s="209"/>
      <c r="AK103" s="208"/>
      <c r="AL103" s="210"/>
      <c r="AM103" s="211"/>
      <c r="AN103" s="204"/>
      <c r="AO103" s="204"/>
      <c r="AP103" s="210"/>
      <c r="AQ103" s="210"/>
      <c r="AR103" s="265" t="s">
        <v>97</v>
      </c>
      <c r="BZ103" s="175"/>
      <c r="CA103" s="175" t="str">
        <f t="shared" si="65"/>
        <v/>
      </c>
      <c r="CB103" s="175" t="str">
        <f t="shared" si="48"/>
        <v/>
      </c>
      <c r="CC103" s="175" t="str">
        <f t="shared" si="49"/>
        <v/>
      </c>
      <c r="CD103" s="175" t="str">
        <f t="shared" si="50"/>
        <v/>
      </c>
      <c r="CE103" s="175" t="str">
        <f t="shared" si="51"/>
        <v/>
      </c>
      <c r="CF103" s="175" t="str">
        <f t="shared" si="52"/>
        <v/>
      </c>
      <c r="CG103" s="175" t="str">
        <f t="shared" si="53"/>
        <v/>
      </c>
      <c r="CH103" s="175" t="str">
        <f t="shared" si="54"/>
        <v/>
      </c>
      <c r="CI103" s="175" t="str">
        <f t="shared" si="55"/>
        <v/>
      </c>
      <c r="CJ103" s="175" t="str">
        <f t="shared" si="56"/>
        <v/>
      </c>
      <c r="CK103" s="175" t="str">
        <f t="shared" si="57"/>
        <v/>
      </c>
      <c r="CL103" s="175" t="str">
        <f t="shared" si="58"/>
        <v/>
      </c>
      <c r="CM103" s="175" t="str">
        <f t="shared" si="59"/>
        <v/>
      </c>
      <c r="CN103" s="175" t="str">
        <f t="shared" si="60"/>
        <v/>
      </c>
      <c r="CO103" s="175" t="str">
        <f t="shared" si="61"/>
        <v/>
      </c>
      <c r="CP103" s="175" t="str">
        <f t="shared" si="62"/>
        <v/>
      </c>
      <c r="CQ103" s="175" t="str">
        <f t="shared" si="63"/>
        <v/>
      </c>
      <c r="CR103" s="175" t="str">
        <f t="shared" si="64"/>
        <v/>
      </c>
      <c r="CS103" s="175"/>
      <c r="CT103" s="175"/>
    </row>
    <row r="104" spans="1:98" x14ac:dyDescent="0.25">
      <c r="A104" s="452" t="s">
        <v>55</v>
      </c>
      <c r="B104" s="453"/>
      <c r="C104" s="266">
        <f t="shared" si="46"/>
        <v>0</v>
      </c>
      <c r="D104" s="267">
        <f t="shared" si="47"/>
        <v>0</v>
      </c>
      <c r="E104" s="268"/>
      <c r="F104" s="269"/>
      <c r="G104" s="268"/>
      <c r="H104" s="269"/>
      <c r="I104" s="208"/>
      <c r="J104" s="209"/>
      <c r="K104" s="208"/>
      <c r="L104" s="209"/>
      <c r="M104" s="208"/>
      <c r="N104" s="209"/>
      <c r="O104" s="208"/>
      <c r="P104" s="209"/>
      <c r="Q104" s="208"/>
      <c r="R104" s="209"/>
      <c r="S104" s="208"/>
      <c r="T104" s="209"/>
      <c r="U104" s="208"/>
      <c r="V104" s="209"/>
      <c r="W104" s="208"/>
      <c r="X104" s="209"/>
      <c r="Y104" s="208"/>
      <c r="Z104" s="209"/>
      <c r="AA104" s="208"/>
      <c r="AB104" s="209"/>
      <c r="AC104" s="208"/>
      <c r="AD104" s="209"/>
      <c r="AE104" s="208"/>
      <c r="AF104" s="209"/>
      <c r="AG104" s="208"/>
      <c r="AH104" s="209"/>
      <c r="AI104" s="208"/>
      <c r="AJ104" s="209"/>
      <c r="AK104" s="208"/>
      <c r="AL104" s="210"/>
      <c r="AM104" s="211"/>
      <c r="AN104" s="204"/>
      <c r="AO104" s="204"/>
      <c r="AP104" s="210"/>
      <c r="AQ104" s="210"/>
      <c r="AR104" s="265" t="s">
        <v>97</v>
      </c>
      <c r="BZ104" s="175"/>
      <c r="CA104" s="175" t="str">
        <f t="shared" si="65"/>
        <v/>
      </c>
      <c r="CB104" s="175" t="str">
        <f t="shared" si="48"/>
        <v/>
      </c>
      <c r="CC104" s="175" t="str">
        <f t="shared" si="49"/>
        <v/>
      </c>
      <c r="CD104" s="175" t="str">
        <f t="shared" si="50"/>
        <v/>
      </c>
      <c r="CE104" s="175" t="str">
        <f t="shared" si="51"/>
        <v/>
      </c>
      <c r="CF104" s="175" t="str">
        <f t="shared" si="52"/>
        <v/>
      </c>
      <c r="CG104" s="175" t="str">
        <f t="shared" si="53"/>
        <v/>
      </c>
      <c r="CH104" s="175" t="str">
        <f t="shared" si="54"/>
        <v/>
      </c>
      <c r="CI104" s="175" t="str">
        <f t="shared" si="55"/>
        <v/>
      </c>
      <c r="CJ104" s="175" t="str">
        <f t="shared" si="56"/>
        <v/>
      </c>
      <c r="CK104" s="175" t="str">
        <f t="shared" si="57"/>
        <v/>
      </c>
      <c r="CL104" s="175" t="str">
        <f t="shared" si="58"/>
        <v/>
      </c>
      <c r="CM104" s="175" t="str">
        <f t="shared" si="59"/>
        <v/>
      </c>
      <c r="CN104" s="175" t="str">
        <f t="shared" si="60"/>
        <v/>
      </c>
      <c r="CO104" s="175" t="str">
        <f t="shared" si="61"/>
        <v/>
      </c>
      <c r="CP104" s="175" t="str">
        <f t="shared" si="62"/>
        <v/>
      </c>
      <c r="CQ104" s="175" t="str">
        <f t="shared" si="63"/>
        <v/>
      </c>
      <c r="CR104" s="175" t="str">
        <f t="shared" si="64"/>
        <v/>
      </c>
      <c r="CS104" s="175"/>
      <c r="CT104" s="175"/>
    </row>
    <row r="105" spans="1:98" ht="26.25" customHeight="1" x14ac:dyDescent="0.25">
      <c r="A105" s="485" t="s">
        <v>56</v>
      </c>
      <c r="B105" s="486"/>
      <c r="C105" s="266">
        <f t="shared" si="46"/>
        <v>0</v>
      </c>
      <c r="D105" s="267">
        <f t="shared" si="47"/>
        <v>0</v>
      </c>
      <c r="E105" s="268"/>
      <c r="F105" s="269"/>
      <c r="G105" s="268"/>
      <c r="H105" s="269"/>
      <c r="I105" s="208"/>
      <c r="J105" s="209"/>
      <c r="K105" s="208"/>
      <c r="L105" s="209"/>
      <c r="M105" s="208"/>
      <c r="N105" s="209"/>
      <c r="O105" s="208"/>
      <c r="P105" s="209"/>
      <c r="Q105" s="208"/>
      <c r="R105" s="209"/>
      <c r="S105" s="208"/>
      <c r="T105" s="209"/>
      <c r="U105" s="208"/>
      <c r="V105" s="209"/>
      <c r="W105" s="208"/>
      <c r="X105" s="209"/>
      <c r="Y105" s="208"/>
      <c r="Z105" s="209"/>
      <c r="AA105" s="208"/>
      <c r="AB105" s="209"/>
      <c r="AC105" s="208"/>
      <c r="AD105" s="209"/>
      <c r="AE105" s="208"/>
      <c r="AF105" s="209"/>
      <c r="AG105" s="208"/>
      <c r="AH105" s="209"/>
      <c r="AI105" s="208"/>
      <c r="AJ105" s="209"/>
      <c r="AK105" s="208"/>
      <c r="AL105" s="210"/>
      <c r="AM105" s="211"/>
      <c r="AN105" s="204"/>
      <c r="AO105" s="204"/>
      <c r="AP105" s="210"/>
      <c r="AQ105" s="210"/>
      <c r="AR105" s="265" t="s">
        <v>97</v>
      </c>
      <c r="BZ105" s="175"/>
      <c r="CA105" s="175" t="str">
        <f t="shared" si="65"/>
        <v/>
      </c>
      <c r="CB105" s="175" t="str">
        <f t="shared" si="48"/>
        <v/>
      </c>
      <c r="CC105" s="175" t="str">
        <f t="shared" si="49"/>
        <v/>
      </c>
      <c r="CD105" s="175" t="str">
        <f t="shared" si="50"/>
        <v/>
      </c>
      <c r="CE105" s="175" t="str">
        <f t="shared" si="51"/>
        <v/>
      </c>
      <c r="CF105" s="175" t="str">
        <f t="shared" si="52"/>
        <v/>
      </c>
      <c r="CG105" s="175" t="str">
        <f t="shared" si="53"/>
        <v/>
      </c>
      <c r="CH105" s="175" t="str">
        <f t="shared" si="54"/>
        <v/>
      </c>
      <c r="CI105" s="175" t="str">
        <f t="shared" si="55"/>
        <v/>
      </c>
      <c r="CJ105" s="175" t="str">
        <f t="shared" si="56"/>
        <v/>
      </c>
      <c r="CK105" s="175" t="str">
        <f t="shared" si="57"/>
        <v/>
      </c>
      <c r="CL105" s="175" t="str">
        <f t="shared" si="58"/>
        <v/>
      </c>
      <c r="CM105" s="175" t="str">
        <f t="shared" si="59"/>
        <v/>
      </c>
      <c r="CN105" s="175" t="str">
        <f t="shared" si="60"/>
        <v/>
      </c>
      <c r="CO105" s="175" t="str">
        <f t="shared" si="61"/>
        <v/>
      </c>
      <c r="CP105" s="175" t="str">
        <f t="shared" si="62"/>
        <v/>
      </c>
      <c r="CQ105" s="175" t="str">
        <f t="shared" si="63"/>
        <v/>
      </c>
      <c r="CR105" s="175" t="str">
        <f t="shared" si="64"/>
        <v/>
      </c>
      <c r="CS105" s="175"/>
      <c r="CT105" s="175"/>
    </row>
    <row r="106" spans="1:98" x14ac:dyDescent="0.25">
      <c r="A106" s="452" t="s">
        <v>17</v>
      </c>
      <c r="B106" s="453"/>
      <c r="C106" s="214">
        <f t="shared" si="46"/>
        <v>0</v>
      </c>
      <c r="D106" s="271">
        <f t="shared" si="47"/>
        <v>0</v>
      </c>
      <c r="E106" s="208"/>
      <c r="F106" s="209"/>
      <c r="G106" s="208"/>
      <c r="H106" s="209"/>
      <c r="I106" s="208"/>
      <c r="J106" s="209"/>
      <c r="K106" s="208"/>
      <c r="L106" s="209"/>
      <c r="M106" s="208"/>
      <c r="N106" s="209"/>
      <c r="O106" s="208"/>
      <c r="P106" s="209"/>
      <c r="Q106" s="208"/>
      <c r="R106" s="209"/>
      <c r="S106" s="208"/>
      <c r="T106" s="209"/>
      <c r="U106" s="208"/>
      <c r="V106" s="209"/>
      <c r="W106" s="208"/>
      <c r="X106" s="209"/>
      <c r="Y106" s="208"/>
      <c r="Z106" s="209"/>
      <c r="AA106" s="208"/>
      <c r="AB106" s="209"/>
      <c r="AC106" s="208"/>
      <c r="AD106" s="209"/>
      <c r="AE106" s="208"/>
      <c r="AF106" s="209"/>
      <c r="AG106" s="208"/>
      <c r="AH106" s="209"/>
      <c r="AI106" s="208"/>
      <c r="AJ106" s="209"/>
      <c r="AK106" s="208"/>
      <c r="AL106" s="210"/>
      <c r="AM106" s="211"/>
      <c r="AN106" s="204"/>
      <c r="AO106" s="204"/>
      <c r="AP106" s="210"/>
      <c r="AQ106" s="210"/>
      <c r="AR106" s="265" t="s">
        <v>97</v>
      </c>
      <c r="BZ106" s="175"/>
      <c r="CA106" s="175" t="str">
        <f t="shared" si="65"/>
        <v/>
      </c>
      <c r="CB106" s="175" t="str">
        <f t="shared" si="48"/>
        <v/>
      </c>
      <c r="CC106" s="175" t="str">
        <f t="shared" si="49"/>
        <v/>
      </c>
      <c r="CD106" s="175" t="str">
        <f t="shared" si="50"/>
        <v/>
      </c>
      <c r="CE106" s="175" t="str">
        <f t="shared" si="51"/>
        <v/>
      </c>
      <c r="CF106" s="175" t="str">
        <f t="shared" si="52"/>
        <v/>
      </c>
      <c r="CG106" s="175" t="str">
        <f t="shared" si="53"/>
        <v/>
      </c>
      <c r="CH106" s="175" t="str">
        <f t="shared" si="54"/>
        <v/>
      </c>
      <c r="CI106" s="175" t="str">
        <f t="shared" si="55"/>
        <v/>
      </c>
      <c r="CJ106" s="175" t="str">
        <f t="shared" si="56"/>
        <v/>
      </c>
      <c r="CK106" s="175" t="str">
        <f t="shared" si="57"/>
        <v/>
      </c>
      <c r="CL106" s="175" t="str">
        <f t="shared" si="58"/>
        <v/>
      </c>
      <c r="CM106" s="175" t="str">
        <f t="shared" si="59"/>
        <v/>
      </c>
      <c r="CN106" s="175" t="str">
        <f t="shared" si="60"/>
        <v/>
      </c>
      <c r="CO106" s="175" t="str">
        <f t="shared" si="61"/>
        <v/>
      </c>
      <c r="CP106" s="175" t="str">
        <f t="shared" si="62"/>
        <v/>
      </c>
      <c r="CQ106" s="175" t="str">
        <f t="shared" si="63"/>
        <v/>
      </c>
      <c r="CR106" s="175" t="str">
        <f t="shared" si="64"/>
        <v/>
      </c>
      <c r="CS106" s="175"/>
      <c r="CT106" s="175"/>
    </row>
    <row r="107" spans="1:98" x14ac:dyDescent="0.25">
      <c r="A107" s="487" t="s">
        <v>57</v>
      </c>
      <c r="B107" s="488"/>
      <c r="C107" s="272">
        <f t="shared" si="46"/>
        <v>0</v>
      </c>
      <c r="D107" s="273">
        <f t="shared" si="47"/>
        <v>0</v>
      </c>
      <c r="E107" s="274"/>
      <c r="F107" s="275"/>
      <c r="G107" s="274"/>
      <c r="H107" s="275"/>
      <c r="I107" s="274"/>
      <c r="J107" s="275"/>
      <c r="K107" s="276"/>
      <c r="L107" s="215"/>
      <c r="M107" s="276"/>
      <c r="N107" s="215"/>
      <c r="O107" s="276"/>
      <c r="P107" s="215"/>
      <c r="Q107" s="276"/>
      <c r="R107" s="215"/>
      <c r="S107" s="276"/>
      <c r="T107" s="215"/>
      <c r="U107" s="276"/>
      <c r="V107" s="215"/>
      <c r="W107" s="276"/>
      <c r="X107" s="215"/>
      <c r="Y107" s="276"/>
      <c r="Z107" s="215"/>
      <c r="AA107" s="276"/>
      <c r="AB107" s="215"/>
      <c r="AC107" s="276"/>
      <c r="AD107" s="215"/>
      <c r="AE107" s="276"/>
      <c r="AF107" s="215"/>
      <c r="AG107" s="276"/>
      <c r="AH107" s="215"/>
      <c r="AI107" s="276"/>
      <c r="AJ107" s="215"/>
      <c r="AK107" s="276"/>
      <c r="AL107" s="216"/>
      <c r="AM107" s="298"/>
      <c r="AN107" s="206"/>
      <c r="AO107" s="206"/>
      <c r="AP107" s="216"/>
      <c r="AQ107" s="216"/>
      <c r="AR107" s="265" t="s">
        <v>97</v>
      </c>
      <c r="BZ107" s="175"/>
      <c r="CA107" s="175" t="str">
        <f t="shared" si="65"/>
        <v/>
      </c>
      <c r="CB107" s="175" t="str">
        <f t="shared" si="48"/>
        <v/>
      </c>
      <c r="CC107" s="175" t="str">
        <f t="shared" si="49"/>
        <v/>
      </c>
      <c r="CD107" s="175" t="str">
        <f t="shared" si="50"/>
        <v/>
      </c>
      <c r="CE107" s="175" t="str">
        <f t="shared" si="51"/>
        <v/>
      </c>
      <c r="CF107" s="175" t="str">
        <f t="shared" si="52"/>
        <v/>
      </c>
      <c r="CG107" s="175" t="str">
        <f t="shared" si="53"/>
        <v/>
      </c>
      <c r="CH107" s="175" t="str">
        <f t="shared" si="54"/>
        <v/>
      </c>
      <c r="CI107" s="175" t="str">
        <f t="shared" si="55"/>
        <v/>
      </c>
      <c r="CJ107" s="175" t="str">
        <f t="shared" si="56"/>
        <v/>
      </c>
      <c r="CK107" s="175" t="str">
        <f t="shared" si="57"/>
        <v/>
      </c>
      <c r="CL107" s="175" t="str">
        <f t="shared" si="58"/>
        <v/>
      </c>
      <c r="CM107" s="175" t="str">
        <f t="shared" si="59"/>
        <v/>
      </c>
      <c r="CN107" s="175" t="str">
        <f t="shared" si="60"/>
        <v/>
      </c>
      <c r="CO107" s="175" t="str">
        <f t="shared" si="61"/>
        <v/>
      </c>
      <c r="CP107" s="175" t="str">
        <f t="shared" si="62"/>
        <v/>
      </c>
      <c r="CQ107" s="175" t="str">
        <f t="shared" si="63"/>
        <v/>
      </c>
      <c r="CR107" s="175" t="str">
        <f t="shared" si="64"/>
        <v/>
      </c>
      <c r="CS107" s="175"/>
      <c r="CT107" s="175"/>
    </row>
    <row r="108" spans="1:98" x14ac:dyDescent="0.25">
      <c r="A108" s="492" t="s">
        <v>18</v>
      </c>
      <c r="B108" s="277" t="s">
        <v>88</v>
      </c>
      <c r="C108" s="260">
        <f t="shared" si="46"/>
        <v>0</v>
      </c>
      <c r="D108" s="261">
        <f t="shared" si="47"/>
        <v>0</v>
      </c>
      <c r="E108" s="278"/>
      <c r="F108" s="279"/>
      <c r="G108" s="278"/>
      <c r="H108" s="279"/>
      <c r="I108" s="278"/>
      <c r="J108" s="279"/>
      <c r="K108" s="246"/>
      <c r="L108" s="247"/>
      <c r="M108" s="246"/>
      <c r="N108" s="247"/>
      <c r="O108" s="246"/>
      <c r="P108" s="247"/>
      <c r="Q108" s="246"/>
      <c r="R108" s="247"/>
      <c r="S108" s="246"/>
      <c r="T108" s="247"/>
      <c r="U108" s="246"/>
      <c r="V108" s="247"/>
      <c r="W108" s="246"/>
      <c r="X108" s="247"/>
      <c r="Y108" s="246"/>
      <c r="Z108" s="247"/>
      <c r="AA108" s="246"/>
      <c r="AB108" s="247"/>
      <c r="AC108" s="246"/>
      <c r="AD108" s="247"/>
      <c r="AE108" s="246"/>
      <c r="AF108" s="247"/>
      <c r="AG108" s="246"/>
      <c r="AH108" s="247"/>
      <c r="AI108" s="246"/>
      <c r="AJ108" s="247"/>
      <c r="AK108" s="246"/>
      <c r="AL108" s="248"/>
      <c r="AM108" s="299"/>
      <c r="AN108" s="198"/>
      <c r="AO108" s="198"/>
      <c r="AP108" s="248"/>
      <c r="AQ108" s="248"/>
      <c r="AR108" s="265" t="s">
        <v>97</v>
      </c>
      <c r="BZ108" s="175"/>
      <c r="CA108" s="175" t="str">
        <f t="shared" si="65"/>
        <v/>
      </c>
      <c r="CB108" s="175" t="str">
        <f t="shared" si="48"/>
        <v/>
      </c>
      <c r="CC108" s="175" t="str">
        <f t="shared" si="49"/>
        <v/>
      </c>
      <c r="CD108" s="175" t="str">
        <f t="shared" si="50"/>
        <v/>
      </c>
      <c r="CE108" s="175" t="str">
        <f t="shared" si="51"/>
        <v/>
      </c>
      <c r="CF108" s="175" t="str">
        <f t="shared" si="52"/>
        <v/>
      </c>
      <c r="CG108" s="175" t="str">
        <f t="shared" si="53"/>
        <v/>
      </c>
      <c r="CH108" s="175" t="str">
        <f t="shared" si="54"/>
        <v/>
      </c>
      <c r="CI108" s="175" t="str">
        <f t="shared" si="55"/>
        <v/>
      </c>
      <c r="CJ108" s="175" t="str">
        <f t="shared" si="56"/>
        <v/>
      </c>
      <c r="CK108" s="175" t="str">
        <f t="shared" si="57"/>
        <v/>
      </c>
      <c r="CL108" s="175" t="str">
        <f t="shared" si="58"/>
        <v/>
      </c>
      <c r="CM108" s="175" t="str">
        <f t="shared" si="59"/>
        <v/>
      </c>
      <c r="CN108" s="175" t="str">
        <f t="shared" si="60"/>
        <v/>
      </c>
      <c r="CO108" s="175" t="str">
        <f t="shared" si="61"/>
        <v/>
      </c>
      <c r="CP108" s="175" t="str">
        <f t="shared" si="62"/>
        <v/>
      </c>
      <c r="CQ108" s="175" t="str">
        <f t="shared" si="63"/>
        <v/>
      </c>
      <c r="CR108" s="175" t="str">
        <f t="shared" si="64"/>
        <v/>
      </c>
      <c r="CS108" s="175"/>
      <c r="CT108" s="175"/>
    </row>
    <row r="109" spans="1:98" ht="21" x14ac:dyDescent="0.25">
      <c r="A109" s="493"/>
      <c r="B109" s="280" t="s">
        <v>89</v>
      </c>
      <c r="C109" s="266">
        <f t="shared" si="46"/>
        <v>0</v>
      </c>
      <c r="D109" s="267">
        <f t="shared" si="47"/>
        <v>0</v>
      </c>
      <c r="E109" s="268"/>
      <c r="F109" s="269"/>
      <c r="G109" s="268"/>
      <c r="H109" s="269"/>
      <c r="I109" s="268"/>
      <c r="J109" s="269"/>
      <c r="K109" s="208"/>
      <c r="L109" s="209"/>
      <c r="M109" s="208"/>
      <c r="N109" s="209"/>
      <c r="O109" s="208"/>
      <c r="P109" s="209"/>
      <c r="Q109" s="208"/>
      <c r="R109" s="209"/>
      <c r="S109" s="208"/>
      <c r="T109" s="209"/>
      <c r="U109" s="208"/>
      <c r="V109" s="209"/>
      <c r="W109" s="208"/>
      <c r="X109" s="209"/>
      <c r="Y109" s="208"/>
      <c r="Z109" s="209"/>
      <c r="AA109" s="208"/>
      <c r="AB109" s="209"/>
      <c r="AC109" s="208"/>
      <c r="AD109" s="209"/>
      <c r="AE109" s="208"/>
      <c r="AF109" s="209"/>
      <c r="AG109" s="208"/>
      <c r="AH109" s="209"/>
      <c r="AI109" s="208"/>
      <c r="AJ109" s="209"/>
      <c r="AK109" s="208"/>
      <c r="AL109" s="210"/>
      <c r="AM109" s="211"/>
      <c r="AN109" s="204"/>
      <c r="AO109" s="204"/>
      <c r="AP109" s="210"/>
      <c r="AQ109" s="210"/>
      <c r="AR109" s="265" t="s">
        <v>97</v>
      </c>
      <c r="BZ109" s="175"/>
      <c r="CA109" s="175" t="str">
        <f t="shared" si="65"/>
        <v/>
      </c>
      <c r="CB109" s="175" t="str">
        <f t="shared" si="48"/>
        <v/>
      </c>
      <c r="CC109" s="175" t="str">
        <f t="shared" si="49"/>
        <v/>
      </c>
      <c r="CD109" s="175" t="str">
        <f t="shared" si="50"/>
        <v/>
      </c>
      <c r="CE109" s="175" t="str">
        <f t="shared" si="51"/>
        <v/>
      </c>
      <c r="CF109" s="175" t="str">
        <f t="shared" si="52"/>
        <v/>
      </c>
      <c r="CG109" s="175" t="str">
        <f t="shared" si="53"/>
        <v/>
      </c>
      <c r="CH109" s="175" t="str">
        <f t="shared" si="54"/>
        <v/>
      </c>
      <c r="CI109" s="175" t="str">
        <f t="shared" si="55"/>
        <v/>
      </c>
      <c r="CJ109" s="175" t="str">
        <f t="shared" si="56"/>
        <v/>
      </c>
      <c r="CK109" s="175" t="str">
        <f t="shared" si="57"/>
        <v/>
      </c>
      <c r="CL109" s="175" t="str">
        <f t="shared" si="58"/>
        <v/>
      </c>
      <c r="CM109" s="175" t="str">
        <f t="shared" si="59"/>
        <v/>
      </c>
      <c r="CN109" s="175" t="str">
        <f t="shared" si="60"/>
        <v/>
      </c>
      <c r="CO109" s="175" t="str">
        <f t="shared" si="61"/>
        <v/>
      </c>
      <c r="CP109" s="175" t="str">
        <f t="shared" si="62"/>
        <v/>
      </c>
      <c r="CQ109" s="175" t="str">
        <f t="shared" si="63"/>
        <v/>
      </c>
      <c r="CR109" s="175" t="str">
        <f t="shared" si="64"/>
        <v/>
      </c>
      <c r="CS109" s="175"/>
      <c r="CT109" s="175"/>
    </row>
    <row r="110" spans="1:98" ht="21" x14ac:dyDescent="0.25">
      <c r="A110" s="494"/>
      <c r="B110" s="257" t="s">
        <v>105</v>
      </c>
      <c r="C110" s="281">
        <f t="shared" si="46"/>
        <v>0</v>
      </c>
      <c r="D110" s="228">
        <f t="shared" si="47"/>
        <v>0</v>
      </c>
      <c r="E110" s="229"/>
      <c r="F110" s="230"/>
      <c r="G110" s="229"/>
      <c r="H110" s="230"/>
      <c r="I110" s="229"/>
      <c r="J110" s="230"/>
      <c r="K110" s="229"/>
      <c r="L110" s="230"/>
      <c r="M110" s="229"/>
      <c r="N110" s="230"/>
      <c r="O110" s="229"/>
      <c r="P110" s="230"/>
      <c r="Q110" s="229"/>
      <c r="R110" s="230"/>
      <c r="S110" s="229"/>
      <c r="T110" s="230"/>
      <c r="U110" s="229"/>
      <c r="V110" s="230"/>
      <c r="W110" s="229"/>
      <c r="X110" s="230"/>
      <c r="Y110" s="229"/>
      <c r="Z110" s="230"/>
      <c r="AA110" s="229"/>
      <c r="AB110" s="230"/>
      <c r="AC110" s="229"/>
      <c r="AD110" s="230"/>
      <c r="AE110" s="229"/>
      <c r="AF110" s="230"/>
      <c r="AG110" s="229"/>
      <c r="AH110" s="230"/>
      <c r="AI110" s="229"/>
      <c r="AJ110" s="230"/>
      <c r="AK110" s="229"/>
      <c r="AL110" s="231"/>
      <c r="AM110" s="300"/>
      <c r="AN110" s="219"/>
      <c r="AO110" s="219"/>
      <c r="AP110" s="231"/>
      <c r="AQ110" s="231"/>
      <c r="AR110" s="265" t="s">
        <v>97</v>
      </c>
      <c r="BZ110" s="175"/>
      <c r="CA110" s="175" t="str">
        <f t="shared" si="65"/>
        <v/>
      </c>
      <c r="CB110" s="175" t="str">
        <f t="shared" si="48"/>
        <v/>
      </c>
      <c r="CC110" s="175" t="str">
        <f t="shared" si="49"/>
        <v/>
      </c>
      <c r="CD110" s="175" t="str">
        <f t="shared" si="50"/>
        <v/>
      </c>
      <c r="CE110" s="175" t="str">
        <f t="shared" si="51"/>
        <v/>
      </c>
      <c r="CF110" s="175" t="str">
        <f t="shared" si="52"/>
        <v/>
      </c>
      <c r="CG110" s="175" t="str">
        <f t="shared" si="53"/>
        <v/>
      </c>
      <c r="CH110" s="175" t="str">
        <f t="shared" si="54"/>
        <v/>
      </c>
      <c r="CI110" s="175" t="str">
        <f t="shared" si="55"/>
        <v/>
      </c>
      <c r="CJ110" s="175" t="str">
        <f t="shared" si="56"/>
        <v/>
      </c>
      <c r="CK110" s="175" t="str">
        <f t="shared" si="57"/>
        <v/>
      </c>
      <c r="CL110" s="175" t="str">
        <f t="shared" si="58"/>
        <v/>
      </c>
      <c r="CM110" s="175" t="str">
        <f t="shared" si="59"/>
        <v/>
      </c>
      <c r="CN110" s="175" t="str">
        <f t="shared" si="60"/>
        <v/>
      </c>
      <c r="CO110" s="175" t="str">
        <f t="shared" si="61"/>
        <v/>
      </c>
      <c r="CP110" s="175" t="str">
        <f t="shared" si="62"/>
        <v/>
      </c>
      <c r="CQ110" s="175" t="str">
        <f t="shared" si="63"/>
        <v/>
      </c>
      <c r="CR110" s="175" t="str">
        <f t="shared" si="64"/>
        <v/>
      </c>
      <c r="CS110" s="175"/>
      <c r="CT110" s="175"/>
    </row>
    <row r="111" spans="1:98" x14ac:dyDescent="0.25">
      <c r="A111" s="454" t="s">
        <v>84</v>
      </c>
      <c r="B111" s="455"/>
      <c r="C111" s="266">
        <f t="shared" ref="C111:C121" si="66">SUM(E111+G111+I111+K111+M111+O111+Q111+S111+U111+W111+Y111+AA111+AC111+AE111+AG111+AI111+AK111)</f>
        <v>0</v>
      </c>
      <c r="D111" s="267">
        <f t="shared" ref="D111:D121" si="67">SUM(F111+H111+J111+L111+N111+P111+R111+T111+V111+X111+Z111+AB111+AD111+AF111+AH111+AJ111+AL111)</f>
        <v>0</v>
      </c>
      <c r="E111" s="191"/>
      <c r="F111" s="192"/>
      <c r="G111" s="282"/>
      <c r="H111" s="283"/>
      <c r="I111" s="282"/>
      <c r="J111" s="283"/>
      <c r="K111" s="282"/>
      <c r="L111" s="283"/>
      <c r="M111" s="282"/>
      <c r="N111" s="283"/>
      <c r="O111" s="282"/>
      <c r="P111" s="283"/>
      <c r="Q111" s="282"/>
      <c r="R111" s="283"/>
      <c r="S111" s="282"/>
      <c r="T111" s="283"/>
      <c r="U111" s="282"/>
      <c r="V111" s="283"/>
      <c r="W111" s="282"/>
      <c r="X111" s="283"/>
      <c r="Y111" s="282"/>
      <c r="Z111" s="283"/>
      <c r="AA111" s="282"/>
      <c r="AB111" s="283"/>
      <c r="AC111" s="282"/>
      <c r="AD111" s="283"/>
      <c r="AE111" s="282"/>
      <c r="AF111" s="283"/>
      <c r="AG111" s="282"/>
      <c r="AH111" s="283"/>
      <c r="AI111" s="282"/>
      <c r="AJ111" s="283"/>
      <c r="AK111" s="282"/>
      <c r="AL111" s="284"/>
      <c r="AM111" s="196"/>
      <c r="AN111" s="202"/>
      <c r="AO111" s="202"/>
      <c r="AP111" s="193"/>
      <c r="AQ111" s="193"/>
      <c r="AR111" s="265" t="s">
        <v>97</v>
      </c>
      <c r="BZ111" s="175"/>
      <c r="CA111" s="175" t="str">
        <f t="shared" si="65"/>
        <v/>
      </c>
      <c r="CB111" s="175" t="str">
        <f t="shared" si="48"/>
        <v/>
      </c>
      <c r="CC111" s="175" t="str">
        <f t="shared" si="49"/>
        <v/>
      </c>
      <c r="CD111" s="175" t="str">
        <f t="shared" si="50"/>
        <v/>
      </c>
      <c r="CE111" s="175" t="str">
        <f t="shared" si="51"/>
        <v/>
      </c>
      <c r="CF111" s="175" t="str">
        <f t="shared" si="52"/>
        <v/>
      </c>
      <c r="CG111" s="175" t="str">
        <f t="shared" si="53"/>
        <v/>
      </c>
      <c r="CH111" s="175" t="str">
        <f t="shared" si="54"/>
        <v/>
      </c>
      <c r="CI111" s="175" t="str">
        <f t="shared" si="55"/>
        <v/>
      </c>
      <c r="CJ111" s="175" t="str">
        <f t="shared" si="56"/>
        <v/>
      </c>
      <c r="CK111" s="175" t="str">
        <f t="shared" si="57"/>
        <v/>
      </c>
      <c r="CL111" s="175" t="str">
        <f t="shared" si="58"/>
        <v/>
      </c>
      <c r="CM111" s="175" t="str">
        <f t="shared" si="59"/>
        <v/>
      </c>
      <c r="CN111" s="175" t="str">
        <f t="shared" si="60"/>
        <v/>
      </c>
      <c r="CO111" s="175" t="str">
        <f t="shared" si="61"/>
        <v/>
      </c>
      <c r="CP111" s="175" t="str">
        <f t="shared" si="62"/>
        <v/>
      </c>
      <c r="CQ111" s="175" t="str">
        <f t="shared" si="63"/>
        <v/>
      </c>
      <c r="CR111" s="175" t="str">
        <f t="shared" si="64"/>
        <v/>
      </c>
      <c r="CS111" s="175"/>
      <c r="CT111" s="175"/>
    </row>
    <row r="112" spans="1:98" x14ac:dyDescent="0.25">
      <c r="A112" s="452" t="s">
        <v>58</v>
      </c>
      <c r="B112" s="453"/>
      <c r="C112" s="214">
        <f t="shared" si="66"/>
        <v>0</v>
      </c>
      <c r="D112" s="271">
        <f t="shared" si="67"/>
        <v>0</v>
      </c>
      <c r="E112" s="276"/>
      <c r="F112" s="215"/>
      <c r="G112" s="276"/>
      <c r="H112" s="215"/>
      <c r="I112" s="276"/>
      <c r="J112" s="215"/>
      <c r="K112" s="276"/>
      <c r="L112" s="215"/>
      <c r="M112" s="276"/>
      <c r="N112" s="215"/>
      <c r="O112" s="276"/>
      <c r="P112" s="215"/>
      <c r="Q112" s="276"/>
      <c r="R112" s="215"/>
      <c r="S112" s="276"/>
      <c r="T112" s="215"/>
      <c r="U112" s="276"/>
      <c r="V112" s="215"/>
      <c r="W112" s="276"/>
      <c r="X112" s="215"/>
      <c r="Y112" s="276"/>
      <c r="Z112" s="215"/>
      <c r="AA112" s="276"/>
      <c r="AB112" s="215"/>
      <c r="AC112" s="276"/>
      <c r="AD112" s="215"/>
      <c r="AE112" s="276"/>
      <c r="AF112" s="215"/>
      <c r="AG112" s="276"/>
      <c r="AH112" s="215"/>
      <c r="AI112" s="276"/>
      <c r="AJ112" s="215"/>
      <c r="AK112" s="276"/>
      <c r="AL112" s="216"/>
      <c r="AM112" s="298"/>
      <c r="AN112" s="206"/>
      <c r="AO112" s="206"/>
      <c r="AP112" s="216"/>
      <c r="AQ112" s="216"/>
      <c r="AR112" s="265" t="s">
        <v>97</v>
      </c>
      <c r="BZ112" s="175"/>
      <c r="CA112" s="175" t="str">
        <f t="shared" si="65"/>
        <v/>
      </c>
      <c r="CB112" s="175" t="str">
        <f t="shared" si="48"/>
        <v/>
      </c>
      <c r="CC112" s="175" t="str">
        <f t="shared" si="49"/>
        <v/>
      </c>
      <c r="CD112" s="175" t="str">
        <f t="shared" si="50"/>
        <v/>
      </c>
      <c r="CE112" s="175" t="str">
        <f t="shared" si="51"/>
        <v/>
      </c>
      <c r="CF112" s="175" t="str">
        <f t="shared" si="52"/>
        <v/>
      </c>
      <c r="CG112" s="175" t="str">
        <f t="shared" si="53"/>
        <v/>
      </c>
      <c r="CH112" s="175" t="str">
        <f t="shared" si="54"/>
        <v/>
      </c>
      <c r="CI112" s="175" t="str">
        <f t="shared" si="55"/>
        <v/>
      </c>
      <c r="CJ112" s="175" t="str">
        <f t="shared" si="56"/>
        <v/>
      </c>
      <c r="CK112" s="175" t="str">
        <f t="shared" si="57"/>
        <v/>
      </c>
      <c r="CL112" s="175" t="str">
        <f t="shared" si="58"/>
        <v/>
      </c>
      <c r="CM112" s="175" t="str">
        <f t="shared" si="59"/>
        <v/>
      </c>
      <c r="CN112" s="175" t="str">
        <f t="shared" si="60"/>
        <v/>
      </c>
      <c r="CO112" s="175" t="str">
        <f t="shared" si="61"/>
        <v/>
      </c>
      <c r="CP112" s="175" t="str">
        <f t="shared" si="62"/>
        <v/>
      </c>
      <c r="CQ112" s="175" t="str">
        <f t="shared" si="63"/>
        <v/>
      </c>
      <c r="CR112" s="175" t="str">
        <f t="shared" si="64"/>
        <v/>
      </c>
      <c r="CS112" s="175"/>
      <c r="CT112" s="175"/>
    </row>
    <row r="113" spans="1:98" x14ac:dyDescent="0.25">
      <c r="A113" s="452" t="s">
        <v>86</v>
      </c>
      <c r="B113" s="453"/>
      <c r="C113" s="214">
        <f t="shared" si="66"/>
        <v>0</v>
      </c>
      <c r="D113" s="271">
        <f t="shared" si="67"/>
        <v>0</v>
      </c>
      <c r="E113" s="276"/>
      <c r="F113" s="215"/>
      <c r="G113" s="276"/>
      <c r="H113" s="215"/>
      <c r="I113" s="276"/>
      <c r="J113" s="215"/>
      <c r="K113" s="276"/>
      <c r="L113" s="215"/>
      <c r="M113" s="276"/>
      <c r="N113" s="215"/>
      <c r="O113" s="276"/>
      <c r="P113" s="215"/>
      <c r="Q113" s="276"/>
      <c r="R113" s="215"/>
      <c r="S113" s="276"/>
      <c r="T113" s="215"/>
      <c r="U113" s="276"/>
      <c r="V113" s="215"/>
      <c r="W113" s="276"/>
      <c r="X113" s="215"/>
      <c r="Y113" s="276"/>
      <c r="Z113" s="215"/>
      <c r="AA113" s="276"/>
      <c r="AB113" s="215"/>
      <c r="AC113" s="276"/>
      <c r="AD113" s="215"/>
      <c r="AE113" s="276"/>
      <c r="AF113" s="215"/>
      <c r="AG113" s="276"/>
      <c r="AH113" s="215"/>
      <c r="AI113" s="276"/>
      <c r="AJ113" s="215"/>
      <c r="AK113" s="276"/>
      <c r="AL113" s="216"/>
      <c r="AM113" s="298"/>
      <c r="AN113" s="206"/>
      <c r="AO113" s="206"/>
      <c r="AP113" s="216"/>
      <c r="AQ113" s="216"/>
      <c r="AR113" s="265" t="s">
        <v>97</v>
      </c>
      <c r="BZ113" s="175"/>
      <c r="CA113" s="175" t="str">
        <f t="shared" si="65"/>
        <v/>
      </c>
      <c r="CB113" s="175" t="str">
        <f t="shared" si="48"/>
        <v/>
      </c>
      <c r="CC113" s="175" t="str">
        <f t="shared" si="49"/>
        <v/>
      </c>
      <c r="CD113" s="175" t="str">
        <f t="shared" si="50"/>
        <v/>
      </c>
      <c r="CE113" s="175" t="str">
        <f t="shared" si="51"/>
        <v/>
      </c>
      <c r="CF113" s="175" t="str">
        <f t="shared" si="52"/>
        <v/>
      </c>
      <c r="CG113" s="175" t="str">
        <f t="shared" si="53"/>
        <v/>
      </c>
      <c r="CH113" s="175" t="str">
        <f t="shared" si="54"/>
        <v/>
      </c>
      <c r="CI113" s="175" t="str">
        <f t="shared" si="55"/>
        <v/>
      </c>
      <c r="CJ113" s="175" t="str">
        <f t="shared" si="56"/>
        <v/>
      </c>
      <c r="CK113" s="175" t="str">
        <f t="shared" si="57"/>
        <v/>
      </c>
      <c r="CL113" s="175" t="str">
        <f t="shared" si="58"/>
        <v/>
      </c>
      <c r="CM113" s="175" t="str">
        <f t="shared" si="59"/>
        <v/>
      </c>
      <c r="CN113" s="175" t="str">
        <f t="shared" si="60"/>
        <v/>
      </c>
      <c r="CO113" s="175" t="str">
        <f t="shared" si="61"/>
        <v/>
      </c>
      <c r="CP113" s="175" t="str">
        <f t="shared" si="62"/>
        <v/>
      </c>
      <c r="CQ113" s="175" t="str">
        <f t="shared" si="63"/>
        <v/>
      </c>
      <c r="CR113" s="175" t="str">
        <f t="shared" si="64"/>
        <v/>
      </c>
      <c r="CS113" s="175"/>
      <c r="CT113" s="175"/>
    </row>
    <row r="114" spans="1:98" x14ac:dyDescent="0.25">
      <c r="A114" s="452" t="s">
        <v>99</v>
      </c>
      <c r="B114" s="453"/>
      <c r="C114" s="285">
        <f t="shared" si="66"/>
        <v>0</v>
      </c>
      <c r="D114" s="286">
        <f t="shared" si="67"/>
        <v>0</v>
      </c>
      <c r="E114" s="276"/>
      <c r="F114" s="215"/>
      <c r="G114" s="276"/>
      <c r="H114" s="215"/>
      <c r="I114" s="276"/>
      <c r="J114" s="215"/>
      <c r="K114" s="276"/>
      <c r="L114" s="215"/>
      <c r="M114" s="276"/>
      <c r="N114" s="215"/>
      <c r="O114" s="276"/>
      <c r="P114" s="215"/>
      <c r="Q114" s="276"/>
      <c r="R114" s="215"/>
      <c r="S114" s="276"/>
      <c r="T114" s="215"/>
      <c r="U114" s="276"/>
      <c r="V114" s="215"/>
      <c r="W114" s="276"/>
      <c r="X114" s="215"/>
      <c r="Y114" s="276"/>
      <c r="Z114" s="215"/>
      <c r="AA114" s="276"/>
      <c r="AB114" s="215"/>
      <c r="AC114" s="276"/>
      <c r="AD114" s="215"/>
      <c r="AE114" s="276"/>
      <c r="AF114" s="215"/>
      <c r="AG114" s="276"/>
      <c r="AH114" s="215"/>
      <c r="AI114" s="276"/>
      <c r="AJ114" s="215"/>
      <c r="AK114" s="276"/>
      <c r="AL114" s="216"/>
      <c r="AM114" s="298"/>
      <c r="AN114" s="206"/>
      <c r="AO114" s="206"/>
      <c r="AP114" s="216"/>
      <c r="AQ114" s="216"/>
      <c r="AR114" s="265" t="s">
        <v>97</v>
      </c>
      <c r="BZ114" s="175"/>
      <c r="CA114" s="175" t="str">
        <f t="shared" si="65"/>
        <v/>
      </c>
      <c r="CB114" s="175" t="str">
        <f t="shared" si="48"/>
        <v/>
      </c>
      <c r="CC114" s="175" t="str">
        <f t="shared" si="49"/>
        <v/>
      </c>
      <c r="CD114" s="175" t="str">
        <f t="shared" si="50"/>
        <v/>
      </c>
      <c r="CE114" s="175" t="str">
        <f t="shared" si="51"/>
        <v/>
      </c>
      <c r="CF114" s="175" t="str">
        <f t="shared" si="52"/>
        <v/>
      </c>
      <c r="CG114" s="175" t="str">
        <f t="shared" si="53"/>
        <v/>
      </c>
      <c r="CH114" s="175" t="str">
        <f t="shared" si="54"/>
        <v/>
      </c>
      <c r="CI114" s="175" t="str">
        <f t="shared" si="55"/>
        <v/>
      </c>
      <c r="CJ114" s="175" t="str">
        <f t="shared" si="56"/>
        <v/>
      </c>
      <c r="CK114" s="175" t="str">
        <f t="shared" si="57"/>
        <v/>
      </c>
      <c r="CL114" s="175" t="str">
        <f t="shared" si="58"/>
        <v/>
      </c>
      <c r="CM114" s="175" t="str">
        <f t="shared" si="59"/>
        <v/>
      </c>
      <c r="CN114" s="175" t="str">
        <f t="shared" si="60"/>
        <v/>
      </c>
      <c r="CO114" s="175" t="str">
        <f t="shared" si="61"/>
        <v/>
      </c>
      <c r="CP114" s="175" t="str">
        <f t="shared" si="62"/>
        <v/>
      </c>
      <c r="CQ114" s="175" t="str">
        <f t="shared" si="63"/>
        <v/>
      </c>
      <c r="CR114" s="175" t="str">
        <f t="shared" si="64"/>
        <v/>
      </c>
      <c r="CS114" s="175"/>
      <c r="CT114" s="175"/>
    </row>
    <row r="115" spans="1:98" x14ac:dyDescent="0.25">
      <c r="A115" s="452" t="s">
        <v>100</v>
      </c>
      <c r="B115" s="453"/>
      <c r="C115" s="285">
        <f t="shared" si="66"/>
        <v>0</v>
      </c>
      <c r="D115" s="286">
        <f t="shared" si="67"/>
        <v>0</v>
      </c>
      <c r="E115" s="276"/>
      <c r="F115" s="215"/>
      <c r="G115" s="276"/>
      <c r="H115" s="215"/>
      <c r="I115" s="276"/>
      <c r="J115" s="215"/>
      <c r="K115" s="276"/>
      <c r="L115" s="215"/>
      <c r="M115" s="276"/>
      <c r="N115" s="215"/>
      <c r="O115" s="276"/>
      <c r="P115" s="215"/>
      <c r="Q115" s="276"/>
      <c r="R115" s="215"/>
      <c r="S115" s="276"/>
      <c r="T115" s="215"/>
      <c r="U115" s="276"/>
      <c r="V115" s="215"/>
      <c r="W115" s="276"/>
      <c r="X115" s="215"/>
      <c r="Y115" s="276"/>
      <c r="Z115" s="215"/>
      <c r="AA115" s="276"/>
      <c r="AB115" s="215"/>
      <c r="AC115" s="276"/>
      <c r="AD115" s="215"/>
      <c r="AE115" s="276"/>
      <c r="AF115" s="215"/>
      <c r="AG115" s="276"/>
      <c r="AH115" s="215"/>
      <c r="AI115" s="276"/>
      <c r="AJ115" s="215"/>
      <c r="AK115" s="276"/>
      <c r="AL115" s="216"/>
      <c r="AM115" s="298"/>
      <c r="AN115" s="206"/>
      <c r="AO115" s="206"/>
      <c r="AP115" s="216"/>
      <c r="AQ115" s="216"/>
      <c r="AR115" s="265" t="s">
        <v>97</v>
      </c>
      <c r="BZ115" s="175"/>
      <c r="CA115" s="175" t="str">
        <f t="shared" si="65"/>
        <v/>
      </c>
      <c r="CB115" s="175" t="str">
        <f t="shared" si="48"/>
        <v/>
      </c>
      <c r="CC115" s="175" t="str">
        <f t="shared" si="49"/>
        <v/>
      </c>
      <c r="CD115" s="175" t="str">
        <f t="shared" si="50"/>
        <v/>
      </c>
      <c r="CE115" s="175" t="str">
        <f t="shared" si="51"/>
        <v/>
      </c>
      <c r="CF115" s="175" t="str">
        <f t="shared" si="52"/>
        <v/>
      </c>
      <c r="CG115" s="175" t="str">
        <f t="shared" si="53"/>
        <v/>
      </c>
      <c r="CH115" s="175" t="str">
        <f t="shared" si="54"/>
        <v/>
      </c>
      <c r="CI115" s="175" t="str">
        <f t="shared" si="55"/>
        <v/>
      </c>
      <c r="CJ115" s="175" t="str">
        <f t="shared" si="56"/>
        <v/>
      </c>
      <c r="CK115" s="175" t="str">
        <f t="shared" si="57"/>
        <v/>
      </c>
      <c r="CL115" s="175" t="str">
        <f t="shared" si="58"/>
        <v/>
      </c>
      <c r="CM115" s="175" t="str">
        <f t="shared" si="59"/>
        <v/>
      </c>
      <c r="CN115" s="175" t="str">
        <f t="shared" si="60"/>
        <v/>
      </c>
      <c r="CO115" s="175" t="str">
        <f t="shared" si="61"/>
        <v/>
      </c>
      <c r="CP115" s="175" t="str">
        <f t="shared" si="62"/>
        <v/>
      </c>
      <c r="CQ115" s="175" t="str">
        <f t="shared" si="63"/>
        <v/>
      </c>
      <c r="CR115" s="175" t="str">
        <f t="shared" si="64"/>
        <v/>
      </c>
      <c r="CS115" s="175"/>
      <c r="CT115" s="175"/>
    </row>
    <row r="116" spans="1:98" x14ac:dyDescent="0.25">
      <c r="A116" s="339" t="s">
        <v>101</v>
      </c>
      <c r="B116" s="340"/>
      <c r="C116" s="285">
        <f t="shared" si="66"/>
        <v>0</v>
      </c>
      <c r="D116" s="286">
        <f t="shared" si="67"/>
        <v>0</v>
      </c>
      <c r="E116" s="276"/>
      <c r="F116" s="215"/>
      <c r="G116" s="276"/>
      <c r="H116" s="215"/>
      <c r="I116" s="276"/>
      <c r="J116" s="215"/>
      <c r="K116" s="276"/>
      <c r="L116" s="215"/>
      <c r="M116" s="276"/>
      <c r="N116" s="215"/>
      <c r="O116" s="276"/>
      <c r="P116" s="215"/>
      <c r="Q116" s="276"/>
      <c r="R116" s="215"/>
      <c r="S116" s="276"/>
      <c r="T116" s="215"/>
      <c r="U116" s="276"/>
      <c r="V116" s="215"/>
      <c r="W116" s="276"/>
      <c r="X116" s="215"/>
      <c r="Y116" s="276"/>
      <c r="Z116" s="215"/>
      <c r="AA116" s="276"/>
      <c r="AB116" s="215"/>
      <c r="AC116" s="276"/>
      <c r="AD116" s="215"/>
      <c r="AE116" s="276"/>
      <c r="AF116" s="215"/>
      <c r="AG116" s="276"/>
      <c r="AH116" s="215"/>
      <c r="AI116" s="276"/>
      <c r="AJ116" s="215"/>
      <c r="AK116" s="276"/>
      <c r="AL116" s="216"/>
      <c r="AM116" s="298"/>
      <c r="AN116" s="206"/>
      <c r="AO116" s="206"/>
      <c r="AP116" s="216"/>
      <c r="AQ116" s="216"/>
      <c r="AR116" s="265" t="s">
        <v>97</v>
      </c>
      <c r="BZ116" s="175"/>
      <c r="CA116" s="175" t="str">
        <f t="shared" si="65"/>
        <v/>
      </c>
      <c r="CB116" s="175" t="str">
        <f t="shared" si="48"/>
        <v/>
      </c>
      <c r="CC116" s="175" t="str">
        <f t="shared" si="49"/>
        <v/>
      </c>
      <c r="CD116" s="175" t="str">
        <f t="shared" si="50"/>
        <v/>
      </c>
      <c r="CE116" s="175" t="str">
        <f t="shared" si="51"/>
        <v/>
      </c>
      <c r="CF116" s="175" t="str">
        <f t="shared" si="52"/>
        <v/>
      </c>
      <c r="CG116" s="175" t="str">
        <f t="shared" si="53"/>
        <v/>
      </c>
      <c r="CH116" s="175" t="str">
        <f t="shared" si="54"/>
        <v/>
      </c>
      <c r="CI116" s="175" t="str">
        <f t="shared" si="55"/>
        <v/>
      </c>
      <c r="CJ116" s="175" t="str">
        <f t="shared" si="56"/>
        <v/>
      </c>
      <c r="CK116" s="175" t="str">
        <f t="shared" si="57"/>
        <v/>
      </c>
      <c r="CL116" s="175" t="str">
        <f t="shared" si="58"/>
        <v/>
      </c>
      <c r="CM116" s="175" t="str">
        <f t="shared" si="59"/>
        <v/>
      </c>
      <c r="CN116" s="175" t="str">
        <f t="shared" si="60"/>
        <v/>
      </c>
      <c r="CO116" s="175" t="str">
        <f t="shared" si="61"/>
        <v/>
      </c>
      <c r="CP116" s="175" t="str">
        <f t="shared" si="62"/>
        <v/>
      </c>
      <c r="CQ116" s="175" t="str">
        <f t="shared" si="63"/>
        <v/>
      </c>
      <c r="CR116" s="175" t="str">
        <f t="shared" si="64"/>
        <v/>
      </c>
      <c r="CS116" s="175"/>
      <c r="CT116" s="175"/>
    </row>
    <row r="117" spans="1:98" x14ac:dyDescent="0.25">
      <c r="A117" s="452" t="s">
        <v>102</v>
      </c>
      <c r="B117" s="453"/>
      <c r="C117" s="285">
        <f t="shared" si="66"/>
        <v>0</v>
      </c>
      <c r="D117" s="286">
        <f t="shared" si="67"/>
        <v>0</v>
      </c>
      <c r="E117" s="274"/>
      <c r="F117" s="275"/>
      <c r="G117" s="274"/>
      <c r="H117" s="275"/>
      <c r="I117" s="274"/>
      <c r="J117" s="275"/>
      <c r="K117" s="276"/>
      <c r="L117" s="215"/>
      <c r="M117" s="276"/>
      <c r="N117" s="215"/>
      <c r="O117" s="276"/>
      <c r="P117" s="215"/>
      <c r="Q117" s="276"/>
      <c r="R117" s="215"/>
      <c r="S117" s="276"/>
      <c r="T117" s="215"/>
      <c r="U117" s="276"/>
      <c r="V117" s="215"/>
      <c r="W117" s="276"/>
      <c r="X117" s="215"/>
      <c r="Y117" s="276"/>
      <c r="Z117" s="215"/>
      <c r="AA117" s="276"/>
      <c r="AB117" s="215"/>
      <c r="AC117" s="276"/>
      <c r="AD117" s="215"/>
      <c r="AE117" s="276"/>
      <c r="AF117" s="215"/>
      <c r="AG117" s="276"/>
      <c r="AH117" s="215"/>
      <c r="AI117" s="276"/>
      <c r="AJ117" s="215"/>
      <c r="AK117" s="276"/>
      <c r="AL117" s="216"/>
      <c r="AM117" s="298"/>
      <c r="AN117" s="206"/>
      <c r="AO117" s="206"/>
      <c r="AP117" s="216"/>
      <c r="AQ117" s="216"/>
      <c r="AR117" s="265" t="s">
        <v>97</v>
      </c>
      <c r="BZ117" s="175"/>
      <c r="CA117" s="175" t="str">
        <f t="shared" si="65"/>
        <v/>
      </c>
      <c r="CB117" s="175" t="str">
        <f t="shared" si="48"/>
        <v/>
      </c>
      <c r="CC117" s="175" t="str">
        <f t="shared" si="49"/>
        <v/>
      </c>
      <c r="CD117" s="175" t="str">
        <f t="shared" si="50"/>
        <v/>
      </c>
      <c r="CE117" s="175" t="str">
        <f t="shared" si="51"/>
        <v/>
      </c>
      <c r="CF117" s="175" t="str">
        <f t="shared" si="52"/>
        <v/>
      </c>
      <c r="CG117" s="175" t="str">
        <f t="shared" si="53"/>
        <v/>
      </c>
      <c r="CH117" s="175" t="str">
        <f t="shared" si="54"/>
        <v/>
      </c>
      <c r="CI117" s="175" t="str">
        <f t="shared" si="55"/>
        <v/>
      </c>
      <c r="CJ117" s="175" t="str">
        <f t="shared" si="56"/>
        <v/>
      </c>
      <c r="CK117" s="175" t="str">
        <f t="shared" si="57"/>
        <v/>
      </c>
      <c r="CL117" s="175" t="str">
        <f t="shared" si="58"/>
        <v/>
      </c>
      <c r="CM117" s="175" t="str">
        <f t="shared" si="59"/>
        <v/>
      </c>
      <c r="CN117" s="175" t="str">
        <f t="shared" si="60"/>
        <v/>
      </c>
      <c r="CO117" s="175" t="str">
        <f t="shared" si="61"/>
        <v/>
      </c>
      <c r="CP117" s="175" t="str">
        <f t="shared" si="62"/>
        <v/>
      </c>
      <c r="CQ117" s="175" t="str">
        <f t="shared" si="63"/>
        <v/>
      </c>
      <c r="CR117" s="175" t="str">
        <f t="shared" si="64"/>
        <v/>
      </c>
      <c r="CS117" s="175"/>
      <c r="CT117" s="175"/>
    </row>
    <row r="118" spans="1:98" x14ac:dyDescent="0.25">
      <c r="A118" s="452" t="s">
        <v>103</v>
      </c>
      <c r="B118" s="453"/>
      <c r="C118" s="285">
        <f t="shared" si="66"/>
        <v>0</v>
      </c>
      <c r="D118" s="286">
        <f t="shared" si="67"/>
        <v>0</v>
      </c>
      <c r="E118" s="276"/>
      <c r="F118" s="215"/>
      <c r="G118" s="276"/>
      <c r="H118" s="215"/>
      <c r="I118" s="276"/>
      <c r="J118" s="215"/>
      <c r="K118" s="276"/>
      <c r="L118" s="215"/>
      <c r="M118" s="276"/>
      <c r="N118" s="215"/>
      <c r="O118" s="276"/>
      <c r="P118" s="215"/>
      <c r="Q118" s="276"/>
      <c r="R118" s="215"/>
      <c r="S118" s="276"/>
      <c r="T118" s="215"/>
      <c r="U118" s="276"/>
      <c r="V118" s="215"/>
      <c r="W118" s="276"/>
      <c r="X118" s="215"/>
      <c r="Y118" s="276"/>
      <c r="Z118" s="215"/>
      <c r="AA118" s="276"/>
      <c r="AB118" s="215"/>
      <c r="AC118" s="276"/>
      <c r="AD118" s="215"/>
      <c r="AE118" s="276"/>
      <c r="AF118" s="215"/>
      <c r="AG118" s="276"/>
      <c r="AH118" s="215"/>
      <c r="AI118" s="276"/>
      <c r="AJ118" s="215"/>
      <c r="AK118" s="276"/>
      <c r="AL118" s="216"/>
      <c r="AM118" s="298"/>
      <c r="AN118" s="206"/>
      <c r="AO118" s="206"/>
      <c r="AP118" s="216"/>
      <c r="AQ118" s="216"/>
      <c r="AR118" s="265" t="s">
        <v>97</v>
      </c>
      <c r="BZ118" s="175"/>
      <c r="CA118" s="175" t="str">
        <f t="shared" si="65"/>
        <v/>
      </c>
      <c r="CB118" s="175" t="str">
        <f t="shared" si="48"/>
        <v/>
      </c>
      <c r="CC118" s="175" t="str">
        <f t="shared" si="49"/>
        <v/>
      </c>
      <c r="CD118" s="175" t="str">
        <f t="shared" si="50"/>
        <v/>
      </c>
      <c r="CE118" s="175" t="str">
        <f t="shared" si="51"/>
        <v/>
      </c>
      <c r="CF118" s="175" t="str">
        <f t="shared" si="52"/>
        <v/>
      </c>
      <c r="CG118" s="175" t="str">
        <f t="shared" si="53"/>
        <v/>
      </c>
      <c r="CH118" s="175" t="str">
        <f t="shared" si="54"/>
        <v/>
      </c>
      <c r="CI118" s="175" t="str">
        <f t="shared" si="55"/>
        <v/>
      </c>
      <c r="CJ118" s="175" t="str">
        <f t="shared" si="56"/>
        <v/>
      </c>
      <c r="CK118" s="175" t="str">
        <f t="shared" si="57"/>
        <v/>
      </c>
      <c r="CL118" s="175" t="str">
        <f t="shared" si="58"/>
        <v/>
      </c>
      <c r="CM118" s="175" t="str">
        <f t="shared" si="59"/>
        <v/>
      </c>
      <c r="CN118" s="175" t="str">
        <f t="shared" si="60"/>
        <v/>
      </c>
      <c r="CO118" s="175" t="str">
        <f t="shared" si="61"/>
        <v/>
      </c>
      <c r="CP118" s="175" t="str">
        <f t="shared" si="62"/>
        <v/>
      </c>
      <c r="CQ118" s="175" t="str">
        <f t="shared" si="63"/>
        <v/>
      </c>
      <c r="CR118" s="175" t="str">
        <f t="shared" si="64"/>
        <v/>
      </c>
      <c r="CS118" s="175"/>
      <c r="CT118" s="175"/>
    </row>
    <row r="119" spans="1:98" x14ac:dyDescent="0.25">
      <c r="A119" s="452" t="s">
        <v>104</v>
      </c>
      <c r="B119" s="453"/>
      <c r="C119" s="285">
        <f t="shared" si="66"/>
        <v>0</v>
      </c>
      <c r="D119" s="286">
        <f t="shared" si="67"/>
        <v>0</v>
      </c>
      <c r="E119" s="276"/>
      <c r="F119" s="215"/>
      <c r="G119" s="276"/>
      <c r="H119" s="215"/>
      <c r="I119" s="276"/>
      <c r="J119" s="215"/>
      <c r="K119" s="276"/>
      <c r="L119" s="215"/>
      <c r="M119" s="276"/>
      <c r="N119" s="215"/>
      <c r="O119" s="276"/>
      <c r="P119" s="215"/>
      <c r="Q119" s="276"/>
      <c r="R119" s="215"/>
      <c r="S119" s="276"/>
      <c r="T119" s="215"/>
      <c r="U119" s="276"/>
      <c r="V119" s="215"/>
      <c r="W119" s="276"/>
      <c r="X119" s="215"/>
      <c r="Y119" s="276"/>
      <c r="Z119" s="215"/>
      <c r="AA119" s="276"/>
      <c r="AB119" s="215"/>
      <c r="AC119" s="276"/>
      <c r="AD119" s="215"/>
      <c r="AE119" s="276"/>
      <c r="AF119" s="215"/>
      <c r="AG119" s="276"/>
      <c r="AH119" s="215"/>
      <c r="AI119" s="276"/>
      <c r="AJ119" s="215"/>
      <c r="AK119" s="276"/>
      <c r="AL119" s="216"/>
      <c r="AM119" s="298"/>
      <c r="AN119" s="206"/>
      <c r="AO119" s="206"/>
      <c r="AP119" s="216"/>
      <c r="AQ119" s="216"/>
      <c r="AR119" s="265" t="s">
        <v>97</v>
      </c>
      <c r="BZ119" s="175"/>
      <c r="CA119" s="175" t="str">
        <f t="shared" si="65"/>
        <v/>
      </c>
      <c r="CB119" s="175" t="str">
        <f t="shared" si="48"/>
        <v/>
      </c>
      <c r="CC119" s="175" t="str">
        <f t="shared" si="49"/>
        <v/>
      </c>
      <c r="CD119" s="175" t="str">
        <f t="shared" si="50"/>
        <v/>
      </c>
      <c r="CE119" s="175" t="str">
        <f t="shared" si="51"/>
        <v/>
      </c>
      <c r="CF119" s="175" t="str">
        <f t="shared" si="52"/>
        <v/>
      </c>
      <c r="CG119" s="175" t="str">
        <f t="shared" si="53"/>
        <v/>
      </c>
      <c r="CH119" s="175" t="str">
        <f t="shared" si="54"/>
        <v/>
      </c>
      <c r="CI119" s="175" t="str">
        <f t="shared" si="55"/>
        <v/>
      </c>
      <c r="CJ119" s="175" t="str">
        <f t="shared" si="56"/>
        <v/>
      </c>
      <c r="CK119" s="175" t="str">
        <f t="shared" si="57"/>
        <v/>
      </c>
      <c r="CL119" s="175" t="str">
        <f t="shared" si="58"/>
        <v/>
      </c>
      <c r="CM119" s="175" t="str">
        <f t="shared" si="59"/>
        <v/>
      </c>
      <c r="CN119" s="175" t="str">
        <f t="shared" si="60"/>
        <v/>
      </c>
      <c r="CO119" s="175" t="str">
        <f t="shared" si="61"/>
        <v/>
      </c>
      <c r="CP119" s="175" t="str">
        <f t="shared" si="62"/>
        <v/>
      </c>
      <c r="CQ119" s="175" t="str">
        <f t="shared" si="63"/>
        <v/>
      </c>
      <c r="CR119" s="175" t="str">
        <f t="shared" si="64"/>
        <v/>
      </c>
      <c r="CS119" s="175"/>
      <c r="CT119" s="175"/>
    </row>
    <row r="120" spans="1:98" x14ac:dyDescent="0.25">
      <c r="A120" s="452" t="s">
        <v>60</v>
      </c>
      <c r="B120" s="453"/>
      <c r="C120" s="285">
        <f t="shared" si="66"/>
        <v>0</v>
      </c>
      <c r="D120" s="286">
        <f t="shared" si="67"/>
        <v>0</v>
      </c>
      <c r="E120" s="276"/>
      <c r="F120" s="215"/>
      <c r="G120" s="276"/>
      <c r="H120" s="215"/>
      <c r="I120" s="276"/>
      <c r="J120" s="215"/>
      <c r="K120" s="276"/>
      <c r="L120" s="215"/>
      <c r="M120" s="276"/>
      <c r="N120" s="215"/>
      <c r="O120" s="276"/>
      <c r="P120" s="215"/>
      <c r="Q120" s="276"/>
      <c r="R120" s="215"/>
      <c r="S120" s="276"/>
      <c r="T120" s="215"/>
      <c r="U120" s="276"/>
      <c r="V120" s="215"/>
      <c r="W120" s="276"/>
      <c r="X120" s="215"/>
      <c r="Y120" s="276"/>
      <c r="Z120" s="215"/>
      <c r="AA120" s="276"/>
      <c r="AB120" s="215"/>
      <c r="AC120" s="276"/>
      <c r="AD120" s="215"/>
      <c r="AE120" s="276"/>
      <c r="AF120" s="215"/>
      <c r="AG120" s="276"/>
      <c r="AH120" s="215"/>
      <c r="AI120" s="276"/>
      <c r="AJ120" s="215"/>
      <c r="AK120" s="276"/>
      <c r="AL120" s="216"/>
      <c r="AM120" s="298"/>
      <c r="AN120" s="206"/>
      <c r="AO120" s="206"/>
      <c r="AP120" s="216"/>
      <c r="AQ120" s="216"/>
      <c r="AR120" s="265" t="s">
        <v>97</v>
      </c>
      <c r="BZ120" s="175"/>
      <c r="CA120" s="175" t="str">
        <f t="shared" si="65"/>
        <v/>
      </c>
      <c r="CB120" s="175" t="str">
        <f t="shared" si="48"/>
        <v/>
      </c>
      <c r="CC120" s="175" t="str">
        <f t="shared" si="49"/>
        <v/>
      </c>
      <c r="CD120" s="175" t="str">
        <f t="shared" si="50"/>
        <v/>
      </c>
      <c r="CE120" s="175" t="str">
        <f t="shared" si="51"/>
        <v/>
      </c>
      <c r="CF120" s="175" t="str">
        <f t="shared" si="52"/>
        <v/>
      </c>
      <c r="CG120" s="175" t="str">
        <f t="shared" si="53"/>
        <v/>
      </c>
      <c r="CH120" s="175" t="str">
        <f t="shared" si="54"/>
        <v/>
      </c>
      <c r="CI120" s="175" t="str">
        <f t="shared" si="55"/>
        <v/>
      </c>
      <c r="CJ120" s="175" t="str">
        <f t="shared" si="56"/>
        <v/>
      </c>
      <c r="CK120" s="175" t="str">
        <f t="shared" si="57"/>
        <v/>
      </c>
      <c r="CL120" s="175" t="str">
        <f t="shared" si="58"/>
        <v/>
      </c>
      <c r="CM120" s="175" t="str">
        <f t="shared" si="59"/>
        <v/>
      </c>
      <c r="CN120" s="175" t="str">
        <f t="shared" si="60"/>
        <v/>
      </c>
      <c r="CO120" s="175" t="str">
        <f t="shared" si="61"/>
        <v/>
      </c>
      <c r="CP120" s="175" t="str">
        <f t="shared" si="62"/>
        <v/>
      </c>
      <c r="CQ120" s="175" t="str">
        <f t="shared" si="63"/>
        <v/>
      </c>
      <c r="CR120" s="175" t="str">
        <f t="shared" si="64"/>
        <v/>
      </c>
      <c r="CS120" s="175"/>
      <c r="CT120" s="175"/>
    </row>
    <row r="121" spans="1:98" x14ac:dyDescent="0.25">
      <c r="A121" s="471" t="s">
        <v>61</v>
      </c>
      <c r="B121" s="472"/>
      <c r="C121" s="281">
        <f t="shared" si="66"/>
        <v>0</v>
      </c>
      <c r="D121" s="228">
        <f t="shared" si="67"/>
        <v>0</v>
      </c>
      <c r="E121" s="289"/>
      <c r="F121" s="290"/>
      <c r="G121" s="289"/>
      <c r="H121" s="290"/>
      <c r="I121" s="229"/>
      <c r="J121" s="230"/>
      <c r="K121" s="229"/>
      <c r="L121" s="230"/>
      <c r="M121" s="229"/>
      <c r="N121" s="230"/>
      <c r="O121" s="229"/>
      <c r="P121" s="230"/>
      <c r="Q121" s="229"/>
      <c r="R121" s="230"/>
      <c r="S121" s="229"/>
      <c r="T121" s="230"/>
      <c r="U121" s="229"/>
      <c r="V121" s="230"/>
      <c r="W121" s="229"/>
      <c r="X121" s="230"/>
      <c r="Y121" s="229"/>
      <c r="Z121" s="230"/>
      <c r="AA121" s="229"/>
      <c r="AB121" s="230"/>
      <c r="AC121" s="229"/>
      <c r="AD121" s="230"/>
      <c r="AE121" s="229"/>
      <c r="AF121" s="230"/>
      <c r="AG121" s="229"/>
      <c r="AH121" s="230"/>
      <c r="AI121" s="229"/>
      <c r="AJ121" s="230"/>
      <c r="AK121" s="229"/>
      <c r="AL121" s="231"/>
      <c r="AM121" s="300"/>
      <c r="AN121" s="219"/>
      <c r="AO121" s="219"/>
      <c r="AP121" s="231"/>
      <c r="AQ121" s="231"/>
      <c r="AR121" s="265" t="s">
        <v>97</v>
      </c>
      <c r="BZ121" s="175"/>
      <c r="CA121" s="175" t="str">
        <f t="shared" si="65"/>
        <v/>
      </c>
      <c r="CB121" s="175" t="str">
        <f t="shared" si="48"/>
        <v/>
      </c>
      <c r="CC121" s="175" t="str">
        <f t="shared" si="49"/>
        <v/>
      </c>
      <c r="CD121" s="175" t="str">
        <f t="shared" si="50"/>
        <v/>
      </c>
      <c r="CE121" s="175" t="str">
        <f t="shared" si="51"/>
        <v/>
      </c>
      <c r="CF121" s="175" t="str">
        <f t="shared" si="52"/>
        <v/>
      </c>
      <c r="CG121" s="175" t="str">
        <f t="shared" si="53"/>
        <v/>
      </c>
      <c r="CH121" s="175" t="str">
        <f t="shared" si="54"/>
        <v/>
      </c>
      <c r="CI121" s="175" t="str">
        <f t="shared" si="55"/>
        <v/>
      </c>
      <c r="CJ121" s="175" t="str">
        <f t="shared" si="56"/>
        <v/>
      </c>
      <c r="CK121" s="175" t="str">
        <f t="shared" si="57"/>
        <v/>
      </c>
      <c r="CL121" s="175" t="str">
        <f t="shared" si="58"/>
        <v/>
      </c>
      <c r="CM121" s="175" t="str">
        <f t="shared" si="59"/>
        <v/>
      </c>
      <c r="CN121" s="175" t="str">
        <f t="shared" si="60"/>
        <v/>
      </c>
      <c r="CO121" s="175" t="str">
        <f t="shared" si="61"/>
        <v/>
      </c>
      <c r="CP121" s="175" t="str">
        <f t="shared" si="62"/>
        <v/>
      </c>
      <c r="CQ121" s="175" t="str">
        <f t="shared" si="63"/>
        <v/>
      </c>
      <c r="CR121" s="175" t="str">
        <f t="shared" si="64"/>
        <v/>
      </c>
      <c r="CS121" s="175"/>
      <c r="CT121" s="175"/>
    </row>
    <row r="122" spans="1:98" ht="15" customHeight="1" x14ac:dyDescent="0.25">
      <c r="A122" s="301" t="s">
        <v>63</v>
      </c>
      <c r="B122" s="302"/>
      <c r="C122" s="302"/>
      <c r="D122" s="302"/>
      <c r="E122" s="302"/>
      <c r="F122" s="302"/>
      <c r="G122" s="302"/>
      <c r="BZ122" s="175"/>
      <c r="CA122" s="175"/>
      <c r="CB122" s="175"/>
      <c r="CC122" s="175"/>
      <c r="CD122" s="175"/>
      <c r="CE122" s="175"/>
      <c r="CF122" s="175"/>
      <c r="CG122" s="175"/>
      <c r="CH122" s="175"/>
      <c r="CI122" s="175"/>
      <c r="CJ122" s="175"/>
      <c r="CK122" s="175"/>
      <c r="CL122" s="175"/>
      <c r="CM122" s="175"/>
      <c r="CN122" s="175"/>
      <c r="CO122" s="175"/>
      <c r="CP122" s="175"/>
      <c r="CQ122" s="175"/>
      <c r="CR122" s="175"/>
      <c r="CS122" s="175"/>
      <c r="CT122" s="175"/>
    </row>
    <row r="123" spans="1:98" ht="50.25" customHeight="1" x14ac:dyDescent="0.25">
      <c r="A123" s="334" t="s">
        <v>64</v>
      </c>
      <c r="B123" s="495" t="s">
        <v>65</v>
      </c>
      <c r="C123" s="495"/>
      <c r="D123" s="495" t="s">
        <v>66</v>
      </c>
      <c r="E123" s="495"/>
      <c r="F123" s="495" t="s">
        <v>67</v>
      </c>
      <c r="G123" s="495"/>
      <c r="BZ123" s="175"/>
      <c r="CA123" s="175"/>
      <c r="CB123" s="175"/>
      <c r="CC123" s="175"/>
      <c r="CD123" s="175"/>
      <c r="CE123" s="175"/>
      <c r="CF123" s="175"/>
      <c r="CG123" s="175"/>
      <c r="CH123" s="175"/>
      <c r="CI123" s="175"/>
      <c r="CJ123" s="175"/>
      <c r="CK123" s="175"/>
      <c r="CL123" s="175"/>
      <c r="CM123" s="175"/>
      <c r="CN123" s="175"/>
      <c r="CO123" s="175"/>
      <c r="CP123" s="175"/>
      <c r="CQ123" s="175"/>
      <c r="CR123" s="175"/>
      <c r="CS123" s="175"/>
      <c r="CT123" s="175"/>
    </row>
    <row r="124" spans="1:98" ht="25.5" customHeight="1" x14ac:dyDescent="0.25">
      <c r="A124" s="304" t="s">
        <v>68</v>
      </c>
      <c r="B124" s="499"/>
      <c r="C124" s="500"/>
      <c r="D124" s="500"/>
      <c r="E124" s="500"/>
      <c r="F124" s="500"/>
      <c r="G124" s="501"/>
      <c r="H124" s="174"/>
      <c r="BZ124" s="175"/>
      <c r="CA124" s="175"/>
      <c r="CB124" s="175"/>
      <c r="CC124" s="175"/>
      <c r="CD124" s="175"/>
      <c r="CE124" s="175"/>
      <c r="CF124" s="175"/>
      <c r="CG124" s="175"/>
      <c r="CH124" s="175"/>
      <c r="CI124" s="175"/>
      <c r="CJ124" s="175"/>
      <c r="CK124" s="175"/>
      <c r="CL124" s="175"/>
      <c r="CM124" s="175"/>
      <c r="CN124" s="175"/>
      <c r="CO124" s="175"/>
      <c r="CP124" s="175"/>
      <c r="CQ124" s="175"/>
      <c r="CR124" s="175"/>
      <c r="CS124" s="175"/>
      <c r="CT124" s="175"/>
    </row>
    <row r="125" spans="1:98" ht="25.5" customHeight="1" x14ac:dyDescent="0.25">
      <c r="A125" s="304" t="s">
        <v>69</v>
      </c>
      <c r="B125" s="502"/>
      <c r="C125" s="503"/>
      <c r="D125" s="503"/>
      <c r="E125" s="503"/>
      <c r="F125" s="503"/>
      <c r="G125" s="504"/>
      <c r="H125" s="174"/>
      <c r="BZ125" s="175"/>
      <c r="CA125" s="175"/>
      <c r="CB125" s="175"/>
      <c r="CC125" s="175"/>
      <c r="CD125" s="175"/>
      <c r="CE125" s="175"/>
      <c r="CF125" s="175"/>
      <c r="CG125" s="175"/>
      <c r="CH125" s="175"/>
      <c r="CI125" s="175"/>
      <c r="CJ125" s="175"/>
      <c r="CK125" s="175"/>
      <c r="CL125" s="175"/>
      <c r="CM125" s="175"/>
      <c r="CN125" s="175"/>
      <c r="CO125" s="175"/>
      <c r="CP125" s="175"/>
      <c r="CQ125" s="175"/>
      <c r="CR125" s="175"/>
      <c r="CS125" s="175"/>
      <c r="CT125" s="175"/>
    </row>
    <row r="126" spans="1:98" ht="25.5" customHeight="1" x14ac:dyDescent="0.25">
      <c r="A126" s="304" t="s">
        <v>70</v>
      </c>
      <c r="B126" s="502"/>
      <c r="C126" s="503"/>
      <c r="D126" s="503"/>
      <c r="E126" s="503"/>
      <c r="F126" s="505"/>
      <c r="G126" s="506"/>
      <c r="H126" s="174"/>
    </row>
    <row r="127" spans="1:98" ht="25.5" customHeight="1" x14ac:dyDescent="0.25">
      <c r="A127" s="304" t="s">
        <v>71</v>
      </c>
      <c r="B127" s="496"/>
      <c r="C127" s="497"/>
      <c r="D127" s="497"/>
      <c r="E127" s="497"/>
      <c r="F127" s="497"/>
      <c r="G127" s="498"/>
      <c r="H127" s="174"/>
    </row>
    <row r="195" spans="1:2" hidden="1" x14ac:dyDescent="0.25">
      <c r="A195" s="305">
        <f>SUM(E12:F29,J12:K29,B34:K51,C55:P59,C63:P67,C72:D94,C99:D121,B124:C127)</f>
        <v>2462</v>
      </c>
      <c r="B195" s="305">
        <f>SUM(CF6:CT125)</f>
        <v>0</v>
      </c>
    </row>
  </sheetData>
  <mergeCells count="143">
    <mergeCell ref="B127:C127"/>
    <mergeCell ref="D127:E127"/>
    <mergeCell ref="F127:G127"/>
    <mergeCell ref="B124:C124"/>
    <mergeCell ref="D124:E124"/>
    <mergeCell ref="F124:G124"/>
    <mergeCell ref="B125:C125"/>
    <mergeCell ref="D125:E125"/>
    <mergeCell ref="F125:G125"/>
    <mergeCell ref="B126:C126"/>
    <mergeCell ref="D126:E126"/>
    <mergeCell ref="F126:G126"/>
    <mergeCell ref="A115:B115"/>
    <mergeCell ref="A117:B117"/>
    <mergeCell ref="A118:B118"/>
    <mergeCell ref="A119:B119"/>
    <mergeCell ref="A120:B120"/>
    <mergeCell ref="A121:B121"/>
    <mergeCell ref="B123:C123"/>
    <mergeCell ref="D123:E123"/>
    <mergeCell ref="F123:G123"/>
    <mergeCell ref="A104:B104"/>
    <mergeCell ref="A105:B105"/>
    <mergeCell ref="A106:B106"/>
    <mergeCell ref="A107:B107"/>
    <mergeCell ref="A108:A110"/>
    <mergeCell ref="A111:B111"/>
    <mergeCell ref="A112:B112"/>
    <mergeCell ref="A113:B113"/>
    <mergeCell ref="A114:B114"/>
    <mergeCell ref="AI97:AJ97"/>
    <mergeCell ref="AK97:AL97"/>
    <mergeCell ref="AM97:AM98"/>
    <mergeCell ref="AN97:AN98"/>
    <mergeCell ref="A99:B99"/>
    <mergeCell ref="A100:B100"/>
    <mergeCell ref="A101:B101"/>
    <mergeCell ref="A102:B102"/>
    <mergeCell ref="A103:B103"/>
    <mergeCell ref="A93:B93"/>
    <mergeCell ref="A94:B94"/>
    <mergeCell ref="A96:B98"/>
    <mergeCell ref="C96:D97"/>
    <mergeCell ref="E96:AL96"/>
    <mergeCell ref="AM96:AN96"/>
    <mergeCell ref="AO96:AO98"/>
    <mergeCell ref="AP96:AP98"/>
    <mergeCell ref="AQ96:AQ98"/>
    <mergeCell ref="E97:F97"/>
    <mergeCell ref="G97:H97"/>
    <mergeCell ref="I97:J97"/>
    <mergeCell ref="K97:L97"/>
    <mergeCell ref="M97:N97"/>
    <mergeCell ref="O97:P97"/>
    <mergeCell ref="Q97:R97"/>
    <mergeCell ref="S97:T97"/>
    <mergeCell ref="U97:V97"/>
    <mergeCell ref="W97:X97"/>
    <mergeCell ref="Y97:Z97"/>
    <mergeCell ref="AA97:AB97"/>
    <mergeCell ref="AC97:AD97"/>
    <mergeCell ref="AE97:AF97"/>
    <mergeCell ref="AG97:AH97"/>
    <mergeCell ref="AM69:AN69"/>
    <mergeCell ref="AO69:AO71"/>
    <mergeCell ref="AP69:AP71"/>
    <mergeCell ref="AQ69:AQ71"/>
    <mergeCell ref="E70:F70"/>
    <mergeCell ref="G70:H70"/>
    <mergeCell ref="I70:J70"/>
    <mergeCell ref="K70:L70"/>
    <mergeCell ref="M70:N70"/>
    <mergeCell ref="O70:P70"/>
    <mergeCell ref="Q70:R70"/>
    <mergeCell ref="S70:T70"/>
    <mergeCell ref="U70:V70"/>
    <mergeCell ref="W70:X70"/>
    <mergeCell ref="Y70:Z70"/>
    <mergeCell ref="AA70:AB70"/>
    <mergeCell ref="AC70:AD70"/>
    <mergeCell ref="AE70:AF70"/>
    <mergeCell ref="AG70:AH70"/>
    <mergeCell ref="AI70:AJ70"/>
    <mergeCell ref="AK70:AL70"/>
    <mergeCell ref="AM70:AM71"/>
    <mergeCell ref="AN70:AN71"/>
    <mergeCell ref="E69:AL69"/>
    <mergeCell ref="G32:I32"/>
    <mergeCell ref="J32:K32"/>
    <mergeCell ref="A52:Q52"/>
    <mergeCell ref="A53:B54"/>
    <mergeCell ref="C53:E53"/>
    <mergeCell ref="F53:H53"/>
    <mergeCell ref="I53:K53"/>
    <mergeCell ref="L53:N53"/>
    <mergeCell ref="O53:P53"/>
    <mergeCell ref="A90:B90"/>
    <mergeCell ref="A91:B91"/>
    <mergeCell ref="A92:B92"/>
    <mergeCell ref="A76:B76"/>
    <mergeCell ref="A77:B77"/>
    <mergeCell ref="A78:B78"/>
    <mergeCell ref="A79:B79"/>
    <mergeCell ref="A80:B80"/>
    <mergeCell ref="A81:A83"/>
    <mergeCell ref="A85:B85"/>
    <mergeCell ref="A87:B87"/>
    <mergeCell ref="A88:B88"/>
    <mergeCell ref="L61:N61"/>
    <mergeCell ref="O61:P61"/>
    <mergeCell ref="A72:B72"/>
    <mergeCell ref="A73:B73"/>
    <mergeCell ref="A74:B74"/>
    <mergeCell ref="A75:B75"/>
    <mergeCell ref="A84:B84"/>
    <mergeCell ref="A86:B86"/>
    <mergeCell ref="A67:B67"/>
    <mergeCell ref="A69:B71"/>
    <mergeCell ref="C69:D70"/>
    <mergeCell ref="A6:P6"/>
    <mergeCell ref="J8:P8"/>
    <mergeCell ref="A63:B63"/>
    <mergeCell ref="A64:A66"/>
    <mergeCell ref="A31:A33"/>
    <mergeCell ref="A9:A11"/>
    <mergeCell ref="B9:F9"/>
    <mergeCell ref="G9:K9"/>
    <mergeCell ref="B10:D10"/>
    <mergeCell ref="E10:F10"/>
    <mergeCell ref="G10:I10"/>
    <mergeCell ref="J10:K10"/>
    <mergeCell ref="B31:F31"/>
    <mergeCell ref="G31:K31"/>
    <mergeCell ref="B32:D32"/>
    <mergeCell ref="E32:F32"/>
    <mergeCell ref="A55:B55"/>
    <mergeCell ref="A56:A58"/>
    <mergeCell ref="A59:B59"/>
    <mergeCell ref="A60:R60"/>
    <mergeCell ref="A61:B62"/>
    <mergeCell ref="C61:E61"/>
    <mergeCell ref="F61:H61"/>
    <mergeCell ref="I61:K61"/>
  </mergeCells>
  <dataValidations count="1">
    <dataValidation type="whole" allowBlank="1" showInputMessage="1" showErrorMessage="1" errorTitle="ERROR" error="Por Favor Ingrese solo Números." sqref="Z1:XFD1048576 R1:Y54 A1:Q1048576 R60:Y62 R68:Y1048576">
      <formula1>0</formula1>
      <formula2>10000000000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 </vt:lpstr>
      <vt:lpstr>Abril </vt:lpstr>
      <vt:lpstr>Mayo </vt:lpstr>
      <vt:lpstr>Junio</vt:lpstr>
      <vt:lpstr>Julio</vt:lpstr>
      <vt:lpstr>Agosto</vt:lpstr>
      <vt:lpstr>Septiembre</vt:lpstr>
      <vt:lpstr>Octubre </vt:lpstr>
      <vt:lpstr>Noviembre</vt:lpstr>
      <vt:lpstr>Diciembre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2017-10-17T19:09:45Z</dcterms:modified>
</cp:coreProperties>
</file>